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 de Almacen\Documents\Dr. Matos G\supervisión trimestral del sugemi\cronograma sup. 2019\"/>
    </mc:Choice>
  </mc:AlternateContent>
  <bookViews>
    <workbookView xWindow="0" yWindow="0" windowWidth="19410" windowHeight="7455" firstSheet="2" activeTab="4"/>
  </bookViews>
  <sheets>
    <sheet name="BD CPN" sheetId="3" state="hidden" r:id="rId1"/>
    <sheet name="BD CEAS" sheetId="4" state="hidden" r:id="rId2"/>
    <sheet name="SUP_CPN" sheetId="1" r:id="rId3"/>
    <sheet name="SUP_CEAS" sheetId="5" r:id="rId4"/>
    <sheet name="Resumen Sup_CPN y CEAS (2)" sheetId="9" r:id="rId5"/>
  </sheets>
  <definedNames>
    <definedName name="_xlnm._FilterDatabase" localSheetId="1" hidden="1">'BD CEAS'!$A$2:$H$15</definedName>
    <definedName name="_xlnm._FilterDatabase" localSheetId="0" hidden="1">'BD CPN'!$A$2:$G$129</definedName>
    <definedName name="_xlnm.Print_Area" localSheetId="4">'Resumen Sup_CPN y CEAS (2)'!$B$1:$N$37</definedName>
    <definedName name="_xlnm.Print_Area" localSheetId="3">SUP_CEAS!$B$1:$N$41</definedName>
    <definedName name="_xlnm.Print_Area" localSheetId="2">SUP_CPN!$B$1:$N$215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C5" i="9"/>
  <c r="A1" i="4" l="1"/>
  <c r="D6" i="5" s="1"/>
  <c r="A1" i="3"/>
  <c r="D5" i="1" s="1"/>
  <c r="D5" i="5"/>
  <c r="D6" i="1"/>
  <c r="D9" i="9" s="1"/>
  <c r="E9" i="9" l="1"/>
  <c r="D7" i="5"/>
  <c r="I215" i="1"/>
  <c r="E14" i="9" l="1"/>
  <c r="D23" i="9"/>
  <c r="M41" i="5"/>
  <c r="K41" i="5"/>
  <c r="L39" i="5"/>
  <c r="J39" i="5"/>
  <c r="L38" i="5"/>
  <c r="J38" i="5"/>
  <c r="E32" i="9" l="1"/>
  <c r="D28" i="9"/>
  <c r="E28" i="9" s="1"/>
  <c r="E31" i="9"/>
  <c r="D27" i="9"/>
  <c r="E27" i="9" s="1"/>
  <c r="E23" i="9"/>
  <c r="L40" i="5"/>
  <c r="J40" i="5"/>
  <c r="O41" i="5"/>
  <c r="I41" i="5"/>
  <c r="Q39" i="5"/>
  <c r="P39" i="5"/>
  <c r="N39" i="5"/>
  <c r="H39" i="5"/>
  <c r="G39" i="5"/>
  <c r="F39" i="5"/>
  <c r="Q38" i="5"/>
  <c r="P38" i="5"/>
  <c r="N38" i="5"/>
  <c r="H38" i="5"/>
  <c r="G38" i="5"/>
  <c r="F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D36" i="9" l="1"/>
  <c r="E36" i="9" s="1"/>
  <c r="D35" i="9"/>
  <c r="E35" i="9" s="1"/>
  <c r="D34" i="9"/>
  <c r="E34" i="9" s="1"/>
  <c r="E33" i="9"/>
  <c r="D29" i="9"/>
  <c r="E29" i="9" s="1"/>
  <c r="E30" i="9"/>
  <c r="D26" i="9"/>
  <c r="E26" i="9" s="1"/>
  <c r="D25" i="9"/>
  <c r="E25" i="9" s="1"/>
  <c r="D24" i="9"/>
  <c r="E24" i="9" s="1"/>
  <c r="H40" i="5"/>
  <c r="G40" i="5"/>
  <c r="Q40" i="5"/>
  <c r="F40" i="5"/>
  <c r="P40" i="5"/>
  <c r="D23" i="5"/>
  <c r="E23" i="5"/>
  <c r="D35" i="5"/>
  <c r="E35" i="5"/>
  <c r="D14" i="5"/>
  <c r="E14" i="5"/>
  <c r="D16" i="5"/>
  <c r="E16" i="5"/>
  <c r="D20" i="5"/>
  <c r="E20" i="5"/>
  <c r="D24" i="5"/>
  <c r="E24" i="5"/>
  <c r="D28" i="5"/>
  <c r="E28" i="5"/>
  <c r="D32" i="5"/>
  <c r="E32" i="5"/>
  <c r="D36" i="5"/>
  <c r="E36" i="5"/>
  <c r="D27" i="5"/>
  <c r="E27" i="5"/>
  <c r="D15" i="5"/>
  <c r="E15" i="5"/>
  <c r="D17" i="5"/>
  <c r="E17" i="5"/>
  <c r="D21" i="5"/>
  <c r="E21" i="5"/>
  <c r="D25" i="5"/>
  <c r="E25" i="5"/>
  <c r="D29" i="5"/>
  <c r="E29" i="5"/>
  <c r="D33" i="5"/>
  <c r="E33" i="5"/>
  <c r="D37" i="5"/>
  <c r="E37" i="5"/>
  <c r="D19" i="5"/>
  <c r="E19" i="5"/>
  <c r="D31" i="5"/>
  <c r="E31" i="5"/>
  <c r="D18" i="5"/>
  <c r="E18" i="5"/>
  <c r="D22" i="5"/>
  <c r="E22" i="5"/>
  <c r="D26" i="5"/>
  <c r="E26" i="5"/>
  <c r="D30" i="5"/>
  <c r="E30" i="5"/>
  <c r="D34" i="5"/>
  <c r="E34" i="5"/>
  <c r="E13" i="5"/>
  <c r="D13" i="5"/>
  <c r="N40" i="5"/>
  <c r="K215" i="1"/>
  <c r="F213" i="1"/>
  <c r="F212" i="1"/>
  <c r="B13" i="1"/>
  <c r="D13" i="1" s="1"/>
  <c r="B14" i="1"/>
  <c r="D14" i="1" s="1"/>
  <c r="B15" i="1"/>
  <c r="E15" i="1" s="1"/>
  <c r="B16" i="1"/>
  <c r="E16" i="1" s="1"/>
  <c r="B17" i="1"/>
  <c r="D17" i="1" s="1"/>
  <c r="B18" i="1"/>
  <c r="D18" i="1" s="1"/>
  <c r="B19" i="1"/>
  <c r="E19" i="1" s="1"/>
  <c r="B20" i="1"/>
  <c r="E20" i="1" s="1"/>
  <c r="B21" i="1"/>
  <c r="D21" i="1" s="1"/>
  <c r="B22" i="1"/>
  <c r="D22" i="1" s="1"/>
  <c r="B23" i="1"/>
  <c r="E23" i="1" s="1"/>
  <c r="B24" i="1"/>
  <c r="E24" i="1" s="1"/>
  <c r="B25" i="1"/>
  <c r="D25" i="1" s="1"/>
  <c r="B26" i="1"/>
  <c r="D26" i="1" s="1"/>
  <c r="B27" i="1"/>
  <c r="E27" i="1" s="1"/>
  <c r="B28" i="1"/>
  <c r="E28" i="1" s="1"/>
  <c r="B29" i="1"/>
  <c r="D29" i="1" s="1"/>
  <c r="B30" i="1"/>
  <c r="D30" i="1" s="1"/>
  <c r="B31" i="1"/>
  <c r="E31" i="1" s="1"/>
  <c r="B32" i="1"/>
  <c r="E32" i="1" s="1"/>
  <c r="B33" i="1"/>
  <c r="D33" i="1" s="1"/>
  <c r="B34" i="1"/>
  <c r="D34" i="1" s="1"/>
  <c r="B35" i="1"/>
  <c r="E35" i="1" s="1"/>
  <c r="B36" i="1"/>
  <c r="E36" i="1" s="1"/>
  <c r="B37" i="1"/>
  <c r="D37" i="1" s="1"/>
  <c r="B38" i="1"/>
  <c r="D38" i="1" s="1"/>
  <c r="B39" i="1"/>
  <c r="E39" i="1" s="1"/>
  <c r="B40" i="1"/>
  <c r="E40" i="1" s="1"/>
  <c r="B41" i="1"/>
  <c r="D41" i="1" s="1"/>
  <c r="B42" i="1"/>
  <c r="D42" i="1" s="1"/>
  <c r="B43" i="1"/>
  <c r="E43" i="1" s="1"/>
  <c r="B44" i="1"/>
  <c r="E44" i="1" s="1"/>
  <c r="B45" i="1"/>
  <c r="D45" i="1" s="1"/>
  <c r="B46" i="1"/>
  <c r="D46" i="1" s="1"/>
  <c r="B47" i="1"/>
  <c r="E47" i="1" s="1"/>
  <c r="B48" i="1"/>
  <c r="E48" i="1" s="1"/>
  <c r="B49" i="1"/>
  <c r="D49" i="1" s="1"/>
  <c r="B50" i="1"/>
  <c r="D50" i="1" s="1"/>
  <c r="B51" i="1"/>
  <c r="E51" i="1" s="1"/>
  <c r="B52" i="1"/>
  <c r="E52" i="1" s="1"/>
  <c r="B53" i="1"/>
  <c r="D53" i="1" s="1"/>
  <c r="B54" i="1"/>
  <c r="D54" i="1" s="1"/>
  <c r="B55" i="1"/>
  <c r="E55" i="1" s="1"/>
  <c r="B56" i="1"/>
  <c r="E56" i="1" s="1"/>
  <c r="B57" i="1"/>
  <c r="D57" i="1" s="1"/>
  <c r="B58" i="1"/>
  <c r="D58" i="1" s="1"/>
  <c r="B59" i="1"/>
  <c r="E59" i="1" s="1"/>
  <c r="B60" i="1"/>
  <c r="E60" i="1" s="1"/>
  <c r="B61" i="1"/>
  <c r="D61" i="1" s="1"/>
  <c r="B62" i="1"/>
  <c r="D62" i="1" s="1"/>
  <c r="B63" i="1"/>
  <c r="E63" i="1" s="1"/>
  <c r="B64" i="1"/>
  <c r="E64" i="1" s="1"/>
  <c r="B65" i="1"/>
  <c r="D65" i="1" s="1"/>
  <c r="B66" i="1"/>
  <c r="D66" i="1" s="1"/>
  <c r="B67" i="1"/>
  <c r="E67" i="1" s="1"/>
  <c r="B68" i="1"/>
  <c r="E68" i="1" s="1"/>
  <c r="B69" i="1"/>
  <c r="D69" i="1" s="1"/>
  <c r="B70" i="1"/>
  <c r="D70" i="1" s="1"/>
  <c r="B71" i="1"/>
  <c r="E71" i="1" s="1"/>
  <c r="B72" i="1"/>
  <c r="E72" i="1" s="1"/>
  <c r="B73" i="1"/>
  <c r="D73" i="1" s="1"/>
  <c r="B74" i="1"/>
  <c r="D74" i="1" s="1"/>
  <c r="B75" i="1"/>
  <c r="E75" i="1" s="1"/>
  <c r="B76" i="1"/>
  <c r="E76" i="1" s="1"/>
  <c r="B77" i="1"/>
  <c r="D77" i="1" s="1"/>
  <c r="B78" i="1"/>
  <c r="D78" i="1" s="1"/>
  <c r="B79" i="1"/>
  <c r="E79" i="1" s="1"/>
  <c r="B80" i="1"/>
  <c r="E80" i="1" s="1"/>
  <c r="B81" i="1"/>
  <c r="D81" i="1" s="1"/>
  <c r="B82" i="1"/>
  <c r="D82" i="1" s="1"/>
  <c r="B83" i="1"/>
  <c r="E83" i="1" s="1"/>
  <c r="B84" i="1"/>
  <c r="E84" i="1" s="1"/>
  <c r="B85" i="1"/>
  <c r="D85" i="1" s="1"/>
  <c r="B86" i="1"/>
  <c r="D86" i="1" s="1"/>
  <c r="B87" i="1"/>
  <c r="E87" i="1" s="1"/>
  <c r="B88" i="1"/>
  <c r="E88" i="1" s="1"/>
  <c r="B89" i="1"/>
  <c r="D89" i="1" s="1"/>
  <c r="B90" i="1"/>
  <c r="D90" i="1" s="1"/>
  <c r="B91" i="1"/>
  <c r="E91" i="1" s="1"/>
  <c r="B92" i="1"/>
  <c r="E92" i="1" s="1"/>
  <c r="B93" i="1"/>
  <c r="D93" i="1" s="1"/>
  <c r="B94" i="1"/>
  <c r="D94" i="1" s="1"/>
  <c r="B95" i="1"/>
  <c r="E95" i="1" s="1"/>
  <c r="B96" i="1"/>
  <c r="E96" i="1" s="1"/>
  <c r="B97" i="1"/>
  <c r="D97" i="1" s="1"/>
  <c r="B98" i="1"/>
  <c r="D98" i="1" s="1"/>
  <c r="B99" i="1"/>
  <c r="E99" i="1" s="1"/>
  <c r="B100" i="1"/>
  <c r="E100" i="1" s="1"/>
  <c r="B101" i="1"/>
  <c r="D101" i="1" s="1"/>
  <c r="B102" i="1"/>
  <c r="D102" i="1" s="1"/>
  <c r="B103" i="1"/>
  <c r="E103" i="1" s="1"/>
  <c r="B104" i="1"/>
  <c r="E104" i="1" s="1"/>
  <c r="B105" i="1"/>
  <c r="D105" i="1" s="1"/>
  <c r="B106" i="1"/>
  <c r="D106" i="1" s="1"/>
  <c r="B107" i="1"/>
  <c r="E107" i="1" s="1"/>
  <c r="B108" i="1"/>
  <c r="E108" i="1" s="1"/>
  <c r="B109" i="1"/>
  <c r="D109" i="1" s="1"/>
  <c r="B110" i="1"/>
  <c r="D110" i="1" s="1"/>
  <c r="B111" i="1"/>
  <c r="E111" i="1" s="1"/>
  <c r="B112" i="1"/>
  <c r="E112" i="1" s="1"/>
  <c r="B113" i="1"/>
  <c r="D113" i="1" s="1"/>
  <c r="B114" i="1"/>
  <c r="D114" i="1" s="1"/>
  <c r="B115" i="1"/>
  <c r="E115" i="1" s="1"/>
  <c r="B116" i="1"/>
  <c r="E116" i="1" s="1"/>
  <c r="B117" i="1"/>
  <c r="D117" i="1" s="1"/>
  <c r="B118" i="1"/>
  <c r="D118" i="1" s="1"/>
  <c r="B119" i="1"/>
  <c r="E119" i="1" s="1"/>
  <c r="B120" i="1"/>
  <c r="E120" i="1" s="1"/>
  <c r="B121" i="1"/>
  <c r="D121" i="1" s="1"/>
  <c r="B122" i="1"/>
  <c r="D122" i="1" s="1"/>
  <c r="B123" i="1"/>
  <c r="E123" i="1" s="1"/>
  <c r="B124" i="1"/>
  <c r="E124" i="1" s="1"/>
  <c r="B125" i="1"/>
  <c r="D125" i="1" s="1"/>
  <c r="B126" i="1"/>
  <c r="D126" i="1" s="1"/>
  <c r="B127" i="1"/>
  <c r="E127" i="1" s="1"/>
  <c r="B128" i="1"/>
  <c r="E128" i="1" s="1"/>
  <c r="B129" i="1"/>
  <c r="D129" i="1" s="1"/>
  <c r="B130" i="1"/>
  <c r="D130" i="1" s="1"/>
  <c r="B131" i="1"/>
  <c r="E131" i="1" s="1"/>
  <c r="B132" i="1"/>
  <c r="E132" i="1" s="1"/>
  <c r="B133" i="1"/>
  <c r="D133" i="1" s="1"/>
  <c r="B134" i="1"/>
  <c r="D134" i="1" s="1"/>
  <c r="B135" i="1"/>
  <c r="E135" i="1" s="1"/>
  <c r="B136" i="1"/>
  <c r="E136" i="1" s="1"/>
  <c r="B137" i="1"/>
  <c r="D137" i="1" s="1"/>
  <c r="B138" i="1"/>
  <c r="D138" i="1" s="1"/>
  <c r="B139" i="1"/>
  <c r="E139" i="1" s="1"/>
  <c r="B140" i="1"/>
  <c r="E140" i="1" s="1"/>
  <c r="B141" i="1"/>
  <c r="D141" i="1" s="1"/>
  <c r="B142" i="1"/>
  <c r="D142" i="1" s="1"/>
  <c r="B143" i="1"/>
  <c r="E143" i="1" s="1"/>
  <c r="B194" i="1"/>
  <c r="E194" i="1" s="1"/>
  <c r="B195" i="1"/>
  <c r="D195" i="1" s="1"/>
  <c r="B196" i="1"/>
  <c r="D196" i="1" s="1"/>
  <c r="B197" i="1"/>
  <c r="E197" i="1" s="1"/>
  <c r="B198" i="1"/>
  <c r="E198" i="1" s="1"/>
  <c r="B199" i="1"/>
  <c r="D199" i="1" s="1"/>
  <c r="B200" i="1"/>
  <c r="D200" i="1" s="1"/>
  <c r="B201" i="1"/>
  <c r="E201" i="1" s="1"/>
  <c r="B202" i="1"/>
  <c r="E202" i="1" s="1"/>
  <c r="B203" i="1"/>
  <c r="D203" i="1" s="1"/>
  <c r="B204" i="1"/>
  <c r="D204" i="1" s="1"/>
  <c r="B205" i="1"/>
  <c r="E205" i="1" s="1"/>
  <c r="B206" i="1"/>
  <c r="E206" i="1" s="1"/>
  <c r="B207" i="1"/>
  <c r="E207" i="1" s="1"/>
  <c r="B208" i="1"/>
  <c r="D208" i="1" s="1"/>
  <c r="B209" i="1"/>
  <c r="D209" i="1" s="1"/>
  <c r="B210" i="1"/>
  <c r="E210" i="1" s="1"/>
  <c r="B211" i="1"/>
  <c r="E211" i="1" s="1"/>
  <c r="B12" i="1"/>
  <c r="D12" i="1" s="1"/>
  <c r="E15" i="9" l="1"/>
  <c r="D10" i="9"/>
  <c r="E13" i="1"/>
  <c r="E12" i="1"/>
  <c r="F214" i="1"/>
  <c r="D211" i="1"/>
  <c r="D206" i="1"/>
  <c r="D202" i="1"/>
  <c r="D198" i="1"/>
  <c r="D194" i="1"/>
  <c r="D140" i="1"/>
  <c r="D136" i="1"/>
  <c r="D132" i="1"/>
  <c r="D128" i="1"/>
  <c r="D124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E209" i="1"/>
  <c r="E204" i="1"/>
  <c r="E200" i="1"/>
  <c r="E196" i="1"/>
  <c r="E142" i="1"/>
  <c r="E138" i="1"/>
  <c r="E134" i="1"/>
  <c r="E130" i="1"/>
  <c r="E126" i="1"/>
  <c r="E122" i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66" i="1"/>
  <c r="E62" i="1"/>
  <c r="E58" i="1"/>
  <c r="E54" i="1"/>
  <c r="E50" i="1"/>
  <c r="E46" i="1"/>
  <c r="E42" i="1"/>
  <c r="E38" i="1"/>
  <c r="E34" i="1"/>
  <c r="E30" i="1"/>
  <c r="E26" i="1"/>
  <c r="E22" i="1"/>
  <c r="E18" i="1"/>
  <c r="D210" i="1"/>
  <c r="D205" i="1"/>
  <c r="D201" i="1"/>
  <c r="D19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E208" i="1"/>
  <c r="E203" i="1"/>
  <c r="E199" i="1"/>
  <c r="E19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4" i="1"/>
  <c r="D207" i="1"/>
  <c r="E10" i="9" l="1"/>
  <c r="M213" i="1"/>
  <c r="M212" i="1"/>
  <c r="G212" i="1"/>
  <c r="H212" i="1"/>
  <c r="J212" i="1"/>
  <c r="L212" i="1"/>
  <c r="G213" i="1"/>
  <c r="H213" i="1"/>
  <c r="J213" i="1"/>
  <c r="L213" i="1"/>
  <c r="D18" i="9" l="1"/>
  <c r="D17" i="9"/>
  <c r="D16" i="9"/>
  <c r="D13" i="9"/>
  <c r="D12" i="9"/>
  <c r="D11" i="9"/>
  <c r="L214" i="1"/>
  <c r="M214" i="1"/>
  <c r="J214" i="1"/>
  <c r="H214" i="1"/>
  <c r="G214" i="1"/>
  <c r="E18" i="9" l="1"/>
  <c r="E13" i="9"/>
  <c r="E17" i="9"/>
  <c r="E16" i="9"/>
  <c r="E12" i="9"/>
  <c r="E11" i="9"/>
</calcChain>
</file>

<file path=xl/sharedStrings.xml><?xml version="1.0" encoding="utf-8"?>
<sst xmlns="http://schemas.openxmlformats.org/spreadsheetml/2006/main" count="1864" uniqueCount="239">
  <si>
    <t>Uso General</t>
  </si>
  <si>
    <t>TB</t>
  </si>
  <si>
    <t>Desempeño</t>
  </si>
  <si>
    <t>Optimo</t>
  </si>
  <si>
    <t>Bajo</t>
  </si>
  <si>
    <t>Si</t>
  </si>
  <si>
    <t>No</t>
  </si>
  <si>
    <t>Cuenta SI</t>
  </si>
  <si>
    <t>Cuenta NO</t>
  </si>
  <si>
    <t>% SI</t>
  </si>
  <si>
    <t>N/A</t>
  </si>
  <si>
    <t>%</t>
  </si>
  <si>
    <t>Variables</t>
  </si>
  <si>
    <t>Total CPN supervisados</t>
  </si>
  <si>
    <t>Total</t>
  </si>
  <si>
    <t>Total CPN Reporte oportuno</t>
  </si>
  <si>
    <t>Total CPN Completan SUGEMI 1</t>
  </si>
  <si>
    <t>ID_CENTRO</t>
  </si>
  <si>
    <t>NombreCentro</t>
  </si>
  <si>
    <t>REGIONES</t>
  </si>
  <si>
    <t>Provincia</t>
  </si>
  <si>
    <t>Gerencia_Area</t>
  </si>
  <si>
    <t>LA GUAMA</t>
  </si>
  <si>
    <t>SAN FRANCISCO</t>
  </si>
  <si>
    <t>LA GALLERA</t>
  </si>
  <si>
    <t>LAS LAGUNAS</t>
  </si>
  <si>
    <t>GUAYABAL</t>
  </si>
  <si>
    <t>LAS CHARCAS</t>
  </si>
  <si>
    <t>VILLA LIBERACION</t>
  </si>
  <si>
    <t>VALLEJUELO</t>
  </si>
  <si>
    <t>REGION 6</t>
  </si>
  <si>
    <t>SAN JUAN</t>
  </si>
  <si>
    <t>GERENCIA DE AREA II - SAN JUAN</t>
  </si>
  <si>
    <t>AZUA</t>
  </si>
  <si>
    <t>GERENCIA DE AREA I - AZUA</t>
  </si>
  <si>
    <t>LAS YAYAS ARRIBA</t>
  </si>
  <si>
    <t>MIRADOR NORTE</t>
  </si>
  <si>
    <t>LA JAGUA</t>
  </si>
  <si>
    <t>MANOGUAYABO</t>
  </si>
  <si>
    <t>VILLA CARMEN</t>
  </si>
  <si>
    <t>SAJANOA</t>
  </si>
  <si>
    <t>CORBANO SUR III</t>
  </si>
  <si>
    <t>HATO VIEJO</t>
  </si>
  <si>
    <t>MAJAGUAL</t>
  </si>
  <si>
    <t>EL BATEY</t>
  </si>
  <si>
    <t>HATO NUEVO</t>
  </si>
  <si>
    <t>SANTA ANA</t>
  </si>
  <si>
    <t>CAPULIN</t>
  </si>
  <si>
    <t>PEDRO SANTANA</t>
  </si>
  <si>
    <t>ELIAS PIÑA</t>
  </si>
  <si>
    <t>GERENCIA DE AREA III - ELIAS PIÑA</t>
  </si>
  <si>
    <t>GUANITO</t>
  </si>
  <si>
    <t>EL LLANO</t>
  </si>
  <si>
    <t>LA DELICIA</t>
  </si>
  <si>
    <t>LA COLONIA</t>
  </si>
  <si>
    <t>EL CERCADO</t>
  </si>
  <si>
    <t>JUAN SANTIAGO</t>
  </si>
  <si>
    <t>LOS FRIOS</t>
  </si>
  <si>
    <t>LOS NEGROS</t>
  </si>
  <si>
    <t>RANCHO LA GUARDIA</t>
  </si>
  <si>
    <t>HONDO VALLE</t>
  </si>
  <si>
    <t>GUALLABO</t>
  </si>
  <si>
    <t>SABANA LARGA</t>
  </si>
  <si>
    <t>POTROSO</t>
  </si>
  <si>
    <t>PINZON</t>
  </si>
  <si>
    <t>RINCONCITO</t>
  </si>
  <si>
    <t>MACASIAS</t>
  </si>
  <si>
    <t>LAS PALMAS</t>
  </si>
  <si>
    <t>ROSA LA PIEDRA</t>
  </si>
  <si>
    <t>LA NAVAJA</t>
  </si>
  <si>
    <t>BATISTA</t>
  </si>
  <si>
    <t>DERRUMBADERO</t>
  </si>
  <si>
    <t>JORGILLO</t>
  </si>
  <si>
    <t>VALLECITO</t>
  </si>
  <si>
    <t>QUIJA QUIETA</t>
  </si>
  <si>
    <t>EL JOVITO</t>
  </si>
  <si>
    <t>LA RANCHA</t>
  </si>
  <si>
    <t>LOS TOROS</t>
  </si>
  <si>
    <t>LOS PARCELEROS</t>
  </si>
  <si>
    <t>LAS BARIAS</t>
  </si>
  <si>
    <t>LOS GRINGOS</t>
  </si>
  <si>
    <t>EL NARANJO</t>
  </si>
  <si>
    <t>CARRERA DE YEGUA</t>
  </si>
  <si>
    <t>EL HOYO</t>
  </si>
  <si>
    <t>LOS JOBOS</t>
  </si>
  <si>
    <t>LOS COPEYES</t>
  </si>
  <si>
    <t>YABONICO</t>
  </si>
  <si>
    <t>LOS CARTONES</t>
  </si>
  <si>
    <t>MATAYAYA</t>
  </si>
  <si>
    <t>POZO HONDO</t>
  </si>
  <si>
    <t>LA ESTANCIA</t>
  </si>
  <si>
    <t>VILLA ESPERANZA</t>
  </si>
  <si>
    <t>CARDON</t>
  </si>
  <si>
    <t>MOGOLLON</t>
  </si>
  <si>
    <t>LAS CHARCAS DE GARABITO</t>
  </si>
  <si>
    <t>EL CACHEO</t>
  </si>
  <si>
    <t>LAS ZANJAS</t>
  </si>
  <si>
    <t>CORBANO SUR I</t>
  </si>
  <si>
    <t>HATILLO</t>
  </si>
  <si>
    <t>EL COCO</t>
  </si>
  <si>
    <t>PUNTA CAÑA</t>
  </si>
  <si>
    <t>PEDRO CORTO</t>
  </si>
  <si>
    <t>LOS TRANSFORMADORES</t>
  </si>
  <si>
    <t>EL ROSARIO</t>
  </si>
  <si>
    <t>LAS CHARCAS DE MARÍA NOVA</t>
  </si>
  <si>
    <t>HATO DEL PADRE</t>
  </si>
  <si>
    <t>PERPETUO SOCORRO</t>
  </si>
  <si>
    <t>LA MAGUANA</t>
  </si>
  <si>
    <t>SABANETA</t>
  </si>
  <si>
    <t>JUAN DE HERRERA</t>
  </si>
  <si>
    <t>JINOVA</t>
  </si>
  <si>
    <t>SABANA YEGUA</t>
  </si>
  <si>
    <t>ARROYO COLORADO</t>
  </si>
  <si>
    <t>ESTEBANIA</t>
  </si>
  <si>
    <t>PALMAR DE OCOA</t>
  </si>
  <si>
    <t>LA CAÑITA</t>
  </si>
  <si>
    <t>LA SIEMBRA</t>
  </si>
  <si>
    <t>MONTE BONITO</t>
  </si>
  <si>
    <t>VILLA OCOA</t>
  </si>
  <si>
    <t>VIAJAMA</t>
  </si>
  <si>
    <t>LAS YAYAS</t>
  </si>
  <si>
    <t>VILLARPANDO</t>
  </si>
  <si>
    <t>MAGUEYAL</t>
  </si>
  <si>
    <t>AMIAMA GOMEZ</t>
  </si>
  <si>
    <t>TABARA ABAJO</t>
  </si>
  <si>
    <t>TABARA ARRIBA</t>
  </si>
  <si>
    <t>FINCA 6</t>
  </si>
  <si>
    <t>BARRERA</t>
  </si>
  <si>
    <t>PUEBLO VIEJO</t>
  </si>
  <si>
    <t>LOS JOVILLOS</t>
  </si>
  <si>
    <t>ANSONIA</t>
  </si>
  <si>
    <t>PROCYECTO 2-C</t>
  </si>
  <si>
    <t>PROYECTO 4</t>
  </si>
  <si>
    <t>D-1 GANADERO</t>
  </si>
  <si>
    <t>PERALTA</t>
  </si>
  <si>
    <t>EL HIGUERO DE PERALTA</t>
  </si>
  <si>
    <t>CARRIZAL</t>
  </si>
  <si>
    <t>EL BARRO</t>
  </si>
  <si>
    <t>LAS LOMAS</t>
  </si>
  <si>
    <t>VILLA CORAZÓN DE JESUS</t>
  </si>
  <si>
    <t>CUCHILLA</t>
  </si>
  <si>
    <t>CORBANO SUR II</t>
  </si>
  <si>
    <t>BARRANCA</t>
  </si>
  <si>
    <t>SABANA CRUZ</t>
  </si>
  <si>
    <t>SABANA MULA</t>
  </si>
  <si>
    <t>HIGUERITO</t>
  </si>
  <si>
    <t>LOS BANCOS</t>
  </si>
  <si>
    <t>SABANA ALTA</t>
  </si>
  <si>
    <t>ARROYO CANO</t>
  </si>
  <si>
    <t>BOHECHIO</t>
  </si>
  <si>
    <t>LOS MONTACITOS</t>
  </si>
  <si>
    <t>PRADO COLONIA</t>
  </si>
  <si>
    <t>CORBANO NORTE</t>
  </si>
  <si>
    <t>BOMBITA</t>
  </si>
  <si>
    <t>DR. ALEJANDRO CABRAL</t>
  </si>
  <si>
    <t>DR. FEDERICO ARMANDO AYBAR</t>
  </si>
  <si>
    <t>ROSA DUARTE</t>
  </si>
  <si>
    <t>BANICA</t>
  </si>
  <si>
    <t>NUESTRA SENORA DEL CARMEN</t>
  </si>
  <si>
    <t>TAIWAN 19 DE MARZO</t>
  </si>
  <si>
    <t>Tipo_Centro_Primer_Nivel</t>
  </si>
  <si>
    <t>Zona</t>
  </si>
  <si>
    <t>CENTRO DE PRIMER NIVEL</t>
  </si>
  <si>
    <t>ZONA XI</t>
  </si>
  <si>
    <t>ZONA I</t>
  </si>
  <si>
    <t>ZONA X</t>
  </si>
  <si>
    <t>ZONA VIII</t>
  </si>
  <si>
    <t>ZONA III</t>
  </si>
  <si>
    <t>ZONA IX</t>
  </si>
  <si>
    <t>ZONA IV</t>
  </si>
  <si>
    <t>ZONA II</t>
  </si>
  <si>
    <t>ZONA V</t>
  </si>
  <si>
    <t>HOSPITAL</t>
  </si>
  <si>
    <t>ZONA VII</t>
  </si>
  <si>
    <t>ZONA XIV</t>
  </si>
  <si>
    <t>ZONA XIII</t>
  </si>
  <si>
    <t>ZONA XII</t>
  </si>
  <si>
    <t>Establecimiento/Gerencia de Area/Zona</t>
  </si>
  <si>
    <t>Servicio Regional de Salud:</t>
  </si>
  <si>
    <t>R-6</t>
  </si>
  <si>
    <t>Total de CPN:</t>
  </si>
  <si>
    <t>Total CPN con desabastecimiento Mx. Uso General</t>
  </si>
  <si>
    <t>Total CPN con desabastecimiento Mx. TB</t>
  </si>
  <si>
    <t>Promedio Mx. Desabastecidos</t>
  </si>
  <si>
    <t>Variable 1: Reporte Oportuno del SUGEMI-1</t>
  </si>
  <si>
    <t>Variable 2: Completan Adecuadamente SUGEMI-1</t>
  </si>
  <si>
    <t>HOSPITAL  BOHECHIO</t>
  </si>
  <si>
    <t>HOSPITAL  VALLEJUELO</t>
  </si>
  <si>
    <t>HOSPITAL  DR. ALEJANDRO CABRAL</t>
  </si>
  <si>
    <t>HOSPITAL  DR. FEDERICO ARMANDO AYBAR</t>
  </si>
  <si>
    <t>HOSPITAL  JUAN DE HERRERA</t>
  </si>
  <si>
    <t>HOSPITAL  EL CERCADO</t>
  </si>
  <si>
    <t>HOSPITAL  HONDO VALLE</t>
  </si>
  <si>
    <t>HOSPITAL  ROSA DUARTE</t>
  </si>
  <si>
    <t>HOSPITAL  BANICA</t>
  </si>
  <si>
    <t>HOSPITAL  PERALTA</t>
  </si>
  <si>
    <t>HOSPITAL  NUESTRA SENORA DEL CARMEN</t>
  </si>
  <si>
    <t>HOSPITAL  GUAYABAL</t>
  </si>
  <si>
    <t>HOSPITAL  TAIWAN 19 DE MARZO</t>
  </si>
  <si>
    <t>NombreCentro_1</t>
  </si>
  <si>
    <t>NombreCentro_2</t>
  </si>
  <si>
    <t>Total de CEAS:</t>
  </si>
  <si>
    <t>Total CEAS supervisados</t>
  </si>
  <si>
    <t>Total CEAS Reporte oportuno</t>
  </si>
  <si>
    <t>Total CEAS Completan SUGEMI 1</t>
  </si>
  <si>
    <t>Enero-Marzo</t>
  </si>
  <si>
    <t>Abril-Junio</t>
  </si>
  <si>
    <t>Julio-Septiembre</t>
  </si>
  <si>
    <t>Octubre-Diciembre</t>
  </si>
  <si>
    <t>ARV Adulto</t>
  </si>
  <si>
    <t>Total CEAS desempeño OPTIMO</t>
  </si>
  <si>
    <t>Total CPN desempeño OPTIMO</t>
  </si>
  <si>
    <t>Total CPN desempeño BAJO</t>
  </si>
  <si>
    <t>Promedio de Mx. Desab. Uso General</t>
  </si>
  <si>
    <t>Promedio de Mx. Desab. TB</t>
  </si>
  <si>
    <t>Promedio de Mx. Desab. ARV Adulto</t>
  </si>
  <si>
    <t>Total CEAS con desab. Mx. Uso General</t>
  </si>
  <si>
    <t>Total CEAS con desab. Mx. TB</t>
  </si>
  <si>
    <t>Total CEAS con desab. Mx. ARV Adulto</t>
  </si>
  <si>
    <t>Total CEAS desempeño BAJO</t>
  </si>
  <si>
    <t xml:space="preserve">             Dirección General de Coordinación de los Servicios Públicos de Atención a la Salud -DGCSS-</t>
  </si>
  <si>
    <t xml:space="preserve">                      Dirección General de Coordinación de los Servicios Públicos de Atención a la Salud -DGCSS-</t>
  </si>
  <si>
    <t>Variable 3: Desabastecimiento de Medicamentos Trazadores</t>
  </si>
  <si>
    <t>Total de CPN evaluados:</t>
  </si>
  <si>
    <t>Total CEAS  Cumplen con Prescrip. y Disp.</t>
  </si>
  <si>
    <t xml:space="preserve">                    Dirección General de Coordinación de los Servicios Públicos de Atención a la Salud -DGCSS-</t>
  </si>
  <si>
    <t>Total CEAS con desab. Mx. ARV Pediátrico</t>
  </si>
  <si>
    <t>Promedio de Mx. Desab. ARV Pediátrico</t>
  </si>
  <si>
    <t>Total CPN  Cumplen con Prescripción y Dispensación</t>
  </si>
  <si>
    <t xml:space="preserve">                   Unidad Regional de Gestión de Medicamentos e Insumos- URGM-</t>
  </si>
  <si>
    <t>Variable 4: Cumple Prescripción y Dispensación</t>
  </si>
  <si>
    <t>ARV Pediátrico</t>
  </si>
  <si>
    <t xml:space="preserve">                      Unidad Regional de Gestión de Medicamentos e Insumos- URGM-</t>
  </si>
  <si>
    <t>Trimestre:</t>
  </si>
  <si>
    <t xml:space="preserve">                           Unidad Regional de Gestión de Medicamentos e Insumos- URGM-</t>
  </si>
  <si>
    <t>Tabla_1 RESUMEN SUPERVISION  CPN</t>
  </si>
  <si>
    <t>Tabla_2 RESUMEN SUPERVISION CEAS</t>
  </si>
  <si>
    <t>Año:</t>
  </si>
  <si>
    <t>El 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</si>
</sst>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1F4E7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109">
    <xf numFmtId="0" fontId="0" fillId="0" borderId="0" xfId="0"/>
    <xf numFmtId="0" fontId="0" fillId="0" borderId="0" xfId="0" applyAlignment="1"/>
    <xf numFmtId="0" fontId="0" fillId="0" borderId="0" xfId="0" applyAlignment="1">
      <alignment vertical="center" wrapText="1"/>
    </xf>
    <xf numFmtId="0" fontId="3" fillId="0" borderId="0" xfId="0" applyFont="1" applyAlignment="1"/>
    <xf numFmtId="9" fontId="0" fillId="0" borderId="0" xfId="1" applyFont="1"/>
    <xf numFmtId="0" fontId="5" fillId="4" borderId="0" xfId="0" applyFont="1" applyFill="1" applyAlignment="1">
      <alignment horizontal="center" vertical="center"/>
    </xf>
    <xf numFmtId="1" fontId="0" fillId="0" borderId="0" xfId="0" applyNumberFormat="1"/>
    <xf numFmtId="49" fontId="0" fillId="0" borderId="0" xfId="0" applyNumberFormat="1"/>
    <xf numFmtId="0" fontId="0" fillId="0" borderId="15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6" borderId="0" xfId="0" applyFont="1" applyFill="1"/>
    <xf numFmtId="0" fontId="4" fillId="0" borderId="0" xfId="0" applyFont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9" fontId="0" fillId="0" borderId="1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9" fontId="0" fillId="0" borderId="7" xfId="0" applyNumberForma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2" borderId="9" xfId="0" applyFont="1" applyFill="1" applyBorder="1" applyAlignment="1"/>
    <xf numFmtId="0" fontId="0" fillId="0" borderId="0" xfId="0" applyFont="1"/>
    <xf numFmtId="164" fontId="8" fillId="0" borderId="0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0" fontId="9" fillId="0" borderId="0" xfId="0" applyFont="1"/>
    <xf numFmtId="0" fontId="10" fillId="5" borderId="1" xfId="0" applyFont="1" applyFill="1" applyBorder="1" applyAlignment="1">
      <alignment horizontal="center"/>
    </xf>
    <xf numFmtId="0" fontId="11" fillId="6" borderId="0" xfId="0" applyFont="1" applyFill="1"/>
    <xf numFmtId="0" fontId="11" fillId="0" borderId="0" xfId="0" applyFont="1"/>
    <xf numFmtId="0" fontId="11" fillId="0" borderId="0" xfId="0" applyFont="1" applyFill="1" applyBorder="1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9" fontId="0" fillId="0" borderId="7" xfId="0" applyNumberFormat="1" applyBorder="1" applyAlignment="1" applyProtection="1">
      <alignment horizontal="center" vertical="center" wrapText="1"/>
      <protection locked="0"/>
    </xf>
    <xf numFmtId="0" fontId="1" fillId="7" borderId="1" xfId="2" applyFill="1" applyBorder="1" applyAlignment="1">
      <alignment horizontal="center" vertical="center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1" fillId="7" borderId="29" xfId="2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9" fontId="0" fillId="7" borderId="29" xfId="1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9" fontId="0" fillId="7" borderId="4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/>
    <xf numFmtId="0" fontId="0" fillId="11" borderId="0" xfId="0" applyFill="1"/>
    <xf numFmtId="0" fontId="0" fillId="0" borderId="31" xfId="0" applyBorder="1" applyAlignment="1">
      <alignment vertical="center" wrapText="1"/>
    </xf>
    <xf numFmtId="0" fontId="0" fillId="0" borderId="31" xfId="0" applyBorder="1"/>
    <xf numFmtId="0" fontId="8" fillId="0" borderId="22" xfId="0" applyFont="1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6" fillId="11" borderId="0" xfId="0" applyFont="1" applyFill="1"/>
    <xf numFmtId="0" fontId="6" fillId="7" borderId="30" xfId="0" applyFont="1" applyFill="1" applyBorder="1" applyAlignment="1">
      <alignment horizontal="right" vertical="center" wrapText="1"/>
    </xf>
    <xf numFmtId="0" fontId="6" fillId="7" borderId="4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9" fontId="0" fillId="7" borderId="1" xfId="2" applyNumberFormat="1" applyFont="1" applyFill="1" applyBorder="1" applyAlignment="1">
      <alignment horizontal="center" vertical="center"/>
    </xf>
    <xf numFmtId="0" fontId="1" fillId="7" borderId="1" xfId="2" applyFill="1" applyBorder="1" applyAlignment="1">
      <alignment horizontal="center" vertical="center"/>
    </xf>
    <xf numFmtId="0" fontId="6" fillId="7" borderId="28" xfId="2" applyFont="1" applyFill="1" applyBorder="1" applyAlignment="1">
      <alignment horizontal="right"/>
    </xf>
    <xf numFmtId="0" fontId="6" fillId="7" borderId="1" xfId="2" applyFont="1" applyFill="1" applyBorder="1" applyAlignment="1">
      <alignment horizontal="right"/>
    </xf>
    <xf numFmtId="0" fontId="6" fillId="7" borderId="28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9" fontId="6" fillId="7" borderId="28" xfId="1" applyFont="1" applyFill="1" applyBorder="1" applyAlignment="1">
      <alignment horizontal="right"/>
    </xf>
    <xf numFmtId="9" fontId="6" fillId="7" borderId="1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12" fillId="12" borderId="9" xfId="0" applyFont="1" applyFill="1" applyBorder="1" applyAlignment="1">
      <alignment horizontal="left"/>
    </xf>
    <xf numFmtId="0" fontId="12" fillId="12" borderId="14" xfId="0" applyFont="1" applyFill="1" applyBorder="1" applyAlignment="1">
      <alignment horizontal="left"/>
    </xf>
    <xf numFmtId="0" fontId="12" fillId="12" borderId="10" xfId="0" applyFont="1" applyFill="1" applyBorder="1" applyAlignment="1">
      <alignment horizontal="left"/>
    </xf>
  </cellXfs>
  <cellStyles count="3">
    <cellStyle name="40% - Énfasis2" xfId="2" builtinId="35"/>
    <cellStyle name="Normal" xfId="0" builtinId="0"/>
    <cellStyle name="Porcentaje" xfId="1" builtinId="5"/>
  </cellStyles>
  <dxfs count="7"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Resumen Supervisión</a:t>
            </a:r>
            <a:r>
              <a:rPr lang="es-DO" baseline="0"/>
              <a:t> CEAS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Sup_CPN y CEAS (2)'!$C$23:$C$36</c:f>
              <c:strCache>
                <c:ptCount val="14"/>
                <c:pt idx="0">
                  <c:v>Total CEAS supervisados</c:v>
                </c:pt>
                <c:pt idx="1">
                  <c:v>Total CEAS Reporte oportuno</c:v>
                </c:pt>
                <c:pt idx="2">
                  <c:v>Total CEAS Completan SUGEMI 1</c:v>
                </c:pt>
                <c:pt idx="3">
                  <c:v>Total CEAS con desab. Mx. Uso General</c:v>
                </c:pt>
                <c:pt idx="4">
                  <c:v>Total CEAS con desab. Mx. ARV Adulto</c:v>
                </c:pt>
                <c:pt idx="5">
                  <c:v>Total CEAS con desab. Mx. ARV Pediátrico</c:v>
                </c:pt>
                <c:pt idx="6">
                  <c:v>Total CEAS con desab. Mx. TB</c:v>
                </c:pt>
                <c:pt idx="7">
                  <c:v>Promedio de Mx. Desab. Uso General</c:v>
                </c:pt>
                <c:pt idx="8">
                  <c:v>Promedio de Mx. Desab. ARV Adulto</c:v>
                </c:pt>
                <c:pt idx="9">
                  <c:v>Promedio de Mx. Desab. ARV Pediátrico</c:v>
                </c:pt>
                <c:pt idx="10">
                  <c:v>Promedio de Mx. Desab. TB</c:v>
                </c:pt>
                <c:pt idx="11">
                  <c:v>Total CEAS  Cumplen con Prescrip. y Disp.</c:v>
                </c:pt>
                <c:pt idx="12">
                  <c:v>Total CEAS desempeño OPTIMO</c:v>
                </c:pt>
                <c:pt idx="13">
                  <c:v>Total CEAS desempeño BAJO</c:v>
                </c:pt>
              </c:strCache>
            </c:strRef>
          </c:cat>
          <c:val>
            <c:numRef>
              <c:f>'Resumen Sup_CPN y CEAS (2)'!$E$23:$E$36</c:f>
              <c:numCache>
                <c:formatCode>0%</c:formatCode>
                <c:ptCount val="14"/>
                <c:pt idx="0">
                  <c:v>0.23076923076923078</c:v>
                </c:pt>
                <c:pt idx="1">
                  <c:v>1</c:v>
                </c:pt>
                <c:pt idx="2">
                  <c:v>1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0.33333333333333331</c:v>
                </c:pt>
                <c:pt idx="6">
                  <c:v>0.33333333333333331</c:v>
                </c:pt>
                <c:pt idx="7">
                  <c:v>7.0000000000000007E-2</c:v>
                </c:pt>
                <c:pt idx="8">
                  <c:v>0.7</c:v>
                </c:pt>
                <c:pt idx="9">
                  <c:v>0.44</c:v>
                </c:pt>
                <c:pt idx="10">
                  <c:v>0.75</c:v>
                </c:pt>
                <c:pt idx="11">
                  <c:v>1</c:v>
                </c:pt>
                <c:pt idx="12">
                  <c:v>0.33333333333333331</c:v>
                </c:pt>
                <c:pt idx="13">
                  <c:v>0.66666666666666663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67431960"/>
        <c:axId val="367433920"/>
      </c:barChart>
      <c:catAx>
        <c:axId val="367431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7433920"/>
        <c:crosses val="autoZero"/>
        <c:auto val="1"/>
        <c:lblAlgn val="ctr"/>
        <c:lblOffset val="100"/>
        <c:noMultiLvlLbl val="0"/>
      </c:catAx>
      <c:valAx>
        <c:axId val="36743392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7431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Resumen Supervisión</a:t>
            </a:r>
            <a:r>
              <a:rPr lang="es-DO" baseline="0"/>
              <a:t> CPN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Sup_CPN y CEAS (2)'!$C$9:$C$18</c:f>
              <c:strCache>
                <c:ptCount val="10"/>
                <c:pt idx="0">
                  <c:v>Total CPN supervisados</c:v>
                </c:pt>
                <c:pt idx="1">
                  <c:v>Total CPN Reporte oportuno</c:v>
                </c:pt>
                <c:pt idx="2">
                  <c:v>Total CPN Completan SUGEMI 1</c:v>
                </c:pt>
                <c:pt idx="3">
                  <c:v>Total CPN con desabastecimiento Mx. Uso General</c:v>
                </c:pt>
                <c:pt idx="4">
                  <c:v>Total CPN con desabastecimiento Mx. TB</c:v>
                </c:pt>
                <c:pt idx="5">
                  <c:v>Promedio de Mx. Desab. Uso General</c:v>
                </c:pt>
                <c:pt idx="6">
                  <c:v>Promedio de Mx. Desab. TB</c:v>
                </c:pt>
                <c:pt idx="7">
                  <c:v>Total CPN  Cumplen con Prescripción y Dispensación</c:v>
                </c:pt>
                <c:pt idx="8">
                  <c:v>Total CPN desempeño OPTIMO</c:v>
                </c:pt>
                <c:pt idx="9">
                  <c:v>Total CPN desempeño BAJO</c:v>
                </c:pt>
              </c:strCache>
            </c:strRef>
          </c:cat>
          <c:val>
            <c:numRef>
              <c:f>'Resumen Sup_CPN y CEAS (2)'!$E$9:$E$18</c:f>
              <c:numCache>
                <c:formatCode>0%</c:formatCode>
                <c:ptCount val="10"/>
                <c:pt idx="0">
                  <c:v>0.96850393700787396</c:v>
                </c:pt>
                <c:pt idx="1">
                  <c:v>1</c:v>
                </c:pt>
                <c:pt idx="2">
                  <c:v>0.93495934959349591</c:v>
                </c:pt>
                <c:pt idx="3">
                  <c:v>0.6097560975609756</c:v>
                </c:pt>
                <c:pt idx="4">
                  <c:v>0</c:v>
                </c:pt>
                <c:pt idx="5">
                  <c:v>0.12186842105263156</c:v>
                </c:pt>
                <c:pt idx="6">
                  <c:v>0</c:v>
                </c:pt>
                <c:pt idx="7">
                  <c:v>0.99186991869918695</c:v>
                </c:pt>
                <c:pt idx="8">
                  <c:v>0.36585365853658536</c:v>
                </c:pt>
                <c:pt idx="9">
                  <c:v>0.63414634146341464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67432744"/>
        <c:axId val="367430784"/>
      </c:barChart>
      <c:catAx>
        <c:axId val="367432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7430784"/>
        <c:crosses val="autoZero"/>
        <c:auto val="1"/>
        <c:lblAlgn val="ctr"/>
        <c:lblOffset val="100"/>
        <c:noMultiLvlLbl val="0"/>
      </c:catAx>
      <c:valAx>
        <c:axId val="36743078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743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0</xdr:row>
      <xdr:rowOff>19053</xdr:rowOff>
    </xdr:from>
    <xdr:to>
      <xdr:col>2</xdr:col>
      <xdr:colOff>762000</xdr:colOff>
      <xdr:row>2</xdr:row>
      <xdr:rowOff>38100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1" y="19053"/>
          <a:ext cx="676274" cy="49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634666</xdr:colOff>
      <xdr:row>0</xdr:row>
      <xdr:rowOff>76701</xdr:rowOff>
    </xdr:from>
    <xdr:to>
      <xdr:col>12</xdr:col>
      <xdr:colOff>701341</xdr:colOff>
      <xdr:row>2</xdr:row>
      <xdr:rowOff>160420</xdr:rowOff>
    </xdr:to>
    <xdr:pic>
      <xdr:nvPicPr>
        <xdr:cNvPr id="3" name="Picture 2"/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685798" y="76701"/>
          <a:ext cx="2813885" cy="5248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195264</xdr:colOff>
      <xdr:row>0</xdr:row>
      <xdr:rowOff>42865</xdr:rowOff>
    </xdr:from>
    <xdr:to>
      <xdr:col>2</xdr:col>
      <xdr:colOff>559594</xdr:colOff>
      <xdr:row>2</xdr:row>
      <xdr:rowOff>119062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264" y="42865"/>
          <a:ext cx="638174" cy="504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179908</xdr:colOff>
      <xdr:row>0</xdr:row>
      <xdr:rowOff>42809</xdr:rowOff>
    </xdr:from>
    <xdr:to>
      <xdr:col>16</xdr:col>
      <xdr:colOff>44014</xdr:colOff>
      <xdr:row>2</xdr:row>
      <xdr:rowOff>128426</xdr:rowOff>
    </xdr:to>
    <xdr:pic>
      <xdr:nvPicPr>
        <xdr:cNvPr id="3" name="Picture 2"/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983166" y="42809"/>
          <a:ext cx="3759724" cy="5244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243860</xdr:colOff>
      <xdr:row>0</xdr:row>
      <xdr:rowOff>1</xdr:rowOff>
    </xdr:from>
    <xdr:to>
      <xdr:col>2</xdr:col>
      <xdr:colOff>819158</xdr:colOff>
      <xdr:row>2</xdr:row>
      <xdr:rowOff>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60" y="1"/>
          <a:ext cx="822948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424103</xdr:colOff>
      <xdr:row>0</xdr:row>
      <xdr:rowOff>30187</xdr:rowOff>
    </xdr:from>
    <xdr:to>
      <xdr:col>12</xdr:col>
      <xdr:colOff>98215</xdr:colOff>
      <xdr:row>1</xdr:row>
      <xdr:rowOff>92177</xdr:rowOff>
    </xdr:to>
    <xdr:pic>
      <xdr:nvPicPr>
        <xdr:cNvPr id="3" name="Picture 2"/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01103" y="30187"/>
          <a:ext cx="3760337" cy="5287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518862</xdr:colOff>
      <xdr:row>20</xdr:row>
      <xdr:rowOff>13650</xdr:rowOff>
    </xdr:from>
    <xdr:to>
      <xdr:col>12</xdr:col>
      <xdr:colOff>505409</xdr:colOff>
      <xdr:row>36</xdr:row>
      <xdr:rowOff>19438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524411</xdr:colOff>
      <xdr:row>6</xdr:row>
      <xdr:rowOff>9720</xdr:rowOff>
    </xdr:from>
    <xdr:to>
      <xdr:col>12</xdr:col>
      <xdr:colOff>481601</xdr:colOff>
      <xdr:row>18</xdr:row>
      <xdr:rowOff>64213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3" sqref="B13"/>
    </sheetView>
  </sheetViews>
  <sheetFormatPr baseColWidth="10" defaultColWidth="11.42578125" defaultRowHeight="15" x14ac:dyDescent="0.25"/>
  <cols>
    <col min="2" max="2" width="25.42578125" customWidth="1"/>
    <col min="3" max="3" width="30.42578125" customWidth="1"/>
    <col min="5" max="5" width="25.28515625" bestFit="1" customWidth="1"/>
    <col min="6" max="6" width="31.85546875" bestFit="1" customWidth="1"/>
  </cols>
  <sheetData>
    <row r="1" spans="1:7" x14ac:dyDescent="0.25">
      <c r="A1" s="77">
        <f>COUNT(A3:A220)</f>
        <v>127</v>
      </c>
      <c r="B1" s="77"/>
      <c r="C1" s="77"/>
      <c r="D1" s="77"/>
      <c r="E1" s="77"/>
      <c r="F1" s="77"/>
      <c r="G1" s="77"/>
    </row>
    <row r="2" spans="1:7" ht="21" customHeight="1" x14ac:dyDescent="0.25">
      <c r="A2" s="5" t="s">
        <v>17</v>
      </c>
      <c r="B2" s="5" t="s">
        <v>18</v>
      </c>
      <c r="C2" s="5" t="s">
        <v>160</v>
      </c>
      <c r="D2" s="5" t="s">
        <v>19</v>
      </c>
      <c r="E2" s="5" t="s">
        <v>20</v>
      </c>
      <c r="F2" s="5" t="s">
        <v>21</v>
      </c>
      <c r="G2" s="5" t="s">
        <v>161</v>
      </c>
    </row>
    <row r="3" spans="1:7" x14ac:dyDescent="0.25">
      <c r="A3" s="6">
        <v>1863</v>
      </c>
      <c r="B3" s="7" t="s">
        <v>29</v>
      </c>
      <c r="C3" s="7" t="s">
        <v>162</v>
      </c>
      <c r="D3" s="7" t="s">
        <v>179</v>
      </c>
      <c r="E3" s="7" t="s">
        <v>31</v>
      </c>
      <c r="F3" s="7" t="s">
        <v>32</v>
      </c>
      <c r="G3" s="7" t="s">
        <v>166</v>
      </c>
    </row>
    <row r="4" spans="1:7" x14ac:dyDescent="0.25">
      <c r="A4" s="6">
        <v>1854</v>
      </c>
      <c r="B4" s="7" t="s">
        <v>26</v>
      </c>
      <c r="C4" s="7" t="s">
        <v>162</v>
      </c>
      <c r="D4" s="7" t="s">
        <v>179</v>
      </c>
      <c r="E4" s="7" t="s">
        <v>33</v>
      </c>
      <c r="F4" s="7" t="s">
        <v>34</v>
      </c>
      <c r="G4" s="7" t="s">
        <v>169</v>
      </c>
    </row>
    <row r="5" spans="1:7" x14ac:dyDescent="0.25">
      <c r="A5" s="6">
        <v>1853</v>
      </c>
      <c r="B5" s="7" t="s">
        <v>35</v>
      </c>
      <c r="C5" s="7" t="s">
        <v>162</v>
      </c>
      <c r="D5" s="7" t="s">
        <v>179</v>
      </c>
      <c r="E5" s="7" t="s">
        <v>33</v>
      </c>
      <c r="F5" s="7" t="s">
        <v>34</v>
      </c>
      <c r="G5" s="7" t="s">
        <v>169</v>
      </c>
    </row>
    <row r="6" spans="1:7" x14ac:dyDescent="0.25">
      <c r="A6" s="6">
        <v>1657</v>
      </c>
      <c r="B6" s="7" t="s">
        <v>38</v>
      </c>
      <c r="C6" s="7" t="s">
        <v>162</v>
      </c>
      <c r="D6" s="7" t="s">
        <v>179</v>
      </c>
      <c r="E6" s="7" t="s">
        <v>31</v>
      </c>
      <c r="F6" s="7" t="s">
        <v>32</v>
      </c>
      <c r="G6" s="7" t="s">
        <v>173</v>
      </c>
    </row>
    <row r="7" spans="1:7" x14ac:dyDescent="0.25">
      <c r="A7" s="6">
        <v>1642</v>
      </c>
      <c r="B7" s="7" t="s">
        <v>39</v>
      </c>
      <c r="C7" s="7" t="s">
        <v>162</v>
      </c>
      <c r="D7" s="7" t="s">
        <v>179</v>
      </c>
      <c r="E7" s="7" t="s">
        <v>31</v>
      </c>
      <c r="F7" s="7" t="s">
        <v>32</v>
      </c>
      <c r="G7" s="7" t="s">
        <v>163</v>
      </c>
    </row>
    <row r="8" spans="1:7" x14ac:dyDescent="0.25">
      <c r="A8" s="6">
        <v>1606</v>
      </c>
      <c r="B8" s="7" t="s">
        <v>40</v>
      </c>
      <c r="C8" s="7" t="s">
        <v>162</v>
      </c>
      <c r="D8" s="7" t="s">
        <v>179</v>
      </c>
      <c r="E8" s="7" t="s">
        <v>33</v>
      </c>
      <c r="F8" s="7" t="s">
        <v>34</v>
      </c>
      <c r="G8" s="7" t="s">
        <v>167</v>
      </c>
    </row>
    <row r="9" spans="1:7" x14ac:dyDescent="0.25">
      <c r="A9" s="6">
        <v>1605</v>
      </c>
      <c r="B9" s="7" t="s">
        <v>41</v>
      </c>
      <c r="C9" s="7" t="s">
        <v>162</v>
      </c>
      <c r="D9" s="7" t="s">
        <v>179</v>
      </c>
      <c r="E9" s="7" t="s">
        <v>31</v>
      </c>
      <c r="F9" s="7" t="s">
        <v>32</v>
      </c>
      <c r="G9" s="7" t="s">
        <v>165</v>
      </c>
    </row>
    <row r="10" spans="1:7" x14ac:dyDescent="0.25">
      <c r="A10" s="6">
        <v>1341</v>
      </c>
      <c r="B10" s="7" t="s">
        <v>47</v>
      </c>
      <c r="C10" s="7" t="s">
        <v>162</v>
      </c>
      <c r="D10" s="7" t="s">
        <v>179</v>
      </c>
      <c r="E10" s="7" t="s">
        <v>31</v>
      </c>
      <c r="F10" s="7" t="s">
        <v>32</v>
      </c>
      <c r="G10" s="7" t="s">
        <v>166</v>
      </c>
    </row>
    <row r="11" spans="1:7" x14ac:dyDescent="0.25">
      <c r="A11" s="6">
        <v>1340</v>
      </c>
      <c r="B11" s="7" t="s">
        <v>48</v>
      </c>
      <c r="C11" s="7" t="s">
        <v>162</v>
      </c>
      <c r="D11" s="7" t="s">
        <v>179</v>
      </c>
      <c r="E11" s="7" t="s">
        <v>49</v>
      </c>
      <c r="F11" s="7" t="s">
        <v>50</v>
      </c>
      <c r="G11" s="7" t="s">
        <v>174</v>
      </c>
    </row>
    <row r="12" spans="1:7" x14ac:dyDescent="0.25">
      <c r="A12" s="6">
        <v>1339</v>
      </c>
      <c r="B12" s="7" t="s">
        <v>51</v>
      </c>
      <c r="C12" s="7" t="s">
        <v>162</v>
      </c>
      <c r="D12" s="7" t="s">
        <v>179</v>
      </c>
      <c r="E12" s="7" t="s">
        <v>49</v>
      </c>
      <c r="F12" s="7" t="s">
        <v>50</v>
      </c>
      <c r="G12" s="7" t="s">
        <v>174</v>
      </c>
    </row>
    <row r="13" spans="1:7" x14ac:dyDescent="0.25">
      <c r="A13" s="6">
        <v>1338</v>
      </c>
      <c r="B13" s="7" t="s">
        <v>24</v>
      </c>
      <c r="C13" s="7" t="s">
        <v>162</v>
      </c>
      <c r="D13" s="7" t="s">
        <v>179</v>
      </c>
      <c r="E13" s="7" t="s">
        <v>49</v>
      </c>
      <c r="F13" s="7" t="s">
        <v>50</v>
      </c>
      <c r="G13" s="7" t="s">
        <v>175</v>
      </c>
    </row>
    <row r="14" spans="1:7" x14ac:dyDescent="0.25">
      <c r="A14" s="6">
        <v>1330</v>
      </c>
      <c r="B14" s="7" t="s">
        <v>53</v>
      </c>
      <c r="C14" s="7" t="s">
        <v>162</v>
      </c>
      <c r="D14" s="7" t="s">
        <v>179</v>
      </c>
      <c r="E14" s="7" t="s">
        <v>49</v>
      </c>
      <c r="F14" s="7" t="s">
        <v>50</v>
      </c>
      <c r="G14" s="7" t="s">
        <v>175</v>
      </c>
    </row>
    <row r="15" spans="1:7" x14ac:dyDescent="0.25">
      <c r="A15" s="6">
        <v>1325</v>
      </c>
      <c r="B15" s="7" t="s">
        <v>54</v>
      </c>
      <c r="C15" s="7" t="s">
        <v>162</v>
      </c>
      <c r="D15" s="7" t="s">
        <v>179</v>
      </c>
      <c r="E15" s="7" t="s">
        <v>31</v>
      </c>
      <c r="F15" s="7" t="s">
        <v>32</v>
      </c>
      <c r="G15" s="7" t="s">
        <v>176</v>
      </c>
    </row>
    <row r="16" spans="1:7" x14ac:dyDescent="0.25">
      <c r="A16" s="6">
        <v>1315</v>
      </c>
      <c r="B16" s="7" t="s">
        <v>56</v>
      </c>
      <c r="C16" s="7" t="s">
        <v>162</v>
      </c>
      <c r="D16" s="7" t="s">
        <v>179</v>
      </c>
      <c r="E16" s="7" t="s">
        <v>49</v>
      </c>
      <c r="F16" s="7" t="s">
        <v>32</v>
      </c>
      <c r="G16" s="7" t="s">
        <v>176</v>
      </c>
    </row>
    <row r="17" spans="1:7" x14ac:dyDescent="0.25">
      <c r="A17" s="6">
        <v>1281</v>
      </c>
      <c r="B17" s="7" t="s">
        <v>57</v>
      </c>
      <c r="C17" s="7" t="s">
        <v>162</v>
      </c>
      <c r="D17" s="7" t="s">
        <v>179</v>
      </c>
      <c r="E17" s="7" t="s">
        <v>33</v>
      </c>
      <c r="F17" s="7" t="s">
        <v>32</v>
      </c>
      <c r="G17" s="7" t="s">
        <v>173</v>
      </c>
    </row>
    <row r="18" spans="1:7" x14ac:dyDescent="0.25">
      <c r="A18" s="6">
        <v>1179</v>
      </c>
      <c r="B18" s="7" t="s">
        <v>59</v>
      </c>
      <c r="C18" s="7" t="s">
        <v>162</v>
      </c>
      <c r="D18" s="7" t="s">
        <v>179</v>
      </c>
      <c r="E18" s="7" t="s">
        <v>49</v>
      </c>
      <c r="F18" s="7" t="s">
        <v>32</v>
      </c>
      <c r="G18" s="7" t="s">
        <v>176</v>
      </c>
    </row>
    <row r="19" spans="1:7" x14ac:dyDescent="0.25">
      <c r="A19" s="6">
        <v>1178</v>
      </c>
      <c r="B19" s="7" t="s">
        <v>61</v>
      </c>
      <c r="C19" s="7" t="s">
        <v>162</v>
      </c>
      <c r="D19" s="7" t="s">
        <v>179</v>
      </c>
      <c r="E19" s="7" t="s">
        <v>49</v>
      </c>
      <c r="F19" s="7" t="s">
        <v>50</v>
      </c>
      <c r="G19" s="7" t="s">
        <v>175</v>
      </c>
    </row>
    <row r="20" spans="1:7" x14ac:dyDescent="0.25">
      <c r="A20" s="6">
        <v>1177</v>
      </c>
      <c r="B20" s="7" t="s">
        <v>62</v>
      </c>
      <c r="C20" s="7" t="s">
        <v>162</v>
      </c>
      <c r="D20" s="7" t="s">
        <v>179</v>
      </c>
      <c r="E20" s="7" t="s">
        <v>49</v>
      </c>
      <c r="F20" s="7" t="s">
        <v>50</v>
      </c>
      <c r="G20" s="7" t="s">
        <v>175</v>
      </c>
    </row>
    <row r="21" spans="1:7" x14ac:dyDescent="0.25">
      <c r="A21" s="6">
        <v>1176</v>
      </c>
      <c r="B21" s="7" t="s">
        <v>42</v>
      </c>
      <c r="C21" s="7" t="s">
        <v>162</v>
      </c>
      <c r="D21" s="7" t="s">
        <v>179</v>
      </c>
      <c r="E21" s="7" t="s">
        <v>49</v>
      </c>
      <c r="F21" s="7" t="s">
        <v>50</v>
      </c>
      <c r="G21" s="7" t="s">
        <v>175</v>
      </c>
    </row>
    <row r="22" spans="1:7" x14ac:dyDescent="0.25">
      <c r="A22" s="6">
        <v>1175</v>
      </c>
      <c r="B22" s="7" t="s">
        <v>63</v>
      </c>
      <c r="C22" s="7" t="s">
        <v>162</v>
      </c>
      <c r="D22" s="7" t="s">
        <v>179</v>
      </c>
      <c r="E22" s="7" t="s">
        <v>49</v>
      </c>
      <c r="F22" s="7" t="s">
        <v>50</v>
      </c>
      <c r="G22" s="7" t="s">
        <v>175</v>
      </c>
    </row>
    <row r="23" spans="1:7" x14ac:dyDescent="0.25">
      <c r="A23" s="6">
        <v>1174</v>
      </c>
      <c r="B23" s="7" t="s">
        <v>64</v>
      </c>
      <c r="C23" s="7" t="s">
        <v>162</v>
      </c>
      <c r="D23" s="7" t="s">
        <v>179</v>
      </c>
      <c r="E23" s="7" t="s">
        <v>49</v>
      </c>
      <c r="F23" s="7" t="s">
        <v>50</v>
      </c>
      <c r="G23" s="7" t="s">
        <v>175</v>
      </c>
    </row>
    <row r="24" spans="1:7" x14ac:dyDescent="0.25">
      <c r="A24" s="6">
        <v>1173</v>
      </c>
      <c r="B24" s="7" t="s">
        <v>65</v>
      </c>
      <c r="C24" s="7" t="s">
        <v>162</v>
      </c>
      <c r="D24" s="7" t="s">
        <v>179</v>
      </c>
      <c r="E24" s="7" t="s">
        <v>49</v>
      </c>
      <c r="F24" s="7" t="s">
        <v>50</v>
      </c>
      <c r="G24" s="7" t="s">
        <v>175</v>
      </c>
    </row>
    <row r="25" spans="1:7" x14ac:dyDescent="0.25">
      <c r="A25" s="6">
        <v>1172</v>
      </c>
      <c r="B25" s="7" t="s">
        <v>66</v>
      </c>
      <c r="C25" s="7" t="s">
        <v>162</v>
      </c>
      <c r="D25" s="7" t="s">
        <v>179</v>
      </c>
      <c r="E25" s="7" t="s">
        <v>49</v>
      </c>
      <c r="F25" s="7" t="s">
        <v>50</v>
      </c>
      <c r="G25" s="7" t="s">
        <v>175</v>
      </c>
    </row>
    <row r="26" spans="1:7" x14ac:dyDescent="0.25">
      <c r="A26" s="6">
        <v>1171</v>
      </c>
      <c r="B26" s="7" t="s">
        <v>52</v>
      </c>
      <c r="C26" s="7" t="s">
        <v>162</v>
      </c>
      <c r="D26" s="7" t="s">
        <v>179</v>
      </c>
      <c r="E26" s="7" t="s">
        <v>49</v>
      </c>
      <c r="F26" s="7" t="s">
        <v>50</v>
      </c>
      <c r="G26" s="7" t="s">
        <v>174</v>
      </c>
    </row>
    <row r="27" spans="1:7" x14ac:dyDescent="0.25">
      <c r="A27" s="6">
        <v>1170</v>
      </c>
      <c r="B27" s="7" t="s">
        <v>67</v>
      </c>
      <c r="C27" s="7" t="s">
        <v>162</v>
      </c>
      <c r="D27" s="7" t="s">
        <v>179</v>
      </c>
      <c r="E27" s="7" t="s">
        <v>49</v>
      </c>
      <c r="F27" s="7" t="s">
        <v>50</v>
      </c>
      <c r="G27" s="7" t="s">
        <v>174</v>
      </c>
    </row>
    <row r="28" spans="1:7" x14ac:dyDescent="0.25">
      <c r="A28" s="6">
        <v>1169</v>
      </c>
      <c r="B28" s="7" t="s">
        <v>68</v>
      </c>
      <c r="C28" s="7" t="s">
        <v>162</v>
      </c>
      <c r="D28" s="7" t="s">
        <v>179</v>
      </c>
      <c r="E28" s="7" t="s">
        <v>49</v>
      </c>
      <c r="F28" s="7" t="s">
        <v>50</v>
      </c>
      <c r="G28" s="7" t="s">
        <v>174</v>
      </c>
    </row>
    <row r="29" spans="1:7" x14ac:dyDescent="0.25">
      <c r="A29" s="6">
        <v>1167</v>
      </c>
      <c r="B29" s="7" t="s">
        <v>69</v>
      </c>
      <c r="C29" s="7" t="s">
        <v>162</v>
      </c>
      <c r="D29" s="7" t="s">
        <v>179</v>
      </c>
      <c r="E29" s="7" t="s">
        <v>31</v>
      </c>
      <c r="F29" s="7" t="s">
        <v>32</v>
      </c>
      <c r="G29" s="7" t="s">
        <v>176</v>
      </c>
    </row>
    <row r="30" spans="1:7" x14ac:dyDescent="0.25">
      <c r="A30" s="6">
        <v>1166</v>
      </c>
      <c r="B30" s="7" t="s">
        <v>70</v>
      </c>
      <c r="C30" s="7" t="s">
        <v>162</v>
      </c>
      <c r="D30" s="7" t="s">
        <v>179</v>
      </c>
      <c r="E30" s="7" t="s">
        <v>31</v>
      </c>
      <c r="F30" s="7" t="s">
        <v>32</v>
      </c>
      <c r="G30" s="7" t="s">
        <v>176</v>
      </c>
    </row>
    <row r="31" spans="1:7" x14ac:dyDescent="0.25">
      <c r="A31" s="6">
        <v>1165</v>
      </c>
      <c r="B31" s="7" t="s">
        <v>71</v>
      </c>
      <c r="C31" s="7" t="s">
        <v>162</v>
      </c>
      <c r="D31" s="7" t="s">
        <v>179</v>
      </c>
      <c r="E31" s="7" t="s">
        <v>31</v>
      </c>
      <c r="F31" s="7" t="s">
        <v>32</v>
      </c>
      <c r="G31" s="7" t="s">
        <v>176</v>
      </c>
    </row>
    <row r="32" spans="1:7" x14ac:dyDescent="0.25">
      <c r="A32" s="6">
        <v>1164</v>
      </c>
      <c r="B32" s="7" t="s">
        <v>72</v>
      </c>
      <c r="C32" s="7" t="s">
        <v>162</v>
      </c>
      <c r="D32" s="7" t="s">
        <v>179</v>
      </c>
      <c r="E32" s="7" t="s">
        <v>31</v>
      </c>
      <c r="F32" s="7" t="s">
        <v>32</v>
      </c>
      <c r="G32" s="7" t="s">
        <v>166</v>
      </c>
    </row>
    <row r="33" spans="1:7" x14ac:dyDescent="0.25">
      <c r="A33" s="6">
        <v>1163</v>
      </c>
      <c r="B33" s="7" t="s">
        <v>73</v>
      </c>
      <c r="C33" s="7" t="s">
        <v>162</v>
      </c>
      <c r="D33" s="7" t="s">
        <v>179</v>
      </c>
      <c r="E33" s="7" t="s">
        <v>31</v>
      </c>
      <c r="F33" s="7" t="s">
        <v>32</v>
      </c>
      <c r="G33" s="7" t="s">
        <v>176</v>
      </c>
    </row>
    <row r="34" spans="1:7" x14ac:dyDescent="0.25">
      <c r="A34" s="6">
        <v>1125</v>
      </c>
      <c r="B34" s="7" t="s">
        <v>75</v>
      </c>
      <c r="C34" s="7" t="s">
        <v>162</v>
      </c>
      <c r="D34" s="7" t="s">
        <v>179</v>
      </c>
      <c r="E34" s="7" t="s">
        <v>31</v>
      </c>
      <c r="F34" s="7" t="s">
        <v>32</v>
      </c>
      <c r="G34" s="7" t="s">
        <v>176</v>
      </c>
    </row>
    <row r="35" spans="1:7" x14ac:dyDescent="0.25">
      <c r="A35" s="6">
        <v>1120</v>
      </c>
      <c r="B35" s="7" t="s">
        <v>76</v>
      </c>
      <c r="C35" s="7" t="s">
        <v>162</v>
      </c>
      <c r="D35" s="7" t="s">
        <v>179</v>
      </c>
      <c r="E35" s="7" t="s">
        <v>31</v>
      </c>
      <c r="F35" s="7" t="s">
        <v>32</v>
      </c>
      <c r="G35" s="7" t="s">
        <v>176</v>
      </c>
    </row>
    <row r="36" spans="1:7" x14ac:dyDescent="0.25">
      <c r="A36" s="6">
        <v>1071</v>
      </c>
      <c r="B36" s="7" t="s">
        <v>81</v>
      </c>
      <c r="C36" s="7" t="s">
        <v>162</v>
      </c>
      <c r="D36" s="7" t="s">
        <v>179</v>
      </c>
      <c r="E36" s="7" t="s">
        <v>31</v>
      </c>
      <c r="F36" s="7" t="s">
        <v>32</v>
      </c>
      <c r="G36" s="7" t="s">
        <v>163</v>
      </c>
    </row>
    <row r="37" spans="1:7" x14ac:dyDescent="0.25">
      <c r="A37" s="6">
        <v>1070</v>
      </c>
      <c r="B37" s="7" t="s">
        <v>82</v>
      </c>
      <c r="C37" s="7" t="s">
        <v>162</v>
      </c>
      <c r="D37" s="7" t="s">
        <v>179</v>
      </c>
      <c r="E37" s="7" t="s">
        <v>31</v>
      </c>
      <c r="F37" s="7" t="s">
        <v>32</v>
      </c>
      <c r="G37" s="7" t="s">
        <v>163</v>
      </c>
    </row>
    <row r="38" spans="1:7" x14ac:dyDescent="0.25">
      <c r="A38" s="6">
        <v>1069</v>
      </c>
      <c r="B38" s="7" t="s">
        <v>83</v>
      </c>
      <c r="C38" s="7" t="s">
        <v>162</v>
      </c>
      <c r="D38" s="7" t="s">
        <v>179</v>
      </c>
      <c r="E38" s="7" t="s">
        <v>31</v>
      </c>
      <c r="F38" s="7" t="s">
        <v>32</v>
      </c>
      <c r="G38" s="7" t="s">
        <v>163</v>
      </c>
    </row>
    <row r="39" spans="1:7" x14ac:dyDescent="0.25">
      <c r="A39" s="6">
        <v>1068</v>
      </c>
      <c r="B39" s="7" t="s">
        <v>84</v>
      </c>
      <c r="C39" s="7" t="s">
        <v>162</v>
      </c>
      <c r="D39" s="7" t="s">
        <v>179</v>
      </c>
      <c r="E39" s="7" t="s">
        <v>31</v>
      </c>
      <c r="F39" s="7" t="s">
        <v>32</v>
      </c>
      <c r="G39" s="7" t="s">
        <v>163</v>
      </c>
    </row>
    <row r="40" spans="1:7" x14ac:dyDescent="0.25">
      <c r="A40" s="6">
        <v>1067</v>
      </c>
      <c r="B40" s="7" t="s">
        <v>80</v>
      </c>
      <c r="C40" s="7" t="s">
        <v>162</v>
      </c>
      <c r="D40" s="7" t="s">
        <v>179</v>
      </c>
      <c r="E40" s="7" t="s">
        <v>31</v>
      </c>
      <c r="F40" s="7" t="s">
        <v>32</v>
      </c>
      <c r="G40" s="7" t="s">
        <v>163</v>
      </c>
    </row>
    <row r="41" spans="1:7" x14ac:dyDescent="0.25">
      <c r="A41" s="6">
        <v>1066</v>
      </c>
      <c r="B41" s="7" t="s">
        <v>85</v>
      </c>
      <c r="C41" s="7" t="s">
        <v>162</v>
      </c>
      <c r="D41" s="7" t="s">
        <v>179</v>
      </c>
      <c r="E41" s="7" t="s">
        <v>31</v>
      </c>
      <c r="F41" s="7" t="s">
        <v>32</v>
      </c>
      <c r="G41" s="7" t="s">
        <v>163</v>
      </c>
    </row>
    <row r="42" spans="1:7" x14ac:dyDescent="0.25">
      <c r="A42" s="6">
        <v>1065</v>
      </c>
      <c r="B42" s="7" t="s">
        <v>87</v>
      </c>
      <c r="C42" s="7" t="s">
        <v>162</v>
      </c>
      <c r="D42" s="7" t="s">
        <v>179</v>
      </c>
      <c r="E42" s="7" t="s">
        <v>31</v>
      </c>
      <c r="F42" s="7" t="s">
        <v>32</v>
      </c>
      <c r="G42" s="7" t="s">
        <v>163</v>
      </c>
    </row>
    <row r="43" spans="1:7" x14ac:dyDescent="0.25">
      <c r="A43" s="6">
        <v>1064</v>
      </c>
      <c r="B43" s="7" t="s">
        <v>88</v>
      </c>
      <c r="C43" s="7" t="s">
        <v>162</v>
      </c>
      <c r="D43" s="7" t="s">
        <v>179</v>
      </c>
      <c r="E43" s="7" t="s">
        <v>31</v>
      </c>
      <c r="F43" s="7" t="s">
        <v>32</v>
      </c>
      <c r="G43" s="7" t="s">
        <v>163</v>
      </c>
    </row>
    <row r="44" spans="1:7" x14ac:dyDescent="0.25">
      <c r="A44" s="6">
        <v>1063</v>
      </c>
      <c r="B44" s="7" t="s">
        <v>89</v>
      </c>
      <c r="C44" s="7" t="s">
        <v>162</v>
      </c>
      <c r="D44" s="7" t="s">
        <v>179</v>
      </c>
      <c r="E44" s="7" t="s">
        <v>31</v>
      </c>
      <c r="F44" s="7" t="s">
        <v>32</v>
      </c>
      <c r="G44" s="7" t="s">
        <v>163</v>
      </c>
    </row>
    <row r="45" spans="1:7" x14ac:dyDescent="0.25">
      <c r="A45" s="6">
        <v>1062</v>
      </c>
      <c r="B45" s="7" t="s">
        <v>86</v>
      </c>
      <c r="C45" s="7" t="s">
        <v>162</v>
      </c>
      <c r="D45" s="7" t="s">
        <v>179</v>
      </c>
      <c r="E45" s="7" t="s">
        <v>31</v>
      </c>
      <c r="F45" s="7" t="s">
        <v>32</v>
      </c>
      <c r="G45" s="7" t="s">
        <v>163</v>
      </c>
    </row>
    <row r="46" spans="1:7" x14ac:dyDescent="0.25">
      <c r="A46" s="6">
        <v>1061</v>
      </c>
      <c r="B46" s="7" t="s">
        <v>90</v>
      </c>
      <c r="C46" s="7" t="s">
        <v>162</v>
      </c>
      <c r="D46" s="7" t="s">
        <v>179</v>
      </c>
      <c r="E46" s="7" t="s">
        <v>31</v>
      </c>
      <c r="F46" s="7" t="s">
        <v>32</v>
      </c>
      <c r="G46" s="7" t="s">
        <v>176</v>
      </c>
    </row>
    <row r="47" spans="1:7" x14ac:dyDescent="0.25">
      <c r="A47" s="6">
        <v>1060</v>
      </c>
      <c r="B47" s="7" t="s">
        <v>91</v>
      </c>
      <c r="C47" s="7" t="s">
        <v>162</v>
      </c>
      <c r="D47" s="7" t="s">
        <v>179</v>
      </c>
      <c r="E47" s="7" t="s">
        <v>31</v>
      </c>
      <c r="F47" s="7" t="s">
        <v>32</v>
      </c>
      <c r="G47" s="7" t="s">
        <v>163</v>
      </c>
    </row>
    <row r="48" spans="1:7" x14ac:dyDescent="0.25">
      <c r="A48" s="6">
        <v>1059</v>
      </c>
      <c r="B48" s="7" t="s">
        <v>92</v>
      </c>
      <c r="C48" s="7" t="s">
        <v>162</v>
      </c>
      <c r="D48" s="7" t="s">
        <v>179</v>
      </c>
      <c r="E48" s="7" t="s">
        <v>31</v>
      </c>
      <c r="F48" s="7" t="s">
        <v>32</v>
      </c>
      <c r="G48" s="7" t="s">
        <v>166</v>
      </c>
    </row>
    <row r="49" spans="1:7" x14ac:dyDescent="0.25">
      <c r="A49" s="6">
        <v>1058</v>
      </c>
      <c r="B49" s="7" t="s">
        <v>93</v>
      </c>
      <c r="C49" s="7" t="s">
        <v>162</v>
      </c>
      <c r="D49" s="7" t="s">
        <v>179</v>
      </c>
      <c r="E49" s="7" t="s">
        <v>31</v>
      </c>
      <c r="F49" s="7" t="s">
        <v>32</v>
      </c>
      <c r="G49" s="7" t="s">
        <v>166</v>
      </c>
    </row>
    <row r="50" spans="1:7" x14ac:dyDescent="0.25">
      <c r="A50" s="6">
        <v>1057</v>
      </c>
      <c r="B50" s="7" t="s">
        <v>44</v>
      </c>
      <c r="C50" s="7" t="s">
        <v>162</v>
      </c>
      <c r="D50" s="7" t="s">
        <v>179</v>
      </c>
      <c r="E50" s="7" t="s">
        <v>31</v>
      </c>
      <c r="F50" s="7" t="s">
        <v>32</v>
      </c>
      <c r="G50" s="7" t="s">
        <v>166</v>
      </c>
    </row>
    <row r="51" spans="1:7" x14ac:dyDescent="0.25">
      <c r="A51" s="6">
        <v>1056</v>
      </c>
      <c r="B51" s="7" t="s">
        <v>94</v>
      </c>
      <c r="C51" s="7" t="s">
        <v>162</v>
      </c>
      <c r="D51" s="7" t="s">
        <v>179</v>
      </c>
      <c r="E51" s="7" t="s">
        <v>31</v>
      </c>
      <c r="F51" s="7" t="s">
        <v>32</v>
      </c>
      <c r="G51" s="7" t="s">
        <v>166</v>
      </c>
    </row>
    <row r="52" spans="1:7" x14ac:dyDescent="0.25">
      <c r="A52" s="6">
        <v>1055</v>
      </c>
      <c r="B52" s="7" t="s">
        <v>95</v>
      </c>
      <c r="C52" s="7" t="s">
        <v>162</v>
      </c>
      <c r="D52" s="7" t="s">
        <v>179</v>
      </c>
      <c r="E52" s="7" t="s">
        <v>31</v>
      </c>
      <c r="F52" s="7" t="s">
        <v>32</v>
      </c>
      <c r="G52" s="7" t="s">
        <v>166</v>
      </c>
    </row>
    <row r="53" spans="1:7" x14ac:dyDescent="0.25">
      <c r="A53" s="6">
        <v>1054</v>
      </c>
      <c r="B53" s="7" t="s">
        <v>96</v>
      </c>
      <c r="C53" s="7" t="s">
        <v>162</v>
      </c>
      <c r="D53" s="7" t="s">
        <v>179</v>
      </c>
      <c r="E53" s="7" t="s">
        <v>31</v>
      </c>
      <c r="F53" s="7" t="s">
        <v>32</v>
      </c>
      <c r="G53" s="7" t="s">
        <v>166</v>
      </c>
    </row>
    <row r="54" spans="1:7" x14ac:dyDescent="0.25">
      <c r="A54" s="6">
        <v>1053</v>
      </c>
      <c r="B54" s="7" t="s">
        <v>97</v>
      </c>
      <c r="C54" s="7" t="s">
        <v>162</v>
      </c>
      <c r="D54" s="7" t="s">
        <v>179</v>
      </c>
      <c r="E54" s="7" t="s">
        <v>31</v>
      </c>
      <c r="F54" s="7" t="s">
        <v>32</v>
      </c>
      <c r="G54" s="7" t="s">
        <v>165</v>
      </c>
    </row>
    <row r="55" spans="1:7" x14ac:dyDescent="0.25">
      <c r="A55" s="6">
        <v>1052</v>
      </c>
      <c r="B55" s="7" t="s">
        <v>74</v>
      </c>
      <c r="C55" s="7" t="s">
        <v>162</v>
      </c>
      <c r="D55" s="7" t="s">
        <v>179</v>
      </c>
      <c r="E55" s="7" t="s">
        <v>31</v>
      </c>
      <c r="F55" s="7" t="s">
        <v>32</v>
      </c>
      <c r="G55" s="7" t="s">
        <v>173</v>
      </c>
    </row>
    <row r="56" spans="1:7" x14ac:dyDescent="0.25">
      <c r="A56" s="6">
        <v>720</v>
      </c>
      <c r="B56" s="7" t="s">
        <v>36</v>
      </c>
      <c r="C56" s="7" t="s">
        <v>162</v>
      </c>
      <c r="D56" s="7" t="s">
        <v>179</v>
      </c>
      <c r="E56" s="7" t="s">
        <v>31</v>
      </c>
      <c r="F56" s="7" t="s">
        <v>32</v>
      </c>
      <c r="G56" s="7" t="s">
        <v>168</v>
      </c>
    </row>
    <row r="57" spans="1:7" x14ac:dyDescent="0.25">
      <c r="A57" s="6">
        <v>612</v>
      </c>
      <c r="B57" s="7" t="s">
        <v>100</v>
      </c>
      <c r="C57" s="7" t="s">
        <v>162</v>
      </c>
      <c r="D57" s="7" t="s">
        <v>179</v>
      </c>
      <c r="E57" s="7" t="s">
        <v>31</v>
      </c>
      <c r="F57" s="7" t="s">
        <v>32</v>
      </c>
      <c r="G57" s="7" t="s">
        <v>165</v>
      </c>
    </row>
    <row r="58" spans="1:7" x14ac:dyDescent="0.25">
      <c r="A58" s="6">
        <v>610</v>
      </c>
      <c r="B58" s="7" t="s">
        <v>101</v>
      </c>
      <c r="C58" s="7" t="s">
        <v>162</v>
      </c>
      <c r="D58" s="7" t="s">
        <v>179</v>
      </c>
      <c r="E58" s="7" t="s">
        <v>31</v>
      </c>
      <c r="F58" s="7" t="s">
        <v>32</v>
      </c>
      <c r="G58" s="7" t="s">
        <v>165</v>
      </c>
    </row>
    <row r="59" spans="1:7" x14ac:dyDescent="0.25">
      <c r="A59" s="6">
        <v>609</v>
      </c>
      <c r="B59" s="7" t="s">
        <v>102</v>
      </c>
      <c r="C59" s="7" t="s">
        <v>162</v>
      </c>
      <c r="D59" s="7" t="s">
        <v>179</v>
      </c>
      <c r="E59" s="7" t="s">
        <v>31</v>
      </c>
      <c r="F59" s="7" t="s">
        <v>32</v>
      </c>
      <c r="G59" s="7" t="s">
        <v>166</v>
      </c>
    </row>
    <row r="60" spans="1:7" x14ac:dyDescent="0.25">
      <c r="A60" s="6">
        <v>607</v>
      </c>
      <c r="B60" s="7" t="s">
        <v>103</v>
      </c>
      <c r="C60" s="7" t="s">
        <v>162</v>
      </c>
      <c r="D60" s="7" t="s">
        <v>179</v>
      </c>
      <c r="E60" s="7" t="s">
        <v>31</v>
      </c>
      <c r="F60" s="7" t="s">
        <v>32</v>
      </c>
      <c r="G60" s="7" t="s">
        <v>166</v>
      </c>
    </row>
    <row r="61" spans="1:7" x14ac:dyDescent="0.25">
      <c r="A61" s="6">
        <v>605</v>
      </c>
      <c r="B61" s="7" t="s">
        <v>104</v>
      </c>
      <c r="C61" s="7" t="s">
        <v>162</v>
      </c>
      <c r="D61" s="7" t="s">
        <v>179</v>
      </c>
      <c r="E61" s="7" t="s">
        <v>31</v>
      </c>
      <c r="F61" s="7" t="s">
        <v>32</v>
      </c>
      <c r="G61" s="7" t="s">
        <v>165</v>
      </c>
    </row>
    <row r="62" spans="1:7" x14ac:dyDescent="0.25">
      <c r="A62" s="6">
        <v>604</v>
      </c>
      <c r="B62" s="7" t="s">
        <v>105</v>
      </c>
      <c r="C62" s="7" t="s">
        <v>162</v>
      </c>
      <c r="D62" s="7" t="s">
        <v>179</v>
      </c>
      <c r="E62" s="7" t="s">
        <v>31</v>
      </c>
      <c r="F62" s="7" t="s">
        <v>32</v>
      </c>
      <c r="G62" s="7" t="s">
        <v>165</v>
      </c>
    </row>
    <row r="63" spans="1:7" x14ac:dyDescent="0.25">
      <c r="A63" s="6">
        <v>603</v>
      </c>
      <c r="B63" s="7" t="s">
        <v>106</v>
      </c>
      <c r="C63" s="7" t="s">
        <v>162</v>
      </c>
      <c r="D63" s="7" t="s">
        <v>179</v>
      </c>
      <c r="E63" s="7" t="s">
        <v>31</v>
      </c>
      <c r="F63" s="7" t="s">
        <v>32</v>
      </c>
      <c r="G63" s="7" t="s">
        <v>165</v>
      </c>
    </row>
    <row r="64" spans="1:7" x14ac:dyDescent="0.25">
      <c r="A64" s="6">
        <v>582</v>
      </c>
      <c r="B64" s="7" t="s">
        <v>45</v>
      </c>
      <c r="C64" s="7" t="s">
        <v>162</v>
      </c>
      <c r="D64" s="7" t="s">
        <v>179</v>
      </c>
      <c r="E64" s="7" t="s">
        <v>31</v>
      </c>
      <c r="F64" s="7" t="s">
        <v>32</v>
      </c>
      <c r="G64" s="7" t="s">
        <v>168</v>
      </c>
    </row>
    <row r="65" spans="1:7" x14ac:dyDescent="0.25">
      <c r="A65" s="6">
        <v>579</v>
      </c>
      <c r="B65" s="7" t="s">
        <v>107</v>
      </c>
      <c r="C65" s="7" t="s">
        <v>162</v>
      </c>
      <c r="D65" s="7" t="s">
        <v>179</v>
      </c>
      <c r="E65" s="7" t="s">
        <v>31</v>
      </c>
      <c r="F65" s="7" t="s">
        <v>32</v>
      </c>
      <c r="G65" s="7" t="s">
        <v>168</v>
      </c>
    </row>
    <row r="66" spans="1:7" x14ac:dyDescent="0.25">
      <c r="A66" s="6">
        <v>574</v>
      </c>
      <c r="B66" s="7" t="s">
        <v>37</v>
      </c>
      <c r="C66" s="7" t="s">
        <v>162</v>
      </c>
      <c r="D66" s="7" t="s">
        <v>179</v>
      </c>
      <c r="E66" s="7" t="s">
        <v>31</v>
      </c>
      <c r="F66" s="7" t="s">
        <v>32</v>
      </c>
      <c r="G66" s="7" t="s">
        <v>168</v>
      </c>
    </row>
    <row r="67" spans="1:7" x14ac:dyDescent="0.25">
      <c r="A67" s="6">
        <v>572</v>
      </c>
      <c r="B67" s="7" t="s">
        <v>108</v>
      </c>
      <c r="C67" s="7" t="s">
        <v>162</v>
      </c>
      <c r="D67" s="7" t="s">
        <v>179</v>
      </c>
      <c r="E67" s="7" t="s">
        <v>31</v>
      </c>
      <c r="F67" s="7" t="s">
        <v>32</v>
      </c>
      <c r="G67" s="7" t="s">
        <v>168</v>
      </c>
    </row>
    <row r="68" spans="1:7" x14ac:dyDescent="0.25">
      <c r="A68" s="6">
        <v>569</v>
      </c>
      <c r="B68" s="7" t="s">
        <v>109</v>
      </c>
      <c r="C68" s="7" t="s">
        <v>162</v>
      </c>
      <c r="D68" s="7" t="s">
        <v>179</v>
      </c>
      <c r="E68" s="7" t="s">
        <v>31</v>
      </c>
      <c r="F68" s="7" t="s">
        <v>32</v>
      </c>
      <c r="G68" s="7" t="s">
        <v>168</v>
      </c>
    </row>
    <row r="69" spans="1:7" x14ac:dyDescent="0.25">
      <c r="A69" s="6">
        <v>562</v>
      </c>
      <c r="B69" s="7" t="s">
        <v>110</v>
      </c>
      <c r="C69" s="7" t="s">
        <v>162</v>
      </c>
      <c r="D69" s="7" t="s">
        <v>179</v>
      </c>
      <c r="E69" s="7" t="s">
        <v>31</v>
      </c>
      <c r="F69" s="7" t="s">
        <v>32</v>
      </c>
      <c r="G69" s="7" t="s">
        <v>168</v>
      </c>
    </row>
    <row r="70" spans="1:7" x14ac:dyDescent="0.25">
      <c r="A70" s="6">
        <v>550</v>
      </c>
      <c r="B70" s="7" t="s">
        <v>28</v>
      </c>
      <c r="C70" s="7" t="s">
        <v>162</v>
      </c>
      <c r="D70" s="7" t="s">
        <v>179</v>
      </c>
      <c r="E70" s="7" t="s">
        <v>31</v>
      </c>
      <c r="F70" s="7" t="s">
        <v>32</v>
      </c>
      <c r="G70" s="7" t="s">
        <v>168</v>
      </c>
    </row>
    <row r="71" spans="1:7" x14ac:dyDescent="0.25">
      <c r="A71" s="6">
        <v>523</v>
      </c>
      <c r="B71" s="7" t="s">
        <v>23</v>
      </c>
      <c r="C71" s="7" t="s">
        <v>162</v>
      </c>
      <c r="D71" s="7" t="s">
        <v>179</v>
      </c>
      <c r="E71" s="7" t="s">
        <v>33</v>
      </c>
      <c r="F71" s="7" t="s">
        <v>34</v>
      </c>
      <c r="G71" s="7" t="s">
        <v>171</v>
      </c>
    </row>
    <row r="72" spans="1:7" x14ac:dyDescent="0.25">
      <c r="A72" s="6">
        <v>522</v>
      </c>
      <c r="B72" s="7" t="s">
        <v>111</v>
      </c>
      <c r="C72" s="7" t="s">
        <v>162</v>
      </c>
      <c r="D72" s="7" t="s">
        <v>179</v>
      </c>
      <c r="E72" s="7" t="s">
        <v>33</v>
      </c>
      <c r="F72" s="7" t="s">
        <v>34</v>
      </c>
      <c r="G72" s="7" t="s">
        <v>171</v>
      </c>
    </row>
    <row r="73" spans="1:7" x14ac:dyDescent="0.25">
      <c r="A73" s="6">
        <v>521</v>
      </c>
      <c r="B73" s="7" t="s">
        <v>112</v>
      </c>
      <c r="C73" s="7" t="s">
        <v>162</v>
      </c>
      <c r="D73" s="7" t="s">
        <v>179</v>
      </c>
      <c r="E73" s="7" t="s">
        <v>33</v>
      </c>
      <c r="F73" s="7" t="s">
        <v>34</v>
      </c>
      <c r="G73" s="7" t="s">
        <v>171</v>
      </c>
    </row>
    <row r="74" spans="1:7" x14ac:dyDescent="0.25">
      <c r="A74" s="6">
        <v>520</v>
      </c>
      <c r="B74" s="7" t="s">
        <v>113</v>
      </c>
      <c r="C74" s="7" t="s">
        <v>162</v>
      </c>
      <c r="D74" s="7" t="s">
        <v>179</v>
      </c>
      <c r="E74" s="7" t="s">
        <v>33</v>
      </c>
      <c r="F74" s="7" t="s">
        <v>34</v>
      </c>
      <c r="G74" s="7" t="s">
        <v>171</v>
      </c>
    </row>
    <row r="75" spans="1:7" x14ac:dyDescent="0.25">
      <c r="A75" s="6">
        <v>519</v>
      </c>
      <c r="B75" s="7" t="s">
        <v>27</v>
      </c>
      <c r="C75" s="7" t="s">
        <v>162</v>
      </c>
      <c r="D75" s="7" t="s">
        <v>179</v>
      </c>
      <c r="E75" s="7" t="s">
        <v>33</v>
      </c>
      <c r="F75" s="7" t="s">
        <v>34</v>
      </c>
      <c r="G75" s="7" t="s">
        <v>171</v>
      </c>
    </row>
    <row r="76" spans="1:7" x14ac:dyDescent="0.25">
      <c r="A76" s="6">
        <v>518</v>
      </c>
      <c r="B76" s="7" t="s">
        <v>98</v>
      </c>
      <c r="C76" s="7" t="s">
        <v>162</v>
      </c>
      <c r="D76" s="7" t="s">
        <v>179</v>
      </c>
      <c r="E76" s="7" t="s">
        <v>33</v>
      </c>
      <c r="F76" s="7" t="s">
        <v>34</v>
      </c>
      <c r="G76" s="7" t="s">
        <v>171</v>
      </c>
    </row>
    <row r="77" spans="1:7" x14ac:dyDescent="0.25">
      <c r="A77" s="6">
        <v>517</v>
      </c>
      <c r="B77" s="7" t="s">
        <v>114</v>
      </c>
      <c r="C77" s="7" t="s">
        <v>162</v>
      </c>
      <c r="D77" s="7" t="s">
        <v>179</v>
      </c>
      <c r="E77" s="7" t="s">
        <v>33</v>
      </c>
      <c r="F77" s="7" t="s">
        <v>34</v>
      </c>
      <c r="G77" s="7" t="s">
        <v>171</v>
      </c>
    </row>
    <row r="78" spans="1:7" x14ac:dyDescent="0.25">
      <c r="A78" s="6">
        <v>516</v>
      </c>
      <c r="B78" s="7" t="s">
        <v>115</v>
      </c>
      <c r="C78" s="7" t="s">
        <v>162</v>
      </c>
      <c r="D78" s="7" t="s">
        <v>179</v>
      </c>
      <c r="E78" s="7" t="s">
        <v>33</v>
      </c>
      <c r="F78" s="7" t="s">
        <v>34</v>
      </c>
      <c r="G78" s="7" t="s">
        <v>169</v>
      </c>
    </row>
    <row r="79" spans="1:7" x14ac:dyDescent="0.25">
      <c r="A79" s="6">
        <v>515</v>
      </c>
      <c r="B79" s="7" t="s">
        <v>25</v>
      </c>
      <c r="C79" s="7" t="s">
        <v>162</v>
      </c>
      <c r="D79" s="7" t="s">
        <v>179</v>
      </c>
      <c r="E79" s="7" t="s">
        <v>33</v>
      </c>
      <c r="F79" s="7" t="s">
        <v>34</v>
      </c>
      <c r="G79" s="7" t="s">
        <v>169</v>
      </c>
    </row>
    <row r="80" spans="1:7" x14ac:dyDescent="0.25">
      <c r="A80" s="6">
        <v>514</v>
      </c>
      <c r="B80" s="7" t="s">
        <v>116</v>
      </c>
      <c r="C80" s="7" t="s">
        <v>162</v>
      </c>
      <c r="D80" s="7" t="s">
        <v>179</v>
      </c>
      <c r="E80" s="7" t="s">
        <v>33</v>
      </c>
      <c r="F80" s="7" t="s">
        <v>34</v>
      </c>
      <c r="G80" s="7" t="s">
        <v>169</v>
      </c>
    </row>
    <row r="81" spans="1:7" x14ac:dyDescent="0.25">
      <c r="A81" s="6">
        <v>513</v>
      </c>
      <c r="B81" s="7" t="s">
        <v>117</v>
      </c>
      <c r="C81" s="7" t="s">
        <v>162</v>
      </c>
      <c r="D81" s="7" t="s">
        <v>179</v>
      </c>
      <c r="E81" s="7" t="s">
        <v>33</v>
      </c>
      <c r="F81" s="7" t="s">
        <v>34</v>
      </c>
      <c r="G81" s="7" t="s">
        <v>169</v>
      </c>
    </row>
    <row r="82" spans="1:7" x14ac:dyDescent="0.25">
      <c r="A82" s="6">
        <v>512</v>
      </c>
      <c r="B82" s="7" t="s">
        <v>46</v>
      </c>
      <c r="C82" s="7" t="s">
        <v>162</v>
      </c>
      <c r="D82" s="7" t="s">
        <v>179</v>
      </c>
      <c r="E82" s="7" t="s">
        <v>33</v>
      </c>
      <c r="F82" s="7" t="s">
        <v>34</v>
      </c>
      <c r="G82" s="7" t="s">
        <v>169</v>
      </c>
    </row>
    <row r="83" spans="1:7" x14ac:dyDescent="0.25">
      <c r="A83" s="6">
        <v>511</v>
      </c>
      <c r="B83" s="7" t="s">
        <v>118</v>
      </c>
      <c r="C83" s="7" t="s">
        <v>162</v>
      </c>
      <c r="D83" s="7" t="s">
        <v>179</v>
      </c>
      <c r="E83" s="7" t="s">
        <v>33</v>
      </c>
      <c r="F83" s="7" t="s">
        <v>34</v>
      </c>
      <c r="G83" s="7" t="s">
        <v>169</v>
      </c>
    </row>
    <row r="84" spans="1:7" x14ac:dyDescent="0.25">
      <c r="A84" s="6">
        <v>510</v>
      </c>
      <c r="B84" s="7" t="s">
        <v>119</v>
      </c>
      <c r="C84" s="7" t="s">
        <v>162</v>
      </c>
      <c r="D84" s="7" t="s">
        <v>179</v>
      </c>
      <c r="E84" s="7" t="s">
        <v>33</v>
      </c>
      <c r="F84" s="7" t="s">
        <v>34</v>
      </c>
      <c r="G84" s="7" t="s">
        <v>169</v>
      </c>
    </row>
    <row r="85" spans="1:7" x14ac:dyDescent="0.25">
      <c r="A85" s="6">
        <v>509</v>
      </c>
      <c r="B85" s="7" t="s">
        <v>120</v>
      </c>
      <c r="C85" s="7" t="s">
        <v>162</v>
      </c>
      <c r="D85" s="7" t="s">
        <v>179</v>
      </c>
      <c r="E85" s="7" t="s">
        <v>33</v>
      </c>
      <c r="F85" s="7" t="s">
        <v>34</v>
      </c>
      <c r="G85" s="7" t="s">
        <v>169</v>
      </c>
    </row>
    <row r="86" spans="1:7" x14ac:dyDescent="0.25">
      <c r="A86" s="6">
        <v>508</v>
      </c>
      <c r="B86" s="7" t="s">
        <v>121</v>
      </c>
      <c r="C86" s="7" t="s">
        <v>162</v>
      </c>
      <c r="D86" s="7" t="s">
        <v>179</v>
      </c>
      <c r="E86" s="7" t="s">
        <v>33</v>
      </c>
      <c r="F86" s="7" t="s">
        <v>34</v>
      </c>
      <c r="G86" s="7" t="s">
        <v>167</v>
      </c>
    </row>
    <row r="87" spans="1:7" x14ac:dyDescent="0.25">
      <c r="A87" s="6">
        <v>507</v>
      </c>
      <c r="B87" s="7" t="s">
        <v>122</v>
      </c>
      <c r="C87" s="7" t="s">
        <v>162</v>
      </c>
      <c r="D87" s="7" t="s">
        <v>179</v>
      </c>
      <c r="E87" s="7" t="s">
        <v>33</v>
      </c>
      <c r="F87" s="7" t="s">
        <v>34</v>
      </c>
      <c r="G87" s="7" t="s">
        <v>167</v>
      </c>
    </row>
    <row r="88" spans="1:7" x14ac:dyDescent="0.25">
      <c r="A88" s="6">
        <v>506</v>
      </c>
      <c r="B88" s="7" t="s">
        <v>45</v>
      </c>
      <c r="C88" s="7" t="s">
        <v>162</v>
      </c>
      <c r="D88" s="7" t="s">
        <v>179</v>
      </c>
      <c r="E88" s="7" t="s">
        <v>33</v>
      </c>
      <c r="F88" s="7" t="s">
        <v>34</v>
      </c>
      <c r="G88" s="7" t="s">
        <v>167</v>
      </c>
    </row>
    <row r="89" spans="1:7" x14ac:dyDescent="0.25">
      <c r="A89" s="6">
        <v>505</v>
      </c>
      <c r="B89" s="7" t="s">
        <v>123</v>
      </c>
      <c r="C89" s="7" t="s">
        <v>162</v>
      </c>
      <c r="D89" s="7" t="s">
        <v>179</v>
      </c>
      <c r="E89" s="7" t="s">
        <v>33</v>
      </c>
      <c r="F89" s="7" t="s">
        <v>34</v>
      </c>
      <c r="G89" s="7" t="s">
        <v>167</v>
      </c>
    </row>
    <row r="90" spans="1:7" x14ac:dyDescent="0.25">
      <c r="A90" s="6">
        <v>504</v>
      </c>
      <c r="B90" s="7" t="s">
        <v>124</v>
      </c>
      <c r="C90" s="7" t="s">
        <v>162</v>
      </c>
      <c r="D90" s="7" t="s">
        <v>179</v>
      </c>
      <c r="E90" s="7" t="s">
        <v>33</v>
      </c>
      <c r="F90" s="7" t="s">
        <v>34</v>
      </c>
      <c r="G90" s="7" t="s">
        <v>167</v>
      </c>
    </row>
    <row r="91" spans="1:7" x14ac:dyDescent="0.25">
      <c r="A91" s="6">
        <v>503</v>
      </c>
      <c r="B91" s="7" t="s">
        <v>125</v>
      </c>
      <c r="C91" s="7" t="s">
        <v>162</v>
      </c>
      <c r="D91" s="7" t="s">
        <v>179</v>
      </c>
      <c r="E91" s="7" t="s">
        <v>33</v>
      </c>
      <c r="F91" s="7" t="s">
        <v>34</v>
      </c>
      <c r="G91" s="7" t="s">
        <v>167</v>
      </c>
    </row>
    <row r="92" spans="1:7" x14ac:dyDescent="0.25">
      <c r="A92" s="6">
        <v>502</v>
      </c>
      <c r="B92" s="7" t="s">
        <v>77</v>
      </c>
      <c r="C92" s="7" t="s">
        <v>162</v>
      </c>
      <c r="D92" s="7" t="s">
        <v>179</v>
      </c>
      <c r="E92" s="7" t="s">
        <v>33</v>
      </c>
      <c r="F92" s="7" t="s">
        <v>34</v>
      </c>
      <c r="G92" s="7" t="s">
        <v>167</v>
      </c>
    </row>
    <row r="93" spans="1:7" x14ac:dyDescent="0.25">
      <c r="A93" s="6">
        <v>501</v>
      </c>
      <c r="B93" s="7" t="s">
        <v>126</v>
      </c>
      <c r="C93" s="7" t="s">
        <v>162</v>
      </c>
      <c r="D93" s="7" t="s">
        <v>179</v>
      </c>
      <c r="E93" s="7" t="s">
        <v>33</v>
      </c>
      <c r="F93" s="7" t="s">
        <v>34</v>
      </c>
      <c r="G93" s="7" t="s">
        <v>170</v>
      </c>
    </row>
    <row r="94" spans="1:7" x14ac:dyDescent="0.25">
      <c r="A94" s="6">
        <v>500</v>
      </c>
      <c r="B94" s="7" t="s">
        <v>58</v>
      </c>
      <c r="C94" s="7" t="s">
        <v>162</v>
      </c>
      <c r="D94" s="7" t="s">
        <v>179</v>
      </c>
      <c r="E94" s="7" t="s">
        <v>33</v>
      </c>
      <c r="F94" s="7" t="s">
        <v>34</v>
      </c>
      <c r="G94" s="7" t="s">
        <v>170</v>
      </c>
    </row>
    <row r="95" spans="1:7" x14ac:dyDescent="0.25">
      <c r="A95" s="6">
        <v>499</v>
      </c>
      <c r="B95" s="7" t="s">
        <v>127</v>
      </c>
      <c r="C95" s="7" t="s">
        <v>162</v>
      </c>
      <c r="D95" s="7" t="s">
        <v>179</v>
      </c>
      <c r="E95" s="7" t="s">
        <v>33</v>
      </c>
      <c r="F95" s="7" t="s">
        <v>34</v>
      </c>
      <c r="G95" s="7" t="s">
        <v>170</v>
      </c>
    </row>
    <row r="96" spans="1:7" x14ac:dyDescent="0.25">
      <c r="A96" s="6">
        <v>498</v>
      </c>
      <c r="B96" s="7" t="s">
        <v>103</v>
      </c>
      <c r="C96" s="7" t="s">
        <v>162</v>
      </c>
      <c r="D96" s="7" t="s">
        <v>179</v>
      </c>
      <c r="E96" s="7" t="s">
        <v>33</v>
      </c>
      <c r="F96" s="7" t="s">
        <v>34</v>
      </c>
      <c r="G96" s="7" t="s">
        <v>170</v>
      </c>
    </row>
    <row r="97" spans="1:7" x14ac:dyDescent="0.25">
      <c r="A97" s="6">
        <v>497</v>
      </c>
      <c r="B97" s="7" t="s">
        <v>129</v>
      </c>
      <c r="C97" s="7" t="s">
        <v>162</v>
      </c>
      <c r="D97" s="7" t="s">
        <v>179</v>
      </c>
      <c r="E97" s="7" t="s">
        <v>33</v>
      </c>
      <c r="F97" s="7" t="s">
        <v>34</v>
      </c>
      <c r="G97" s="7" t="s">
        <v>170</v>
      </c>
    </row>
    <row r="98" spans="1:7" x14ac:dyDescent="0.25">
      <c r="A98" s="6">
        <v>496</v>
      </c>
      <c r="B98" s="7" t="s">
        <v>130</v>
      </c>
      <c r="C98" s="7" t="s">
        <v>162</v>
      </c>
      <c r="D98" s="7" t="s">
        <v>179</v>
      </c>
      <c r="E98" s="7" t="s">
        <v>33</v>
      </c>
      <c r="F98" s="7" t="s">
        <v>34</v>
      </c>
      <c r="G98" s="7" t="s">
        <v>170</v>
      </c>
    </row>
    <row r="99" spans="1:7" x14ac:dyDescent="0.25">
      <c r="A99" s="6">
        <v>495</v>
      </c>
      <c r="B99" s="7" t="s">
        <v>79</v>
      </c>
      <c r="C99" s="7" t="s">
        <v>162</v>
      </c>
      <c r="D99" s="7" t="s">
        <v>179</v>
      </c>
      <c r="E99" s="7" t="s">
        <v>33</v>
      </c>
      <c r="F99" s="7" t="s">
        <v>34</v>
      </c>
      <c r="G99" s="7" t="s">
        <v>170</v>
      </c>
    </row>
    <row r="100" spans="1:7" x14ac:dyDescent="0.25">
      <c r="A100" s="6">
        <v>494</v>
      </c>
      <c r="B100" s="7" t="s">
        <v>131</v>
      </c>
      <c r="C100" s="7" t="s">
        <v>162</v>
      </c>
      <c r="D100" s="7" t="s">
        <v>179</v>
      </c>
      <c r="E100" s="7" t="s">
        <v>33</v>
      </c>
      <c r="F100" s="7" t="s">
        <v>34</v>
      </c>
      <c r="G100" s="7" t="s">
        <v>170</v>
      </c>
    </row>
    <row r="101" spans="1:7" x14ac:dyDescent="0.25">
      <c r="A101" s="6">
        <v>493</v>
      </c>
      <c r="B101" s="7" t="s">
        <v>132</v>
      </c>
      <c r="C101" s="7" t="s">
        <v>162</v>
      </c>
      <c r="D101" s="7" t="s">
        <v>179</v>
      </c>
      <c r="E101" s="7" t="s">
        <v>33</v>
      </c>
      <c r="F101" s="7" t="s">
        <v>34</v>
      </c>
      <c r="G101" s="7" t="s">
        <v>170</v>
      </c>
    </row>
    <row r="102" spans="1:7" x14ac:dyDescent="0.25">
      <c r="A102" s="6">
        <v>492</v>
      </c>
      <c r="B102" s="7" t="s">
        <v>133</v>
      </c>
      <c r="C102" s="7" t="s">
        <v>162</v>
      </c>
      <c r="D102" s="7" t="s">
        <v>179</v>
      </c>
      <c r="E102" s="7" t="s">
        <v>33</v>
      </c>
      <c r="F102" s="7" t="s">
        <v>34</v>
      </c>
      <c r="G102" s="7" t="s">
        <v>170</v>
      </c>
    </row>
    <row r="103" spans="1:7" x14ac:dyDescent="0.25">
      <c r="A103" s="6">
        <v>491</v>
      </c>
      <c r="B103" s="7" t="s">
        <v>128</v>
      </c>
      <c r="C103" s="7" t="s">
        <v>162</v>
      </c>
      <c r="D103" s="7" t="s">
        <v>179</v>
      </c>
      <c r="E103" s="7" t="s">
        <v>33</v>
      </c>
      <c r="F103" s="7" t="s">
        <v>34</v>
      </c>
      <c r="G103" s="7" t="s">
        <v>170</v>
      </c>
    </row>
    <row r="104" spans="1:7" x14ac:dyDescent="0.25">
      <c r="A104" s="6">
        <v>490</v>
      </c>
      <c r="B104" s="7" t="s">
        <v>43</v>
      </c>
      <c r="C104" s="7" t="s">
        <v>162</v>
      </c>
      <c r="D104" s="7" t="s">
        <v>179</v>
      </c>
      <c r="E104" s="7" t="s">
        <v>33</v>
      </c>
      <c r="F104" s="7" t="s">
        <v>34</v>
      </c>
      <c r="G104" s="7" t="s">
        <v>164</v>
      </c>
    </row>
    <row r="105" spans="1:7" x14ac:dyDescent="0.25">
      <c r="A105" s="6">
        <v>489</v>
      </c>
      <c r="B105" s="7" t="s">
        <v>84</v>
      </c>
      <c r="C105" s="7" t="s">
        <v>162</v>
      </c>
      <c r="D105" s="7" t="s">
        <v>179</v>
      </c>
      <c r="E105" s="7" t="s">
        <v>33</v>
      </c>
      <c r="F105" s="7" t="s">
        <v>34</v>
      </c>
      <c r="G105" s="7" t="s">
        <v>164</v>
      </c>
    </row>
    <row r="106" spans="1:7" x14ac:dyDescent="0.25">
      <c r="A106" s="6">
        <v>488</v>
      </c>
      <c r="B106" s="7" t="s">
        <v>135</v>
      </c>
      <c r="C106" s="7" t="s">
        <v>162</v>
      </c>
      <c r="D106" s="7" t="s">
        <v>179</v>
      </c>
      <c r="E106" s="7" t="s">
        <v>33</v>
      </c>
      <c r="F106" s="7" t="s">
        <v>34</v>
      </c>
      <c r="G106" s="7" t="s">
        <v>164</v>
      </c>
    </row>
    <row r="107" spans="1:7" x14ac:dyDescent="0.25">
      <c r="A107" s="6">
        <v>487</v>
      </c>
      <c r="B107" s="7" t="s">
        <v>136</v>
      </c>
      <c r="C107" s="7" t="s">
        <v>162</v>
      </c>
      <c r="D107" s="7" t="s">
        <v>179</v>
      </c>
      <c r="E107" s="7" t="s">
        <v>33</v>
      </c>
      <c r="F107" s="7" t="s">
        <v>34</v>
      </c>
      <c r="G107" s="7" t="s">
        <v>164</v>
      </c>
    </row>
    <row r="108" spans="1:7" x14ac:dyDescent="0.25">
      <c r="A108" s="6">
        <v>486</v>
      </c>
      <c r="B108" s="7" t="s">
        <v>137</v>
      </c>
      <c r="C108" s="7" t="s">
        <v>162</v>
      </c>
      <c r="D108" s="7" t="s">
        <v>179</v>
      </c>
      <c r="E108" s="7" t="s">
        <v>33</v>
      </c>
      <c r="F108" s="7" t="s">
        <v>34</v>
      </c>
      <c r="G108" s="7" t="s">
        <v>164</v>
      </c>
    </row>
    <row r="109" spans="1:7" x14ac:dyDescent="0.25">
      <c r="A109" s="6">
        <v>485</v>
      </c>
      <c r="B109" s="7" t="s">
        <v>138</v>
      </c>
      <c r="C109" s="7" t="s">
        <v>162</v>
      </c>
      <c r="D109" s="7" t="s">
        <v>179</v>
      </c>
      <c r="E109" s="7" t="s">
        <v>33</v>
      </c>
      <c r="F109" s="7" t="s">
        <v>34</v>
      </c>
      <c r="G109" s="7" t="s">
        <v>164</v>
      </c>
    </row>
    <row r="110" spans="1:7" x14ac:dyDescent="0.25">
      <c r="A110" s="6">
        <v>484</v>
      </c>
      <c r="B110" s="7" t="s">
        <v>139</v>
      </c>
      <c r="C110" s="7" t="s">
        <v>162</v>
      </c>
      <c r="D110" s="7" t="s">
        <v>179</v>
      </c>
      <c r="E110" s="7" t="s">
        <v>33</v>
      </c>
      <c r="F110" s="7" t="s">
        <v>34</v>
      </c>
      <c r="G110" s="7" t="s">
        <v>164</v>
      </c>
    </row>
    <row r="111" spans="1:7" x14ac:dyDescent="0.25">
      <c r="A111" s="6">
        <v>483</v>
      </c>
      <c r="B111" s="7" t="s">
        <v>140</v>
      </c>
      <c r="C111" s="7" t="s">
        <v>162</v>
      </c>
      <c r="D111" s="7" t="s">
        <v>179</v>
      </c>
      <c r="E111" s="7" t="s">
        <v>33</v>
      </c>
      <c r="F111" s="7" t="s">
        <v>34</v>
      </c>
      <c r="G111" s="7" t="s">
        <v>164</v>
      </c>
    </row>
    <row r="112" spans="1:7" x14ac:dyDescent="0.25">
      <c r="A112" s="6">
        <v>482</v>
      </c>
      <c r="B112" s="7" t="s">
        <v>141</v>
      </c>
      <c r="C112" s="7" t="s">
        <v>162</v>
      </c>
      <c r="D112" s="7" t="s">
        <v>179</v>
      </c>
      <c r="E112" s="7" t="s">
        <v>31</v>
      </c>
      <c r="F112" s="7" t="s">
        <v>32</v>
      </c>
      <c r="G112" s="7" t="s">
        <v>165</v>
      </c>
    </row>
    <row r="113" spans="1:7" x14ac:dyDescent="0.25">
      <c r="A113" s="6">
        <v>481</v>
      </c>
      <c r="B113" s="7" t="s">
        <v>142</v>
      </c>
      <c r="C113" s="7" t="s">
        <v>162</v>
      </c>
      <c r="D113" s="7" t="s">
        <v>179</v>
      </c>
      <c r="E113" s="7" t="s">
        <v>31</v>
      </c>
      <c r="F113" s="7" t="s">
        <v>32</v>
      </c>
      <c r="G113" s="7" t="s">
        <v>165</v>
      </c>
    </row>
    <row r="114" spans="1:7" x14ac:dyDescent="0.25">
      <c r="A114" s="6">
        <v>480</v>
      </c>
      <c r="B114" s="7" t="s">
        <v>143</v>
      </c>
      <c r="C114" s="7" t="s">
        <v>162</v>
      </c>
      <c r="D114" s="7" t="s">
        <v>179</v>
      </c>
      <c r="E114" s="7" t="s">
        <v>49</v>
      </c>
      <c r="F114" s="7" t="s">
        <v>50</v>
      </c>
      <c r="G114" s="7" t="s">
        <v>174</v>
      </c>
    </row>
    <row r="115" spans="1:7" x14ac:dyDescent="0.25">
      <c r="A115" s="6">
        <v>479</v>
      </c>
      <c r="B115" s="7" t="s">
        <v>144</v>
      </c>
      <c r="C115" s="7" t="s">
        <v>162</v>
      </c>
      <c r="D115" s="7" t="s">
        <v>179</v>
      </c>
      <c r="E115" s="7" t="s">
        <v>49</v>
      </c>
      <c r="F115" s="7" t="s">
        <v>50</v>
      </c>
      <c r="G115" s="7" t="s">
        <v>174</v>
      </c>
    </row>
    <row r="116" spans="1:7" x14ac:dyDescent="0.25">
      <c r="A116" s="6">
        <v>478</v>
      </c>
      <c r="B116" s="7" t="s">
        <v>145</v>
      </c>
      <c r="C116" s="7" t="s">
        <v>162</v>
      </c>
      <c r="D116" s="7" t="s">
        <v>179</v>
      </c>
      <c r="E116" s="7" t="s">
        <v>49</v>
      </c>
      <c r="F116" s="7" t="s">
        <v>50</v>
      </c>
      <c r="G116" s="7" t="s">
        <v>174</v>
      </c>
    </row>
    <row r="117" spans="1:7" x14ac:dyDescent="0.25">
      <c r="A117" s="6">
        <v>450</v>
      </c>
      <c r="B117" s="7" t="s">
        <v>146</v>
      </c>
      <c r="C117" s="7" t="s">
        <v>162</v>
      </c>
      <c r="D117" s="7" t="s">
        <v>179</v>
      </c>
      <c r="E117" s="7" t="s">
        <v>31</v>
      </c>
      <c r="F117" s="7" t="s">
        <v>32</v>
      </c>
      <c r="G117" s="7" t="s">
        <v>173</v>
      </c>
    </row>
    <row r="118" spans="1:7" x14ac:dyDescent="0.25">
      <c r="A118" s="6">
        <v>449</v>
      </c>
      <c r="B118" s="7" t="s">
        <v>51</v>
      </c>
      <c r="C118" s="7" t="s">
        <v>162</v>
      </c>
      <c r="D118" s="7" t="s">
        <v>179</v>
      </c>
      <c r="E118" s="7" t="s">
        <v>31</v>
      </c>
      <c r="F118" s="7" t="s">
        <v>32</v>
      </c>
      <c r="G118" s="7" t="s">
        <v>173</v>
      </c>
    </row>
    <row r="119" spans="1:7" x14ac:dyDescent="0.25">
      <c r="A119" s="6">
        <v>448</v>
      </c>
      <c r="B119" s="7" t="s">
        <v>147</v>
      </c>
      <c r="C119" s="7" t="s">
        <v>162</v>
      </c>
      <c r="D119" s="7" t="s">
        <v>179</v>
      </c>
      <c r="E119" s="7" t="s">
        <v>31</v>
      </c>
      <c r="F119" s="7" t="s">
        <v>32</v>
      </c>
      <c r="G119" s="7" t="s">
        <v>173</v>
      </c>
    </row>
    <row r="120" spans="1:7" x14ac:dyDescent="0.25">
      <c r="A120" s="6">
        <v>447</v>
      </c>
      <c r="B120" s="7" t="s">
        <v>148</v>
      </c>
      <c r="C120" s="7" t="s">
        <v>162</v>
      </c>
      <c r="D120" s="7" t="s">
        <v>179</v>
      </c>
      <c r="E120" s="7" t="s">
        <v>31</v>
      </c>
      <c r="F120" s="7" t="s">
        <v>32</v>
      </c>
      <c r="G120" s="7" t="s">
        <v>173</v>
      </c>
    </row>
    <row r="121" spans="1:7" x14ac:dyDescent="0.25">
      <c r="A121" s="6">
        <v>446</v>
      </c>
      <c r="B121" s="7" t="s">
        <v>149</v>
      </c>
      <c r="C121" s="7" t="s">
        <v>162</v>
      </c>
      <c r="D121" s="7" t="s">
        <v>179</v>
      </c>
      <c r="E121" s="7" t="s">
        <v>31</v>
      </c>
      <c r="F121" s="7" t="s">
        <v>32</v>
      </c>
      <c r="G121" s="7" t="s">
        <v>173</v>
      </c>
    </row>
    <row r="122" spans="1:7" x14ac:dyDescent="0.25">
      <c r="A122" s="6">
        <v>445</v>
      </c>
      <c r="B122" s="7" t="s">
        <v>99</v>
      </c>
      <c r="C122" s="7" t="s">
        <v>162</v>
      </c>
      <c r="D122" s="7" t="s">
        <v>179</v>
      </c>
      <c r="E122" s="7" t="s">
        <v>31</v>
      </c>
      <c r="F122" s="7" t="s">
        <v>32</v>
      </c>
      <c r="G122" s="7" t="s">
        <v>173</v>
      </c>
    </row>
    <row r="123" spans="1:7" x14ac:dyDescent="0.25">
      <c r="A123" s="6">
        <v>444</v>
      </c>
      <c r="B123" s="7" t="s">
        <v>22</v>
      </c>
      <c r="C123" s="7" t="s">
        <v>162</v>
      </c>
      <c r="D123" s="7" t="s">
        <v>179</v>
      </c>
      <c r="E123" s="7" t="s">
        <v>31</v>
      </c>
      <c r="F123" s="7" t="s">
        <v>32</v>
      </c>
      <c r="G123" s="7" t="s">
        <v>173</v>
      </c>
    </row>
    <row r="124" spans="1:7" x14ac:dyDescent="0.25">
      <c r="A124" s="6">
        <v>443</v>
      </c>
      <c r="B124" s="7" t="s">
        <v>150</v>
      </c>
      <c r="C124" s="7" t="s">
        <v>162</v>
      </c>
      <c r="D124" s="7" t="s">
        <v>179</v>
      </c>
      <c r="E124" s="7" t="s">
        <v>31</v>
      </c>
      <c r="F124" s="7" t="s">
        <v>32</v>
      </c>
      <c r="G124" s="7" t="s">
        <v>173</v>
      </c>
    </row>
    <row r="125" spans="1:7" x14ac:dyDescent="0.25">
      <c r="A125" s="6">
        <v>341</v>
      </c>
      <c r="B125" s="7" t="s">
        <v>151</v>
      </c>
      <c r="C125" s="7" t="s">
        <v>162</v>
      </c>
      <c r="D125" s="7" t="s">
        <v>179</v>
      </c>
      <c r="E125" s="7" t="s">
        <v>33</v>
      </c>
      <c r="F125" s="7" t="s">
        <v>34</v>
      </c>
      <c r="G125" s="7" t="s">
        <v>171</v>
      </c>
    </row>
    <row r="126" spans="1:7" x14ac:dyDescent="0.25">
      <c r="A126" s="6">
        <v>340</v>
      </c>
      <c r="B126" s="7" t="s">
        <v>152</v>
      </c>
      <c r="C126" s="7" t="s">
        <v>162</v>
      </c>
      <c r="D126" s="7" t="s">
        <v>179</v>
      </c>
      <c r="E126" s="7" t="s">
        <v>31</v>
      </c>
      <c r="F126" s="7" t="s">
        <v>32</v>
      </c>
      <c r="G126" s="7" t="s">
        <v>165</v>
      </c>
    </row>
    <row r="127" spans="1:7" x14ac:dyDescent="0.25">
      <c r="A127" s="6">
        <v>335</v>
      </c>
      <c r="B127" s="7" t="s">
        <v>78</v>
      </c>
      <c r="C127" s="7" t="s">
        <v>162</v>
      </c>
      <c r="D127" s="7" t="s">
        <v>179</v>
      </c>
      <c r="E127" s="7" t="s">
        <v>33</v>
      </c>
      <c r="F127" s="7" t="s">
        <v>34</v>
      </c>
      <c r="G127" s="7" t="s">
        <v>164</v>
      </c>
    </row>
    <row r="128" spans="1:7" x14ac:dyDescent="0.25">
      <c r="A128" s="6">
        <v>334</v>
      </c>
      <c r="B128" s="7" t="s">
        <v>145</v>
      </c>
      <c r="C128" s="7" t="s">
        <v>162</v>
      </c>
      <c r="D128" s="7" t="s">
        <v>179</v>
      </c>
      <c r="E128" s="7" t="s">
        <v>31</v>
      </c>
      <c r="F128" s="7" t="s">
        <v>32</v>
      </c>
      <c r="G128" s="7" t="s">
        <v>168</v>
      </c>
    </row>
    <row r="129" spans="1:7" x14ac:dyDescent="0.25">
      <c r="A129" s="6">
        <v>332</v>
      </c>
      <c r="B129" s="7" t="s">
        <v>153</v>
      </c>
      <c r="C129" s="7" t="s">
        <v>162</v>
      </c>
      <c r="D129" s="7" t="s">
        <v>179</v>
      </c>
      <c r="E129" s="7" t="s">
        <v>33</v>
      </c>
      <c r="F129" s="7" t="s">
        <v>34</v>
      </c>
      <c r="G129" s="7" t="s">
        <v>164</v>
      </c>
    </row>
  </sheetData>
  <sheetProtection algorithmName="SHA-512" hashValue="Xz86vXlABIAUj7JNXyvbdPA0GFa+mtz9HE0q7kVsL8tsgvcv5WtFLY3xHYuTlP1BCx14IcWZ/YF2TwEXKSnQDQ==" saltValue="cWY5SXiYMzCVeojd+w3RpA==" spinCount="100000" sheet="1" objects="1" scenarios="1"/>
  <autoFilter ref="A2:G129">
    <sortState ref="A2:G1313">
      <sortCondition ref="D1:D131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11.42578125" defaultRowHeight="15" x14ac:dyDescent="0.25"/>
  <cols>
    <col min="2" max="2" width="11.28515625" customWidth="1"/>
    <col min="3" max="3" width="25.42578125" customWidth="1"/>
    <col min="4" max="4" width="54.42578125" customWidth="1"/>
    <col min="6" max="6" width="25.28515625" bestFit="1" customWidth="1"/>
    <col min="7" max="7" width="31.85546875" bestFit="1" customWidth="1"/>
  </cols>
  <sheetData>
    <row r="1" spans="1:8" x14ac:dyDescent="0.25">
      <c r="A1" s="77">
        <f>COUNT(A3:A136)</f>
        <v>13</v>
      </c>
      <c r="B1" s="71"/>
      <c r="C1" s="71"/>
      <c r="D1" s="71"/>
      <c r="E1" s="71"/>
      <c r="F1" s="71"/>
      <c r="G1" s="71"/>
      <c r="H1" s="71"/>
    </row>
    <row r="2" spans="1:8" ht="21" customHeight="1" x14ac:dyDescent="0.25">
      <c r="A2" s="5" t="s">
        <v>17</v>
      </c>
      <c r="B2" s="5" t="s">
        <v>160</v>
      </c>
      <c r="C2" s="5" t="s">
        <v>199</v>
      </c>
      <c r="D2" s="5" t="s">
        <v>200</v>
      </c>
      <c r="E2" s="5" t="s">
        <v>19</v>
      </c>
      <c r="F2" s="5" t="s">
        <v>20</v>
      </c>
      <c r="G2" s="5" t="s">
        <v>21</v>
      </c>
      <c r="H2" s="5" t="s">
        <v>161</v>
      </c>
    </row>
    <row r="3" spans="1:8" x14ac:dyDescent="0.25">
      <c r="A3" s="6">
        <v>333</v>
      </c>
      <c r="B3" s="7" t="s">
        <v>172</v>
      </c>
      <c r="C3" s="7" t="s">
        <v>149</v>
      </c>
      <c r="D3" s="7" t="s">
        <v>186</v>
      </c>
      <c r="E3" s="7" t="s">
        <v>30</v>
      </c>
      <c r="F3" s="7" t="s">
        <v>31</v>
      </c>
      <c r="G3" s="7" t="s">
        <v>32</v>
      </c>
      <c r="H3" s="7" t="s">
        <v>173</v>
      </c>
    </row>
    <row r="4" spans="1:8" x14ac:dyDescent="0.25">
      <c r="A4" s="6">
        <v>134</v>
      </c>
      <c r="B4" s="7" t="s">
        <v>172</v>
      </c>
      <c r="C4" s="7" t="s">
        <v>29</v>
      </c>
      <c r="D4" s="7" t="s">
        <v>187</v>
      </c>
      <c r="E4" s="7" t="s">
        <v>30</v>
      </c>
      <c r="F4" s="7" t="s">
        <v>31</v>
      </c>
      <c r="G4" s="7" t="s">
        <v>32</v>
      </c>
      <c r="H4" s="7" t="s">
        <v>166</v>
      </c>
    </row>
    <row r="5" spans="1:8" x14ac:dyDescent="0.25">
      <c r="A5" s="6">
        <v>133</v>
      </c>
      <c r="B5" s="7" t="s">
        <v>172</v>
      </c>
      <c r="C5" s="7" t="s">
        <v>154</v>
      </c>
      <c r="D5" s="7" t="s">
        <v>188</v>
      </c>
      <c r="E5" s="7" t="s">
        <v>30</v>
      </c>
      <c r="F5" s="7" t="s">
        <v>31</v>
      </c>
      <c r="G5" s="7" t="s">
        <v>32</v>
      </c>
      <c r="H5" s="7" t="s">
        <v>165</v>
      </c>
    </row>
    <row r="6" spans="1:8" x14ac:dyDescent="0.25">
      <c r="A6" s="6">
        <v>132</v>
      </c>
      <c r="B6" s="7" t="s">
        <v>172</v>
      </c>
      <c r="C6" s="7" t="s">
        <v>155</v>
      </c>
      <c r="D6" s="7" t="s">
        <v>189</v>
      </c>
      <c r="E6" s="7" t="s">
        <v>30</v>
      </c>
      <c r="F6" s="7" t="s">
        <v>31</v>
      </c>
      <c r="G6" s="7" t="s">
        <v>32</v>
      </c>
      <c r="H6" s="7" t="s">
        <v>163</v>
      </c>
    </row>
    <row r="7" spans="1:8" x14ac:dyDescent="0.25">
      <c r="A7" s="6">
        <v>131</v>
      </c>
      <c r="B7" s="7" t="s">
        <v>172</v>
      </c>
      <c r="C7" s="7" t="s">
        <v>109</v>
      </c>
      <c r="D7" s="7" t="s">
        <v>190</v>
      </c>
      <c r="E7" s="7" t="s">
        <v>30</v>
      </c>
      <c r="F7" s="7" t="s">
        <v>31</v>
      </c>
      <c r="G7" s="7" t="s">
        <v>32</v>
      </c>
      <c r="H7" s="7" t="s">
        <v>168</v>
      </c>
    </row>
    <row r="8" spans="1:8" x14ac:dyDescent="0.25">
      <c r="A8" s="6">
        <v>130</v>
      </c>
      <c r="B8" s="7" t="s">
        <v>172</v>
      </c>
      <c r="C8" s="7" t="s">
        <v>55</v>
      </c>
      <c r="D8" s="7" t="s">
        <v>191</v>
      </c>
      <c r="E8" s="7" t="s">
        <v>30</v>
      </c>
      <c r="F8" s="7" t="s">
        <v>31</v>
      </c>
      <c r="G8" s="7" t="s">
        <v>32</v>
      </c>
      <c r="H8" s="7" t="s">
        <v>176</v>
      </c>
    </row>
    <row r="9" spans="1:8" x14ac:dyDescent="0.25">
      <c r="A9" s="6">
        <v>129</v>
      </c>
      <c r="B9" s="7" t="s">
        <v>172</v>
      </c>
      <c r="C9" s="7" t="s">
        <v>60</v>
      </c>
      <c r="D9" s="7" t="s">
        <v>192</v>
      </c>
      <c r="E9" s="7" t="s">
        <v>30</v>
      </c>
      <c r="F9" s="7" t="s">
        <v>49</v>
      </c>
      <c r="G9" s="7" t="s">
        <v>32</v>
      </c>
      <c r="H9" s="7" t="s">
        <v>176</v>
      </c>
    </row>
    <row r="10" spans="1:8" x14ac:dyDescent="0.25">
      <c r="A10" s="6">
        <v>128</v>
      </c>
      <c r="B10" s="7" t="s">
        <v>172</v>
      </c>
      <c r="C10" s="7" t="s">
        <v>156</v>
      </c>
      <c r="D10" s="7" t="s">
        <v>193</v>
      </c>
      <c r="E10" s="7" t="s">
        <v>30</v>
      </c>
      <c r="F10" s="7" t="s">
        <v>49</v>
      </c>
      <c r="G10" s="7" t="s">
        <v>50</v>
      </c>
      <c r="H10" s="7" t="s">
        <v>175</v>
      </c>
    </row>
    <row r="11" spans="1:8" x14ac:dyDescent="0.25">
      <c r="A11" s="6">
        <v>127</v>
      </c>
      <c r="B11" s="7" t="s">
        <v>172</v>
      </c>
      <c r="C11" s="7" t="s">
        <v>157</v>
      </c>
      <c r="D11" s="7" t="s">
        <v>194</v>
      </c>
      <c r="E11" s="7" t="s">
        <v>30</v>
      </c>
      <c r="F11" s="7" t="s">
        <v>49</v>
      </c>
      <c r="G11" s="7" t="s">
        <v>50</v>
      </c>
      <c r="H11" s="7" t="s">
        <v>174</v>
      </c>
    </row>
    <row r="12" spans="1:8" x14ac:dyDescent="0.25">
      <c r="A12" s="6">
        <v>126</v>
      </c>
      <c r="B12" s="7" t="s">
        <v>172</v>
      </c>
      <c r="C12" s="7" t="s">
        <v>134</v>
      </c>
      <c r="D12" s="7" t="s">
        <v>195</v>
      </c>
      <c r="E12" s="7" t="s">
        <v>30</v>
      </c>
      <c r="F12" s="7" t="s">
        <v>33</v>
      </c>
      <c r="G12" s="7" t="s">
        <v>34</v>
      </c>
      <c r="H12" s="7" t="s">
        <v>164</v>
      </c>
    </row>
    <row r="13" spans="1:8" x14ac:dyDescent="0.25">
      <c r="A13" s="6">
        <v>125</v>
      </c>
      <c r="B13" s="7" t="s">
        <v>172</v>
      </c>
      <c r="C13" s="7" t="s">
        <v>158</v>
      </c>
      <c r="D13" s="7" t="s">
        <v>196</v>
      </c>
      <c r="E13" s="7" t="s">
        <v>30</v>
      </c>
      <c r="F13" s="7" t="s">
        <v>33</v>
      </c>
      <c r="G13" s="7" t="s">
        <v>34</v>
      </c>
      <c r="H13" s="7" t="s">
        <v>169</v>
      </c>
    </row>
    <row r="14" spans="1:8" x14ac:dyDescent="0.25">
      <c r="A14" s="6">
        <v>124</v>
      </c>
      <c r="B14" s="7" t="s">
        <v>172</v>
      </c>
      <c r="C14" s="7" t="s">
        <v>26</v>
      </c>
      <c r="D14" s="7" t="s">
        <v>197</v>
      </c>
      <c r="E14" s="7" t="s">
        <v>30</v>
      </c>
      <c r="F14" s="7" t="s">
        <v>33</v>
      </c>
      <c r="G14" s="7" t="s">
        <v>34</v>
      </c>
      <c r="H14" s="7" t="s">
        <v>169</v>
      </c>
    </row>
    <row r="15" spans="1:8" x14ac:dyDescent="0.25">
      <c r="A15" s="6">
        <v>123</v>
      </c>
      <c r="B15" s="7" t="s">
        <v>172</v>
      </c>
      <c r="C15" s="7" t="s">
        <v>159</v>
      </c>
      <c r="D15" s="7" t="s">
        <v>198</v>
      </c>
      <c r="E15" s="7" t="s">
        <v>30</v>
      </c>
      <c r="F15" s="7" t="s">
        <v>33</v>
      </c>
      <c r="G15" s="7" t="s">
        <v>34</v>
      </c>
      <c r="H15" s="7" t="s">
        <v>164</v>
      </c>
    </row>
  </sheetData>
  <sheetProtection algorithmName="SHA-512" hashValue="BlNPbJHvcscA/gQfUkEV1B4mGw+tpX5ed8bTgAScpcjMQv0/yeGqlzb961yxYuSofiOXlA792BjZ0RaUJhZxOQ==" saltValue="ZXRH17+fNJyHRM9FFDxvbQ==" spinCount="100000" sheet="1" objects="1" scenarios="1"/>
  <autoFilter ref="A2:H15">
    <sortState ref="A2:I206">
      <sortCondition ref="E1:E20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5"/>
  <sheetViews>
    <sheetView showGridLines="0" zoomScale="95" zoomScaleNormal="95" workbookViewId="0">
      <pane xSplit="1" ySplit="11" topLeftCell="B136" activePane="bottomRight" state="frozen"/>
      <selection pane="topRight" activeCell="B1" sqref="B1"/>
      <selection pane="bottomLeft" activeCell="A11" sqref="A11"/>
      <selection pane="bottomRight" activeCell="F142" sqref="F142"/>
    </sheetView>
  </sheetViews>
  <sheetFormatPr baseColWidth="10" defaultRowHeight="15" x14ac:dyDescent="0.25"/>
  <cols>
    <col min="1" max="1" width="2" customWidth="1"/>
    <col min="2" max="2" width="2.42578125" customWidth="1"/>
    <col min="3" max="3" width="32.28515625" style="2" customWidth="1"/>
    <col min="4" max="4" width="19.5703125" style="2" bestFit="1" customWidth="1"/>
    <col min="5" max="5" width="10.5703125" style="2" customWidth="1"/>
    <col min="6" max="6" width="16.140625" style="2" customWidth="1"/>
    <col min="7" max="7" width="16" style="2" customWidth="1"/>
    <col min="8" max="8" width="12.85546875" style="2" customWidth="1"/>
    <col min="9" max="9" width="9" style="2" customWidth="1"/>
    <col min="10" max="10" width="11.140625" style="2" customWidth="1"/>
    <col min="11" max="11" width="12.7109375" style="2" customWidth="1"/>
    <col min="12" max="12" width="17.28515625" style="2" customWidth="1"/>
    <col min="13" max="13" width="15.5703125" customWidth="1"/>
    <col min="14" max="14" width="4.7109375" customWidth="1"/>
    <col min="15" max="15" width="19.140625" customWidth="1"/>
  </cols>
  <sheetData>
    <row r="1" spans="2:17" ht="18.75" x14ac:dyDescent="0.3">
      <c r="C1" s="3" t="s">
        <v>221</v>
      </c>
      <c r="F1" s="1"/>
      <c r="G1" s="1"/>
      <c r="H1" s="1"/>
      <c r="I1" s="1"/>
      <c r="J1" s="1"/>
      <c r="M1" s="2"/>
      <c r="N1" s="10" t="s">
        <v>5</v>
      </c>
    </row>
    <row r="2" spans="2:17" ht="15.75" x14ac:dyDescent="0.25">
      <c r="C2" s="38" t="s">
        <v>232</v>
      </c>
      <c r="F2" s="1"/>
      <c r="G2" s="1"/>
      <c r="H2" s="95"/>
      <c r="I2" s="95"/>
      <c r="J2" s="95"/>
      <c r="K2" s="95"/>
      <c r="L2" s="95"/>
      <c r="M2" s="95"/>
      <c r="N2" s="10" t="s">
        <v>6</v>
      </c>
    </row>
    <row r="3" spans="2:17" x14ac:dyDescent="0.25">
      <c r="C3"/>
      <c r="D3" s="1"/>
      <c r="E3" s="1"/>
      <c r="F3" s="1"/>
      <c r="G3" s="1"/>
      <c r="H3" s="39"/>
      <c r="I3" s="39"/>
      <c r="J3" s="39"/>
      <c r="K3" s="39"/>
      <c r="L3" s="40"/>
      <c r="M3" s="40"/>
      <c r="N3" s="11" t="s">
        <v>3</v>
      </c>
      <c r="P3" s="2"/>
      <c r="Q3" s="11"/>
    </row>
    <row r="4" spans="2:17" ht="15.75" x14ac:dyDescent="0.25">
      <c r="C4" s="58" t="s">
        <v>178</v>
      </c>
      <c r="D4" s="74" t="s">
        <v>238</v>
      </c>
      <c r="E4" s="9"/>
      <c r="H4" s="41"/>
      <c r="I4" s="41"/>
      <c r="J4" s="41"/>
      <c r="K4" s="41"/>
      <c r="L4" s="42"/>
      <c r="M4" s="43"/>
      <c r="N4" s="11" t="s">
        <v>4</v>
      </c>
      <c r="P4" s="2"/>
    </row>
    <row r="5" spans="2:17" ht="15.75" x14ac:dyDescent="0.25">
      <c r="C5" s="59" t="s">
        <v>180</v>
      </c>
      <c r="D5" s="75">
        <f>'BD CPN'!A1</f>
        <v>127</v>
      </c>
      <c r="H5" s="41"/>
      <c r="I5" s="41"/>
      <c r="J5" s="41"/>
      <c r="K5" s="41"/>
      <c r="L5" s="42"/>
      <c r="M5" s="43"/>
      <c r="N5" s="35" t="s">
        <v>205</v>
      </c>
      <c r="P5" s="2"/>
    </row>
    <row r="6" spans="2:17" ht="15.75" x14ac:dyDescent="0.25">
      <c r="C6" s="59" t="s">
        <v>223</v>
      </c>
      <c r="D6" s="75">
        <f>COUNTA(C12:C211)</f>
        <v>123</v>
      </c>
      <c r="H6" s="41"/>
      <c r="I6" s="41"/>
      <c r="J6" s="41"/>
      <c r="K6" s="41"/>
      <c r="L6" s="42"/>
      <c r="M6" s="43"/>
      <c r="N6" s="35" t="s">
        <v>206</v>
      </c>
      <c r="P6" s="2"/>
    </row>
    <row r="7" spans="2:17" ht="15.75" x14ac:dyDescent="0.25">
      <c r="C7" s="59" t="s">
        <v>233</v>
      </c>
      <c r="D7" s="76" t="s">
        <v>208</v>
      </c>
      <c r="E7" s="9"/>
      <c r="H7" s="41"/>
      <c r="I7" s="41"/>
      <c r="J7" s="41"/>
      <c r="K7" s="41"/>
      <c r="L7" s="42"/>
      <c r="M7" s="43"/>
      <c r="N7" s="35" t="s">
        <v>207</v>
      </c>
      <c r="P7" s="2"/>
    </row>
    <row r="8" spans="2:17" ht="15.75" x14ac:dyDescent="0.25">
      <c r="C8" s="60" t="s">
        <v>237</v>
      </c>
      <c r="D8" s="57">
        <v>2019</v>
      </c>
      <c r="E8" s="9"/>
      <c r="H8" s="41"/>
      <c r="I8" s="41"/>
      <c r="J8" s="41"/>
      <c r="K8" s="41"/>
      <c r="L8" s="42"/>
      <c r="M8" s="43"/>
      <c r="N8" s="35" t="s">
        <v>208</v>
      </c>
      <c r="P8" s="2"/>
    </row>
    <row r="9" spans="2:17" ht="15" customHeight="1" thickBot="1" x14ac:dyDescent="0.3">
      <c r="E9" s="12"/>
      <c r="M9" s="1"/>
      <c r="O9" s="4"/>
    </row>
    <row r="10" spans="2:17" ht="38.25" customHeight="1" x14ac:dyDescent="0.25">
      <c r="B10" s="80"/>
      <c r="C10" s="81" t="s">
        <v>177</v>
      </c>
      <c r="D10" s="82"/>
      <c r="E10" s="83"/>
      <c r="F10" s="98" t="s">
        <v>184</v>
      </c>
      <c r="G10" s="98" t="s">
        <v>185</v>
      </c>
      <c r="H10" s="98" t="s">
        <v>222</v>
      </c>
      <c r="I10" s="98"/>
      <c r="J10" s="98"/>
      <c r="K10" s="98"/>
      <c r="L10" s="98" t="s">
        <v>230</v>
      </c>
      <c r="M10" s="96" t="s">
        <v>2</v>
      </c>
    </row>
    <row r="11" spans="2:17" ht="21" customHeight="1" thickBot="1" x14ac:dyDescent="0.3">
      <c r="B11" s="80"/>
      <c r="C11" s="84"/>
      <c r="D11" s="85"/>
      <c r="E11" s="86"/>
      <c r="F11" s="99"/>
      <c r="G11" s="99"/>
      <c r="H11" s="61" t="s">
        <v>0</v>
      </c>
      <c r="I11" s="61" t="s">
        <v>11</v>
      </c>
      <c r="J11" s="63" t="s">
        <v>1</v>
      </c>
      <c r="K11" s="63" t="s">
        <v>11</v>
      </c>
      <c r="L11" s="99"/>
      <c r="M11" s="97"/>
    </row>
    <row r="12" spans="2:17" ht="30" x14ac:dyDescent="0.25">
      <c r="B12" s="13" t="str">
        <f>IF(C12&lt;&gt;0,".","")</f>
        <v>.</v>
      </c>
      <c r="C12" s="21" t="s">
        <v>140</v>
      </c>
      <c r="D12" s="8" t="str">
        <f>IF($B12=".",VLOOKUP($C12,'BD CPN'!$B$3:$G$129,5,FALSE),"")</f>
        <v>GERENCIA DE AREA I - AZUA</v>
      </c>
      <c r="E12" s="8" t="str">
        <f>IF($B12=".",VLOOKUP($C12,'BD CPN'!$B$3:$G$129,6,FALSE),"")</f>
        <v>ZONA I</v>
      </c>
      <c r="F12" s="22" t="s">
        <v>5</v>
      </c>
      <c r="G12" s="22" t="s">
        <v>5</v>
      </c>
      <c r="H12" s="22" t="s">
        <v>6</v>
      </c>
      <c r="I12" s="23"/>
      <c r="J12" s="22" t="s">
        <v>6</v>
      </c>
      <c r="K12" s="23"/>
      <c r="L12" s="22" t="s">
        <v>5</v>
      </c>
      <c r="M12" s="24" t="s">
        <v>3</v>
      </c>
    </row>
    <row r="13" spans="2:17" ht="30" x14ac:dyDescent="0.25">
      <c r="B13" s="13" t="str">
        <f t="shared" ref="B13:B76" si="0">IF(C13&lt;&gt;0,".","")</f>
        <v>.</v>
      </c>
      <c r="C13" s="21" t="s">
        <v>153</v>
      </c>
      <c r="D13" s="8" t="str">
        <f>IF(B13=".",VLOOKUP($C13,'BD CPN'!$B$3:$G$129,5,FALSE),"")</f>
        <v>GERENCIA DE AREA I - AZUA</v>
      </c>
      <c r="E13" s="8" t="str">
        <f>IF($B13=".",VLOOKUP($C13,'BD CPN'!$B$3:$G$129,6,FALSE),"")</f>
        <v>ZONA I</v>
      </c>
      <c r="F13" s="22" t="s">
        <v>5</v>
      </c>
      <c r="G13" s="22" t="s">
        <v>5</v>
      </c>
      <c r="H13" s="22" t="s">
        <v>6</v>
      </c>
      <c r="I13" s="23"/>
      <c r="J13" s="22" t="s">
        <v>6</v>
      </c>
      <c r="K13" s="23"/>
      <c r="L13" s="22" t="s">
        <v>5</v>
      </c>
      <c r="M13" s="24" t="s">
        <v>3</v>
      </c>
    </row>
    <row r="14" spans="2:17" ht="30" x14ac:dyDescent="0.25">
      <c r="B14" s="13" t="str">
        <f t="shared" si="0"/>
        <v>.</v>
      </c>
      <c r="C14" s="21" t="s">
        <v>78</v>
      </c>
      <c r="D14" s="8" t="str">
        <f>IF(B14=".",VLOOKUP($C14,'BD CPN'!$B$3:$G$129,5,FALSE),"")</f>
        <v>GERENCIA DE AREA I - AZUA</v>
      </c>
      <c r="E14" s="8" t="str">
        <f>IF($B14=".",VLOOKUP($C14,'BD CPN'!$B$3:$G$129,6,FALSE),"")</f>
        <v>ZONA I</v>
      </c>
      <c r="F14" s="22" t="s">
        <v>5</v>
      </c>
      <c r="G14" s="22" t="s">
        <v>5</v>
      </c>
      <c r="H14" s="22" t="s">
        <v>6</v>
      </c>
      <c r="I14" s="23"/>
      <c r="J14" s="22" t="s">
        <v>6</v>
      </c>
      <c r="K14" s="23"/>
      <c r="L14" s="22" t="s">
        <v>5</v>
      </c>
      <c r="M14" s="24" t="s">
        <v>3</v>
      </c>
    </row>
    <row r="15" spans="2:17" ht="30" x14ac:dyDescent="0.25">
      <c r="B15" s="13" t="str">
        <f t="shared" si="0"/>
        <v>.</v>
      </c>
      <c r="C15" s="21" t="s">
        <v>139</v>
      </c>
      <c r="D15" s="8" t="str">
        <f>IF(B15=".",VLOOKUP($C15,'BD CPN'!$B$3:$G$129,5,FALSE),"")</f>
        <v>GERENCIA DE AREA I - AZUA</v>
      </c>
      <c r="E15" s="8" t="str">
        <f>IF($B15=".",VLOOKUP($C15,'BD CPN'!$B$3:$G$129,6,FALSE),"")</f>
        <v>ZONA I</v>
      </c>
      <c r="F15" s="22" t="s">
        <v>5</v>
      </c>
      <c r="G15" s="22" t="s">
        <v>5</v>
      </c>
      <c r="H15" s="22" t="s">
        <v>6</v>
      </c>
      <c r="I15" s="23"/>
      <c r="J15" s="22" t="s">
        <v>6</v>
      </c>
      <c r="K15" s="23"/>
      <c r="L15" s="22" t="s">
        <v>5</v>
      </c>
      <c r="M15" s="24" t="s">
        <v>3</v>
      </c>
    </row>
    <row r="16" spans="2:17" ht="30" x14ac:dyDescent="0.25">
      <c r="B16" s="13" t="str">
        <f t="shared" si="0"/>
        <v/>
      </c>
      <c r="C16" s="21"/>
      <c r="D16" s="8" t="str">
        <f>IF(B16=".",VLOOKUP($C16,'BD CPN'!$B$3:$G$129,5,FALSE),"")</f>
        <v/>
      </c>
      <c r="E16" s="8" t="str">
        <f>IF($B16=".",VLOOKUP($C16,'BD CPN'!$B$3:$G$129,6,FALSE),"")</f>
        <v/>
      </c>
      <c r="F16" s="22"/>
      <c r="G16" s="22"/>
      <c r="H16" s="22"/>
      <c r="I16" s="23"/>
      <c r="J16" s="22"/>
      <c r="K16" s="23"/>
      <c r="L16" s="22"/>
      <c r="M16" s="24"/>
    </row>
    <row r="17" spans="2:13" ht="30" x14ac:dyDescent="0.25">
      <c r="B17" s="13" t="str">
        <f t="shared" si="0"/>
        <v>.</v>
      </c>
      <c r="C17" s="21" t="s">
        <v>137</v>
      </c>
      <c r="D17" s="8" t="str">
        <f>IF(B17=".",VLOOKUP($C17,'BD CPN'!$B$3:$G$129,5,FALSE),"")</f>
        <v>GERENCIA DE AREA I - AZUA</v>
      </c>
      <c r="E17" s="8" t="str">
        <f>IF($B17=".",VLOOKUP($C17,'BD CPN'!$B$3:$G$129,6,FALSE),"")</f>
        <v>ZONA I</v>
      </c>
      <c r="F17" s="22" t="s">
        <v>5</v>
      </c>
      <c r="G17" s="22" t="s">
        <v>5</v>
      </c>
      <c r="H17" s="22" t="s">
        <v>5</v>
      </c>
      <c r="I17" s="23">
        <v>0.04</v>
      </c>
      <c r="J17" s="22" t="s">
        <v>6</v>
      </c>
      <c r="K17" s="23"/>
      <c r="L17" s="22" t="s">
        <v>5</v>
      </c>
      <c r="M17" s="24" t="s">
        <v>4</v>
      </c>
    </row>
    <row r="18" spans="2:13" ht="30" x14ac:dyDescent="0.25">
      <c r="B18" s="13" t="str">
        <f t="shared" si="0"/>
        <v>.</v>
      </c>
      <c r="C18" s="21" t="s">
        <v>136</v>
      </c>
      <c r="D18" s="8" t="str">
        <f>IF(B18=".",VLOOKUP($C18,'BD CPN'!$B$3:$G$129,5,FALSE),"")</f>
        <v>GERENCIA DE AREA I - AZUA</v>
      </c>
      <c r="E18" s="8" t="str">
        <f>IF($B18=".",VLOOKUP($C18,'BD CPN'!$B$3:$G$129,6,FALSE),"")</f>
        <v>ZONA I</v>
      </c>
      <c r="F18" s="22" t="s">
        <v>5</v>
      </c>
      <c r="G18" s="22" t="s">
        <v>5</v>
      </c>
      <c r="H18" s="22" t="s">
        <v>5</v>
      </c>
      <c r="I18" s="23">
        <v>0.04</v>
      </c>
      <c r="J18" s="22" t="s">
        <v>6</v>
      </c>
      <c r="K18" s="23"/>
      <c r="L18" s="22" t="s">
        <v>5</v>
      </c>
      <c r="M18" s="24" t="s">
        <v>4</v>
      </c>
    </row>
    <row r="19" spans="2:13" ht="30" x14ac:dyDescent="0.25">
      <c r="B19" s="13" t="str">
        <f t="shared" si="0"/>
        <v>.</v>
      </c>
      <c r="C19" s="21" t="s">
        <v>135</v>
      </c>
      <c r="D19" s="8" t="str">
        <f>IF(B19=".",VLOOKUP($C19,'BD CPN'!$B$3:$G$129,5,FALSE),"")</f>
        <v>GERENCIA DE AREA I - AZUA</v>
      </c>
      <c r="E19" s="8" t="str">
        <f>IF($B19=".",VLOOKUP($C19,'BD CPN'!$B$3:$G$129,6,FALSE),"")</f>
        <v>ZONA I</v>
      </c>
      <c r="F19" s="22" t="s">
        <v>5</v>
      </c>
      <c r="G19" s="22" t="s">
        <v>5</v>
      </c>
      <c r="H19" s="22" t="s">
        <v>6</v>
      </c>
      <c r="I19" s="23"/>
      <c r="J19" s="22" t="s">
        <v>6</v>
      </c>
      <c r="K19" s="23"/>
      <c r="L19" s="22" t="s">
        <v>5</v>
      </c>
      <c r="M19" s="24" t="s">
        <v>3</v>
      </c>
    </row>
    <row r="20" spans="2:13" ht="30" x14ac:dyDescent="0.25">
      <c r="B20" s="13" t="str">
        <f t="shared" si="0"/>
        <v>.</v>
      </c>
      <c r="C20" s="21" t="s">
        <v>84</v>
      </c>
      <c r="D20" s="8" t="str">
        <f>IF(B20=".",VLOOKUP($C20,'BD CPN'!$B$3:$G$129,5,FALSE),"")</f>
        <v>GERENCIA DE AREA II - SAN JUAN</v>
      </c>
      <c r="E20" s="8" t="str">
        <f>IF($B20=".",VLOOKUP($C20,'BD CPN'!$B$3:$G$129,6,FALSE),"")</f>
        <v>ZONA XI</v>
      </c>
      <c r="F20" s="22" t="s">
        <v>5</v>
      </c>
      <c r="G20" s="22" t="s">
        <v>5</v>
      </c>
      <c r="H20" s="22" t="s">
        <v>6</v>
      </c>
      <c r="I20" s="23"/>
      <c r="J20" s="22" t="s">
        <v>6</v>
      </c>
      <c r="K20" s="23"/>
      <c r="L20" s="22" t="s">
        <v>5</v>
      </c>
      <c r="M20" s="24" t="s">
        <v>3</v>
      </c>
    </row>
    <row r="21" spans="2:13" ht="30" x14ac:dyDescent="0.25">
      <c r="B21" s="13" t="str">
        <f t="shared" si="0"/>
        <v>.</v>
      </c>
      <c r="C21" s="21" t="s">
        <v>43</v>
      </c>
      <c r="D21" s="8" t="str">
        <f>IF(B21=".",VLOOKUP($C21,'BD CPN'!$B$3:$G$129,5,FALSE),"")</f>
        <v>GERENCIA DE AREA I - AZUA</v>
      </c>
      <c r="E21" s="8" t="str">
        <f>IF($B21=".",VLOOKUP($C21,'BD CPN'!$B$3:$G$129,6,FALSE),"")</f>
        <v>ZONA I</v>
      </c>
      <c r="F21" s="22" t="s">
        <v>5</v>
      </c>
      <c r="G21" s="22" t="s">
        <v>5</v>
      </c>
      <c r="H21" s="22" t="s">
        <v>5</v>
      </c>
      <c r="I21" s="23">
        <v>0.08</v>
      </c>
      <c r="J21" s="22" t="s">
        <v>6</v>
      </c>
      <c r="K21" s="23"/>
      <c r="L21" s="22" t="s">
        <v>5</v>
      </c>
      <c r="M21" s="24" t="s">
        <v>4</v>
      </c>
    </row>
    <row r="22" spans="2:13" ht="30" x14ac:dyDescent="0.25">
      <c r="B22" s="13" t="str">
        <f t="shared" si="0"/>
        <v>.</v>
      </c>
      <c r="C22" s="21" t="s">
        <v>128</v>
      </c>
      <c r="D22" s="8" t="str">
        <f>IF(B22=".",VLOOKUP($C22,'BD CPN'!$B$3:$G$129,5,FALSE),"")</f>
        <v>GERENCIA DE AREA I - AZUA</v>
      </c>
      <c r="E22" s="8" t="str">
        <f>IF($B22=".",VLOOKUP($C22,'BD CPN'!$B$3:$G$129,6,FALSE),"")</f>
        <v>ZONA II</v>
      </c>
      <c r="F22" s="22" t="s">
        <v>5</v>
      </c>
      <c r="G22" s="22" t="s">
        <v>6</v>
      </c>
      <c r="H22" s="22" t="s">
        <v>5</v>
      </c>
      <c r="I22" s="23">
        <v>0.08</v>
      </c>
      <c r="J22" s="22" t="s">
        <v>6</v>
      </c>
      <c r="K22" s="23"/>
      <c r="L22" s="22" t="s">
        <v>5</v>
      </c>
      <c r="M22" s="24" t="s">
        <v>4</v>
      </c>
    </row>
    <row r="23" spans="2:13" ht="30" x14ac:dyDescent="0.25">
      <c r="B23" s="13" t="str">
        <f t="shared" si="0"/>
        <v>.</v>
      </c>
      <c r="C23" s="21" t="s">
        <v>133</v>
      </c>
      <c r="D23" s="8" t="str">
        <f>IF(B23=".",VLOOKUP($C23,'BD CPN'!$B$3:$G$129,5,FALSE),"")</f>
        <v>GERENCIA DE AREA I - AZUA</v>
      </c>
      <c r="E23" s="8" t="str">
        <f>IF($B23=".",VLOOKUP($C23,'BD CPN'!$B$3:$G$129,6,FALSE),"")</f>
        <v>ZONA II</v>
      </c>
      <c r="F23" s="22" t="s">
        <v>5</v>
      </c>
      <c r="G23" s="22" t="s">
        <v>5</v>
      </c>
      <c r="H23" s="22" t="s">
        <v>6</v>
      </c>
      <c r="I23" s="23"/>
      <c r="J23" s="22" t="s">
        <v>6</v>
      </c>
      <c r="K23" s="23"/>
      <c r="L23" s="22" t="s">
        <v>5</v>
      </c>
      <c r="M23" s="24" t="s">
        <v>3</v>
      </c>
    </row>
    <row r="24" spans="2:13" ht="30" x14ac:dyDescent="0.25">
      <c r="B24" s="13" t="str">
        <f t="shared" si="0"/>
        <v>.</v>
      </c>
      <c r="C24" s="21" t="s">
        <v>132</v>
      </c>
      <c r="D24" s="8" t="str">
        <f>IF(B24=".",VLOOKUP($C24,'BD CPN'!$B$3:$G$129,5,FALSE),"")</f>
        <v>GERENCIA DE AREA I - AZUA</v>
      </c>
      <c r="E24" s="8" t="str">
        <f>IF($B24=".",VLOOKUP($C24,'BD CPN'!$B$3:$G$129,6,FALSE),"")</f>
        <v>ZONA II</v>
      </c>
      <c r="F24" s="22" t="s">
        <v>5</v>
      </c>
      <c r="G24" s="22" t="s">
        <v>6</v>
      </c>
      <c r="H24" s="22" t="s">
        <v>6</v>
      </c>
      <c r="I24" s="23">
        <v>0.17</v>
      </c>
      <c r="J24" s="22"/>
      <c r="K24" s="23"/>
      <c r="L24" s="22" t="s">
        <v>5</v>
      </c>
      <c r="M24" s="24" t="s">
        <v>3</v>
      </c>
    </row>
    <row r="25" spans="2:13" ht="30" x14ac:dyDescent="0.25">
      <c r="B25" s="13" t="str">
        <f t="shared" si="0"/>
        <v>.</v>
      </c>
      <c r="C25" s="21" t="s">
        <v>131</v>
      </c>
      <c r="D25" s="8" t="str">
        <f>IF(B25=".",VLOOKUP($C25,'BD CPN'!$B$3:$G$129,5,FALSE),"")</f>
        <v>GERENCIA DE AREA I - AZUA</v>
      </c>
      <c r="E25" s="8" t="str">
        <f>IF($B25=".",VLOOKUP($C25,'BD CPN'!$B$3:$G$129,6,FALSE),"")</f>
        <v>ZONA II</v>
      </c>
      <c r="F25" s="22" t="s">
        <v>5</v>
      </c>
      <c r="G25" s="22" t="s">
        <v>6</v>
      </c>
      <c r="H25" s="22" t="s">
        <v>6</v>
      </c>
      <c r="I25" s="23"/>
      <c r="J25" s="22" t="s">
        <v>6</v>
      </c>
      <c r="K25" s="23"/>
      <c r="L25" s="22" t="s">
        <v>5</v>
      </c>
      <c r="M25" s="24" t="s">
        <v>4</v>
      </c>
    </row>
    <row r="26" spans="2:13" ht="30" x14ac:dyDescent="0.25">
      <c r="B26" s="13" t="str">
        <f t="shared" si="0"/>
        <v>.</v>
      </c>
      <c r="C26" s="21" t="s">
        <v>79</v>
      </c>
      <c r="D26" s="8" t="str">
        <f>IF(B26=".",VLOOKUP($C26,'BD CPN'!$B$3:$G$129,5,FALSE),"")</f>
        <v>GERENCIA DE AREA I - AZUA</v>
      </c>
      <c r="E26" s="8" t="str">
        <f>IF($B26=".",VLOOKUP($C26,'BD CPN'!$B$3:$G$129,6,FALSE),"")</f>
        <v>ZONA II</v>
      </c>
      <c r="F26" s="22" t="s">
        <v>5</v>
      </c>
      <c r="G26" s="22" t="s">
        <v>6</v>
      </c>
      <c r="H26" s="22" t="s">
        <v>5</v>
      </c>
      <c r="I26" s="23">
        <v>0.08</v>
      </c>
      <c r="J26" s="22" t="s">
        <v>6</v>
      </c>
      <c r="K26" s="23"/>
      <c r="L26" s="22" t="s">
        <v>5</v>
      </c>
      <c r="M26" s="24" t="s">
        <v>4</v>
      </c>
    </row>
    <row r="27" spans="2:13" ht="30" x14ac:dyDescent="0.25">
      <c r="B27" s="13" t="str">
        <f t="shared" si="0"/>
        <v>.</v>
      </c>
      <c r="C27" s="21" t="s">
        <v>130</v>
      </c>
      <c r="D27" s="8" t="str">
        <f>IF(B27=".",VLOOKUP($C27,'BD CPN'!$B$3:$G$129,5,FALSE),"")</f>
        <v>GERENCIA DE AREA I - AZUA</v>
      </c>
      <c r="E27" s="8" t="str">
        <f>IF($B27=".",VLOOKUP($C27,'BD CPN'!$B$3:$G$129,6,FALSE),"")</f>
        <v>ZONA II</v>
      </c>
      <c r="F27" s="22" t="s">
        <v>5</v>
      </c>
      <c r="G27" s="22" t="s">
        <v>5</v>
      </c>
      <c r="H27" s="22" t="s">
        <v>5</v>
      </c>
      <c r="I27" s="23">
        <v>0.21</v>
      </c>
      <c r="J27" s="22" t="s">
        <v>6</v>
      </c>
      <c r="K27" s="23"/>
      <c r="L27" s="22" t="s">
        <v>5</v>
      </c>
      <c r="M27" s="24" t="s">
        <v>4</v>
      </c>
    </row>
    <row r="28" spans="2:13" ht="30" x14ac:dyDescent="0.25">
      <c r="B28" s="13" t="str">
        <f t="shared" si="0"/>
        <v>.</v>
      </c>
      <c r="C28" s="21" t="s">
        <v>129</v>
      </c>
      <c r="D28" s="8" t="str">
        <f>IF(B28=".",VLOOKUP($C28,'BD CPN'!$B$3:$G$129,5,FALSE),"")</f>
        <v>GERENCIA DE AREA I - AZUA</v>
      </c>
      <c r="E28" s="8" t="str">
        <f>IF($B28=".",VLOOKUP($C28,'BD CPN'!$B$3:$G$129,6,FALSE),"")</f>
        <v>ZONA II</v>
      </c>
      <c r="F28" s="22" t="s">
        <v>5</v>
      </c>
      <c r="G28" s="22" t="s">
        <v>6</v>
      </c>
      <c r="H28" s="22" t="s">
        <v>5</v>
      </c>
      <c r="I28" s="23">
        <v>0.63</v>
      </c>
      <c r="J28" s="22" t="s">
        <v>6</v>
      </c>
      <c r="K28" s="23"/>
      <c r="L28" s="22" t="s">
        <v>5</v>
      </c>
      <c r="M28" s="24" t="s">
        <v>4</v>
      </c>
    </row>
    <row r="29" spans="2:13" ht="30" x14ac:dyDescent="0.25">
      <c r="B29" s="13" t="str">
        <f t="shared" si="0"/>
        <v>.</v>
      </c>
      <c r="C29" s="21" t="s">
        <v>103</v>
      </c>
      <c r="D29" s="8" t="str">
        <f>IF(B29=".",VLOOKUP($C29,'BD CPN'!$B$3:$G$129,5,FALSE),"")</f>
        <v>GERENCIA DE AREA II - SAN JUAN</v>
      </c>
      <c r="E29" s="8" t="str">
        <f>IF($B29=".",VLOOKUP($C29,'BD CPN'!$B$3:$G$129,6,FALSE),"")</f>
        <v>ZONA VIII</v>
      </c>
      <c r="F29" s="22" t="s">
        <v>5</v>
      </c>
      <c r="G29" s="22" t="s">
        <v>5</v>
      </c>
      <c r="H29" s="22" t="s">
        <v>6</v>
      </c>
      <c r="I29" s="23"/>
      <c r="J29" s="22" t="s">
        <v>6</v>
      </c>
      <c r="K29" s="23"/>
      <c r="L29" s="22" t="s">
        <v>5</v>
      </c>
      <c r="M29" s="24" t="s">
        <v>3</v>
      </c>
    </row>
    <row r="30" spans="2:13" ht="30" x14ac:dyDescent="0.25">
      <c r="B30" s="13" t="str">
        <f t="shared" si="0"/>
        <v>.</v>
      </c>
      <c r="C30" s="21" t="s">
        <v>127</v>
      </c>
      <c r="D30" s="8" t="str">
        <f>IF(B30=".",VLOOKUP($C30,'BD CPN'!$B$3:$G$129,5,FALSE),"")</f>
        <v>GERENCIA DE AREA I - AZUA</v>
      </c>
      <c r="E30" s="8" t="str">
        <f>IF($B30=".",VLOOKUP($C30,'BD CPN'!$B$3:$G$129,6,FALSE),"")</f>
        <v>ZONA II</v>
      </c>
      <c r="F30" s="22" t="s">
        <v>5</v>
      </c>
      <c r="G30" s="22" t="s">
        <v>5</v>
      </c>
      <c r="H30" s="22" t="s">
        <v>5</v>
      </c>
      <c r="I30" s="23">
        <v>0.17</v>
      </c>
      <c r="J30" s="22" t="s">
        <v>6</v>
      </c>
      <c r="K30" s="23"/>
      <c r="L30" s="22" t="s">
        <v>5</v>
      </c>
      <c r="M30" s="24" t="s">
        <v>4</v>
      </c>
    </row>
    <row r="31" spans="2:13" ht="30" x14ac:dyDescent="0.25">
      <c r="B31" s="13" t="str">
        <f t="shared" si="0"/>
        <v>.</v>
      </c>
      <c r="C31" s="21" t="s">
        <v>58</v>
      </c>
      <c r="D31" s="8" t="str">
        <f>IF(B31=".",VLOOKUP($C31,'BD CPN'!$B$3:$G$129,5,FALSE),"")</f>
        <v>GERENCIA DE AREA I - AZUA</v>
      </c>
      <c r="E31" s="8" t="str">
        <f>IF($B31=".",VLOOKUP($C31,'BD CPN'!$B$3:$G$129,6,FALSE),"")</f>
        <v>ZONA II</v>
      </c>
      <c r="F31" s="22" t="s">
        <v>5</v>
      </c>
      <c r="G31" s="22" t="s">
        <v>6</v>
      </c>
      <c r="H31" s="22" t="s">
        <v>6</v>
      </c>
      <c r="I31" s="23"/>
      <c r="J31" s="22" t="s">
        <v>6</v>
      </c>
      <c r="K31" s="23"/>
      <c r="L31" s="22" t="s">
        <v>5</v>
      </c>
      <c r="M31" s="24" t="s">
        <v>4</v>
      </c>
    </row>
    <row r="32" spans="2:13" ht="30" x14ac:dyDescent="0.25">
      <c r="B32" s="13" t="str">
        <f t="shared" si="0"/>
        <v>.</v>
      </c>
      <c r="C32" s="21" t="s">
        <v>126</v>
      </c>
      <c r="D32" s="8" t="str">
        <f>IF(B32=".",VLOOKUP($C32,'BD CPN'!$B$3:$G$129,5,FALSE),"")</f>
        <v>GERENCIA DE AREA I - AZUA</v>
      </c>
      <c r="E32" s="8" t="str">
        <f>IF($B32=".",VLOOKUP($C32,'BD CPN'!$B$3:$G$129,6,FALSE),"")</f>
        <v>ZONA II</v>
      </c>
      <c r="F32" s="22" t="s">
        <v>5</v>
      </c>
      <c r="G32" s="22" t="s">
        <v>6</v>
      </c>
      <c r="H32" s="22" t="s">
        <v>5</v>
      </c>
      <c r="I32" s="23">
        <v>0.33</v>
      </c>
      <c r="J32" s="22" t="s">
        <v>6</v>
      </c>
      <c r="K32" s="23"/>
      <c r="L32" s="22" t="s">
        <v>5</v>
      </c>
      <c r="M32" s="24" t="s">
        <v>4</v>
      </c>
    </row>
    <row r="33" spans="2:13" ht="30" x14ac:dyDescent="0.25">
      <c r="B33" s="13" t="str">
        <f t="shared" si="0"/>
        <v>.</v>
      </c>
      <c r="C33" s="21" t="s">
        <v>77</v>
      </c>
      <c r="D33" s="8" t="str">
        <f>IF(B33=".",VLOOKUP($C33,'BD CPN'!$B$3:$G$129,5,FALSE),"")</f>
        <v>GERENCIA DE AREA I - AZUA</v>
      </c>
      <c r="E33" s="8" t="str">
        <f>IF($B33=".",VLOOKUP($C33,'BD CPN'!$B$3:$G$129,6,FALSE),"")</f>
        <v>ZONA III</v>
      </c>
      <c r="F33" s="22" t="s">
        <v>5</v>
      </c>
      <c r="G33" s="22" t="s">
        <v>5</v>
      </c>
      <c r="H33" s="22" t="s">
        <v>5</v>
      </c>
      <c r="I33" s="23">
        <v>0.04</v>
      </c>
      <c r="J33" s="22" t="s">
        <v>6</v>
      </c>
      <c r="K33" s="23"/>
      <c r="L33" s="22" t="s">
        <v>5</v>
      </c>
      <c r="M33" s="24" t="s">
        <v>4</v>
      </c>
    </row>
    <row r="34" spans="2:13" ht="30" x14ac:dyDescent="0.25">
      <c r="B34" s="13" t="str">
        <f t="shared" si="0"/>
        <v>.</v>
      </c>
      <c r="C34" s="21" t="s">
        <v>40</v>
      </c>
      <c r="D34" s="8" t="str">
        <f>IF(B34=".",VLOOKUP($C34,'BD CPN'!$B$3:$G$129,5,FALSE),"")</f>
        <v>GERENCIA DE AREA I - AZUA</v>
      </c>
      <c r="E34" s="8" t="str">
        <f>IF($B34=".",VLOOKUP($C34,'BD CPN'!$B$3:$G$129,6,FALSE),"")</f>
        <v>ZONA III</v>
      </c>
      <c r="F34" s="22" t="s">
        <v>5</v>
      </c>
      <c r="G34" s="22" t="s">
        <v>5</v>
      </c>
      <c r="H34" s="22" t="s">
        <v>6</v>
      </c>
      <c r="I34" s="23"/>
      <c r="J34" s="22" t="s">
        <v>6</v>
      </c>
      <c r="K34" s="23"/>
      <c r="L34" s="22" t="s">
        <v>5</v>
      </c>
      <c r="M34" s="24" t="s">
        <v>3</v>
      </c>
    </row>
    <row r="35" spans="2:13" ht="30" x14ac:dyDescent="0.25">
      <c r="B35" s="13" t="str">
        <f t="shared" si="0"/>
        <v>.</v>
      </c>
      <c r="C35" s="21" t="s">
        <v>125</v>
      </c>
      <c r="D35" s="8" t="str">
        <f>IF(B35=".",VLOOKUP($C35,'BD CPN'!$B$3:$G$129,5,FALSE),"")</f>
        <v>GERENCIA DE AREA I - AZUA</v>
      </c>
      <c r="E35" s="8" t="str">
        <f>IF($B35=".",VLOOKUP($C35,'BD CPN'!$B$3:$G$129,6,FALSE),"")</f>
        <v>ZONA III</v>
      </c>
      <c r="F35" s="22" t="s">
        <v>5</v>
      </c>
      <c r="G35" s="22" t="s">
        <v>5</v>
      </c>
      <c r="H35" s="22" t="s">
        <v>6</v>
      </c>
      <c r="I35" s="23"/>
      <c r="J35" s="22" t="s">
        <v>6</v>
      </c>
      <c r="K35" s="23"/>
      <c r="L35" s="22" t="s">
        <v>5</v>
      </c>
      <c r="M35" s="24" t="s">
        <v>3</v>
      </c>
    </row>
    <row r="36" spans="2:13" ht="30" x14ac:dyDescent="0.25">
      <c r="B36" s="13" t="str">
        <f t="shared" si="0"/>
        <v>.</v>
      </c>
      <c r="C36" s="21" t="s">
        <v>123</v>
      </c>
      <c r="D36" s="8" t="str">
        <f>IF(B36=".",VLOOKUP($C36,'BD CPN'!$B$3:$G$129,5,FALSE),"")</f>
        <v>GERENCIA DE AREA I - AZUA</v>
      </c>
      <c r="E36" s="8" t="str">
        <f>IF($B36=".",VLOOKUP($C36,'BD CPN'!$B$3:$G$129,6,FALSE),"")</f>
        <v>ZONA III</v>
      </c>
      <c r="F36" s="22" t="s">
        <v>5</v>
      </c>
      <c r="G36" s="22" t="s">
        <v>5</v>
      </c>
      <c r="H36" s="22" t="s">
        <v>6</v>
      </c>
      <c r="I36" s="23"/>
      <c r="J36" s="22" t="s">
        <v>6</v>
      </c>
      <c r="K36" s="23"/>
      <c r="L36" s="22" t="s">
        <v>5</v>
      </c>
      <c r="M36" s="24" t="s">
        <v>3</v>
      </c>
    </row>
    <row r="37" spans="2:13" ht="30" x14ac:dyDescent="0.25">
      <c r="B37" s="13" t="str">
        <f t="shared" si="0"/>
        <v>.</v>
      </c>
      <c r="C37" s="21" t="s">
        <v>45</v>
      </c>
      <c r="D37" s="8" t="str">
        <f>IF(B37=".",VLOOKUP($C37,'BD CPN'!$B$3:$G$129,5,FALSE),"")</f>
        <v>GERENCIA DE AREA II - SAN JUAN</v>
      </c>
      <c r="E37" s="8" t="str">
        <f>IF($B37=".",VLOOKUP($C37,'BD CPN'!$B$3:$G$129,6,FALSE),"")</f>
        <v>ZONA IX</v>
      </c>
      <c r="F37" s="22" t="s">
        <v>5</v>
      </c>
      <c r="G37" s="22" t="s">
        <v>5</v>
      </c>
      <c r="H37" s="22" t="s">
        <v>5</v>
      </c>
      <c r="I37" s="23">
        <v>0.04</v>
      </c>
      <c r="J37" s="22" t="s">
        <v>6</v>
      </c>
      <c r="K37" s="23"/>
      <c r="L37" s="22" t="s">
        <v>5</v>
      </c>
      <c r="M37" s="24" t="s">
        <v>4</v>
      </c>
    </row>
    <row r="38" spans="2:13" ht="30" x14ac:dyDescent="0.25">
      <c r="B38" s="13" t="str">
        <f t="shared" si="0"/>
        <v>.</v>
      </c>
      <c r="C38" s="21" t="s">
        <v>122</v>
      </c>
      <c r="D38" s="8" t="str">
        <f>IF(B38=".",VLOOKUP($C38,'BD CPN'!$B$3:$G$129,5,FALSE),"")</f>
        <v>GERENCIA DE AREA I - AZUA</v>
      </c>
      <c r="E38" s="8" t="str">
        <f>IF($B38=".",VLOOKUP($C38,'BD CPN'!$B$3:$G$129,6,FALSE),"")</f>
        <v>ZONA III</v>
      </c>
      <c r="F38" s="22" t="s">
        <v>5</v>
      </c>
      <c r="G38" s="22" t="s">
        <v>5</v>
      </c>
      <c r="H38" s="22" t="s">
        <v>6</v>
      </c>
      <c r="I38" s="23"/>
      <c r="J38" s="22" t="s">
        <v>6</v>
      </c>
      <c r="K38" s="23"/>
      <c r="L38" s="22" t="s">
        <v>5</v>
      </c>
      <c r="M38" s="24" t="s">
        <v>3</v>
      </c>
    </row>
    <row r="39" spans="2:13" ht="30" x14ac:dyDescent="0.25">
      <c r="B39" s="13" t="str">
        <f t="shared" si="0"/>
        <v>.</v>
      </c>
      <c r="C39" s="21" t="s">
        <v>121</v>
      </c>
      <c r="D39" s="8" t="str">
        <f>IF(B39=".",VLOOKUP($C39,'BD CPN'!$B$3:$G$129,5,FALSE),"")</f>
        <v>GERENCIA DE AREA I - AZUA</v>
      </c>
      <c r="E39" s="8" t="str">
        <f>IF($B39=".",VLOOKUP($C39,'BD CPN'!$B$3:$G$129,6,FALSE),"")</f>
        <v>ZONA III</v>
      </c>
      <c r="F39" s="22" t="s">
        <v>5</v>
      </c>
      <c r="G39" s="22" t="s">
        <v>5</v>
      </c>
      <c r="H39" s="22" t="s">
        <v>5</v>
      </c>
      <c r="I39" s="23">
        <v>0.13</v>
      </c>
      <c r="J39" s="22" t="s">
        <v>6</v>
      </c>
      <c r="K39" s="23"/>
      <c r="L39" s="22" t="s">
        <v>5</v>
      </c>
      <c r="M39" s="24" t="s">
        <v>4</v>
      </c>
    </row>
    <row r="40" spans="2:13" ht="30" x14ac:dyDescent="0.25">
      <c r="B40" s="13" t="str">
        <f t="shared" si="0"/>
        <v>.</v>
      </c>
      <c r="C40" s="21" t="s">
        <v>124</v>
      </c>
      <c r="D40" s="8" t="str">
        <f>IF(B40=".",VLOOKUP($C40,'BD CPN'!$B$3:$G$129,5,FALSE),"")</f>
        <v>GERENCIA DE AREA I - AZUA</v>
      </c>
      <c r="E40" s="8" t="str">
        <f>IF($B40=".",VLOOKUP($C40,'BD CPN'!$B$3:$G$129,6,FALSE),"")</f>
        <v>ZONA III</v>
      </c>
      <c r="F40" s="22" t="s">
        <v>5</v>
      </c>
      <c r="G40" s="22" t="s">
        <v>5</v>
      </c>
      <c r="H40" s="22" t="s">
        <v>5</v>
      </c>
      <c r="I40" s="23">
        <v>0.08</v>
      </c>
      <c r="J40" s="22" t="s">
        <v>6</v>
      </c>
      <c r="K40" s="23"/>
      <c r="L40" s="22" t="s">
        <v>5</v>
      </c>
      <c r="M40" s="24" t="s">
        <v>4</v>
      </c>
    </row>
    <row r="41" spans="2:13" ht="30" x14ac:dyDescent="0.25">
      <c r="B41" s="13" t="str">
        <f t="shared" si="0"/>
        <v>.</v>
      </c>
      <c r="C41" s="21" t="s">
        <v>120</v>
      </c>
      <c r="D41" s="8" t="str">
        <f>IF(B41=".",VLOOKUP($C41,'BD CPN'!$B$3:$G$129,5,FALSE),"")</f>
        <v>GERENCIA DE AREA I - AZUA</v>
      </c>
      <c r="E41" s="8" t="str">
        <f>IF($B41=".",VLOOKUP($C41,'BD CPN'!$B$3:$G$129,6,FALSE),"")</f>
        <v>ZONA IV</v>
      </c>
      <c r="F41" s="22" t="s">
        <v>5</v>
      </c>
      <c r="G41" s="22" t="s">
        <v>5</v>
      </c>
      <c r="H41" s="22" t="s">
        <v>5</v>
      </c>
      <c r="I41" s="23">
        <v>0.04</v>
      </c>
      <c r="J41" s="22" t="s">
        <v>6</v>
      </c>
      <c r="K41" s="23"/>
      <c r="L41" s="22" t="s">
        <v>5</v>
      </c>
      <c r="M41" s="24" t="s">
        <v>4</v>
      </c>
    </row>
    <row r="42" spans="2:13" ht="30" x14ac:dyDescent="0.25">
      <c r="B42" s="13" t="str">
        <f t="shared" si="0"/>
        <v>.</v>
      </c>
      <c r="C42" s="21" t="s">
        <v>119</v>
      </c>
      <c r="D42" s="8" t="str">
        <f>IF(B42=".",VLOOKUP($C42,'BD CPN'!$B$3:$G$129,5,FALSE),"")</f>
        <v>GERENCIA DE AREA I - AZUA</v>
      </c>
      <c r="E42" s="8" t="str">
        <f>IF($B42=".",VLOOKUP($C42,'BD CPN'!$B$3:$G$129,6,FALSE),"")</f>
        <v>ZONA IV</v>
      </c>
      <c r="F42" s="22" t="s">
        <v>5</v>
      </c>
      <c r="G42" s="22" t="s">
        <v>5</v>
      </c>
      <c r="H42" s="22" t="s">
        <v>5</v>
      </c>
      <c r="I42" s="23">
        <v>0.13</v>
      </c>
      <c r="J42" s="22" t="s">
        <v>6</v>
      </c>
      <c r="K42" s="23"/>
      <c r="L42" s="22" t="s">
        <v>5</v>
      </c>
      <c r="M42" s="24" t="s">
        <v>4</v>
      </c>
    </row>
    <row r="43" spans="2:13" ht="30" x14ac:dyDescent="0.25">
      <c r="B43" s="13" t="str">
        <f t="shared" si="0"/>
        <v>.</v>
      </c>
      <c r="C43" s="21" t="s">
        <v>118</v>
      </c>
      <c r="D43" s="8" t="str">
        <f>IF(B43=".",VLOOKUP($C43,'BD CPN'!$B$3:$G$129,5,FALSE),"")</f>
        <v>GERENCIA DE AREA I - AZUA</v>
      </c>
      <c r="E43" s="8" t="str">
        <f>IF($B43=".",VLOOKUP($C43,'BD CPN'!$B$3:$G$129,6,FALSE),"")</f>
        <v>ZONA IV</v>
      </c>
      <c r="F43" s="22" t="s">
        <v>5</v>
      </c>
      <c r="G43" s="22" t="s">
        <v>5</v>
      </c>
      <c r="H43" s="22" t="s">
        <v>5</v>
      </c>
      <c r="I43" s="23">
        <v>0.33</v>
      </c>
      <c r="J43" s="22" t="s">
        <v>6</v>
      </c>
      <c r="K43" s="23"/>
      <c r="L43" s="22" t="s">
        <v>5</v>
      </c>
      <c r="M43" s="24" t="s">
        <v>4</v>
      </c>
    </row>
    <row r="44" spans="2:13" ht="30" x14ac:dyDescent="0.25">
      <c r="B44" s="13" t="str">
        <f t="shared" si="0"/>
        <v>.</v>
      </c>
      <c r="C44" s="21" t="s">
        <v>46</v>
      </c>
      <c r="D44" s="8" t="str">
        <f>IF(B44=".",VLOOKUP($C44,'BD CPN'!$B$3:$G$129,5,FALSE),"")</f>
        <v>GERENCIA DE AREA I - AZUA</v>
      </c>
      <c r="E44" s="8" t="str">
        <f>IF($B44=".",VLOOKUP($C44,'BD CPN'!$B$3:$G$129,6,FALSE),"")</f>
        <v>ZONA IV</v>
      </c>
      <c r="F44" s="22" t="s">
        <v>5</v>
      </c>
      <c r="G44" s="22" t="s">
        <v>5</v>
      </c>
      <c r="H44" s="22" t="s">
        <v>6</v>
      </c>
      <c r="I44" s="23"/>
      <c r="J44" s="22" t="s">
        <v>6</v>
      </c>
      <c r="K44" s="23"/>
      <c r="L44" s="22" t="s">
        <v>5</v>
      </c>
      <c r="M44" s="24" t="s">
        <v>3</v>
      </c>
    </row>
    <row r="45" spans="2:13" ht="30" x14ac:dyDescent="0.25">
      <c r="B45" s="13" t="str">
        <f t="shared" si="0"/>
        <v>.</v>
      </c>
      <c r="C45" s="21" t="s">
        <v>117</v>
      </c>
      <c r="D45" s="8" t="str">
        <f>IF(B45=".",VLOOKUP($C45,'BD CPN'!$B$3:$G$129,5,FALSE),"")</f>
        <v>GERENCIA DE AREA I - AZUA</v>
      </c>
      <c r="E45" s="8" t="str">
        <f>IF($B45=".",VLOOKUP($C45,'BD CPN'!$B$3:$G$129,6,FALSE),"")</f>
        <v>ZONA IV</v>
      </c>
      <c r="F45" s="22" t="s">
        <v>5</v>
      </c>
      <c r="G45" s="22" t="s">
        <v>5</v>
      </c>
      <c r="H45" s="22" t="s">
        <v>5</v>
      </c>
      <c r="I45" s="23">
        <v>0.17</v>
      </c>
      <c r="J45" s="22" t="s">
        <v>6</v>
      </c>
      <c r="K45" s="23"/>
      <c r="L45" s="22" t="s">
        <v>5</v>
      </c>
      <c r="M45" s="24" t="s">
        <v>4</v>
      </c>
    </row>
    <row r="46" spans="2:13" ht="30" x14ac:dyDescent="0.25">
      <c r="B46" s="13" t="str">
        <f t="shared" si="0"/>
        <v>.</v>
      </c>
      <c r="C46" s="21" t="s">
        <v>116</v>
      </c>
      <c r="D46" s="8" t="str">
        <f>IF(B46=".",VLOOKUP($C46,'BD CPN'!$B$3:$G$129,5,FALSE),"")</f>
        <v>GERENCIA DE AREA I - AZUA</v>
      </c>
      <c r="E46" s="8" t="str">
        <f>IF($B46=".",VLOOKUP($C46,'BD CPN'!$B$3:$G$129,6,FALSE),"")</f>
        <v>ZONA IV</v>
      </c>
      <c r="F46" s="22" t="s">
        <v>5</v>
      </c>
      <c r="G46" s="22" t="s">
        <v>5</v>
      </c>
      <c r="H46" s="22" t="s">
        <v>5</v>
      </c>
      <c r="I46" s="23">
        <v>0.04</v>
      </c>
      <c r="J46" s="22" t="s">
        <v>6</v>
      </c>
      <c r="K46" s="23"/>
      <c r="L46" s="22" t="s">
        <v>5</v>
      </c>
      <c r="M46" s="24" t="s">
        <v>4</v>
      </c>
    </row>
    <row r="47" spans="2:13" ht="30" x14ac:dyDescent="0.25">
      <c r="B47" s="13" t="str">
        <f t="shared" si="0"/>
        <v>.</v>
      </c>
      <c r="C47" s="21" t="s">
        <v>25</v>
      </c>
      <c r="D47" s="8" t="str">
        <f>IF(B47=".",VLOOKUP($C47,'BD CPN'!$B$3:$G$129,5,FALSE),"")</f>
        <v>GERENCIA DE AREA I - AZUA</v>
      </c>
      <c r="E47" s="8" t="str">
        <f>IF($B47=".",VLOOKUP($C47,'BD CPN'!$B$3:$G$129,6,FALSE),"")</f>
        <v>ZONA IV</v>
      </c>
      <c r="F47" s="22" t="s">
        <v>5</v>
      </c>
      <c r="G47" s="22" t="s">
        <v>5</v>
      </c>
      <c r="H47" s="22" t="s">
        <v>5</v>
      </c>
      <c r="I47" s="23">
        <v>0.04</v>
      </c>
      <c r="J47" s="22" t="s">
        <v>6</v>
      </c>
      <c r="K47" s="23"/>
      <c r="L47" s="22" t="s">
        <v>5</v>
      </c>
      <c r="M47" s="24" t="s">
        <v>4</v>
      </c>
    </row>
    <row r="48" spans="2:13" ht="30" x14ac:dyDescent="0.25">
      <c r="B48" s="13" t="str">
        <f t="shared" si="0"/>
        <v/>
      </c>
      <c r="C48" s="21"/>
      <c r="D48" s="8" t="str">
        <f>IF(B48=".",VLOOKUP($C48,'BD CPN'!$B$3:$G$129,5,FALSE),"")</f>
        <v/>
      </c>
      <c r="E48" s="8" t="str">
        <f>IF($B48=".",VLOOKUP($C48,'BD CPN'!$B$3:$G$129,6,FALSE),"")</f>
        <v/>
      </c>
      <c r="F48" s="22"/>
      <c r="G48" s="22"/>
      <c r="H48" s="22"/>
      <c r="I48" s="23"/>
      <c r="J48" s="22"/>
      <c r="K48" s="23"/>
      <c r="L48" s="22"/>
      <c r="M48" s="24"/>
    </row>
    <row r="49" spans="2:13" ht="30" x14ac:dyDescent="0.25">
      <c r="B49" s="13" t="str">
        <f t="shared" si="0"/>
        <v>.</v>
      </c>
      <c r="C49" s="21" t="s">
        <v>35</v>
      </c>
      <c r="D49" s="8" t="str">
        <f>IF(B49=".",VLOOKUP($C49,'BD CPN'!$B$3:$G$129,5,FALSE),"")</f>
        <v>GERENCIA DE AREA I - AZUA</v>
      </c>
      <c r="E49" s="8" t="str">
        <f>IF($B49=".",VLOOKUP($C49,'BD CPN'!$B$3:$G$129,6,FALSE),"")</f>
        <v>ZONA IV</v>
      </c>
      <c r="F49" s="22" t="s">
        <v>5</v>
      </c>
      <c r="G49" s="22" t="s">
        <v>5</v>
      </c>
      <c r="H49" s="22" t="s">
        <v>6</v>
      </c>
      <c r="I49" s="23"/>
      <c r="J49" s="22" t="s">
        <v>6</v>
      </c>
      <c r="K49" s="23"/>
      <c r="L49" s="22" t="s">
        <v>5</v>
      </c>
      <c r="M49" s="24" t="s">
        <v>3</v>
      </c>
    </row>
    <row r="50" spans="2:13" ht="30" x14ac:dyDescent="0.25">
      <c r="B50" s="13" t="str">
        <f t="shared" si="0"/>
        <v>.</v>
      </c>
      <c r="C50" s="21" t="s">
        <v>26</v>
      </c>
      <c r="D50" s="8" t="str">
        <f>IF(B50=".",VLOOKUP($C50,'BD CPN'!$B$3:$G$129,5,FALSE),"")</f>
        <v>GERENCIA DE AREA I - AZUA</v>
      </c>
      <c r="E50" s="8" t="str">
        <f>IF($B50=".",VLOOKUP($C50,'BD CPN'!$B$3:$G$129,6,FALSE),"")</f>
        <v>ZONA IV</v>
      </c>
      <c r="F50" s="22" t="s">
        <v>5</v>
      </c>
      <c r="G50" s="22" t="s">
        <v>5</v>
      </c>
      <c r="H50" s="22" t="s">
        <v>5</v>
      </c>
      <c r="I50" s="23">
        <v>0.08</v>
      </c>
      <c r="J50" s="22" t="s">
        <v>6</v>
      </c>
      <c r="K50" s="23"/>
      <c r="L50" s="22" t="s">
        <v>5</v>
      </c>
      <c r="M50" s="24" t="s">
        <v>4</v>
      </c>
    </row>
    <row r="51" spans="2:13" ht="30" x14ac:dyDescent="0.25">
      <c r="B51" s="13" t="str">
        <f t="shared" si="0"/>
        <v>.</v>
      </c>
      <c r="C51" s="21" t="s">
        <v>114</v>
      </c>
      <c r="D51" s="8" t="str">
        <f>IF(B51=".",VLOOKUP($C51,'BD CPN'!$B$3:$G$129,5,FALSE),"")</f>
        <v>GERENCIA DE AREA I - AZUA</v>
      </c>
      <c r="E51" s="8" t="str">
        <f>IF($B51=".",VLOOKUP($C51,'BD CPN'!$B$3:$G$129,6,FALSE),"")</f>
        <v>ZONA V</v>
      </c>
      <c r="F51" s="22" t="s">
        <v>5</v>
      </c>
      <c r="G51" s="22" t="s">
        <v>5</v>
      </c>
      <c r="H51" s="22" t="s">
        <v>6</v>
      </c>
      <c r="I51" s="23"/>
      <c r="J51" s="22" t="s">
        <v>6</v>
      </c>
      <c r="K51" s="23"/>
      <c r="L51" s="22" t="s">
        <v>6</v>
      </c>
      <c r="M51" s="24" t="s">
        <v>3</v>
      </c>
    </row>
    <row r="52" spans="2:13" ht="30" x14ac:dyDescent="0.25">
      <c r="B52" s="13" t="str">
        <f t="shared" si="0"/>
        <v>.</v>
      </c>
      <c r="C52" s="21" t="s">
        <v>98</v>
      </c>
      <c r="D52" s="8" t="str">
        <f>IF(B52=".",VLOOKUP($C52,'BD CPN'!$B$3:$G$129,5,FALSE),"")</f>
        <v>GERENCIA DE AREA I - AZUA</v>
      </c>
      <c r="E52" s="8" t="str">
        <f>IF($B52=".",VLOOKUP($C52,'BD CPN'!$B$3:$G$129,6,FALSE),"")</f>
        <v>ZONA V</v>
      </c>
      <c r="F52" s="22" t="s">
        <v>5</v>
      </c>
      <c r="G52" s="22" t="s">
        <v>5</v>
      </c>
      <c r="H52" s="22" t="s">
        <v>6</v>
      </c>
      <c r="I52" s="23"/>
      <c r="J52" s="22" t="s">
        <v>6</v>
      </c>
      <c r="K52" s="23"/>
      <c r="L52" s="22" t="s">
        <v>5</v>
      </c>
      <c r="M52" s="24" t="s">
        <v>3</v>
      </c>
    </row>
    <row r="53" spans="2:13" ht="30" x14ac:dyDescent="0.25">
      <c r="B53" s="13" t="str">
        <f t="shared" si="0"/>
        <v>.</v>
      </c>
      <c r="C53" s="21" t="s">
        <v>27</v>
      </c>
      <c r="D53" s="8" t="str">
        <f>IF(B53=".",VLOOKUP($C53,'BD CPN'!$B$3:$G$129,5,FALSE),"")</f>
        <v>GERENCIA DE AREA I - AZUA</v>
      </c>
      <c r="E53" s="8" t="str">
        <f>IF($B53=".",VLOOKUP($C53,'BD CPN'!$B$3:$G$129,6,FALSE),"")</f>
        <v>ZONA V</v>
      </c>
      <c r="F53" s="22" t="s">
        <v>5</v>
      </c>
      <c r="G53" s="22" t="s">
        <v>5</v>
      </c>
      <c r="H53" s="22" t="s">
        <v>6</v>
      </c>
      <c r="I53" s="23"/>
      <c r="J53" s="22" t="s">
        <v>6</v>
      </c>
      <c r="K53" s="23"/>
      <c r="L53" s="22" t="s">
        <v>5</v>
      </c>
      <c r="M53" s="24" t="s">
        <v>3</v>
      </c>
    </row>
    <row r="54" spans="2:13" ht="30" x14ac:dyDescent="0.25">
      <c r="B54" s="13" t="str">
        <f t="shared" si="0"/>
        <v>.</v>
      </c>
      <c r="C54" s="21" t="s">
        <v>113</v>
      </c>
      <c r="D54" s="8" t="str">
        <f>IF(B54=".",VLOOKUP($C54,'BD CPN'!$B$3:$G$129,5,FALSE),"")</f>
        <v>GERENCIA DE AREA I - AZUA</v>
      </c>
      <c r="E54" s="8" t="str">
        <f>IF($B54=".",VLOOKUP($C54,'BD CPN'!$B$3:$G$129,6,FALSE),"")</f>
        <v>ZONA V</v>
      </c>
      <c r="F54" s="22" t="s">
        <v>5</v>
      </c>
      <c r="G54" s="22" t="s">
        <v>5</v>
      </c>
      <c r="H54" s="22" t="s">
        <v>6</v>
      </c>
      <c r="I54" s="23"/>
      <c r="J54" s="22" t="s">
        <v>6</v>
      </c>
      <c r="K54" s="23"/>
      <c r="L54" s="22" t="s">
        <v>5</v>
      </c>
      <c r="M54" s="24" t="s">
        <v>3</v>
      </c>
    </row>
    <row r="55" spans="2:13" ht="30" x14ac:dyDescent="0.25">
      <c r="B55" s="13" t="str">
        <f t="shared" si="0"/>
        <v>.</v>
      </c>
      <c r="C55" s="21" t="s">
        <v>112</v>
      </c>
      <c r="D55" s="8" t="str">
        <f>IF(B55=".",VLOOKUP($C55,'BD CPN'!$B$3:$G$129,5,FALSE),"")</f>
        <v>GERENCIA DE AREA I - AZUA</v>
      </c>
      <c r="E55" s="8" t="str">
        <f>IF($B55=".",VLOOKUP($C55,'BD CPN'!$B$3:$G$129,6,FALSE),"")</f>
        <v>ZONA V</v>
      </c>
      <c r="F55" s="22" t="s">
        <v>5</v>
      </c>
      <c r="G55" s="22" t="s">
        <v>5</v>
      </c>
      <c r="H55" s="22" t="s">
        <v>6</v>
      </c>
      <c r="I55" s="23"/>
      <c r="J55" s="22" t="s">
        <v>6</v>
      </c>
      <c r="K55" s="23"/>
      <c r="L55" s="22" t="s">
        <v>5</v>
      </c>
      <c r="M55" s="24" t="s">
        <v>3</v>
      </c>
    </row>
    <row r="56" spans="2:13" ht="30" x14ac:dyDescent="0.25">
      <c r="B56" s="13" t="str">
        <f t="shared" si="0"/>
        <v>.</v>
      </c>
      <c r="C56" s="21" t="s">
        <v>151</v>
      </c>
      <c r="D56" s="8" t="str">
        <f>IF(B56=".",VLOOKUP($C56,'BD CPN'!$B$3:$G$129,5,FALSE),"")</f>
        <v>GERENCIA DE AREA I - AZUA</v>
      </c>
      <c r="E56" s="8" t="str">
        <f>IF($B56=".",VLOOKUP($C56,'BD CPN'!$B$3:$G$129,6,FALSE),"")</f>
        <v>ZONA V</v>
      </c>
      <c r="F56" s="22" t="s">
        <v>5</v>
      </c>
      <c r="G56" s="22" t="s">
        <v>5</v>
      </c>
      <c r="H56" s="22" t="s">
        <v>6</v>
      </c>
      <c r="I56" s="23"/>
      <c r="J56" s="22" t="s">
        <v>6</v>
      </c>
      <c r="K56" s="23"/>
      <c r="L56" s="22" t="s">
        <v>5</v>
      </c>
      <c r="M56" s="24" t="s">
        <v>3</v>
      </c>
    </row>
    <row r="57" spans="2:13" ht="30" x14ac:dyDescent="0.25">
      <c r="B57" s="13" t="str">
        <f t="shared" si="0"/>
        <v>.</v>
      </c>
      <c r="C57" s="21" t="s">
        <v>111</v>
      </c>
      <c r="D57" s="8" t="str">
        <f>IF(B57=".",VLOOKUP($C57,'BD CPN'!$B$3:$G$129,5,FALSE),"")</f>
        <v>GERENCIA DE AREA I - AZUA</v>
      </c>
      <c r="E57" s="8" t="str">
        <f>IF($B57=".",VLOOKUP($C57,'BD CPN'!$B$3:$G$129,6,FALSE),"")</f>
        <v>ZONA V</v>
      </c>
      <c r="F57" s="22" t="s">
        <v>5</v>
      </c>
      <c r="G57" s="22" t="s">
        <v>5</v>
      </c>
      <c r="H57" s="22" t="s">
        <v>5</v>
      </c>
      <c r="I57" s="23">
        <v>0.17</v>
      </c>
      <c r="J57" s="22" t="s">
        <v>6</v>
      </c>
      <c r="K57" s="23"/>
      <c r="L57" s="22" t="s">
        <v>5</v>
      </c>
      <c r="M57" s="24" t="s">
        <v>4</v>
      </c>
    </row>
    <row r="58" spans="2:13" ht="30" x14ac:dyDescent="0.25">
      <c r="B58" s="13" t="str">
        <f t="shared" si="0"/>
        <v/>
      </c>
      <c r="C58" s="21"/>
      <c r="D58" s="8" t="str">
        <f>IF(B58=".",VLOOKUP($C58,'BD CPN'!$B$3:$G$129,5,FALSE),"")</f>
        <v/>
      </c>
      <c r="E58" s="8" t="str">
        <f>IF($B58=".",VLOOKUP($C58,'BD CPN'!$B$3:$G$129,6,FALSE),"")</f>
        <v/>
      </c>
      <c r="F58" s="22"/>
      <c r="G58" s="22"/>
      <c r="H58" s="22"/>
      <c r="I58" s="23"/>
      <c r="J58" s="22"/>
      <c r="K58" s="23"/>
      <c r="L58" s="22"/>
      <c r="M58" s="24"/>
    </row>
    <row r="59" spans="2:13" ht="30" x14ac:dyDescent="0.25">
      <c r="B59" s="13" t="str">
        <f t="shared" si="0"/>
        <v>.</v>
      </c>
      <c r="C59" s="21" t="s">
        <v>147</v>
      </c>
      <c r="D59" s="8" t="str">
        <f>IF(B59=".",VLOOKUP($C59,'BD CPN'!$B$3:$G$129,5,FALSE),"")</f>
        <v>GERENCIA DE AREA II - SAN JUAN</v>
      </c>
      <c r="E59" s="8" t="str">
        <f>IF($B59=".",VLOOKUP($C59,'BD CPN'!$B$3:$G$129,6,FALSE),"")</f>
        <v>ZONA VII</v>
      </c>
      <c r="F59" s="22" t="s">
        <v>5</v>
      </c>
      <c r="G59" s="22" t="s">
        <v>5</v>
      </c>
      <c r="H59" s="22" t="s">
        <v>5</v>
      </c>
      <c r="I59" s="23">
        <v>0.08</v>
      </c>
      <c r="J59" s="22" t="s">
        <v>6</v>
      </c>
      <c r="K59" s="23"/>
      <c r="L59" s="22" t="s">
        <v>5</v>
      </c>
      <c r="M59" s="24" t="s">
        <v>4</v>
      </c>
    </row>
    <row r="60" spans="2:13" ht="30" x14ac:dyDescent="0.25">
      <c r="B60" s="13" t="str">
        <f t="shared" si="0"/>
        <v>.</v>
      </c>
      <c r="C60" s="21" t="s">
        <v>51</v>
      </c>
      <c r="D60" s="8" t="str">
        <f>IF(B60=".",VLOOKUP($C60,'BD CPN'!$B$3:$G$129,5,FALSE),"")</f>
        <v>GERENCIA DE AREA III - ELIAS PIÑA</v>
      </c>
      <c r="E60" s="8" t="str">
        <f>IF($B60=".",VLOOKUP($C60,'BD CPN'!$B$3:$G$129,6,FALSE),"")</f>
        <v>ZONA XIV</v>
      </c>
      <c r="F60" s="22" t="s">
        <v>5</v>
      </c>
      <c r="G60" s="22" t="s">
        <v>5</v>
      </c>
      <c r="H60" s="22" t="s">
        <v>5</v>
      </c>
      <c r="I60" s="23">
        <v>0.08</v>
      </c>
      <c r="J60" s="22" t="s">
        <v>6</v>
      </c>
      <c r="K60" s="23"/>
      <c r="L60" s="22" t="s">
        <v>5</v>
      </c>
      <c r="M60" s="24" t="s">
        <v>4</v>
      </c>
    </row>
    <row r="61" spans="2:13" ht="30" x14ac:dyDescent="0.25">
      <c r="B61" s="13" t="str">
        <f t="shared" si="0"/>
        <v>.</v>
      </c>
      <c r="C61" s="21" t="s">
        <v>146</v>
      </c>
      <c r="D61" s="8" t="str">
        <f>IF(B61=".",VLOOKUP($C61,'BD CPN'!$B$3:$G$129,5,FALSE),"")</f>
        <v>GERENCIA DE AREA II - SAN JUAN</v>
      </c>
      <c r="E61" s="8" t="str">
        <f>IF($B61=".",VLOOKUP($C61,'BD CPN'!$B$3:$G$129,6,FALSE),"")</f>
        <v>ZONA VII</v>
      </c>
      <c r="F61" s="22" t="s">
        <v>5</v>
      </c>
      <c r="G61" s="22" t="s">
        <v>5</v>
      </c>
      <c r="H61" s="22" t="s">
        <v>6</v>
      </c>
      <c r="I61" s="23"/>
      <c r="J61" s="22" t="s">
        <v>6</v>
      </c>
      <c r="K61" s="23"/>
      <c r="L61" s="22" t="s">
        <v>5</v>
      </c>
      <c r="M61" s="24" t="s">
        <v>3</v>
      </c>
    </row>
    <row r="62" spans="2:13" ht="30" x14ac:dyDescent="0.25">
      <c r="B62" s="13" t="str">
        <f t="shared" si="0"/>
        <v>.</v>
      </c>
      <c r="C62" s="21" t="s">
        <v>99</v>
      </c>
      <c r="D62" s="8" t="str">
        <f>IF(B62=".",VLOOKUP($C62,'BD CPN'!$B$3:$G$129,5,FALSE),"")</f>
        <v>GERENCIA DE AREA II - SAN JUAN</v>
      </c>
      <c r="E62" s="8" t="str">
        <f>IF($B62=".",VLOOKUP($C62,'BD CPN'!$B$3:$G$129,6,FALSE),"")</f>
        <v>ZONA VII</v>
      </c>
      <c r="F62" s="22" t="s">
        <v>5</v>
      </c>
      <c r="G62" s="22" t="s">
        <v>5</v>
      </c>
      <c r="H62" s="22" t="s">
        <v>6</v>
      </c>
      <c r="I62" s="23"/>
      <c r="J62" s="22" t="s">
        <v>6</v>
      </c>
      <c r="K62" s="23"/>
      <c r="L62" s="22" t="s">
        <v>5</v>
      </c>
      <c r="M62" s="24" t="s">
        <v>3</v>
      </c>
    </row>
    <row r="63" spans="2:13" ht="30" x14ac:dyDescent="0.25">
      <c r="B63" s="13" t="str">
        <f t="shared" si="0"/>
        <v>.</v>
      </c>
      <c r="C63" s="21" t="s">
        <v>22</v>
      </c>
      <c r="D63" s="8" t="str">
        <f>IF(B63=".",VLOOKUP($C63,'BD CPN'!$B$3:$G$129,5,FALSE),"")</f>
        <v>GERENCIA DE AREA II - SAN JUAN</v>
      </c>
      <c r="E63" s="8" t="str">
        <f>IF($B63=".",VLOOKUP($C63,'BD CPN'!$B$3:$G$129,6,FALSE),"")</f>
        <v>ZONA VII</v>
      </c>
      <c r="F63" s="22" t="s">
        <v>5</v>
      </c>
      <c r="G63" s="22" t="s">
        <v>5</v>
      </c>
      <c r="H63" s="22" t="s">
        <v>6</v>
      </c>
      <c r="I63" s="23"/>
      <c r="J63" s="22" t="s">
        <v>6</v>
      </c>
      <c r="K63" s="23"/>
      <c r="L63" s="22" t="s">
        <v>5</v>
      </c>
      <c r="M63" s="24" t="s">
        <v>3</v>
      </c>
    </row>
    <row r="64" spans="2:13" ht="30" x14ac:dyDescent="0.25">
      <c r="B64" s="13" t="str">
        <f t="shared" si="0"/>
        <v>.</v>
      </c>
      <c r="C64" s="21" t="s">
        <v>148</v>
      </c>
      <c r="D64" s="8" t="str">
        <f>IF(B64=".",VLOOKUP($C64,'BD CPN'!$B$3:$G$129,5,FALSE),"")</f>
        <v>GERENCIA DE AREA II - SAN JUAN</v>
      </c>
      <c r="E64" s="8" t="str">
        <f>IF($B64=".",VLOOKUP($C64,'BD CPN'!$B$3:$G$129,6,FALSE),"")</f>
        <v>ZONA VII</v>
      </c>
      <c r="F64" s="22" t="s">
        <v>5</v>
      </c>
      <c r="G64" s="22" t="s">
        <v>5</v>
      </c>
      <c r="H64" s="22" t="s">
        <v>5</v>
      </c>
      <c r="I64" s="23">
        <v>0.04</v>
      </c>
      <c r="J64" s="22" t="s">
        <v>6</v>
      </c>
      <c r="K64" s="23"/>
      <c r="L64" s="22" t="s">
        <v>5</v>
      </c>
      <c r="M64" s="24" t="s">
        <v>4</v>
      </c>
    </row>
    <row r="65" spans="2:13" ht="30" x14ac:dyDescent="0.25">
      <c r="B65" s="13" t="str">
        <f t="shared" si="0"/>
        <v>.</v>
      </c>
      <c r="C65" s="21" t="s">
        <v>149</v>
      </c>
      <c r="D65" s="8" t="str">
        <f>IF(B65=".",VLOOKUP($C65,'BD CPN'!$B$3:$G$129,5,FALSE),"")</f>
        <v>GERENCIA DE AREA II - SAN JUAN</v>
      </c>
      <c r="E65" s="8" t="str">
        <f>IF($B65=".",VLOOKUP($C65,'BD CPN'!$B$3:$G$129,6,FALSE),"")</f>
        <v>ZONA VII</v>
      </c>
      <c r="F65" s="22" t="s">
        <v>5</v>
      </c>
      <c r="G65" s="22" t="s">
        <v>5</v>
      </c>
      <c r="H65" s="22" t="s">
        <v>5</v>
      </c>
      <c r="I65" s="23">
        <v>4.2000000000000003E-2</v>
      </c>
      <c r="J65" s="22" t="s">
        <v>6</v>
      </c>
      <c r="K65" s="23"/>
      <c r="L65" s="22" t="s">
        <v>5</v>
      </c>
      <c r="M65" s="24" t="s">
        <v>4</v>
      </c>
    </row>
    <row r="66" spans="2:13" ht="30" x14ac:dyDescent="0.25">
      <c r="B66" s="13" t="str">
        <f t="shared" si="0"/>
        <v>.</v>
      </c>
      <c r="C66" s="21" t="s">
        <v>150</v>
      </c>
      <c r="D66" s="8" t="str">
        <f>IF(B66=".",VLOOKUP($C66,'BD CPN'!$B$3:$G$129,5,FALSE),"")</f>
        <v>GERENCIA DE AREA II - SAN JUAN</v>
      </c>
      <c r="E66" s="8" t="str">
        <f>IF($B66=".",VLOOKUP($C66,'BD CPN'!$B$3:$G$129,6,FALSE),"")</f>
        <v>ZONA VII</v>
      </c>
      <c r="F66" s="22" t="s">
        <v>5</v>
      </c>
      <c r="G66" s="22" t="s">
        <v>5</v>
      </c>
      <c r="H66" s="22" t="s">
        <v>5</v>
      </c>
      <c r="I66" s="23">
        <v>0.04</v>
      </c>
      <c r="J66" s="22" t="s">
        <v>6</v>
      </c>
      <c r="K66" s="23"/>
      <c r="L66" s="22" t="s">
        <v>5</v>
      </c>
      <c r="M66" s="24" t="s">
        <v>4</v>
      </c>
    </row>
    <row r="67" spans="2:13" ht="30" x14ac:dyDescent="0.25">
      <c r="B67" s="13" t="str">
        <f t="shared" si="0"/>
        <v>.</v>
      </c>
      <c r="C67" s="21" t="s">
        <v>57</v>
      </c>
      <c r="D67" s="8" t="str">
        <f>IF(B67=".",VLOOKUP($C67,'BD CPN'!$B$3:$G$129,5,FALSE),"")</f>
        <v>GERENCIA DE AREA II - SAN JUAN</v>
      </c>
      <c r="E67" s="8" t="str">
        <f>IF($B67=".",VLOOKUP($C67,'BD CPN'!$B$3:$G$129,6,FALSE),"")</f>
        <v>ZONA VII</v>
      </c>
      <c r="F67" s="22" t="s">
        <v>5</v>
      </c>
      <c r="G67" s="22" t="s">
        <v>5</v>
      </c>
      <c r="H67" s="22" t="s">
        <v>5</v>
      </c>
      <c r="I67" s="23">
        <v>0.04</v>
      </c>
      <c r="J67" s="22" t="s">
        <v>6</v>
      </c>
      <c r="K67" s="23"/>
      <c r="L67" s="22" t="s">
        <v>5</v>
      </c>
      <c r="M67" s="24" t="s">
        <v>4</v>
      </c>
    </row>
    <row r="68" spans="2:13" ht="30" x14ac:dyDescent="0.25">
      <c r="B68" s="13" t="str">
        <f t="shared" si="0"/>
        <v>.</v>
      </c>
      <c r="C68" s="21" t="s">
        <v>47</v>
      </c>
      <c r="D68" s="8" t="str">
        <f>IF(B68=".",VLOOKUP($C68,'BD CPN'!$B$3:$G$129,5,FALSE),"")</f>
        <v>GERENCIA DE AREA II - SAN JUAN</v>
      </c>
      <c r="E68" s="8" t="str">
        <f>IF($B68=".",VLOOKUP($C68,'BD CPN'!$B$3:$G$129,6,FALSE),"")</f>
        <v>ZONA VIII</v>
      </c>
      <c r="F68" s="22" t="s">
        <v>5</v>
      </c>
      <c r="G68" s="22" t="s">
        <v>5</v>
      </c>
      <c r="H68" s="22" t="s">
        <v>5</v>
      </c>
      <c r="I68" s="23">
        <v>0.04</v>
      </c>
      <c r="J68" s="22" t="s">
        <v>6</v>
      </c>
      <c r="K68" s="23"/>
      <c r="L68" s="22" t="s">
        <v>5</v>
      </c>
      <c r="M68" s="24" t="s">
        <v>4</v>
      </c>
    </row>
    <row r="69" spans="2:13" ht="30" x14ac:dyDescent="0.25">
      <c r="B69" s="13" t="str">
        <f t="shared" si="0"/>
        <v>.</v>
      </c>
      <c r="C69" s="21" t="s">
        <v>92</v>
      </c>
      <c r="D69" s="8" t="str">
        <f>IF(B69=".",VLOOKUP($C69,'BD CPN'!$B$3:$G$129,5,FALSE),"")</f>
        <v>GERENCIA DE AREA II - SAN JUAN</v>
      </c>
      <c r="E69" s="8" t="str">
        <f>IF($B69=".",VLOOKUP($C69,'BD CPN'!$B$3:$G$129,6,FALSE),"")</f>
        <v>ZONA VIII</v>
      </c>
      <c r="F69" s="22" t="s">
        <v>5</v>
      </c>
      <c r="G69" s="22" t="s">
        <v>5</v>
      </c>
      <c r="H69" s="22" t="s">
        <v>5</v>
      </c>
      <c r="I69" s="23">
        <v>0.04</v>
      </c>
      <c r="J69" s="22" t="s">
        <v>6</v>
      </c>
      <c r="K69" s="23"/>
      <c r="L69" s="22" t="s">
        <v>5</v>
      </c>
      <c r="M69" s="24" t="s">
        <v>4</v>
      </c>
    </row>
    <row r="70" spans="2:13" ht="30" x14ac:dyDescent="0.25">
      <c r="B70" s="13" t="str">
        <f t="shared" si="0"/>
        <v>.</v>
      </c>
      <c r="C70" s="21" t="s">
        <v>103</v>
      </c>
      <c r="D70" s="8" t="str">
        <f>IF(B70=".",VLOOKUP($C70,'BD CPN'!$B$3:$G$129,5,FALSE),"")</f>
        <v>GERENCIA DE AREA II - SAN JUAN</v>
      </c>
      <c r="E70" s="8" t="str">
        <f>IF($B70=".",VLOOKUP($C70,'BD CPN'!$B$3:$G$129,6,FALSE),"")</f>
        <v>ZONA VIII</v>
      </c>
      <c r="F70" s="22" t="s">
        <v>5</v>
      </c>
      <c r="G70" s="22" t="s">
        <v>5</v>
      </c>
      <c r="H70" s="22" t="s">
        <v>6</v>
      </c>
      <c r="I70" s="23"/>
      <c r="J70" s="22" t="s">
        <v>6</v>
      </c>
      <c r="K70" s="23"/>
      <c r="L70" s="22" t="s">
        <v>5</v>
      </c>
      <c r="M70" s="24" t="s">
        <v>3</v>
      </c>
    </row>
    <row r="71" spans="2:13" ht="30" x14ac:dyDescent="0.25">
      <c r="B71" s="13" t="str">
        <f t="shared" si="0"/>
        <v>.</v>
      </c>
      <c r="C71" s="21" t="s">
        <v>29</v>
      </c>
      <c r="D71" s="8" t="str">
        <f>IF(B71=".",VLOOKUP($C71,'BD CPN'!$B$3:$G$129,5,FALSE),"")</f>
        <v>GERENCIA DE AREA II - SAN JUAN</v>
      </c>
      <c r="E71" s="8" t="str">
        <f>IF($B71=".",VLOOKUP($C71,'BD CPN'!$B$3:$G$129,6,FALSE),"")</f>
        <v>ZONA VIII</v>
      </c>
      <c r="F71" s="22" t="s">
        <v>5</v>
      </c>
      <c r="G71" s="22" t="s">
        <v>5</v>
      </c>
      <c r="H71" s="22" t="s">
        <v>5</v>
      </c>
      <c r="I71" s="23">
        <v>0.08</v>
      </c>
      <c r="J71" s="22" t="s">
        <v>6</v>
      </c>
      <c r="K71" s="23"/>
      <c r="L71" s="22" t="s">
        <v>5</v>
      </c>
      <c r="M71" s="24" t="s">
        <v>4</v>
      </c>
    </row>
    <row r="72" spans="2:13" ht="30" x14ac:dyDescent="0.25">
      <c r="B72" s="13" t="str">
        <f t="shared" si="0"/>
        <v>.</v>
      </c>
      <c r="C72" s="21" t="s">
        <v>102</v>
      </c>
      <c r="D72" s="8" t="str">
        <f>IF(B72=".",VLOOKUP($C72,'BD CPN'!$B$3:$G$129,5,FALSE),"")</f>
        <v>GERENCIA DE AREA II - SAN JUAN</v>
      </c>
      <c r="E72" s="8" t="str">
        <f>IF($B72=".",VLOOKUP($C72,'BD CPN'!$B$3:$G$129,6,FALSE),"")</f>
        <v>ZONA VIII</v>
      </c>
      <c r="F72" s="22" t="s">
        <v>5</v>
      </c>
      <c r="G72" s="22" t="s">
        <v>5</v>
      </c>
      <c r="H72" s="22" t="s">
        <v>6</v>
      </c>
      <c r="I72" s="23"/>
      <c r="J72" s="22" t="s">
        <v>6</v>
      </c>
      <c r="K72" s="23"/>
      <c r="L72" s="22" t="s">
        <v>5</v>
      </c>
      <c r="M72" s="24" t="s">
        <v>3</v>
      </c>
    </row>
    <row r="73" spans="2:13" ht="30" x14ac:dyDescent="0.25">
      <c r="B73" s="13" t="str">
        <f t="shared" si="0"/>
        <v>.</v>
      </c>
      <c r="C73" s="21" t="s">
        <v>96</v>
      </c>
      <c r="D73" s="8" t="str">
        <f>IF(B73=".",VLOOKUP($C73,'BD CPN'!$B$3:$G$129,5,FALSE),"")</f>
        <v>GERENCIA DE AREA II - SAN JUAN</v>
      </c>
      <c r="E73" s="8" t="str">
        <f>IF($B73=".",VLOOKUP($C73,'BD CPN'!$B$3:$G$129,6,FALSE),"")</f>
        <v>ZONA VIII</v>
      </c>
      <c r="F73" s="22" t="s">
        <v>5</v>
      </c>
      <c r="G73" s="22" t="s">
        <v>5</v>
      </c>
      <c r="H73" s="22" t="s">
        <v>5</v>
      </c>
      <c r="I73" s="23">
        <v>0.04</v>
      </c>
      <c r="J73" s="22" t="s">
        <v>6</v>
      </c>
      <c r="K73" s="23"/>
      <c r="L73" s="22" t="s">
        <v>5</v>
      </c>
      <c r="M73" s="24" t="s">
        <v>4</v>
      </c>
    </row>
    <row r="74" spans="2:13" ht="30" x14ac:dyDescent="0.25">
      <c r="B74" s="13" t="str">
        <f t="shared" si="0"/>
        <v>.</v>
      </c>
      <c r="C74" s="21" t="s">
        <v>95</v>
      </c>
      <c r="D74" s="8" t="str">
        <f>IF(B74=".",VLOOKUP($C74,'BD CPN'!$B$3:$G$129,5,FALSE),"")</f>
        <v>GERENCIA DE AREA II - SAN JUAN</v>
      </c>
      <c r="E74" s="8" t="str">
        <f>IF($B74=".",VLOOKUP($C74,'BD CPN'!$B$3:$G$129,6,FALSE),"")</f>
        <v>ZONA VIII</v>
      </c>
      <c r="F74" s="22" t="s">
        <v>5</v>
      </c>
      <c r="G74" s="22" t="s">
        <v>5</v>
      </c>
      <c r="H74" s="22" t="s">
        <v>5</v>
      </c>
      <c r="I74" s="23">
        <v>0.04</v>
      </c>
      <c r="J74" s="22" t="s">
        <v>6</v>
      </c>
      <c r="K74" s="23"/>
      <c r="L74" s="22" t="s">
        <v>5</v>
      </c>
      <c r="M74" s="24" t="s">
        <v>4</v>
      </c>
    </row>
    <row r="75" spans="2:13" ht="30" x14ac:dyDescent="0.25">
      <c r="B75" s="13" t="str">
        <f t="shared" si="0"/>
        <v>.</v>
      </c>
      <c r="C75" s="21" t="s">
        <v>94</v>
      </c>
      <c r="D75" s="8" t="str">
        <f>IF(B75=".",VLOOKUP($C75,'BD CPN'!$B$3:$G$129,5,FALSE),"")</f>
        <v>GERENCIA DE AREA II - SAN JUAN</v>
      </c>
      <c r="E75" s="8" t="str">
        <f>IF($B75=".",VLOOKUP($C75,'BD CPN'!$B$3:$G$129,6,FALSE),"")</f>
        <v>ZONA VIII</v>
      </c>
      <c r="F75" s="22" t="s">
        <v>5</v>
      </c>
      <c r="G75" s="22" t="s">
        <v>5</v>
      </c>
      <c r="H75" s="22" t="s">
        <v>5</v>
      </c>
      <c r="I75" s="23">
        <v>0.08</v>
      </c>
      <c r="J75" s="22" t="s">
        <v>6</v>
      </c>
      <c r="K75" s="23"/>
      <c r="L75" s="22" t="s">
        <v>5</v>
      </c>
      <c r="M75" s="24" t="s">
        <v>4</v>
      </c>
    </row>
    <row r="76" spans="2:13" ht="30" x14ac:dyDescent="0.25">
      <c r="B76" s="13" t="str">
        <f t="shared" si="0"/>
        <v>.</v>
      </c>
      <c r="C76" s="21" t="s">
        <v>44</v>
      </c>
      <c r="D76" s="8" t="str">
        <f>IF(B76=".",VLOOKUP($C76,'BD CPN'!$B$3:$G$129,5,FALSE),"")</f>
        <v>GERENCIA DE AREA II - SAN JUAN</v>
      </c>
      <c r="E76" s="8" t="str">
        <f>IF($B76=".",VLOOKUP($C76,'BD CPN'!$B$3:$G$129,6,FALSE),"")</f>
        <v>ZONA VIII</v>
      </c>
      <c r="F76" s="22" t="s">
        <v>5</v>
      </c>
      <c r="G76" s="22" t="s">
        <v>5</v>
      </c>
      <c r="H76" s="22" t="s">
        <v>5</v>
      </c>
      <c r="I76" s="23">
        <v>0.08</v>
      </c>
      <c r="J76" s="22" t="s">
        <v>6</v>
      </c>
      <c r="K76" s="23"/>
      <c r="L76" s="22" t="s">
        <v>5</v>
      </c>
      <c r="M76" s="24" t="s">
        <v>4</v>
      </c>
    </row>
    <row r="77" spans="2:13" ht="30" x14ac:dyDescent="0.25">
      <c r="B77" s="13" t="str">
        <f t="shared" ref="B77:B140" si="1">IF(C77&lt;&gt;0,".","")</f>
        <v>.</v>
      </c>
      <c r="C77" s="21" t="s">
        <v>93</v>
      </c>
      <c r="D77" s="8" t="str">
        <f>IF(B77=".",VLOOKUP($C77,'BD CPN'!$B$3:$G$129,5,FALSE),"")</f>
        <v>GERENCIA DE AREA II - SAN JUAN</v>
      </c>
      <c r="E77" s="8" t="str">
        <f>IF($B77=".",VLOOKUP($C77,'BD CPN'!$B$3:$G$129,6,FALSE),"")</f>
        <v>ZONA VIII</v>
      </c>
      <c r="F77" s="22" t="s">
        <v>5</v>
      </c>
      <c r="G77" s="22" t="s">
        <v>5</v>
      </c>
      <c r="H77" s="22" t="s">
        <v>6</v>
      </c>
      <c r="I77" s="23"/>
      <c r="J77" s="22" t="s">
        <v>6</v>
      </c>
      <c r="K77" s="23"/>
      <c r="L77" s="22" t="s">
        <v>5</v>
      </c>
      <c r="M77" s="24" t="s">
        <v>3</v>
      </c>
    </row>
    <row r="78" spans="2:13" ht="30" x14ac:dyDescent="0.25">
      <c r="B78" s="13" t="str">
        <f t="shared" si="1"/>
        <v>.</v>
      </c>
      <c r="C78" s="21" t="s">
        <v>38</v>
      </c>
      <c r="D78" s="8" t="str">
        <f>IF(B78=".",VLOOKUP($C78,'BD CPN'!$B$3:$G$129,5,FALSE),"")</f>
        <v>GERENCIA DE AREA II - SAN JUAN</v>
      </c>
      <c r="E78" s="8" t="str">
        <f>IF($B78=".",VLOOKUP($C78,'BD CPN'!$B$3:$G$129,6,FALSE),"")</f>
        <v>ZONA VII</v>
      </c>
      <c r="F78" s="22" t="s">
        <v>5</v>
      </c>
      <c r="G78" s="22" t="s">
        <v>5</v>
      </c>
      <c r="H78" s="22" t="s">
        <v>5</v>
      </c>
      <c r="I78" s="23">
        <v>0.33</v>
      </c>
      <c r="J78" s="22" t="s">
        <v>6</v>
      </c>
      <c r="K78" s="23"/>
      <c r="L78" s="22" t="s">
        <v>5</v>
      </c>
      <c r="M78" s="24" t="s">
        <v>4</v>
      </c>
    </row>
    <row r="79" spans="2:13" ht="30" x14ac:dyDescent="0.25">
      <c r="B79" s="13" t="str">
        <f t="shared" si="1"/>
        <v>.</v>
      </c>
      <c r="C79" s="21" t="s">
        <v>145</v>
      </c>
      <c r="D79" s="8" t="str">
        <f>IF(B79=".",VLOOKUP($C79,'BD CPN'!$B$3:$G$129,5,FALSE),"")</f>
        <v>GERENCIA DE AREA III - ELIAS PIÑA</v>
      </c>
      <c r="E79" s="8" t="str">
        <f>IF($B79=".",VLOOKUP($C79,'BD CPN'!$B$3:$G$129,6,FALSE),"")</f>
        <v>ZONA XIV</v>
      </c>
      <c r="F79" s="22" t="s">
        <v>5</v>
      </c>
      <c r="G79" s="22" t="s">
        <v>5</v>
      </c>
      <c r="H79" s="22" t="s">
        <v>6</v>
      </c>
      <c r="I79" s="23"/>
      <c r="J79" s="22" t="s">
        <v>6</v>
      </c>
      <c r="K79" s="23"/>
      <c r="L79" s="22" t="s">
        <v>5</v>
      </c>
      <c r="M79" s="24" t="s">
        <v>3</v>
      </c>
    </row>
    <row r="80" spans="2:13" ht="30" x14ac:dyDescent="0.25">
      <c r="B80" s="13" t="str">
        <f t="shared" si="1"/>
        <v>.</v>
      </c>
      <c r="C80" s="21" t="s">
        <v>28</v>
      </c>
      <c r="D80" s="8" t="str">
        <f>IF(B80=".",VLOOKUP($C80,'BD CPN'!$B$3:$G$129,5,FALSE),"")</f>
        <v>GERENCIA DE AREA II - SAN JUAN</v>
      </c>
      <c r="E80" s="8" t="str">
        <f>IF($B80=".",VLOOKUP($C80,'BD CPN'!$B$3:$G$129,6,FALSE),"")</f>
        <v>ZONA IX</v>
      </c>
      <c r="F80" s="22" t="s">
        <v>5</v>
      </c>
      <c r="G80" s="22" t="s">
        <v>5</v>
      </c>
      <c r="H80" s="22" t="s">
        <v>6</v>
      </c>
      <c r="I80" s="23"/>
      <c r="J80" s="22" t="s">
        <v>6</v>
      </c>
      <c r="K80" s="23"/>
      <c r="L80" s="22" t="s">
        <v>5</v>
      </c>
      <c r="M80" s="24" t="s">
        <v>3</v>
      </c>
    </row>
    <row r="81" spans="2:13" ht="30" x14ac:dyDescent="0.25">
      <c r="B81" s="13" t="str">
        <f t="shared" si="1"/>
        <v>.</v>
      </c>
      <c r="C81" s="21" t="s">
        <v>110</v>
      </c>
      <c r="D81" s="8" t="str">
        <f>IF(B81=".",VLOOKUP($C81,'BD CPN'!$B$3:$G$129,5,FALSE),"")</f>
        <v>GERENCIA DE AREA II - SAN JUAN</v>
      </c>
      <c r="E81" s="8" t="str">
        <f>IF($B81=".",VLOOKUP($C81,'BD CPN'!$B$3:$G$129,6,FALSE),"")</f>
        <v>ZONA IX</v>
      </c>
      <c r="F81" s="22" t="s">
        <v>5</v>
      </c>
      <c r="G81" s="22" t="s">
        <v>5</v>
      </c>
      <c r="H81" s="22" t="s">
        <v>6</v>
      </c>
      <c r="I81" s="23"/>
      <c r="J81" s="22" t="s">
        <v>6</v>
      </c>
      <c r="K81" s="23"/>
      <c r="L81" s="22" t="s">
        <v>5</v>
      </c>
      <c r="M81" s="24" t="s">
        <v>3</v>
      </c>
    </row>
    <row r="82" spans="2:13" ht="30" x14ac:dyDescent="0.25">
      <c r="B82" s="13" t="str">
        <f t="shared" si="1"/>
        <v>.</v>
      </c>
      <c r="C82" s="21" t="s">
        <v>109</v>
      </c>
      <c r="D82" s="8" t="str">
        <f>IF(B82=".",VLOOKUP($C82,'BD CPN'!$B$3:$G$129,5,FALSE),"")</f>
        <v>GERENCIA DE AREA II - SAN JUAN</v>
      </c>
      <c r="E82" s="8" t="str">
        <f>IF($B82=".",VLOOKUP($C82,'BD CPN'!$B$3:$G$129,6,FALSE),"")</f>
        <v>ZONA IX</v>
      </c>
      <c r="F82" s="22" t="s">
        <v>5</v>
      </c>
      <c r="G82" s="22" t="s">
        <v>5</v>
      </c>
      <c r="H82" s="22" t="s">
        <v>6</v>
      </c>
      <c r="I82" s="23"/>
      <c r="J82" s="22" t="s">
        <v>6</v>
      </c>
      <c r="K82" s="23"/>
      <c r="L82" s="22" t="s">
        <v>5</v>
      </c>
      <c r="M82" s="24" t="s">
        <v>3</v>
      </c>
    </row>
    <row r="83" spans="2:13" ht="30" x14ac:dyDescent="0.25">
      <c r="B83" s="13" t="str">
        <f t="shared" si="1"/>
        <v>.</v>
      </c>
      <c r="C83" s="21" t="s">
        <v>107</v>
      </c>
      <c r="D83" s="8" t="str">
        <f>IF(B83=".",VLOOKUP($C83,'BD CPN'!$B$3:$G$129,5,FALSE),"")</f>
        <v>GERENCIA DE AREA II - SAN JUAN</v>
      </c>
      <c r="E83" s="8" t="str">
        <f>IF($B83=".",VLOOKUP($C83,'BD CPN'!$B$3:$G$129,6,FALSE),"")</f>
        <v>ZONA IX</v>
      </c>
      <c r="F83" s="22" t="s">
        <v>5</v>
      </c>
      <c r="G83" s="22" t="s">
        <v>5</v>
      </c>
      <c r="H83" s="22" t="s">
        <v>6</v>
      </c>
      <c r="I83" s="23"/>
      <c r="J83" s="22" t="s">
        <v>6</v>
      </c>
      <c r="K83" s="23"/>
      <c r="L83" s="22" t="s">
        <v>5</v>
      </c>
      <c r="M83" s="24" t="s">
        <v>3</v>
      </c>
    </row>
    <row r="84" spans="2:13" ht="30" x14ac:dyDescent="0.25">
      <c r="B84" s="13" t="str">
        <f t="shared" si="1"/>
        <v>.</v>
      </c>
      <c r="C84" s="21" t="s">
        <v>45</v>
      </c>
      <c r="D84" s="8" t="str">
        <f>IF(B84=".",VLOOKUP($C84,'BD CPN'!$B$3:$G$129,5,FALSE),"")</f>
        <v>GERENCIA DE AREA II - SAN JUAN</v>
      </c>
      <c r="E84" s="8" t="str">
        <f>IF($B84=".",VLOOKUP($C84,'BD CPN'!$B$3:$G$129,6,FALSE),"")</f>
        <v>ZONA IX</v>
      </c>
      <c r="F84" s="22" t="s">
        <v>5</v>
      </c>
      <c r="G84" s="22" t="s">
        <v>5</v>
      </c>
      <c r="H84" s="22" t="s">
        <v>6</v>
      </c>
      <c r="I84" s="23"/>
      <c r="J84" s="22" t="s">
        <v>6</v>
      </c>
      <c r="K84" s="23"/>
      <c r="L84" s="22" t="s">
        <v>5</v>
      </c>
      <c r="M84" s="24" t="s">
        <v>3</v>
      </c>
    </row>
    <row r="85" spans="2:13" ht="30" x14ac:dyDescent="0.25">
      <c r="B85" s="13" t="str">
        <f t="shared" si="1"/>
        <v>.</v>
      </c>
      <c r="C85" s="21" t="s">
        <v>108</v>
      </c>
      <c r="D85" s="8" t="str">
        <f>IF(B85=".",VLOOKUP($C85,'BD CPN'!$B$3:$G$129,5,FALSE),"")</f>
        <v>GERENCIA DE AREA II - SAN JUAN</v>
      </c>
      <c r="E85" s="8" t="str">
        <f>IF($B85=".",VLOOKUP($C85,'BD CPN'!$B$3:$G$129,6,FALSE),"")</f>
        <v>ZONA IX</v>
      </c>
      <c r="F85" s="22" t="s">
        <v>5</v>
      </c>
      <c r="G85" s="22" t="s">
        <v>5</v>
      </c>
      <c r="H85" s="22" t="s">
        <v>6</v>
      </c>
      <c r="I85" s="23"/>
      <c r="J85" s="22" t="s">
        <v>6</v>
      </c>
      <c r="K85" s="23"/>
      <c r="L85" s="22" t="s">
        <v>5</v>
      </c>
      <c r="M85" s="24" t="s">
        <v>3</v>
      </c>
    </row>
    <row r="86" spans="2:13" ht="30" x14ac:dyDescent="0.25">
      <c r="B86" s="13" t="str">
        <f t="shared" si="1"/>
        <v>.</v>
      </c>
      <c r="C86" s="21" t="s">
        <v>37</v>
      </c>
      <c r="D86" s="8" t="str">
        <f>IF(B86=".",VLOOKUP($C86,'BD CPN'!$B$3:$G$129,5,FALSE),"")</f>
        <v>GERENCIA DE AREA II - SAN JUAN</v>
      </c>
      <c r="E86" s="8" t="str">
        <f>IF($B86=".",VLOOKUP($C86,'BD CPN'!$B$3:$G$129,6,FALSE),"")</f>
        <v>ZONA IX</v>
      </c>
      <c r="F86" s="22" t="s">
        <v>5</v>
      </c>
      <c r="G86" s="22" t="s">
        <v>5</v>
      </c>
      <c r="H86" s="22" t="s">
        <v>6</v>
      </c>
      <c r="I86" s="23"/>
      <c r="J86" s="22" t="s">
        <v>6</v>
      </c>
      <c r="K86" s="23"/>
      <c r="L86" s="22" t="s">
        <v>5</v>
      </c>
      <c r="M86" s="24" t="s">
        <v>3</v>
      </c>
    </row>
    <row r="87" spans="2:13" ht="30" x14ac:dyDescent="0.25">
      <c r="B87" s="13" t="str">
        <f t="shared" si="1"/>
        <v>.</v>
      </c>
      <c r="C87" s="21" t="s">
        <v>36</v>
      </c>
      <c r="D87" s="8" t="str">
        <f>IF(B87=".",VLOOKUP($C87,'BD CPN'!$B$3:$G$129,5,FALSE),"")</f>
        <v>GERENCIA DE AREA II - SAN JUAN</v>
      </c>
      <c r="E87" s="8" t="str">
        <f>IF($B87=".",VLOOKUP($C87,'BD CPN'!$B$3:$G$129,6,FALSE),"")</f>
        <v>ZONA IX</v>
      </c>
      <c r="F87" s="22" t="s">
        <v>5</v>
      </c>
      <c r="G87" s="22" t="s">
        <v>5</v>
      </c>
      <c r="H87" s="22" t="s">
        <v>6</v>
      </c>
      <c r="I87" s="23"/>
      <c r="J87" s="22" t="s">
        <v>6</v>
      </c>
      <c r="K87" s="23"/>
      <c r="L87" s="22" t="s">
        <v>5</v>
      </c>
      <c r="M87" s="24" t="s">
        <v>3</v>
      </c>
    </row>
    <row r="88" spans="2:13" ht="30" x14ac:dyDescent="0.25">
      <c r="B88" s="13" t="str">
        <f t="shared" si="1"/>
        <v>.</v>
      </c>
      <c r="C88" s="21" t="s">
        <v>97</v>
      </c>
      <c r="D88" s="8" t="str">
        <f>IF(B88=".",VLOOKUP($C88,'BD CPN'!$B$3:$G$129,5,FALSE),"")</f>
        <v>GERENCIA DE AREA II - SAN JUAN</v>
      </c>
      <c r="E88" s="8" t="str">
        <f>IF($B88=".",VLOOKUP($C88,'BD CPN'!$B$3:$G$129,6,FALSE),"")</f>
        <v>ZONA X</v>
      </c>
      <c r="F88" s="22" t="s">
        <v>5</v>
      </c>
      <c r="G88" s="22" t="s">
        <v>5</v>
      </c>
      <c r="H88" s="22" t="s">
        <v>5</v>
      </c>
      <c r="I88" s="23">
        <v>0.13</v>
      </c>
      <c r="J88" s="22" t="s">
        <v>6</v>
      </c>
      <c r="K88" s="23"/>
      <c r="L88" s="22" t="s">
        <v>5</v>
      </c>
      <c r="M88" s="24" t="s">
        <v>4</v>
      </c>
    </row>
    <row r="89" spans="2:13" ht="30" x14ac:dyDescent="0.25">
      <c r="B89" s="13" t="str">
        <f t="shared" si="1"/>
        <v>.</v>
      </c>
      <c r="C89" s="21" t="s">
        <v>141</v>
      </c>
      <c r="D89" s="8" t="str">
        <f>IF(B89=".",VLOOKUP($C89,'BD CPN'!$B$3:$G$129,5,FALSE),"")</f>
        <v>GERENCIA DE AREA II - SAN JUAN</v>
      </c>
      <c r="E89" s="8" t="str">
        <f>IF($B89=".",VLOOKUP($C89,'BD CPN'!$B$3:$G$129,6,FALSE),"")</f>
        <v>ZONA X</v>
      </c>
      <c r="F89" s="22" t="s">
        <v>5</v>
      </c>
      <c r="G89" s="22" t="s">
        <v>5</v>
      </c>
      <c r="H89" s="22" t="s">
        <v>5</v>
      </c>
      <c r="I89" s="23">
        <v>0.08</v>
      </c>
      <c r="J89" s="22" t="s">
        <v>6</v>
      </c>
      <c r="K89" s="23"/>
      <c r="L89" s="22" t="s">
        <v>5</v>
      </c>
      <c r="M89" s="24" t="s">
        <v>4</v>
      </c>
    </row>
    <row r="90" spans="2:13" ht="30" x14ac:dyDescent="0.25">
      <c r="B90" s="13" t="str">
        <f t="shared" si="1"/>
        <v/>
      </c>
      <c r="C90" s="21"/>
      <c r="D90" s="8" t="str">
        <f>IF(B90=".",VLOOKUP($C90,'BD CPN'!$B$3:$G$129,5,FALSE),"")</f>
        <v/>
      </c>
      <c r="E90" s="8" t="str">
        <f>IF($B90=".",VLOOKUP($C90,'BD CPN'!$B$3:$G$129,6,FALSE),"")</f>
        <v/>
      </c>
      <c r="F90" s="22"/>
      <c r="G90" s="22"/>
      <c r="H90" s="22"/>
      <c r="I90" s="23"/>
      <c r="J90" s="22"/>
      <c r="K90" s="23"/>
      <c r="L90" s="22"/>
      <c r="M90" s="24"/>
    </row>
    <row r="91" spans="2:13" ht="30" x14ac:dyDescent="0.25">
      <c r="B91" s="13" t="str">
        <f t="shared" si="1"/>
        <v>.</v>
      </c>
      <c r="C91" s="21" t="s">
        <v>152</v>
      </c>
      <c r="D91" s="8" t="str">
        <f>IF(B91=".",VLOOKUP($C91,'BD CPN'!$B$3:$G$129,5,FALSE),"")</f>
        <v>GERENCIA DE AREA II - SAN JUAN</v>
      </c>
      <c r="E91" s="8" t="str">
        <f>IF($B91=".",VLOOKUP($C91,'BD CPN'!$B$3:$G$129,6,FALSE),"")</f>
        <v>ZONA X</v>
      </c>
      <c r="F91" s="22" t="s">
        <v>5</v>
      </c>
      <c r="G91" s="22" t="s">
        <v>5</v>
      </c>
      <c r="H91" s="22" t="s">
        <v>5</v>
      </c>
      <c r="I91" s="23">
        <v>0.08</v>
      </c>
      <c r="J91" s="22" t="s">
        <v>6</v>
      </c>
      <c r="K91" s="23"/>
      <c r="L91" s="22" t="s">
        <v>5</v>
      </c>
      <c r="M91" s="24" t="s">
        <v>4</v>
      </c>
    </row>
    <row r="92" spans="2:13" ht="30" x14ac:dyDescent="0.25">
      <c r="B92" s="13" t="str">
        <f t="shared" si="1"/>
        <v>.</v>
      </c>
      <c r="C92" s="21" t="s">
        <v>106</v>
      </c>
      <c r="D92" s="8" t="str">
        <f>IF(B92=".",VLOOKUP($C92,'BD CPN'!$B$3:$G$129,5,FALSE),"")</f>
        <v>GERENCIA DE AREA II - SAN JUAN</v>
      </c>
      <c r="E92" s="8" t="str">
        <f>IF($B92=".",VLOOKUP($C92,'BD CPN'!$B$3:$G$129,6,FALSE),"")</f>
        <v>ZONA X</v>
      </c>
      <c r="F92" s="22" t="s">
        <v>5</v>
      </c>
      <c r="G92" s="22" t="s">
        <v>5</v>
      </c>
      <c r="H92" s="22" t="s">
        <v>5</v>
      </c>
      <c r="I92" s="23">
        <v>0.21</v>
      </c>
      <c r="J92" s="22" t="s">
        <v>6</v>
      </c>
      <c r="K92" s="23"/>
      <c r="L92" s="22" t="s">
        <v>5</v>
      </c>
      <c r="M92" s="24" t="s">
        <v>4</v>
      </c>
    </row>
    <row r="93" spans="2:13" ht="30" x14ac:dyDescent="0.25">
      <c r="B93" s="13" t="str">
        <f t="shared" si="1"/>
        <v>.</v>
      </c>
      <c r="C93" s="21" t="s">
        <v>142</v>
      </c>
      <c r="D93" s="8" t="str">
        <f>IF(B93=".",VLOOKUP($C93,'BD CPN'!$B$3:$G$129,5,FALSE),"")</f>
        <v>GERENCIA DE AREA II - SAN JUAN</v>
      </c>
      <c r="E93" s="8" t="str">
        <f>IF($B93=".",VLOOKUP($C93,'BD CPN'!$B$3:$G$129,6,FALSE),"")</f>
        <v>ZONA X</v>
      </c>
      <c r="F93" s="22" t="s">
        <v>5</v>
      </c>
      <c r="G93" s="22" t="s">
        <v>5</v>
      </c>
      <c r="H93" s="22" t="s">
        <v>6</v>
      </c>
      <c r="I93" s="23"/>
      <c r="J93" s="22" t="s">
        <v>6</v>
      </c>
      <c r="K93" s="23"/>
      <c r="L93" s="22" t="s">
        <v>5</v>
      </c>
      <c r="M93" s="24" t="s">
        <v>3</v>
      </c>
    </row>
    <row r="94" spans="2:13" ht="30" x14ac:dyDescent="0.25">
      <c r="B94" s="13" t="str">
        <f t="shared" si="1"/>
        <v>.</v>
      </c>
      <c r="C94" s="21" t="s">
        <v>100</v>
      </c>
      <c r="D94" s="8" t="str">
        <f>IF(B94=".",VLOOKUP($C94,'BD CPN'!$B$3:$G$129,5,FALSE),"")</f>
        <v>GERENCIA DE AREA II - SAN JUAN</v>
      </c>
      <c r="E94" s="8" t="str">
        <f>IF($B94=".",VLOOKUP($C94,'BD CPN'!$B$3:$G$129,6,FALSE),"")</f>
        <v>ZONA X</v>
      </c>
      <c r="F94" s="22" t="s">
        <v>5</v>
      </c>
      <c r="G94" s="22" t="s">
        <v>6</v>
      </c>
      <c r="H94" s="22" t="s">
        <v>5</v>
      </c>
      <c r="I94" s="23">
        <v>0.17</v>
      </c>
      <c r="J94" s="22" t="s">
        <v>6</v>
      </c>
      <c r="K94" s="23"/>
      <c r="L94" s="22" t="s">
        <v>5</v>
      </c>
      <c r="M94" s="24" t="s">
        <v>4</v>
      </c>
    </row>
    <row r="95" spans="2:13" ht="30" x14ac:dyDescent="0.25">
      <c r="B95" s="13" t="str">
        <f t="shared" si="1"/>
        <v>.</v>
      </c>
      <c r="C95" s="21" t="s">
        <v>104</v>
      </c>
      <c r="D95" s="8" t="str">
        <f>IF(B95=".",VLOOKUP($C95,'BD CPN'!$B$3:$G$129,5,FALSE),"")</f>
        <v>GERENCIA DE AREA II - SAN JUAN</v>
      </c>
      <c r="E95" s="8" t="str">
        <f>IF($B95=".",VLOOKUP($C95,'BD CPN'!$B$3:$G$129,6,FALSE),"")</f>
        <v>ZONA X</v>
      </c>
      <c r="F95" s="22" t="s">
        <v>5</v>
      </c>
      <c r="G95" s="22" t="s">
        <v>5</v>
      </c>
      <c r="H95" s="22" t="s">
        <v>5</v>
      </c>
      <c r="I95" s="23">
        <v>0.04</v>
      </c>
      <c r="J95" s="22" t="s">
        <v>6</v>
      </c>
      <c r="K95" s="23"/>
      <c r="L95" s="22" t="s">
        <v>5</v>
      </c>
      <c r="M95" s="24" t="s">
        <v>4</v>
      </c>
    </row>
    <row r="96" spans="2:13" ht="30" x14ac:dyDescent="0.25">
      <c r="B96" s="13" t="str">
        <f t="shared" si="1"/>
        <v>.</v>
      </c>
      <c r="C96" s="21" t="s">
        <v>105</v>
      </c>
      <c r="D96" s="8" t="str">
        <f>IF(B96=".",VLOOKUP($C96,'BD CPN'!$B$3:$G$129,5,FALSE),"")</f>
        <v>GERENCIA DE AREA II - SAN JUAN</v>
      </c>
      <c r="E96" s="8" t="str">
        <f>IF($B96=".",VLOOKUP($C96,'BD CPN'!$B$3:$G$129,6,FALSE),"")</f>
        <v>ZONA X</v>
      </c>
      <c r="F96" s="22" t="s">
        <v>5</v>
      </c>
      <c r="G96" s="22" t="s">
        <v>5</v>
      </c>
      <c r="H96" s="22" t="s">
        <v>5</v>
      </c>
      <c r="I96" s="23">
        <v>0.13</v>
      </c>
      <c r="J96" s="22" t="s">
        <v>6</v>
      </c>
      <c r="K96" s="23"/>
      <c r="L96" s="22" t="s">
        <v>5</v>
      </c>
      <c r="M96" s="24" t="s">
        <v>4</v>
      </c>
    </row>
    <row r="97" spans="2:13" ht="30" x14ac:dyDescent="0.25">
      <c r="B97" s="13" t="str">
        <f t="shared" si="1"/>
        <v>.</v>
      </c>
      <c r="C97" s="21" t="s">
        <v>101</v>
      </c>
      <c r="D97" s="8" t="str">
        <f>IF(B97=".",VLOOKUP($C97,'BD CPN'!$B$3:$G$129,5,FALSE),"")</f>
        <v>GERENCIA DE AREA II - SAN JUAN</v>
      </c>
      <c r="E97" s="8" t="str">
        <f>IF($B97=".",VLOOKUP($C97,'BD CPN'!$B$3:$G$129,6,FALSE),"")</f>
        <v>ZONA X</v>
      </c>
      <c r="F97" s="22" t="s">
        <v>5</v>
      </c>
      <c r="G97" s="22" t="s">
        <v>5</v>
      </c>
      <c r="H97" s="22" t="s">
        <v>6</v>
      </c>
      <c r="I97" s="23"/>
      <c r="J97" s="22" t="s">
        <v>6</v>
      </c>
      <c r="K97" s="23"/>
      <c r="L97" s="22" t="s">
        <v>5</v>
      </c>
      <c r="M97" s="24" t="s">
        <v>3</v>
      </c>
    </row>
    <row r="98" spans="2:13" ht="30" x14ac:dyDescent="0.25">
      <c r="B98" s="13" t="str">
        <f t="shared" si="1"/>
        <v>.</v>
      </c>
      <c r="C98" s="21" t="s">
        <v>74</v>
      </c>
      <c r="D98" s="8" t="str">
        <f>IF(B98=".",VLOOKUP($C98,'BD CPN'!$B$3:$G$129,5,FALSE),"")</f>
        <v>GERENCIA DE AREA II - SAN JUAN</v>
      </c>
      <c r="E98" s="8" t="str">
        <f>IF($B98=".",VLOOKUP($C98,'BD CPN'!$B$3:$G$129,6,FALSE),"")</f>
        <v>ZONA VII</v>
      </c>
      <c r="F98" s="22" t="s">
        <v>5</v>
      </c>
      <c r="G98" s="22" t="s">
        <v>5</v>
      </c>
      <c r="H98" s="22" t="s">
        <v>5</v>
      </c>
      <c r="I98" s="23">
        <v>0.13</v>
      </c>
      <c r="J98" s="22" t="s">
        <v>6</v>
      </c>
      <c r="K98" s="23"/>
      <c r="L98" s="22" t="s">
        <v>5</v>
      </c>
      <c r="M98" s="24" t="s">
        <v>4</v>
      </c>
    </row>
    <row r="99" spans="2:13" ht="30" x14ac:dyDescent="0.25">
      <c r="B99" s="13" t="str">
        <f t="shared" si="1"/>
        <v>.</v>
      </c>
      <c r="C99" s="21" t="s">
        <v>89</v>
      </c>
      <c r="D99" s="8" t="str">
        <f>IF(B99=".",VLOOKUP($C99,'BD CPN'!$B$3:$G$129,5,FALSE),"")</f>
        <v>GERENCIA DE AREA II - SAN JUAN</v>
      </c>
      <c r="E99" s="8" t="str">
        <f>IF($B99=".",VLOOKUP($C99,'BD CPN'!$B$3:$G$129,6,FALSE),"")</f>
        <v>ZONA XI</v>
      </c>
      <c r="F99" s="22" t="s">
        <v>5</v>
      </c>
      <c r="G99" s="22" t="s">
        <v>5</v>
      </c>
      <c r="H99" s="22" t="s">
        <v>6</v>
      </c>
      <c r="I99" s="23"/>
      <c r="J99" s="22" t="s">
        <v>6</v>
      </c>
      <c r="K99" s="23"/>
      <c r="L99" s="22" t="s">
        <v>5</v>
      </c>
      <c r="M99" s="24" t="s">
        <v>3</v>
      </c>
    </row>
    <row r="100" spans="2:13" ht="30" x14ac:dyDescent="0.25">
      <c r="B100" s="13" t="str">
        <f t="shared" si="1"/>
        <v>.</v>
      </c>
      <c r="C100" s="21" t="s">
        <v>81</v>
      </c>
      <c r="D100" s="8" t="str">
        <f>IF(B100=".",VLOOKUP($C100,'BD CPN'!$B$3:$G$129,5,FALSE),"")</f>
        <v>GERENCIA DE AREA II - SAN JUAN</v>
      </c>
      <c r="E100" s="8" t="str">
        <f>IF($B100=".",VLOOKUP($C100,'BD CPN'!$B$3:$G$129,6,FALSE),"")</f>
        <v>ZONA XI</v>
      </c>
      <c r="F100" s="22" t="s">
        <v>5</v>
      </c>
      <c r="G100" s="22" t="s">
        <v>5</v>
      </c>
      <c r="H100" s="22" t="s">
        <v>6</v>
      </c>
      <c r="I100" s="23"/>
      <c r="J100" s="22" t="s">
        <v>6</v>
      </c>
      <c r="K100" s="23"/>
      <c r="L100" s="22" t="s">
        <v>5</v>
      </c>
      <c r="M100" s="24" t="s">
        <v>3</v>
      </c>
    </row>
    <row r="101" spans="2:13" ht="30" x14ac:dyDescent="0.25">
      <c r="B101" s="13" t="str">
        <f t="shared" si="1"/>
        <v>.</v>
      </c>
      <c r="C101" s="21" t="s">
        <v>82</v>
      </c>
      <c r="D101" s="8" t="str">
        <f>IF(B101=".",VLOOKUP($C101,'BD CPN'!$B$3:$G$129,5,FALSE),"")</f>
        <v>GERENCIA DE AREA II - SAN JUAN</v>
      </c>
      <c r="E101" s="8" t="str">
        <f>IF($B101=".",VLOOKUP($C101,'BD CPN'!$B$3:$G$129,6,FALSE),"")</f>
        <v>ZONA XI</v>
      </c>
      <c r="F101" s="22" t="s">
        <v>5</v>
      </c>
      <c r="G101" s="22" t="s">
        <v>5</v>
      </c>
      <c r="H101" s="22" t="s">
        <v>6</v>
      </c>
      <c r="I101" s="23"/>
      <c r="J101" s="22" t="s">
        <v>6</v>
      </c>
      <c r="K101" s="23"/>
      <c r="L101" s="22" t="s">
        <v>5</v>
      </c>
      <c r="M101" s="24" t="s">
        <v>3</v>
      </c>
    </row>
    <row r="102" spans="2:13" ht="30" x14ac:dyDescent="0.25">
      <c r="B102" s="13" t="str">
        <f t="shared" si="1"/>
        <v>.</v>
      </c>
      <c r="C102" s="21" t="s">
        <v>83</v>
      </c>
      <c r="D102" s="8" t="str">
        <f>IF(B102=".",VLOOKUP($C102,'BD CPN'!$B$3:$G$129,5,FALSE),"")</f>
        <v>GERENCIA DE AREA II - SAN JUAN</v>
      </c>
      <c r="E102" s="8" t="str">
        <f>IF($B102=".",VLOOKUP($C102,'BD CPN'!$B$3:$G$129,6,FALSE),"")</f>
        <v>ZONA XI</v>
      </c>
      <c r="F102" s="22" t="s">
        <v>5</v>
      </c>
      <c r="G102" s="22" t="s">
        <v>5</v>
      </c>
      <c r="H102" s="22" t="s">
        <v>5</v>
      </c>
      <c r="I102" s="23">
        <v>0.08</v>
      </c>
      <c r="J102" s="22" t="s">
        <v>6</v>
      </c>
      <c r="K102" s="23"/>
      <c r="L102" s="22" t="s">
        <v>5</v>
      </c>
      <c r="M102" s="24" t="s">
        <v>4</v>
      </c>
    </row>
    <row r="103" spans="2:13" ht="30" x14ac:dyDescent="0.25">
      <c r="B103" s="13" t="str">
        <f t="shared" si="1"/>
        <v>.</v>
      </c>
      <c r="C103" s="21" t="s">
        <v>91</v>
      </c>
      <c r="D103" s="8" t="str">
        <f>IF(B103=".",VLOOKUP($C103,'BD CPN'!$B$3:$G$129,5,FALSE),"")</f>
        <v>GERENCIA DE AREA II - SAN JUAN</v>
      </c>
      <c r="E103" s="8" t="str">
        <f>IF($B103=".",VLOOKUP($C103,'BD CPN'!$B$3:$G$129,6,FALSE),"")</f>
        <v>ZONA XI</v>
      </c>
      <c r="F103" s="22" t="s">
        <v>5</v>
      </c>
      <c r="G103" s="22" t="s">
        <v>5</v>
      </c>
      <c r="H103" s="22" t="s">
        <v>5</v>
      </c>
      <c r="I103" s="23">
        <v>0.28999999999999998</v>
      </c>
      <c r="J103" s="22" t="s">
        <v>6</v>
      </c>
      <c r="K103" s="23"/>
      <c r="L103" s="22" t="s">
        <v>5</v>
      </c>
      <c r="M103" s="24" t="s">
        <v>4</v>
      </c>
    </row>
    <row r="104" spans="2:13" ht="30" x14ac:dyDescent="0.25">
      <c r="B104" s="13" t="str">
        <f t="shared" si="1"/>
        <v>.</v>
      </c>
      <c r="C104" s="21" t="s">
        <v>87</v>
      </c>
      <c r="D104" s="8" t="str">
        <f>IF(B104=".",VLOOKUP($C104,'BD CPN'!$B$3:$G$129,5,FALSE),"")</f>
        <v>GERENCIA DE AREA II - SAN JUAN</v>
      </c>
      <c r="E104" s="8" t="str">
        <f>IF($B104=".",VLOOKUP($C104,'BD CPN'!$B$3:$G$129,6,FALSE),"")</f>
        <v>ZONA XI</v>
      </c>
      <c r="F104" s="22" t="s">
        <v>5</v>
      </c>
      <c r="G104" s="22" t="s">
        <v>5</v>
      </c>
      <c r="H104" s="22" t="s">
        <v>5</v>
      </c>
      <c r="I104" s="23">
        <v>0.13</v>
      </c>
      <c r="J104" s="22" t="s">
        <v>6</v>
      </c>
      <c r="K104" s="23"/>
      <c r="L104" s="22" t="s">
        <v>5</v>
      </c>
      <c r="M104" s="24" t="s">
        <v>4</v>
      </c>
    </row>
    <row r="105" spans="2:13" ht="30" x14ac:dyDescent="0.25">
      <c r="B105" s="13" t="str">
        <f t="shared" si="1"/>
        <v>.</v>
      </c>
      <c r="C105" s="21" t="s">
        <v>80</v>
      </c>
      <c r="D105" s="8" t="str">
        <f>IF(B105=".",VLOOKUP($C105,'BD CPN'!$B$3:$G$129,5,FALSE),"")</f>
        <v>GERENCIA DE AREA II - SAN JUAN</v>
      </c>
      <c r="E105" s="8" t="str">
        <f>IF($B105=".",VLOOKUP($C105,'BD CPN'!$B$3:$G$129,6,FALSE),"")</f>
        <v>ZONA XI</v>
      </c>
      <c r="F105" s="22" t="s">
        <v>5</v>
      </c>
      <c r="G105" s="22" t="s">
        <v>5</v>
      </c>
      <c r="H105" s="22" t="s">
        <v>5</v>
      </c>
      <c r="I105" s="23">
        <v>0.13</v>
      </c>
      <c r="J105" s="22" t="s">
        <v>6</v>
      </c>
      <c r="K105" s="23"/>
      <c r="L105" s="22" t="s">
        <v>5</v>
      </c>
      <c r="M105" s="24" t="s">
        <v>4</v>
      </c>
    </row>
    <row r="106" spans="2:13" ht="30" x14ac:dyDescent="0.25">
      <c r="B106" s="13" t="str">
        <f t="shared" si="1"/>
        <v>.</v>
      </c>
      <c r="C106" s="21" t="s">
        <v>85</v>
      </c>
      <c r="D106" s="8" t="str">
        <f>IF(B106=".",VLOOKUP($C106,'BD CPN'!$B$3:$G$129,5,FALSE),"")</f>
        <v>GERENCIA DE AREA II - SAN JUAN</v>
      </c>
      <c r="E106" s="8" t="str">
        <f>IF($B106=".",VLOOKUP($C106,'BD CPN'!$B$3:$G$129,6,FALSE),"")</f>
        <v>ZONA XI</v>
      </c>
      <c r="F106" s="22" t="s">
        <v>5</v>
      </c>
      <c r="G106" s="22" t="s">
        <v>5</v>
      </c>
      <c r="H106" s="22" t="s">
        <v>5</v>
      </c>
      <c r="I106" s="23">
        <v>0.28999999999999998</v>
      </c>
      <c r="J106" s="22" t="s">
        <v>6</v>
      </c>
      <c r="K106" s="23"/>
      <c r="L106" s="22" t="s">
        <v>5</v>
      </c>
      <c r="M106" s="24" t="s">
        <v>4</v>
      </c>
    </row>
    <row r="107" spans="2:13" ht="30" x14ac:dyDescent="0.25">
      <c r="B107" s="13" t="str">
        <f t="shared" si="1"/>
        <v>.</v>
      </c>
      <c r="C107" s="21" t="s">
        <v>86</v>
      </c>
      <c r="D107" s="8" t="str">
        <f>IF(B107=".",VLOOKUP($C107,'BD CPN'!$B$3:$G$129,5,FALSE),"")</f>
        <v>GERENCIA DE AREA II - SAN JUAN</v>
      </c>
      <c r="E107" s="8" t="str">
        <f>IF($B107=".",VLOOKUP($C107,'BD CPN'!$B$3:$G$129,6,FALSE),"")</f>
        <v>ZONA XI</v>
      </c>
      <c r="F107" s="22" t="s">
        <v>5</v>
      </c>
      <c r="G107" s="22" t="s">
        <v>5</v>
      </c>
      <c r="H107" s="22" t="s">
        <v>5</v>
      </c>
      <c r="I107" s="23">
        <v>0.17</v>
      </c>
      <c r="J107" s="22" t="s">
        <v>6</v>
      </c>
      <c r="K107" s="23"/>
      <c r="L107" s="22" t="s">
        <v>5</v>
      </c>
      <c r="M107" s="24" t="s">
        <v>4</v>
      </c>
    </row>
    <row r="108" spans="2:13" ht="30" x14ac:dyDescent="0.25">
      <c r="B108" s="13" t="str">
        <f t="shared" si="1"/>
        <v>.</v>
      </c>
      <c r="C108" s="21" t="s">
        <v>39</v>
      </c>
      <c r="D108" s="8" t="str">
        <f>IF(B108=".",VLOOKUP($C108,'BD CPN'!$B$3:$G$129,5,FALSE),"")</f>
        <v>GERENCIA DE AREA II - SAN JUAN</v>
      </c>
      <c r="E108" s="8" t="str">
        <f>IF($B108=".",VLOOKUP($C108,'BD CPN'!$B$3:$G$129,6,FALSE),"")</f>
        <v>ZONA XI</v>
      </c>
      <c r="F108" s="22" t="s">
        <v>5</v>
      </c>
      <c r="G108" s="22" t="s">
        <v>5</v>
      </c>
      <c r="H108" s="22" t="s">
        <v>6</v>
      </c>
      <c r="I108" s="23"/>
      <c r="J108" s="22" t="s">
        <v>6</v>
      </c>
      <c r="K108" s="23"/>
      <c r="L108" s="22" t="s">
        <v>5</v>
      </c>
      <c r="M108" s="24" t="s">
        <v>3</v>
      </c>
    </row>
    <row r="109" spans="2:13" ht="30" x14ac:dyDescent="0.25">
      <c r="B109" s="13" t="str">
        <f t="shared" si="1"/>
        <v>.</v>
      </c>
      <c r="C109" s="21" t="s">
        <v>88</v>
      </c>
      <c r="D109" s="8" t="str">
        <f>IF(B109=".",VLOOKUP($C109,'BD CPN'!$B$3:$G$129,5,FALSE),"")</f>
        <v>GERENCIA DE AREA II - SAN JUAN</v>
      </c>
      <c r="E109" s="8" t="str">
        <f>IF($B109=".",VLOOKUP($C109,'BD CPN'!$B$3:$G$129,6,FALSE),"")</f>
        <v>ZONA XI</v>
      </c>
      <c r="F109" s="22" t="s">
        <v>5</v>
      </c>
      <c r="G109" s="22" t="s">
        <v>5</v>
      </c>
      <c r="H109" s="22" t="s">
        <v>5</v>
      </c>
      <c r="I109" s="23">
        <v>0.08</v>
      </c>
      <c r="J109" s="22" t="s">
        <v>6</v>
      </c>
      <c r="K109" s="23"/>
      <c r="L109" s="22" t="s">
        <v>5</v>
      </c>
      <c r="M109" s="24" t="s">
        <v>4</v>
      </c>
    </row>
    <row r="110" spans="2:13" ht="30" x14ac:dyDescent="0.25">
      <c r="B110" s="13" t="str">
        <f t="shared" si="1"/>
        <v>.</v>
      </c>
      <c r="C110" s="21" t="s">
        <v>84</v>
      </c>
      <c r="D110" s="8" t="str">
        <f>IF(B110=".",VLOOKUP($C110,'BD CPN'!$B$3:$G$129,5,FALSE),"")</f>
        <v>GERENCIA DE AREA II - SAN JUAN</v>
      </c>
      <c r="E110" s="8" t="str">
        <f>IF($B110=".",VLOOKUP($C110,'BD CPN'!$B$3:$G$129,6,FALSE),"")</f>
        <v>ZONA XI</v>
      </c>
      <c r="F110" s="22" t="s">
        <v>5</v>
      </c>
      <c r="G110" s="22" t="s">
        <v>5</v>
      </c>
      <c r="H110" s="22" t="s">
        <v>6</v>
      </c>
      <c r="I110" s="23"/>
      <c r="J110" s="22" t="s">
        <v>6</v>
      </c>
      <c r="K110" s="23"/>
      <c r="L110" s="22" t="s">
        <v>5</v>
      </c>
      <c r="M110" s="24" t="s">
        <v>4</v>
      </c>
    </row>
    <row r="111" spans="2:13" ht="30" x14ac:dyDescent="0.25">
      <c r="B111" s="13" t="str">
        <f t="shared" si="1"/>
        <v>.</v>
      </c>
      <c r="C111" s="21" t="s">
        <v>90</v>
      </c>
      <c r="D111" s="8" t="str">
        <f>IF(B111=".",VLOOKUP($C111,'BD CPN'!$B$3:$G$129,5,FALSE),"")</f>
        <v>GERENCIA DE AREA II - SAN JUAN</v>
      </c>
      <c r="E111" s="8" t="str">
        <f>IF($B111=".",VLOOKUP($C111,'BD CPN'!$B$3:$G$129,6,FALSE),"")</f>
        <v>ZONA XII</v>
      </c>
      <c r="F111" s="22" t="s">
        <v>5</v>
      </c>
      <c r="G111" s="22" t="s">
        <v>5</v>
      </c>
      <c r="H111" s="22" t="s">
        <v>5</v>
      </c>
      <c r="I111" s="23">
        <v>0.08</v>
      </c>
      <c r="J111" s="22" t="s">
        <v>6</v>
      </c>
      <c r="K111" s="23"/>
      <c r="L111" s="22" t="s">
        <v>5</v>
      </c>
      <c r="M111" s="24" t="s">
        <v>4</v>
      </c>
    </row>
    <row r="112" spans="2:13" ht="30" x14ac:dyDescent="0.25">
      <c r="B112" s="13" t="str">
        <f t="shared" si="1"/>
        <v>.</v>
      </c>
      <c r="C112" s="21" t="s">
        <v>76</v>
      </c>
      <c r="D112" s="8" t="str">
        <f>IF(B112=".",VLOOKUP($C112,'BD CPN'!$B$3:$G$129,5,FALSE),"")</f>
        <v>GERENCIA DE AREA II - SAN JUAN</v>
      </c>
      <c r="E112" s="8" t="str">
        <f>IF($B112=".",VLOOKUP($C112,'BD CPN'!$B$3:$G$129,6,FALSE),"")</f>
        <v>ZONA XII</v>
      </c>
      <c r="F112" s="22" t="s">
        <v>5</v>
      </c>
      <c r="G112" s="22" t="s">
        <v>5</v>
      </c>
      <c r="H112" s="22" t="s">
        <v>5</v>
      </c>
      <c r="I112" s="23">
        <v>0.13</v>
      </c>
      <c r="J112" s="22" t="s">
        <v>6</v>
      </c>
      <c r="K112" s="23"/>
      <c r="L112" s="22" t="s">
        <v>5</v>
      </c>
      <c r="M112" s="24" t="s">
        <v>4</v>
      </c>
    </row>
    <row r="113" spans="2:13" ht="30" x14ac:dyDescent="0.25">
      <c r="B113" s="13" t="str">
        <f t="shared" si="1"/>
        <v>.</v>
      </c>
      <c r="C113" s="21" t="s">
        <v>75</v>
      </c>
      <c r="D113" s="8" t="str">
        <f>IF(B113=".",VLOOKUP($C113,'BD CPN'!$B$3:$G$129,5,FALSE),"")</f>
        <v>GERENCIA DE AREA II - SAN JUAN</v>
      </c>
      <c r="E113" s="8" t="str">
        <f>IF($B113=".",VLOOKUP($C113,'BD CPN'!$B$3:$G$129,6,FALSE),"")</f>
        <v>ZONA XII</v>
      </c>
      <c r="F113" s="22" t="s">
        <v>5</v>
      </c>
      <c r="G113" s="22" t="s">
        <v>5</v>
      </c>
      <c r="H113" s="22" t="s">
        <v>5</v>
      </c>
      <c r="I113" s="23">
        <v>0.08</v>
      </c>
      <c r="J113" s="22" t="s">
        <v>6</v>
      </c>
      <c r="K113" s="23"/>
      <c r="L113" s="22" t="s">
        <v>5</v>
      </c>
      <c r="M113" s="24" t="s">
        <v>4</v>
      </c>
    </row>
    <row r="114" spans="2:13" ht="30" x14ac:dyDescent="0.25">
      <c r="B114" s="13" t="str">
        <f t="shared" si="1"/>
        <v>.</v>
      </c>
      <c r="C114" s="21" t="s">
        <v>73</v>
      </c>
      <c r="D114" s="8" t="str">
        <f>IF(B114=".",VLOOKUP($C114,'BD CPN'!$B$3:$G$129,5,FALSE),"")</f>
        <v>GERENCIA DE AREA II - SAN JUAN</v>
      </c>
      <c r="E114" s="8" t="str">
        <f>IF($B114=".",VLOOKUP($C114,'BD CPN'!$B$3:$G$129,6,FALSE),"")</f>
        <v>ZONA XII</v>
      </c>
      <c r="F114" s="22" t="s">
        <v>5</v>
      </c>
      <c r="G114" s="22" t="s">
        <v>5</v>
      </c>
      <c r="H114" s="22" t="s">
        <v>5</v>
      </c>
      <c r="I114" s="23">
        <v>0.08</v>
      </c>
      <c r="J114" s="22" t="s">
        <v>6</v>
      </c>
      <c r="K114" s="23"/>
      <c r="L114" s="22" t="s">
        <v>5</v>
      </c>
      <c r="M114" s="24" t="s">
        <v>4</v>
      </c>
    </row>
    <row r="115" spans="2:13" ht="30" x14ac:dyDescent="0.25">
      <c r="B115" s="13" t="str">
        <f t="shared" si="1"/>
        <v>.</v>
      </c>
      <c r="C115" s="21" t="s">
        <v>71</v>
      </c>
      <c r="D115" s="8" t="str">
        <f>IF(B115=".",VLOOKUP($C115,'BD CPN'!$B$3:$G$129,5,FALSE),"")</f>
        <v>GERENCIA DE AREA II - SAN JUAN</v>
      </c>
      <c r="E115" s="8" t="str">
        <f>IF($B115=".",VLOOKUP($C115,'BD CPN'!$B$3:$G$129,6,FALSE),"")</f>
        <v>ZONA XII</v>
      </c>
      <c r="F115" s="22" t="s">
        <v>5</v>
      </c>
      <c r="G115" s="22" t="s">
        <v>5</v>
      </c>
      <c r="H115" s="22" t="s">
        <v>5</v>
      </c>
      <c r="I115" s="23">
        <v>0.13</v>
      </c>
      <c r="J115" s="22" t="s">
        <v>6</v>
      </c>
      <c r="K115" s="23"/>
      <c r="L115" s="22" t="s">
        <v>5</v>
      </c>
      <c r="M115" s="24" t="s">
        <v>4</v>
      </c>
    </row>
    <row r="116" spans="2:13" ht="30" x14ac:dyDescent="0.25">
      <c r="B116" s="13" t="str">
        <f t="shared" si="1"/>
        <v>.</v>
      </c>
      <c r="C116" s="21" t="s">
        <v>70</v>
      </c>
      <c r="D116" s="8" t="str">
        <f>IF(B116=".",VLOOKUP($C116,'BD CPN'!$B$3:$G$129,5,FALSE),"")</f>
        <v>GERENCIA DE AREA II - SAN JUAN</v>
      </c>
      <c r="E116" s="8" t="str">
        <f>IF($B116=".",VLOOKUP($C116,'BD CPN'!$B$3:$G$129,6,FALSE),"")</f>
        <v>ZONA XII</v>
      </c>
      <c r="F116" s="22" t="s">
        <v>5</v>
      </c>
      <c r="G116" s="22" t="s">
        <v>5</v>
      </c>
      <c r="H116" s="22" t="s">
        <v>5</v>
      </c>
      <c r="I116" s="23">
        <v>0.04</v>
      </c>
      <c r="J116" s="22" t="s">
        <v>6</v>
      </c>
      <c r="K116" s="23"/>
      <c r="L116" s="22" t="s">
        <v>5</v>
      </c>
      <c r="M116" s="24" t="s">
        <v>4</v>
      </c>
    </row>
    <row r="117" spans="2:13" ht="30" x14ac:dyDescent="0.25">
      <c r="B117" s="13" t="str">
        <f t="shared" si="1"/>
        <v>.</v>
      </c>
      <c r="C117" s="21" t="s">
        <v>54</v>
      </c>
      <c r="D117" s="8" t="str">
        <f>IF(B117=".",VLOOKUP($C117,'BD CPN'!$B$3:$G$129,5,FALSE),"")</f>
        <v>GERENCIA DE AREA II - SAN JUAN</v>
      </c>
      <c r="E117" s="8" t="str">
        <f>IF($B117=".",VLOOKUP($C117,'BD CPN'!$B$3:$G$129,6,FALSE),"")</f>
        <v>ZONA XII</v>
      </c>
      <c r="F117" s="22" t="s">
        <v>5</v>
      </c>
      <c r="G117" s="22" t="s">
        <v>5</v>
      </c>
      <c r="H117" s="22" t="s">
        <v>5</v>
      </c>
      <c r="I117" s="23">
        <v>0.04</v>
      </c>
      <c r="J117" s="22" t="s">
        <v>6</v>
      </c>
      <c r="K117" s="23"/>
      <c r="L117" s="22" t="s">
        <v>5</v>
      </c>
      <c r="M117" s="24" t="s">
        <v>4</v>
      </c>
    </row>
    <row r="118" spans="2:13" ht="30" x14ac:dyDescent="0.25">
      <c r="B118" s="13" t="str">
        <f t="shared" si="1"/>
        <v>.</v>
      </c>
      <c r="C118" s="21" t="s">
        <v>69</v>
      </c>
      <c r="D118" s="8" t="str">
        <f>IF(B118=".",VLOOKUP($C118,'BD CPN'!$B$3:$G$129,5,FALSE),"")</f>
        <v>GERENCIA DE AREA II - SAN JUAN</v>
      </c>
      <c r="E118" s="8" t="str">
        <f>IF($B118=".",VLOOKUP($C118,'BD CPN'!$B$3:$G$129,6,FALSE),"")</f>
        <v>ZONA XII</v>
      </c>
      <c r="F118" s="22" t="s">
        <v>5</v>
      </c>
      <c r="G118" s="22" t="s">
        <v>5</v>
      </c>
      <c r="H118" s="22" t="s">
        <v>5</v>
      </c>
      <c r="I118" s="23">
        <v>0.08</v>
      </c>
      <c r="J118" s="22" t="s">
        <v>6</v>
      </c>
      <c r="K118" s="23"/>
      <c r="L118" s="22" t="s">
        <v>5</v>
      </c>
      <c r="M118" s="24" t="s">
        <v>4</v>
      </c>
    </row>
    <row r="119" spans="2:13" ht="30" x14ac:dyDescent="0.25">
      <c r="B119" s="13" t="str">
        <f t="shared" si="1"/>
        <v>.</v>
      </c>
      <c r="C119" s="21" t="s">
        <v>72</v>
      </c>
      <c r="D119" s="8" t="str">
        <f>IF(B119=".",VLOOKUP($C119,'BD CPN'!$B$3:$G$129,5,FALSE),"")</f>
        <v>GERENCIA DE AREA II - SAN JUAN</v>
      </c>
      <c r="E119" s="8" t="str">
        <f>IF($B119=".",VLOOKUP($C119,'BD CPN'!$B$3:$G$129,6,FALSE),"")</f>
        <v>ZONA VIII</v>
      </c>
      <c r="F119" s="22" t="s">
        <v>5</v>
      </c>
      <c r="G119" s="22" t="s">
        <v>5</v>
      </c>
      <c r="H119" s="22" t="s">
        <v>6</v>
      </c>
      <c r="I119" s="23"/>
      <c r="J119" s="22" t="s">
        <v>6</v>
      </c>
      <c r="K119" s="23"/>
      <c r="L119" s="22" t="s">
        <v>5</v>
      </c>
      <c r="M119" s="24" t="s">
        <v>3</v>
      </c>
    </row>
    <row r="120" spans="2:13" ht="30" x14ac:dyDescent="0.25">
      <c r="B120" s="13" t="str">
        <f t="shared" si="1"/>
        <v>.</v>
      </c>
      <c r="C120" s="21" t="s">
        <v>59</v>
      </c>
      <c r="D120" s="8" t="str">
        <f>IF(B120=".",VLOOKUP($C120,'BD CPN'!$B$3:$G$129,5,FALSE),"")</f>
        <v>GERENCIA DE AREA II - SAN JUAN</v>
      </c>
      <c r="E120" s="8" t="str">
        <f>IF($B120=".",VLOOKUP($C120,'BD CPN'!$B$3:$G$129,6,FALSE),"")</f>
        <v>ZONA XII</v>
      </c>
      <c r="F120" s="22" t="s">
        <v>5</v>
      </c>
      <c r="G120" s="22" t="s">
        <v>5</v>
      </c>
      <c r="H120" s="22" t="s">
        <v>6</v>
      </c>
      <c r="I120" s="23"/>
      <c r="J120" s="22" t="s">
        <v>6</v>
      </c>
      <c r="K120" s="23"/>
      <c r="L120" s="22" t="s">
        <v>5</v>
      </c>
      <c r="M120" s="24" t="s">
        <v>3</v>
      </c>
    </row>
    <row r="121" spans="2:13" ht="30" x14ac:dyDescent="0.25">
      <c r="B121" s="13" t="str">
        <f t="shared" si="1"/>
        <v>.</v>
      </c>
      <c r="C121" s="21" t="s">
        <v>56</v>
      </c>
      <c r="D121" s="8" t="str">
        <f>IF(B121=".",VLOOKUP($C121,'BD CPN'!$B$3:$G$129,5,FALSE),"")</f>
        <v>GERENCIA DE AREA II - SAN JUAN</v>
      </c>
      <c r="E121" s="8" t="str">
        <f>IF($B121=".",VLOOKUP($C121,'BD CPN'!$B$3:$G$129,6,FALSE),"")</f>
        <v>ZONA XII</v>
      </c>
      <c r="F121" s="22" t="s">
        <v>5</v>
      </c>
      <c r="G121" s="22" t="s">
        <v>5</v>
      </c>
      <c r="H121" s="22" t="s">
        <v>5</v>
      </c>
      <c r="I121" s="23">
        <v>0.08</v>
      </c>
      <c r="J121" s="22" t="s">
        <v>6</v>
      </c>
      <c r="K121" s="23"/>
      <c r="L121" s="22" t="s">
        <v>5</v>
      </c>
      <c r="M121" s="24" t="s">
        <v>4</v>
      </c>
    </row>
    <row r="122" spans="2:13" ht="30" x14ac:dyDescent="0.25">
      <c r="B122" s="13" t="str">
        <f t="shared" si="1"/>
        <v>.</v>
      </c>
      <c r="C122" s="21" t="s">
        <v>53</v>
      </c>
      <c r="D122" s="8" t="str">
        <f>IF(B122=".",VLOOKUP($C122,'BD CPN'!$B$3:$G$129,5,FALSE),"")</f>
        <v>GERENCIA DE AREA III - ELIAS PIÑA</v>
      </c>
      <c r="E122" s="8" t="str">
        <f>IF($B122=".",VLOOKUP($C122,'BD CPN'!$B$3:$G$129,6,FALSE),"")</f>
        <v>ZONA XIII</v>
      </c>
      <c r="F122" s="22" t="s">
        <v>5</v>
      </c>
      <c r="G122" s="22" t="s">
        <v>5</v>
      </c>
      <c r="H122" s="22" t="s">
        <v>5</v>
      </c>
      <c r="I122" s="23">
        <v>0.33</v>
      </c>
      <c r="J122" s="22" t="s">
        <v>6</v>
      </c>
      <c r="K122" s="23"/>
      <c r="L122" s="22" t="s">
        <v>5</v>
      </c>
      <c r="M122" s="24" t="s">
        <v>4</v>
      </c>
    </row>
    <row r="123" spans="2:13" ht="30" x14ac:dyDescent="0.25">
      <c r="B123" s="13" t="str">
        <f t="shared" si="1"/>
        <v>.</v>
      </c>
      <c r="C123" s="21" t="s">
        <v>24</v>
      </c>
      <c r="D123" s="8" t="str">
        <f>IF(B123=".",VLOOKUP($C123,'BD CPN'!$B$3:$G$129,5,FALSE),"")</f>
        <v>GERENCIA DE AREA III - ELIAS PIÑA</v>
      </c>
      <c r="E123" s="8" t="str">
        <f>IF($B123=".",VLOOKUP($C123,'BD CPN'!$B$3:$G$129,6,FALSE),"")</f>
        <v>ZONA XIII</v>
      </c>
      <c r="F123" s="22" t="s">
        <v>5</v>
      </c>
      <c r="G123" s="22" t="s">
        <v>5</v>
      </c>
      <c r="H123" s="22" t="s">
        <v>5</v>
      </c>
      <c r="I123" s="23">
        <v>0.08</v>
      </c>
      <c r="J123" s="22" t="s">
        <v>6</v>
      </c>
      <c r="K123" s="23"/>
      <c r="L123" s="22" t="s">
        <v>5</v>
      </c>
      <c r="M123" s="24" t="s">
        <v>4</v>
      </c>
    </row>
    <row r="124" spans="2:13" ht="30" x14ac:dyDescent="0.25">
      <c r="B124" s="13" t="str">
        <f t="shared" si="1"/>
        <v>.</v>
      </c>
      <c r="C124" s="21" t="s">
        <v>61</v>
      </c>
      <c r="D124" s="8" t="str">
        <f>IF(B124=".",VLOOKUP($C124,'BD CPN'!$B$3:$G$129,5,FALSE),"")</f>
        <v>GERENCIA DE AREA III - ELIAS PIÑA</v>
      </c>
      <c r="E124" s="8" t="str">
        <f>IF($B124=".",VLOOKUP($C124,'BD CPN'!$B$3:$G$129,6,FALSE),"")</f>
        <v>ZONA XIII</v>
      </c>
      <c r="F124" s="22" t="s">
        <v>5</v>
      </c>
      <c r="G124" s="22" t="s">
        <v>5</v>
      </c>
      <c r="H124" s="22" t="s">
        <v>5</v>
      </c>
      <c r="I124" s="23">
        <v>0.04</v>
      </c>
      <c r="J124" s="22" t="s">
        <v>6</v>
      </c>
      <c r="K124" s="23"/>
      <c r="L124" s="22" t="s">
        <v>5</v>
      </c>
      <c r="M124" s="24" t="s">
        <v>4</v>
      </c>
    </row>
    <row r="125" spans="2:13" ht="30" x14ac:dyDescent="0.25">
      <c r="B125" s="13" t="str">
        <f t="shared" si="1"/>
        <v>.</v>
      </c>
      <c r="C125" s="21" t="s">
        <v>62</v>
      </c>
      <c r="D125" s="8" t="str">
        <f>IF(B125=".",VLOOKUP($C125,'BD CPN'!$B$3:$G$129,5,FALSE),"")</f>
        <v>GERENCIA DE AREA III - ELIAS PIÑA</v>
      </c>
      <c r="E125" s="8" t="str">
        <f>IF($B125=".",VLOOKUP($C125,'BD CPN'!$B$3:$G$129,6,FALSE),"")</f>
        <v>ZONA XIII</v>
      </c>
      <c r="F125" s="22" t="s">
        <v>5</v>
      </c>
      <c r="G125" s="22" t="s">
        <v>5</v>
      </c>
      <c r="H125" s="22" t="s">
        <v>5</v>
      </c>
      <c r="I125" s="23">
        <v>0.08</v>
      </c>
      <c r="J125" s="22" t="s">
        <v>6</v>
      </c>
      <c r="K125" s="23"/>
      <c r="L125" s="22" t="s">
        <v>5</v>
      </c>
      <c r="M125" s="24" t="s">
        <v>4</v>
      </c>
    </row>
    <row r="126" spans="2:13" ht="30" x14ac:dyDescent="0.25">
      <c r="B126" s="13" t="str">
        <f t="shared" si="1"/>
        <v>.</v>
      </c>
      <c r="C126" s="21" t="s">
        <v>42</v>
      </c>
      <c r="D126" s="8" t="str">
        <f>IF(B126=".",VLOOKUP($C126,'BD CPN'!$B$3:$G$129,5,FALSE),"")</f>
        <v>GERENCIA DE AREA III - ELIAS PIÑA</v>
      </c>
      <c r="E126" s="8" t="str">
        <f>IF($B126=".",VLOOKUP($C126,'BD CPN'!$B$3:$G$129,6,FALSE),"")</f>
        <v>ZONA XIII</v>
      </c>
      <c r="F126" s="22" t="s">
        <v>5</v>
      </c>
      <c r="G126" s="22" t="s">
        <v>5</v>
      </c>
      <c r="H126" s="22" t="s">
        <v>5</v>
      </c>
      <c r="I126" s="23">
        <v>0.13</v>
      </c>
      <c r="J126" s="22" t="s">
        <v>6</v>
      </c>
      <c r="K126" s="23"/>
      <c r="L126" s="22" t="s">
        <v>5</v>
      </c>
      <c r="M126" s="24" t="s">
        <v>4</v>
      </c>
    </row>
    <row r="127" spans="2:13" ht="30" x14ac:dyDescent="0.25">
      <c r="B127" s="13" t="str">
        <f t="shared" si="1"/>
        <v>.</v>
      </c>
      <c r="C127" s="21" t="s">
        <v>63</v>
      </c>
      <c r="D127" s="8" t="str">
        <f>IF(B127=".",VLOOKUP($C127,'BD CPN'!$B$3:$G$129,5,FALSE),"")</f>
        <v>GERENCIA DE AREA III - ELIAS PIÑA</v>
      </c>
      <c r="E127" s="8" t="str">
        <f>IF($B127=".",VLOOKUP($C127,'BD CPN'!$B$3:$G$129,6,FALSE),"")</f>
        <v>ZONA XIII</v>
      </c>
      <c r="F127" s="22" t="s">
        <v>5</v>
      </c>
      <c r="G127" s="22" t="s">
        <v>5</v>
      </c>
      <c r="H127" s="22" t="s">
        <v>5</v>
      </c>
      <c r="I127" s="23">
        <v>0.04</v>
      </c>
      <c r="J127" s="22" t="s">
        <v>6</v>
      </c>
      <c r="K127" s="23"/>
      <c r="L127" s="22" t="s">
        <v>5</v>
      </c>
      <c r="M127" s="24" t="s">
        <v>4</v>
      </c>
    </row>
    <row r="128" spans="2:13" ht="30" x14ac:dyDescent="0.25">
      <c r="B128" s="13" t="str">
        <f t="shared" si="1"/>
        <v>.</v>
      </c>
      <c r="C128" s="21" t="s">
        <v>64</v>
      </c>
      <c r="D128" s="8" t="str">
        <f>IF(B128=".",VLOOKUP($C128,'BD CPN'!$B$3:$G$129,5,FALSE),"")</f>
        <v>GERENCIA DE AREA III - ELIAS PIÑA</v>
      </c>
      <c r="E128" s="8" t="str">
        <f>IF($B128=".",VLOOKUP($C128,'BD CPN'!$B$3:$G$129,6,FALSE),"")</f>
        <v>ZONA XIII</v>
      </c>
      <c r="F128" s="22" t="s">
        <v>5</v>
      </c>
      <c r="G128" s="22" t="s">
        <v>5</v>
      </c>
      <c r="H128" s="22" t="s">
        <v>5</v>
      </c>
      <c r="I128" s="23">
        <v>0.17</v>
      </c>
      <c r="J128" s="22" t="s">
        <v>6</v>
      </c>
      <c r="K128" s="23"/>
      <c r="L128" s="22" t="s">
        <v>5</v>
      </c>
      <c r="M128" s="24" t="s">
        <v>4</v>
      </c>
    </row>
    <row r="129" spans="2:13" ht="30" x14ac:dyDescent="0.25">
      <c r="B129" s="13" t="str">
        <f t="shared" si="1"/>
        <v>.</v>
      </c>
      <c r="C129" s="21" t="s">
        <v>65</v>
      </c>
      <c r="D129" s="8" t="str">
        <f>IF(B129=".",VLOOKUP($C129,'BD CPN'!$B$3:$G$129,5,FALSE),"")</f>
        <v>GERENCIA DE AREA III - ELIAS PIÑA</v>
      </c>
      <c r="E129" s="8" t="str">
        <f>IF($B129=".",VLOOKUP($C129,'BD CPN'!$B$3:$G$129,6,FALSE),"")</f>
        <v>ZONA XIII</v>
      </c>
      <c r="F129" s="22" t="s">
        <v>5</v>
      </c>
      <c r="G129" s="22" t="s">
        <v>5</v>
      </c>
      <c r="H129" s="22" t="s">
        <v>5</v>
      </c>
      <c r="I129" s="23">
        <v>0.13</v>
      </c>
      <c r="J129" s="22" t="s">
        <v>6</v>
      </c>
      <c r="K129" s="23"/>
      <c r="L129" s="22" t="s">
        <v>5</v>
      </c>
      <c r="M129" s="24" t="s">
        <v>4</v>
      </c>
    </row>
    <row r="130" spans="2:13" ht="30" x14ac:dyDescent="0.25">
      <c r="B130" s="13" t="str">
        <f t="shared" si="1"/>
        <v>.</v>
      </c>
      <c r="C130" s="21" t="s">
        <v>66</v>
      </c>
      <c r="D130" s="8" t="str">
        <f>IF(B130=".",VLOOKUP($C130,'BD CPN'!$B$3:$G$129,5,FALSE),"")</f>
        <v>GERENCIA DE AREA III - ELIAS PIÑA</v>
      </c>
      <c r="E130" s="8" t="str">
        <f>IF($B130=".",VLOOKUP($C130,'BD CPN'!$B$3:$G$129,6,FALSE),"")</f>
        <v>ZONA XIII</v>
      </c>
      <c r="F130" s="22" t="s">
        <v>5</v>
      </c>
      <c r="G130" s="22" t="s">
        <v>5</v>
      </c>
      <c r="H130" s="22" t="s">
        <v>5</v>
      </c>
      <c r="I130" s="23">
        <v>0.28999999999999998</v>
      </c>
      <c r="J130" s="22" t="s">
        <v>6</v>
      </c>
      <c r="K130" s="23"/>
      <c r="L130" s="22" t="s">
        <v>5</v>
      </c>
      <c r="M130" s="24" t="s">
        <v>4</v>
      </c>
    </row>
    <row r="131" spans="2:13" ht="30" x14ac:dyDescent="0.25">
      <c r="B131" s="13" t="str">
        <f t="shared" si="1"/>
        <v>.</v>
      </c>
      <c r="C131" s="21" t="s">
        <v>52</v>
      </c>
      <c r="D131" s="8" t="str">
        <f>IF(B131=".",VLOOKUP($C131,'BD CPN'!$B$3:$G$129,5,FALSE),"")</f>
        <v>GERENCIA DE AREA III - ELIAS PIÑA</v>
      </c>
      <c r="E131" s="8" t="str">
        <f>IF($B131=".",VLOOKUP($C131,'BD CPN'!$B$3:$G$129,6,FALSE),"")</f>
        <v>ZONA XIV</v>
      </c>
      <c r="F131" s="22" t="s">
        <v>5</v>
      </c>
      <c r="G131" s="22" t="s">
        <v>5</v>
      </c>
      <c r="H131" s="22" t="s">
        <v>5</v>
      </c>
      <c r="I131" s="23">
        <v>0.13</v>
      </c>
      <c r="J131" s="22" t="s">
        <v>6</v>
      </c>
      <c r="K131" s="23"/>
      <c r="L131" s="22" t="s">
        <v>5</v>
      </c>
      <c r="M131" s="24" t="s">
        <v>4</v>
      </c>
    </row>
    <row r="132" spans="2:13" ht="30" x14ac:dyDescent="0.25">
      <c r="B132" s="13" t="str">
        <f t="shared" si="1"/>
        <v>.</v>
      </c>
      <c r="C132" s="21" t="s">
        <v>51</v>
      </c>
      <c r="D132" s="8" t="str">
        <f>IF(B132=".",VLOOKUP($C132,'BD CPN'!$B$3:$G$129,5,FALSE),"")</f>
        <v>GERENCIA DE AREA III - ELIAS PIÑA</v>
      </c>
      <c r="E132" s="8" t="str">
        <f>IF($B132=".",VLOOKUP($C132,'BD CPN'!$B$3:$G$129,6,FALSE),"")</f>
        <v>ZONA XIV</v>
      </c>
      <c r="F132" s="22" t="s">
        <v>5</v>
      </c>
      <c r="G132" s="22" t="s">
        <v>5</v>
      </c>
      <c r="H132" s="22" t="s">
        <v>6</v>
      </c>
      <c r="I132" s="23"/>
      <c r="J132" s="22" t="s">
        <v>6</v>
      </c>
      <c r="K132" s="23"/>
      <c r="L132" s="22" t="s">
        <v>5</v>
      </c>
      <c r="M132" s="24" t="s">
        <v>3</v>
      </c>
    </row>
    <row r="133" spans="2:13" ht="30" x14ac:dyDescent="0.25">
      <c r="B133" s="13" t="str">
        <f t="shared" si="1"/>
        <v>.</v>
      </c>
      <c r="C133" s="21" t="s">
        <v>145</v>
      </c>
      <c r="D133" s="8" t="str">
        <f>IF(B133=".",VLOOKUP($C133,'BD CPN'!$B$3:$G$129,5,FALSE),"")</f>
        <v>GERENCIA DE AREA III - ELIAS PIÑA</v>
      </c>
      <c r="E133" s="8" t="str">
        <f>IF($B133=".",VLOOKUP($C133,'BD CPN'!$B$3:$G$129,6,FALSE),"")</f>
        <v>ZONA XIV</v>
      </c>
      <c r="F133" s="22" t="s">
        <v>5</v>
      </c>
      <c r="G133" s="22" t="s">
        <v>5</v>
      </c>
      <c r="H133" s="22" t="s">
        <v>5</v>
      </c>
      <c r="I133" s="23">
        <v>0.08</v>
      </c>
      <c r="J133" s="22" t="s">
        <v>6</v>
      </c>
      <c r="K133" s="23"/>
      <c r="L133" s="22" t="s">
        <v>5</v>
      </c>
      <c r="M133" s="24" t="s">
        <v>4</v>
      </c>
    </row>
    <row r="134" spans="2:13" ht="30" x14ac:dyDescent="0.25">
      <c r="B134" s="13" t="str">
        <f t="shared" si="1"/>
        <v>.</v>
      </c>
      <c r="C134" s="21" t="s">
        <v>143</v>
      </c>
      <c r="D134" s="8" t="str">
        <f>IF(B134=".",VLOOKUP($C134,'BD CPN'!$B$3:$G$129,5,FALSE),"")</f>
        <v>GERENCIA DE AREA III - ELIAS PIÑA</v>
      </c>
      <c r="E134" s="8" t="str">
        <f>IF($B134=".",VLOOKUP($C134,'BD CPN'!$B$3:$G$129,6,FALSE),"")</f>
        <v>ZONA XIV</v>
      </c>
      <c r="F134" s="22" t="s">
        <v>5</v>
      </c>
      <c r="G134" s="22" t="s">
        <v>5</v>
      </c>
      <c r="H134" s="22" t="s">
        <v>5</v>
      </c>
      <c r="I134" s="23">
        <v>0.17</v>
      </c>
      <c r="J134" s="22" t="s">
        <v>6</v>
      </c>
      <c r="K134" s="23"/>
      <c r="L134" s="22" t="s">
        <v>5</v>
      </c>
      <c r="M134" s="24" t="s">
        <v>4</v>
      </c>
    </row>
    <row r="135" spans="2:13" ht="30" x14ac:dyDescent="0.25">
      <c r="B135" s="13" t="str">
        <f>IF(C136&lt;&gt;0,".","")</f>
        <v>.</v>
      </c>
      <c r="C135" s="21" t="s">
        <v>144</v>
      </c>
      <c r="D135" s="8" t="str">
        <f>IF(B135=".",VLOOKUP($C136,'BD CPN'!$B$3:$G$129,5,FALSE),"")</f>
        <v>GERENCIA DE AREA III - ELIAS PIÑA</v>
      </c>
      <c r="E135" s="8" t="str">
        <f>IF($B135=".",VLOOKUP($C136,'BD CPN'!$B$3:$G$129,6,FALSE),"")</f>
        <v>ZONA XIV</v>
      </c>
      <c r="F135" s="22" t="s">
        <v>5</v>
      </c>
      <c r="G135" s="22" t="s">
        <v>5</v>
      </c>
      <c r="H135" s="22" t="s">
        <v>5</v>
      </c>
      <c r="I135" s="23">
        <v>0.04</v>
      </c>
      <c r="J135" s="22"/>
      <c r="K135" s="23"/>
      <c r="L135" s="22" t="s">
        <v>5</v>
      </c>
      <c r="M135" s="24" t="s">
        <v>4</v>
      </c>
    </row>
    <row r="136" spans="2:13" x14ac:dyDescent="0.25">
      <c r="B136" s="13" t="e">
        <f>IF(#REF!&lt;&gt;0,".","")</f>
        <v>#REF!</v>
      </c>
      <c r="C136" s="21" t="s">
        <v>48</v>
      </c>
      <c r="D136" s="8" t="e">
        <f>IF(B136=".",VLOOKUP(#REF!,'BD CPN'!$B$3:$G$129,5,FALSE),"")</f>
        <v>#REF!</v>
      </c>
      <c r="E136" s="8" t="e">
        <f>IF($B136=".",VLOOKUP(#REF!,'BD CPN'!$B$3:$G$129,6,FALSE),"")</f>
        <v>#REF!</v>
      </c>
      <c r="F136" s="22" t="s">
        <v>5</v>
      </c>
      <c r="G136" s="22" t="s">
        <v>5</v>
      </c>
      <c r="H136" s="22" t="s">
        <v>5</v>
      </c>
      <c r="I136" s="23">
        <v>0.04</v>
      </c>
      <c r="J136" s="22" t="s">
        <v>6</v>
      </c>
      <c r="K136" s="23"/>
      <c r="L136" s="22" t="s">
        <v>5</v>
      </c>
      <c r="M136" s="24" t="s">
        <v>4</v>
      </c>
    </row>
    <row r="137" spans="2:13" ht="30" x14ac:dyDescent="0.25">
      <c r="B137" s="13" t="str">
        <f t="shared" si="1"/>
        <v>.</v>
      </c>
      <c r="C137" s="21" t="s">
        <v>67</v>
      </c>
      <c r="D137" s="8" t="str">
        <f>IF(B137=".",VLOOKUP($C137,'BD CPN'!$B$3:$G$129,5,FALSE),"")</f>
        <v>GERENCIA DE AREA III - ELIAS PIÑA</v>
      </c>
      <c r="E137" s="8" t="str">
        <f>IF($B137=".",VLOOKUP($C137,'BD CPN'!$B$3:$G$129,6,FALSE),"")</f>
        <v>ZONA XIV</v>
      </c>
      <c r="F137" s="22" t="s">
        <v>5</v>
      </c>
      <c r="G137" s="22" t="s">
        <v>5</v>
      </c>
      <c r="H137" s="22" t="s">
        <v>5</v>
      </c>
      <c r="I137" s="23">
        <v>0.17</v>
      </c>
      <c r="J137" s="22" t="s">
        <v>6</v>
      </c>
      <c r="K137" s="23"/>
      <c r="L137" s="22" t="s">
        <v>5</v>
      </c>
      <c r="M137" s="24" t="s">
        <v>4</v>
      </c>
    </row>
    <row r="138" spans="2:13" ht="30" x14ac:dyDescent="0.25">
      <c r="B138" s="13" t="str">
        <f t="shared" si="1"/>
        <v>.</v>
      </c>
      <c r="C138" s="21" t="s">
        <v>68</v>
      </c>
      <c r="D138" s="8" t="str">
        <f>IF(B138=".",VLOOKUP($C138,'BD CPN'!$B$3:$G$129,5,FALSE),"")</f>
        <v>GERENCIA DE AREA III - ELIAS PIÑA</v>
      </c>
      <c r="E138" s="8" t="str">
        <f>IF($B138=".",VLOOKUP($C138,'BD CPN'!$B$3:$G$129,6,FALSE),"")</f>
        <v>ZONA XIV</v>
      </c>
      <c r="F138" s="22" t="s">
        <v>5</v>
      </c>
      <c r="G138" s="22" t="s">
        <v>5</v>
      </c>
      <c r="H138" s="22" t="s">
        <v>5</v>
      </c>
      <c r="I138" s="23">
        <v>0.28999999999999998</v>
      </c>
      <c r="J138" s="22" t="s">
        <v>6</v>
      </c>
      <c r="K138" s="23"/>
      <c r="L138" s="22" t="s">
        <v>5</v>
      </c>
      <c r="M138" s="24" t="s">
        <v>4</v>
      </c>
    </row>
    <row r="139" spans="2:13" x14ac:dyDescent="0.25">
      <c r="B139" s="13" t="str">
        <f t="shared" si="1"/>
        <v/>
      </c>
      <c r="C139" s="21"/>
      <c r="D139" s="8" t="str">
        <f>IF(B139=".",VLOOKUP($C139,'BD CPN'!$B$3:$G$129,5,FALSE),"")</f>
        <v/>
      </c>
      <c r="E139" s="8" t="str">
        <f>IF($B139=".",VLOOKUP($C139,'BD CPN'!$B$3:$G$129,6,FALSE),"")</f>
        <v/>
      </c>
      <c r="F139" s="22"/>
      <c r="G139" s="22"/>
      <c r="H139" s="22"/>
      <c r="I139" s="23"/>
      <c r="J139" s="22"/>
      <c r="K139" s="23"/>
      <c r="L139" s="22"/>
      <c r="M139" s="24"/>
    </row>
    <row r="140" spans="2:13" x14ac:dyDescent="0.25">
      <c r="B140" s="13" t="str">
        <f t="shared" si="1"/>
        <v/>
      </c>
      <c r="C140" s="21"/>
      <c r="D140" s="8" t="str">
        <f>IF(B140=".",VLOOKUP($C140,'BD CPN'!$B$3:$G$129,5,FALSE),"")</f>
        <v/>
      </c>
      <c r="E140" s="8" t="str">
        <f>IF($B140=".",VLOOKUP($C140,'BD CPN'!$B$3:$G$129,6,FALSE),"")</f>
        <v/>
      </c>
      <c r="F140" s="22"/>
      <c r="G140" s="22"/>
      <c r="H140" s="22"/>
      <c r="I140" s="23"/>
      <c r="J140" s="22"/>
      <c r="K140" s="23"/>
      <c r="L140" s="22"/>
      <c r="M140" s="24"/>
    </row>
    <row r="141" spans="2:13" x14ac:dyDescent="0.25">
      <c r="B141" s="13" t="str">
        <f t="shared" ref="B141:B211" si="2">IF(C141&lt;&gt;0,".","")</f>
        <v/>
      </c>
      <c r="C141" s="21"/>
      <c r="D141" s="8" t="str">
        <f>IF(B141=".",VLOOKUP($C141,'BD CPN'!$B$3:$G$129,5,FALSE),"")</f>
        <v/>
      </c>
      <c r="E141" s="8" t="str">
        <f>IF($B141=".",VLOOKUP($C141,'BD CPN'!$B$3:$G$129,6,FALSE),"")</f>
        <v/>
      </c>
      <c r="F141" s="22"/>
      <c r="G141" s="22"/>
      <c r="H141" s="22"/>
      <c r="I141" s="23"/>
      <c r="J141" s="22"/>
      <c r="K141" s="23"/>
      <c r="L141" s="22"/>
      <c r="M141" s="24"/>
    </row>
    <row r="142" spans="2:13" x14ac:dyDescent="0.25">
      <c r="B142" s="13" t="str">
        <f t="shared" si="2"/>
        <v/>
      </c>
      <c r="C142" s="21"/>
      <c r="D142" s="8" t="str">
        <f>IF(B142=".",VLOOKUP($C142,'BD CPN'!$B$3:$G$129,5,FALSE),"")</f>
        <v/>
      </c>
      <c r="E142" s="8" t="str">
        <f>IF($B142=".",VLOOKUP($C142,'BD CPN'!$B$3:$G$129,6,FALSE),"")</f>
        <v/>
      </c>
      <c r="F142" s="22"/>
      <c r="G142" s="22"/>
      <c r="H142" s="22"/>
      <c r="I142" s="23"/>
      <c r="J142" s="22"/>
      <c r="K142" s="23"/>
      <c r="L142" s="22"/>
      <c r="M142" s="24"/>
    </row>
    <row r="143" spans="2:13" x14ac:dyDescent="0.25">
      <c r="B143" s="13" t="str">
        <f t="shared" si="2"/>
        <v/>
      </c>
      <c r="C143" s="21"/>
      <c r="D143" s="8" t="str">
        <f>IF(B143=".",VLOOKUP($C143,'BD CPN'!$B$3:$G$129,5,FALSE),"")</f>
        <v/>
      </c>
      <c r="E143" s="8" t="str">
        <f>IF($B143=".",VLOOKUP($C143,'BD CPN'!$B$3:$G$129,6,FALSE),"")</f>
        <v/>
      </c>
      <c r="F143" s="22"/>
      <c r="G143" s="22"/>
      <c r="H143" s="22"/>
      <c r="I143" s="23"/>
      <c r="J143" s="22"/>
      <c r="K143" s="23"/>
      <c r="L143" s="22"/>
      <c r="M143" s="24"/>
    </row>
    <row r="144" spans="2:13" x14ac:dyDescent="0.25">
      <c r="B144" s="13"/>
      <c r="C144" s="21"/>
      <c r="D144" s="8"/>
      <c r="E144" s="8"/>
      <c r="F144" s="22"/>
      <c r="G144" s="22"/>
      <c r="H144" s="22"/>
      <c r="I144" s="23"/>
      <c r="J144" s="22"/>
      <c r="K144" s="23"/>
      <c r="L144" s="22"/>
      <c r="M144" s="24"/>
    </row>
    <row r="145" spans="2:13" x14ac:dyDescent="0.25">
      <c r="B145" s="13"/>
      <c r="C145" s="21"/>
      <c r="D145" s="8"/>
      <c r="E145" s="8"/>
      <c r="F145" s="22"/>
      <c r="G145" s="22"/>
      <c r="H145" s="22"/>
      <c r="I145" s="23"/>
      <c r="J145" s="22"/>
      <c r="K145" s="23"/>
      <c r="L145" s="22"/>
      <c r="M145" s="24"/>
    </row>
    <row r="146" spans="2:13" x14ac:dyDescent="0.25">
      <c r="B146" s="13"/>
      <c r="C146" s="21"/>
      <c r="D146" s="8"/>
      <c r="E146" s="8"/>
      <c r="F146" s="22"/>
      <c r="G146" s="22"/>
      <c r="H146" s="22"/>
      <c r="I146" s="23"/>
      <c r="J146" s="22"/>
      <c r="K146" s="23"/>
      <c r="L146" s="22"/>
      <c r="M146" s="24"/>
    </row>
    <row r="147" spans="2:13" x14ac:dyDescent="0.25">
      <c r="B147" s="13"/>
      <c r="C147" s="21"/>
      <c r="D147" s="8"/>
      <c r="E147" s="8"/>
      <c r="F147" s="22"/>
      <c r="G147" s="22"/>
      <c r="H147" s="22"/>
      <c r="I147" s="23"/>
      <c r="J147" s="22"/>
      <c r="K147" s="23"/>
      <c r="L147" s="22"/>
      <c r="M147" s="24"/>
    </row>
    <row r="148" spans="2:13" x14ac:dyDescent="0.25">
      <c r="B148" s="13"/>
      <c r="C148" s="21"/>
      <c r="D148" s="8"/>
      <c r="E148" s="8"/>
      <c r="F148" s="22"/>
      <c r="G148" s="22"/>
      <c r="H148" s="22"/>
      <c r="I148" s="23"/>
      <c r="J148" s="22"/>
      <c r="K148" s="23"/>
      <c r="L148" s="22"/>
      <c r="M148" s="24"/>
    </row>
    <row r="149" spans="2:13" x14ac:dyDescent="0.25">
      <c r="B149" s="13"/>
      <c r="C149" s="21"/>
      <c r="D149" s="8"/>
      <c r="E149" s="8"/>
      <c r="F149" s="22"/>
      <c r="G149" s="22"/>
      <c r="H149" s="22"/>
      <c r="I149" s="23"/>
      <c r="J149" s="22"/>
      <c r="K149" s="23"/>
      <c r="L149" s="22"/>
      <c r="M149" s="24"/>
    </row>
    <row r="150" spans="2:13" x14ac:dyDescent="0.25">
      <c r="B150" s="13"/>
      <c r="C150" s="21"/>
      <c r="D150" s="8"/>
      <c r="E150" s="8"/>
      <c r="F150" s="22"/>
      <c r="G150" s="22"/>
      <c r="H150" s="22"/>
      <c r="I150" s="23"/>
      <c r="J150" s="22"/>
      <c r="K150" s="23"/>
      <c r="L150" s="22"/>
      <c r="M150" s="24"/>
    </row>
    <row r="151" spans="2:13" x14ac:dyDescent="0.25">
      <c r="B151" s="13"/>
      <c r="C151" s="21"/>
      <c r="D151" s="8"/>
      <c r="E151" s="8"/>
      <c r="F151" s="22"/>
      <c r="G151" s="22"/>
      <c r="H151" s="22"/>
      <c r="I151" s="23"/>
      <c r="J151" s="22"/>
      <c r="K151" s="23"/>
      <c r="L151" s="22"/>
      <c r="M151" s="24"/>
    </row>
    <row r="152" spans="2:13" x14ac:dyDescent="0.25">
      <c r="B152" s="13"/>
      <c r="C152" s="21"/>
      <c r="D152" s="8"/>
      <c r="E152" s="8"/>
      <c r="F152" s="22"/>
      <c r="G152" s="22"/>
      <c r="H152" s="22"/>
      <c r="I152" s="23"/>
      <c r="J152" s="22"/>
      <c r="K152" s="23"/>
      <c r="L152" s="22"/>
      <c r="M152" s="24"/>
    </row>
    <row r="153" spans="2:13" x14ac:dyDescent="0.25">
      <c r="B153" s="13"/>
      <c r="C153" s="21"/>
      <c r="D153" s="8"/>
      <c r="E153" s="8"/>
      <c r="F153" s="22"/>
      <c r="G153" s="22"/>
      <c r="H153" s="22"/>
      <c r="I153" s="23"/>
      <c r="J153" s="22"/>
      <c r="K153" s="23"/>
      <c r="L153" s="22"/>
      <c r="M153" s="24"/>
    </row>
    <row r="154" spans="2:13" x14ac:dyDescent="0.25">
      <c r="B154" s="13"/>
      <c r="C154" s="21"/>
      <c r="D154" s="8"/>
      <c r="E154" s="8"/>
      <c r="F154" s="22"/>
      <c r="G154" s="22"/>
      <c r="H154" s="22"/>
      <c r="I154" s="23"/>
      <c r="J154" s="22"/>
      <c r="K154" s="23"/>
      <c r="L154" s="22"/>
      <c r="M154" s="24"/>
    </row>
    <row r="155" spans="2:13" x14ac:dyDescent="0.25">
      <c r="B155" s="13"/>
      <c r="C155" s="21"/>
      <c r="D155" s="8"/>
      <c r="E155" s="8"/>
      <c r="F155" s="22"/>
      <c r="G155" s="22"/>
      <c r="H155" s="22"/>
      <c r="I155" s="23"/>
      <c r="J155" s="22"/>
      <c r="K155" s="23"/>
      <c r="L155" s="22"/>
      <c r="M155" s="24"/>
    </row>
    <row r="156" spans="2:13" x14ac:dyDescent="0.25">
      <c r="B156" s="13"/>
      <c r="C156" s="21"/>
      <c r="D156" s="8"/>
      <c r="E156" s="8"/>
      <c r="F156" s="22"/>
      <c r="G156" s="22"/>
      <c r="H156" s="22"/>
      <c r="I156" s="23"/>
      <c r="J156" s="22"/>
      <c r="K156" s="23"/>
      <c r="L156" s="22"/>
      <c r="M156" s="24"/>
    </row>
    <row r="157" spans="2:13" x14ac:dyDescent="0.25">
      <c r="B157" s="13"/>
      <c r="C157" s="21"/>
      <c r="D157" s="8"/>
      <c r="E157" s="8"/>
      <c r="F157" s="22"/>
      <c r="G157" s="22"/>
      <c r="H157" s="22"/>
      <c r="I157" s="23"/>
      <c r="J157" s="22"/>
      <c r="K157" s="23"/>
      <c r="L157" s="22"/>
      <c r="M157" s="24"/>
    </row>
    <row r="158" spans="2:13" x14ac:dyDescent="0.25">
      <c r="B158" s="13"/>
      <c r="C158" s="21"/>
      <c r="D158" s="8"/>
      <c r="E158" s="8"/>
      <c r="F158" s="22"/>
      <c r="G158" s="22"/>
      <c r="H158" s="22"/>
      <c r="I158" s="23"/>
      <c r="J158" s="22"/>
      <c r="K158" s="23"/>
      <c r="L158" s="22"/>
      <c r="M158" s="24"/>
    </row>
    <row r="159" spans="2:13" x14ac:dyDescent="0.25">
      <c r="B159" s="13"/>
      <c r="C159" s="21"/>
      <c r="D159" s="8"/>
      <c r="E159" s="8"/>
      <c r="F159" s="22"/>
      <c r="G159" s="22"/>
      <c r="H159" s="22"/>
      <c r="I159" s="23"/>
      <c r="J159" s="22"/>
      <c r="K159" s="23"/>
      <c r="L159" s="22"/>
      <c r="M159" s="24"/>
    </row>
    <row r="160" spans="2:13" x14ac:dyDescent="0.25">
      <c r="B160" s="13"/>
      <c r="C160" s="21"/>
      <c r="D160" s="8"/>
      <c r="E160" s="8"/>
      <c r="F160" s="22"/>
      <c r="G160" s="22"/>
      <c r="H160" s="22"/>
      <c r="I160" s="23"/>
      <c r="J160" s="22"/>
      <c r="K160" s="23"/>
      <c r="L160" s="22"/>
      <c r="M160" s="24"/>
    </row>
    <row r="161" spans="2:13" x14ac:dyDescent="0.25">
      <c r="B161" s="13"/>
      <c r="C161" s="21"/>
      <c r="D161" s="8"/>
      <c r="E161" s="8"/>
      <c r="F161" s="22"/>
      <c r="G161" s="22"/>
      <c r="H161" s="22"/>
      <c r="I161" s="23"/>
      <c r="J161" s="22"/>
      <c r="K161" s="23"/>
      <c r="L161" s="22"/>
      <c r="M161" s="24"/>
    </row>
    <row r="162" spans="2:13" x14ac:dyDescent="0.25">
      <c r="B162" s="13"/>
      <c r="C162" s="21"/>
      <c r="D162" s="8"/>
      <c r="E162" s="8"/>
      <c r="F162" s="22"/>
      <c r="G162" s="22"/>
      <c r="H162" s="22"/>
      <c r="I162" s="23"/>
      <c r="J162" s="22"/>
      <c r="K162" s="23"/>
      <c r="L162" s="22"/>
      <c r="M162" s="24"/>
    </row>
    <row r="163" spans="2:13" x14ac:dyDescent="0.25">
      <c r="B163" s="13"/>
      <c r="C163" s="21"/>
      <c r="D163" s="8"/>
      <c r="E163" s="8"/>
      <c r="F163" s="22"/>
      <c r="G163" s="22"/>
      <c r="H163" s="22"/>
      <c r="I163" s="23"/>
      <c r="J163" s="22"/>
      <c r="K163" s="23"/>
      <c r="L163" s="22"/>
      <c r="M163" s="24"/>
    </row>
    <row r="164" spans="2:13" x14ac:dyDescent="0.25">
      <c r="B164" s="13"/>
      <c r="C164" s="21"/>
      <c r="D164" s="8"/>
      <c r="E164" s="8"/>
      <c r="F164" s="22"/>
      <c r="G164" s="22"/>
      <c r="H164" s="22"/>
      <c r="I164" s="23"/>
      <c r="J164" s="22"/>
      <c r="K164" s="23"/>
      <c r="L164" s="22"/>
      <c r="M164" s="24"/>
    </row>
    <row r="165" spans="2:13" x14ac:dyDescent="0.25">
      <c r="B165" s="13"/>
      <c r="C165" s="21"/>
      <c r="D165" s="8"/>
      <c r="E165" s="8"/>
      <c r="F165" s="22"/>
      <c r="G165" s="22"/>
      <c r="H165" s="22"/>
      <c r="I165" s="23"/>
      <c r="J165" s="22"/>
      <c r="K165" s="23"/>
      <c r="L165" s="22"/>
      <c r="M165" s="24"/>
    </row>
    <row r="166" spans="2:13" x14ac:dyDescent="0.25">
      <c r="B166" s="13"/>
      <c r="C166" s="21"/>
      <c r="D166" s="8"/>
      <c r="E166" s="8"/>
      <c r="F166" s="22"/>
      <c r="G166" s="22"/>
      <c r="H166" s="22"/>
      <c r="I166" s="23"/>
      <c r="J166" s="22"/>
      <c r="K166" s="23"/>
      <c r="L166" s="22"/>
      <c r="M166" s="24"/>
    </row>
    <row r="167" spans="2:13" x14ac:dyDescent="0.25">
      <c r="B167" s="13"/>
      <c r="C167" s="21"/>
      <c r="D167" s="8"/>
      <c r="E167" s="8"/>
      <c r="F167" s="22"/>
      <c r="G167" s="22"/>
      <c r="H167" s="22"/>
      <c r="I167" s="23"/>
      <c r="J167" s="22"/>
      <c r="K167" s="23"/>
      <c r="L167" s="22"/>
      <c r="M167" s="24"/>
    </row>
    <row r="168" spans="2:13" x14ac:dyDescent="0.25">
      <c r="B168" s="13"/>
      <c r="C168" s="21"/>
      <c r="D168" s="8"/>
      <c r="E168" s="8"/>
      <c r="F168" s="22"/>
      <c r="G168" s="22"/>
      <c r="H168" s="22"/>
      <c r="I168" s="23"/>
      <c r="J168" s="22"/>
      <c r="K168" s="23"/>
      <c r="L168" s="22"/>
      <c r="M168" s="24"/>
    </row>
    <row r="169" spans="2:13" x14ac:dyDescent="0.25">
      <c r="B169" s="13"/>
      <c r="C169" s="21"/>
      <c r="D169" s="8"/>
      <c r="E169" s="8"/>
      <c r="F169" s="22"/>
      <c r="G169" s="22"/>
      <c r="H169" s="22"/>
      <c r="I169" s="23"/>
      <c r="J169" s="22"/>
      <c r="K169" s="23"/>
      <c r="L169" s="22"/>
      <c r="M169" s="24"/>
    </row>
    <row r="170" spans="2:13" x14ac:dyDescent="0.25">
      <c r="B170" s="13"/>
      <c r="C170" s="21"/>
      <c r="D170" s="8"/>
      <c r="E170" s="8"/>
      <c r="F170" s="22"/>
      <c r="G170" s="22"/>
      <c r="H170" s="22"/>
      <c r="I170" s="23"/>
      <c r="J170" s="22"/>
      <c r="K170" s="23"/>
      <c r="L170" s="22"/>
      <c r="M170" s="24"/>
    </row>
    <row r="171" spans="2:13" x14ac:dyDescent="0.25">
      <c r="B171" s="13"/>
      <c r="C171" s="21"/>
      <c r="D171" s="8"/>
      <c r="E171" s="8"/>
      <c r="F171" s="22"/>
      <c r="G171" s="22"/>
      <c r="H171" s="22"/>
      <c r="I171" s="23"/>
      <c r="J171" s="22"/>
      <c r="K171" s="23"/>
      <c r="L171" s="22"/>
      <c r="M171" s="24"/>
    </row>
    <row r="172" spans="2:13" x14ac:dyDescent="0.25">
      <c r="B172" s="13"/>
      <c r="C172" s="21"/>
      <c r="D172" s="8"/>
      <c r="E172" s="8"/>
      <c r="F172" s="22"/>
      <c r="G172" s="22"/>
      <c r="H172" s="22"/>
      <c r="I172" s="23"/>
      <c r="J172" s="22"/>
      <c r="K172" s="23"/>
      <c r="L172" s="22"/>
      <c r="M172" s="24"/>
    </row>
    <row r="173" spans="2:13" x14ac:dyDescent="0.25">
      <c r="B173" s="13"/>
      <c r="C173" s="21"/>
      <c r="D173" s="8"/>
      <c r="E173" s="8"/>
      <c r="F173" s="22"/>
      <c r="G173" s="22"/>
      <c r="H173" s="22"/>
      <c r="I173" s="23"/>
      <c r="J173" s="22"/>
      <c r="K173" s="23"/>
      <c r="L173" s="22"/>
      <c r="M173" s="24"/>
    </row>
    <row r="174" spans="2:13" x14ac:dyDescent="0.25">
      <c r="B174" s="13"/>
      <c r="C174" s="21"/>
      <c r="D174" s="8"/>
      <c r="E174" s="8"/>
      <c r="F174" s="22"/>
      <c r="G174" s="22"/>
      <c r="H174" s="22"/>
      <c r="I174" s="23"/>
      <c r="J174" s="22"/>
      <c r="K174" s="23"/>
      <c r="L174" s="22"/>
      <c r="M174" s="24"/>
    </row>
    <row r="175" spans="2:13" x14ac:dyDescent="0.25">
      <c r="B175" s="13"/>
      <c r="C175" s="21"/>
      <c r="D175" s="8"/>
      <c r="E175" s="8"/>
      <c r="F175" s="22"/>
      <c r="G175" s="22"/>
      <c r="H175" s="22"/>
      <c r="I175" s="23"/>
      <c r="J175" s="22"/>
      <c r="K175" s="23"/>
      <c r="L175" s="22"/>
      <c r="M175" s="24"/>
    </row>
    <row r="176" spans="2:13" x14ac:dyDescent="0.25">
      <c r="B176" s="13"/>
      <c r="C176" s="21"/>
      <c r="D176" s="8"/>
      <c r="E176" s="8"/>
      <c r="F176" s="22"/>
      <c r="G176" s="22"/>
      <c r="H176" s="22"/>
      <c r="I176" s="23"/>
      <c r="J176" s="22"/>
      <c r="K176" s="23"/>
      <c r="L176" s="22"/>
      <c r="M176" s="24"/>
    </row>
    <row r="177" spans="2:13" x14ac:dyDescent="0.25">
      <c r="B177" s="13"/>
      <c r="C177" s="21"/>
      <c r="D177" s="8"/>
      <c r="E177" s="8"/>
      <c r="F177" s="22"/>
      <c r="G177" s="22"/>
      <c r="H177" s="22"/>
      <c r="I177" s="23"/>
      <c r="J177" s="22"/>
      <c r="K177" s="23"/>
      <c r="L177" s="22"/>
      <c r="M177" s="24"/>
    </row>
    <row r="178" spans="2:13" x14ac:dyDescent="0.25">
      <c r="B178" s="13"/>
      <c r="C178" s="21"/>
      <c r="D178" s="8"/>
      <c r="E178" s="8"/>
      <c r="F178" s="22"/>
      <c r="G178" s="22"/>
      <c r="H178" s="22"/>
      <c r="I178" s="23"/>
      <c r="J178" s="22"/>
      <c r="K178" s="23"/>
      <c r="L178" s="22"/>
      <c r="M178" s="24"/>
    </row>
    <row r="179" spans="2:13" x14ac:dyDescent="0.25">
      <c r="B179" s="13"/>
      <c r="C179" s="21"/>
      <c r="D179" s="8"/>
      <c r="E179" s="8"/>
      <c r="F179" s="22"/>
      <c r="G179" s="22"/>
      <c r="H179" s="22"/>
      <c r="I179" s="23"/>
      <c r="J179" s="22"/>
      <c r="K179" s="23"/>
      <c r="L179" s="22"/>
      <c r="M179" s="24"/>
    </row>
    <row r="180" spans="2:13" x14ac:dyDescent="0.25">
      <c r="B180" s="13"/>
      <c r="C180" s="21"/>
      <c r="D180" s="8"/>
      <c r="E180" s="8"/>
      <c r="F180" s="22"/>
      <c r="G180" s="22"/>
      <c r="H180" s="22"/>
      <c r="I180" s="23"/>
      <c r="J180" s="22"/>
      <c r="K180" s="23"/>
      <c r="L180" s="22"/>
      <c r="M180" s="24"/>
    </row>
    <row r="181" spans="2:13" x14ac:dyDescent="0.25">
      <c r="B181" s="13"/>
      <c r="C181" s="21"/>
      <c r="D181" s="8"/>
      <c r="E181" s="8"/>
      <c r="F181" s="22"/>
      <c r="G181" s="22"/>
      <c r="H181" s="22"/>
      <c r="I181" s="23"/>
      <c r="J181" s="22"/>
      <c r="K181" s="23"/>
      <c r="L181" s="22"/>
      <c r="M181" s="24"/>
    </row>
    <row r="182" spans="2:13" x14ac:dyDescent="0.25">
      <c r="B182" s="13"/>
      <c r="C182" s="21"/>
      <c r="D182" s="8"/>
      <c r="E182" s="8"/>
      <c r="F182" s="22"/>
      <c r="G182" s="22"/>
      <c r="H182" s="22"/>
      <c r="I182" s="23"/>
      <c r="J182" s="22"/>
      <c r="K182" s="23"/>
      <c r="L182" s="22"/>
      <c r="M182" s="24"/>
    </row>
    <row r="183" spans="2:13" x14ac:dyDescent="0.25">
      <c r="B183" s="13"/>
      <c r="C183" s="21"/>
      <c r="D183" s="8"/>
      <c r="E183" s="8"/>
      <c r="F183" s="22"/>
      <c r="G183" s="22"/>
      <c r="H183" s="22"/>
      <c r="I183" s="23"/>
      <c r="J183" s="22"/>
      <c r="K183" s="23"/>
      <c r="L183" s="22"/>
      <c r="M183" s="24"/>
    </row>
    <row r="184" spans="2:13" x14ac:dyDescent="0.25">
      <c r="B184" s="13"/>
      <c r="C184" s="21"/>
      <c r="D184" s="8"/>
      <c r="E184" s="8"/>
      <c r="F184" s="22"/>
      <c r="G184" s="22"/>
      <c r="H184" s="22"/>
      <c r="I184" s="23"/>
      <c r="J184" s="22"/>
      <c r="K184" s="23"/>
      <c r="L184" s="22"/>
      <c r="M184" s="24"/>
    </row>
    <row r="185" spans="2:13" x14ac:dyDescent="0.25">
      <c r="B185" s="13"/>
      <c r="C185" s="21"/>
      <c r="D185" s="8"/>
      <c r="E185" s="8"/>
      <c r="F185" s="22"/>
      <c r="G185" s="22"/>
      <c r="H185" s="22"/>
      <c r="I185" s="23"/>
      <c r="J185" s="22"/>
      <c r="K185" s="23"/>
      <c r="L185" s="22"/>
      <c r="M185" s="24"/>
    </row>
    <row r="186" spans="2:13" x14ac:dyDescent="0.25">
      <c r="B186" s="13"/>
      <c r="C186" s="21"/>
      <c r="D186" s="8"/>
      <c r="E186" s="8"/>
      <c r="F186" s="22"/>
      <c r="G186" s="22"/>
      <c r="H186" s="22"/>
      <c r="I186" s="23"/>
      <c r="J186" s="22"/>
      <c r="K186" s="23"/>
      <c r="L186" s="22"/>
      <c r="M186" s="24"/>
    </row>
    <row r="187" spans="2:13" x14ac:dyDescent="0.25">
      <c r="B187" s="13"/>
      <c r="C187" s="21"/>
      <c r="D187" s="8"/>
      <c r="E187" s="8"/>
      <c r="F187" s="22"/>
      <c r="G187" s="22"/>
      <c r="H187" s="22"/>
      <c r="I187" s="23"/>
      <c r="J187" s="22"/>
      <c r="K187" s="23"/>
      <c r="L187" s="22"/>
      <c r="M187" s="24"/>
    </row>
    <row r="188" spans="2:13" x14ac:dyDescent="0.25">
      <c r="B188" s="13"/>
      <c r="C188" s="21"/>
      <c r="D188" s="8"/>
      <c r="E188" s="8"/>
      <c r="F188" s="22"/>
      <c r="G188" s="22"/>
      <c r="H188" s="22"/>
      <c r="I188" s="23"/>
      <c r="J188" s="22"/>
      <c r="K188" s="23"/>
      <c r="L188" s="22"/>
      <c r="M188" s="24"/>
    </row>
    <row r="189" spans="2:13" x14ac:dyDescent="0.25">
      <c r="B189" s="13"/>
      <c r="C189" s="21"/>
      <c r="D189" s="8"/>
      <c r="E189" s="8"/>
      <c r="F189" s="22"/>
      <c r="G189" s="22"/>
      <c r="H189" s="22"/>
      <c r="I189" s="23"/>
      <c r="J189" s="22"/>
      <c r="K189" s="23"/>
      <c r="L189" s="22"/>
      <c r="M189" s="24"/>
    </row>
    <row r="190" spans="2:13" x14ac:dyDescent="0.25">
      <c r="B190" s="13"/>
      <c r="C190" s="21"/>
      <c r="D190" s="8"/>
      <c r="E190" s="8"/>
      <c r="F190" s="22"/>
      <c r="G190" s="22"/>
      <c r="H190" s="22"/>
      <c r="I190" s="23"/>
      <c r="J190" s="22"/>
      <c r="K190" s="23"/>
      <c r="L190" s="22"/>
      <c r="M190" s="24"/>
    </row>
    <row r="191" spans="2:13" x14ac:dyDescent="0.25">
      <c r="B191" s="13"/>
      <c r="C191" s="21"/>
      <c r="D191" s="8"/>
      <c r="E191" s="8"/>
      <c r="F191" s="22"/>
      <c r="G191" s="22"/>
      <c r="H191" s="22"/>
      <c r="I191" s="23"/>
      <c r="J191" s="22"/>
      <c r="K191" s="23"/>
      <c r="L191" s="22"/>
      <c r="M191" s="24"/>
    </row>
    <row r="192" spans="2:13" x14ac:dyDescent="0.25">
      <c r="B192" s="13"/>
      <c r="C192" s="21"/>
      <c r="D192" s="8"/>
      <c r="E192" s="8"/>
      <c r="F192" s="22"/>
      <c r="G192" s="22"/>
      <c r="H192" s="22"/>
      <c r="I192" s="23"/>
      <c r="J192" s="22"/>
      <c r="K192" s="23"/>
      <c r="L192" s="22"/>
      <c r="M192" s="24"/>
    </row>
    <row r="193" spans="2:13" x14ac:dyDescent="0.25">
      <c r="B193" s="13"/>
      <c r="C193" s="21"/>
      <c r="D193" s="8"/>
      <c r="E193" s="8"/>
      <c r="F193" s="22"/>
      <c r="G193" s="22"/>
      <c r="H193" s="22"/>
      <c r="I193" s="23"/>
      <c r="J193" s="22"/>
      <c r="K193" s="23"/>
      <c r="L193" s="22"/>
      <c r="M193" s="24"/>
    </row>
    <row r="194" spans="2:13" x14ac:dyDescent="0.25">
      <c r="B194" s="13" t="str">
        <f t="shared" si="2"/>
        <v/>
      </c>
      <c r="C194" s="21"/>
      <c r="D194" s="8" t="str">
        <f>IF(B194=".",VLOOKUP($C194,'BD CPN'!$B$3:$G$129,5,FALSE),"")</f>
        <v/>
      </c>
      <c r="E194" s="8" t="str">
        <f>IF($B194=".",VLOOKUP($C194,'BD CPN'!$B$3:$G$129,6,FALSE),"")</f>
        <v/>
      </c>
      <c r="F194" s="22"/>
      <c r="G194" s="22"/>
      <c r="H194" s="22"/>
      <c r="I194" s="23"/>
      <c r="J194" s="22"/>
      <c r="K194" s="23"/>
      <c r="L194" s="22"/>
      <c r="M194" s="24"/>
    </row>
    <row r="195" spans="2:13" x14ac:dyDescent="0.25">
      <c r="B195" s="13" t="str">
        <f t="shared" si="2"/>
        <v/>
      </c>
      <c r="C195" s="21"/>
      <c r="D195" s="8" t="str">
        <f>IF(B195=".",VLOOKUP($C195,'BD CPN'!$B$3:$G$129,5,FALSE),"")</f>
        <v/>
      </c>
      <c r="E195" s="8" t="str">
        <f>IF($B195=".",VLOOKUP($C195,'BD CPN'!$B$3:$G$129,6,FALSE),"")</f>
        <v/>
      </c>
      <c r="F195" s="22"/>
      <c r="G195" s="22"/>
      <c r="H195" s="22"/>
      <c r="I195" s="23"/>
      <c r="J195" s="22"/>
      <c r="K195" s="23"/>
      <c r="L195" s="22"/>
      <c r="M195" s="24"/>
    </row>
    <row r="196" spans="2:13" x14ac:dyDescent="0.25">
      <c r="B196" s="13" t="str">
        <f t="shared" si="2"/>
        <v/>
      </c>
      <c r="C196" s="21"/>
      <c r="D196" s="8" t="str">
        <f>IF(B196=".",VLOOKUP($C196,'BD CPN'!$B$3:$G$129,5,FALSE),"")</f>
        <v/>
      </c>
      <c r="E196" s="8" t="str">
        <f>IF($B196=".",VLOOKUP($C196,'BD CPN'!$B$3:$G$129,6,FALSE),"")</f>
        <v/>
      </c>
      <c r="F196" s="22"/>
      <c r="G196" s="22"/>
      <c r="H196" s="22"/>
      <c r="I196" s="23"/>
      <c r="J196" s="22"/>
      <c r="K196" s="23"/>
      <c r="L196" s="22"/>
      <c r="M196" s="24"/>
    </row>
    <row r="197" spans="2:13" x14ac:dyDescent="0.25">
      <c r="B197" s="13" t="str">
        <f t="shared" si="2"/>
        <v/>
      </c>
      <c r="C197" s="21"/>
      <c r="D197" s="8" t="str">
        <f>IF(B197=".",VLOOKUP($C197,'BD CPN'!$B$3:$G$129,5,FALSE),"")</f>
        <v/>
      </c>
      <c r="E197" s="8" t="str">
        <f>IF($B197=".",VLOOKUP($C197,'BD CPN'!$B$3:$G$129,6,FALSE),"")</f>
        <v/>
      </c>
      <c r="F197" s="22"/>
      <c r="G197" s="22"/>
      <c r="H197" s="22"/>
      <c r="I197" s="23"/>
      <c r="J197" s="22"/>
      <c r="K197" s="23"/>
      <c r="L197" s="22"/>
      <c r="M197" s="24"/>
    </row>
    <row r="198" spans="2:13" x14ac:dyDescent="0.25">
      <c r="B198" s="13" t="str">
        <f t="shared" si="2"/>
        <v/>
      </c>
      <c r="C198" s="21"/>
      <c r="D198" s="8" t="str">
        <f>IF(B198=".",VLOOKUP($C198,'BD CPN'!$B$3:$G$129,5,FALSE),"")</f>
        <v/>
      </c>
      <c r="E198" s="8" t="str">
        <f>IF($B198=".",VLOOKUP($C198,'BD CPN'!$B$3:$G$129,6,FALSE),"")</f>
        <v/>
      </c>
      <c r="F198" s="22"/>
      <c r="G198" s="22"/>
      <c r="H198" s="22"/>
      <c r="I198" s="23"/>
      <c r="J198" s="22"/>
      <c r="K198" s="23"/>
      <c r="L198" s="22"/>
      <c r="M198" s="24"/>
    </row>
    <row r="199" spans="2:13" x14ac:dyDescent="0.25">
      <c r="B199" s="13" t="str">
        <f t="shared" si="2"/>
        <v/>
      </c>
      <c r="C199" s="21"/>
      <c r="D199" s="8" t="str">
        <f>IF(B199=".",VLOOKUP($C199,'BD CPN'!$B$3:$G$129,5,FALSE),"")</f>
        <v/>
      </c>
      <c r="E199" s="8" t="str">
        <f>IF($B199=".",VLOOKUP($C199,'BD CPN'!$B$3:$G$129,6,FALSE),"")</f>
        <v/>
      </c>
      <c r="F199" s="22"/>
      <c r="G199" s="22"/>
      <c r="H199" s="22"/>
      <c r="I199" s="23"/>
      <c r="J199" s="22"/>
      <c r="K199" s="23"/>
      <c r="L199" s="22"/>
      <c r="M199" s="24"/>
    </row>
    <row r="200" spans="2:13" x14ac:dyDescent="0.25">
      <c r="B200" s="13" t="str">
        <f t="shared" si="2"/>
        <v/>
      </c>
      <c r="C200" s="21"/>
      <c r="D200" s="8" t="str">
        <f>IF(B200=".",VLOOKUP($C200,'BD CPN'!$B$3:$G$129,5,FALSE),"")</f>
        <v/>
      </c>
      <c r="E200" s="8" t="str">
        <f>IF($B200=".",VLOOKUP($C200,'BD CPN'!$B$3:$G$129,6,FALSE),"")</f>
        <v/>
      </c>
      <c r="F200" s="22"/>
      <c r="G200" s="22"/>
      <c r="H200" s="22"/>
      <c r="I200" s="23"/>
      <c r="J200" s="22"/>
      <c r="K200" s="23"/>
      <c r="L200" s="22"/>
      <c r="M200" s="24"/>
    </row>
    <row r="201" spans="2:13" x14ac:dyDescent="0.25">
      <c r="B201" s="13" t="str">
        <f t="shared" si="2"/>
        <v/>
      </c>
      <c r="C201" s="21"/>
      <c r="D201" s="8" t="str">
        <f>IF(B201=".",VLOOKUP($C201,'BD CPN'!$B$3:$G$129,5,FALSE),"")</f>
        <v/>
      </c>
      <c r="E201" s="8" t="str">
        <f>IF($B201=".",VLOOKUP($C201,'BD CPN'!$B$3:$G$129,6,FALSE),"")</f>
        <v/>
      </c>
      <c r="F201" s="22"/>
      <c r="G201" s="22"/>
      <c r="H201" s="22"/>
      <c r="I201" s="23"/>
      <c r="J201" s="22"/>
      <c r="K201" s="23"/>
      <c r="L201" s="22"/>
      <c r="M201" s="24"/>
    </row>
    <row r="202" spans="2:13" x14ac:dyDescent="0.25">
      <c r="B202" s="13" t="str">
        <f t="shared" si="2"/>
        <v/>
      </c>
      <c r="C202" s="21"/>
      <c r="D202" s="8" t="str">
        <f>IF(B202=".",VLOOKUP($C202,'BD CPN'!$B$3:$G$129,5,FALSE),"")</f>
        <v/>
      </c>
      <c r="E202" s="8" t="str">
        <f>IF($B202=".",VLOOKUP($C202,'BD CPN'!$B$3:$G$129,6,FALSE),"")</f>
        <v/>
      </c>
      <c r="F202" s="22"/>
      <c r="G202" s="22"/>
      <c r="H202" s="22"/>
      <c r="I202" s="23"/>
      <c r="J202" s="22"/>
      <c r="K202" s="23"/>
      <c r="L202" s="22"/>
      <c r="M202" s="24"/>
    </row>
    <row r="203" spans="2:13" x14ac:dyDescent="0.25">
      <c r="B203" s="13" t="str">
        <f t="shared" si="2"/>
        <v/>
      </c>
      <c r="C203" s="21"/>
      <c r="D203" s="8" t="str">
        <f>IF(B203=".",VLOOKUP($C203,'BD CPN'!$B$3:$G$129,5,FALSE),"")</f>
        <v/>
      </c>
      <c r="E203" s="8" t="str">
        <f>IF($B203=".",VLOOKUP($C203,'BD CPN'!$B$3:$G$129,6,FALSE),"")</f>
        <v/>
      </c>
      <c r="F203" s="22"/>
      <c r="G203" s="22"/>
      <c r="H203" s="22"/>
      <c r="I203" s="23"/>
      <c r="J203" s="22"/>
      <c r="K203" s="23"/>
      <c r="L203" s="22"/>
      <c r="M203" s="24"/>
    </row>
    <row r="204" spans="2:13" x14ac:dyDescent="0.25">
      <c r="B204" s="13" t="str">
        <f t="shared" si="2"/>
        <v/>
      </c>
      <c r="C204" s="21"/>
      <c r="D204" s="8" t="str">
        <f>IF(B204=".",VLOOKUP($C204,'BD CPN'!$B$3:$G$129,5,FALSE),"")</f>
        <v/>
      </c>
      <c r="E204" s="8" t="str">
        <f>IF($B204=".",VLOOKUP($C204,'BD CPN'!$B$3:$G$129,6,FALSE),"")</f>
        <v/>
      </c>
      <c r="F204" s="22"/>
      <c r="G204" s="22"/>
      <c r="H204" s="22"/>
      <c r="I204" s="23"/>
      <c r="J204" s="22"/>
      <c r="K204" s="23"/>
      <c r="L204" s="22"/>
      <c r="M204" s="24"/>
    </row>
    <row r="205" spans="2:13" x14ac:dyDescent="0.25">
      <c r="B205" s="13" t="str">
        <f t="shared" si="2"/>
        <v/>
      </c>
      <c r="C205" s="21"/>
      <c r="D205" s="8" t="str">
        <f>IF(B205=".",VLOOKUP($C205,'BD CPN'!$B$3:$G$129,5,FALSE),"")</f>
        <v/>
      </c>
      <c r="E205" s="8" t="str">
        <f>IF($B205=".",VLOOKUP($C205,'BD CPN'!$B$3:$G$129,6,FALSE),"")</f>
        <v/>
      </c>
      <c r="F205" s="22"/>
      <c r="G205" s="22"/>
      <c r="H205" s="22"/>
      <c r="I205" s="23"/>
      <c r="J205" s="22"/>
      <c r="K205" s="23"/>
      <c r="L205" s="22"/>
      <c r="M205" s="24"/>
    </row>
    <row r="206" spans="2:13" x14ac:dyDescent="0.25">
      <c r="B206" s="13" t="str">
        <f t="shared" si="2"/>
        <v/>
      </c>
      <c r="C206" s="21"/>
      <c r="D206" s="8" t="str">
        <f>IF(B206=".",VLOOKUP($C206,'BD CPN'!$B$3:$G$129,5,FALSE),"")</f>
        <v/>
      </c>
      <c r="E206" s="8" t="str">
        <f>IF($B206=".",VLOOKUP($C206,'BD CPN'!$B$3:$G$129,6,FALSE),"")</f>
        <v/>
      </c>
      <c r="F206" s="22"/>
      <c r="G206" s="22"/>
      <c r="H206" s="22"/>
      <c r="I206" s="23"/>
      <c r="J206" s="22"/>
      <c r="K206" s="23"/>
      <c r="L206" s="22"/>
      <c r="M206" s="24"/>
    </row>
    <row r="207" spans="2:13" x14ac:dyDescent="0.25">
      <c r="B207" s="13" t="str">
        <f t="shared" si="2"/>
        <v/>
      </c>
      <c r="C207" s="21"/>
      <c r="D207" s="8" t="str">
        <f>IF(B207=".",VLOOKUP($C207,'BD CPN'!$B$3:$G$129,5,FALSE),"")</f>
        <v/>
      </c>
      <c r="E207" s="8" t="str">
        <f>IF($B207=".",VLOOKUP($C207,'BD CPN'!$B$3:$G$129,6,FALSE),"")</f>
        <v/>
      </c>
      <c r="F207" s="22"/>
      <c r="G207" s="22"/>
      <c r="H207" s="22"/>
      <c r="I207" s="23"/>
      <c r="J207" s="22"/>
      <c r="K207" s="23"/>
      <c r="L207" s="22"/>
      <c r="M207" s="24"/>
    </row>
    <row r="208" spans="2:13" x14ac:dyDescent="0.25">
      <c r="B208" s="13" t="str">
        <f t="shared" si="2"/>
        <v/>
      </c>
      <c r="C208" s="21"/>
      <c r="D208" s="8" t="str">
        <f>IF(B208=".",VLOOKUP($C208,'BD CPN'!$B$3:$G$129,5,FALSE),"")</f>
        <v/>
      </c>
      <c r="E208" s="8" t="str">
        <f>IF($B208=".",VLOOKUP($C208,'BD CPN'!$B$3:$G$129,6,FALSE),"")</f>
        <v/>
      </c>
      <c r="F208" s="22"/>
      <c r="G208" s="22"/>
      <c r="H208" s="22"/>
      <c r="I208" s="23"/>
      <c r="J208" s="22"/>
      <c r="K208" s="23"/>
      <c r="L208" s="22"/>
      <c r="M208" s="24"/>
    </row>
    <row r="209" spans="2:13" x14ac:dyDescent="0.25">
      <c r="B209" s="13" t="str">
        <f t="shared" si="2"/>
        <v/>
      </c>
      <c r="C209" s="21"/>
      <c r="D209" s="8" t="str">
        <f>IF(B209=".",VLOOKUP($C209,'BD CPN'!$B$3:$G$129,5,FALSE),"")</f>
        <v/>
      </c>
      <c r="E209" s="8" t="str">
        <f>IF($B209=".",VLOOKUP($C209,'BD CPN'!$B$3:$G$129,6,FALSE),"")</f>
        <v/>
      </c>
      <c r="F209" s="22"/>
      <c r="G209" s="22"/>
      <c r="H209" s="22"/>
      <c r="I209" s="23"/>
      <c r="J209" s="22"/>
      <c r="K209" s="23"/>
      <c r="L209" s="22"/>
      <c r="M209" s="24"/>
    </row>
    <row r="210" spans="2:13" x14ac:dyDescent="0.25">
      <c r="B210" s="13" t="str">
        <f t="shared" si="2"/>
        <v/>
      </c>
      <c r="C210" s="21"/>
      <c r="D210" s="8" t="str">
        <f>IF(B210=".",VLOOKUP($C210,'BD CPN'!$B$3:$G$129,5,FALSE),"")</f>
        <v/>
      </c>
      <c r="E210" s="8" t="str">
        <f>IF($B210=".",VLOOKUP($C210,'BD CPN'!$B$3:$G$129,6,FALSE),"")</f>
        <v/>
      </c>
      <c r="F210" s="22"/>
      <c r="G210" s="22"/>
      <c r="H210" s="22"/>
      <c r="I210" s="23"/>
      <c r="J210" s="25"/>
      <c r="K210" s="23"/>
      <c r="L210" s="22"/>
      <c r="M210" s="24"/>
    </row>
    <row r="211" spans="2:13" x14ac:dyDescent="0.25">
      <c r="B211" s="13" t="str">
        <f t="shared" si="2"/>
        <v/>
      </c>
      <c r="C211" s="21"/>
      <c r="D211" s="8" t="str">
        <f>IF(B211=".",VLOOKUP($C211,'BD CPN'!$B$3:$G$129,5,FALSE),"")</f>
        <v/>
      </c>
      <c r="E211" s="8" t="str">
        <f>IF($B211=".",VLOOKUP($C211,'BD CPN'!$B$3:$G$129,6,FALSE),"")</f>
        <v/>
      </c>
      <c r="F211" s="22"/>
      <c r="G211" s="22"/>
      <c r="H211" s="22"/>
      <c r="I211" s="23"/>
      <c r="J211" s="22"/>
      <c r="K211" s="23"/>
      <c r="L211" s="22"/>
      <c r="M211" s="24"/>
    </row>
    <row r="212" spans="2:13" x14ac:dyDescent="0.25">
      <c r="B212" s="2"/>
      <c r="C212" s="89" t="s">
        <v>7</v>
      </c>
      <c r="D212" s="90"/>
      <c r="E212" s="90"/>
      <c r="F212" s="56">
        <f>COUNTIF(F12:F211,"SI")</f>
        <v>123</v>
      </c>
      <c r="G212" s="56">
        <f>COUNTIF(G12:G211,"SI")</f>
        <v>115</v>
      </c>
      <c r="H212" s="56">
        <f>COUNTIF(H12:H211,"SI")</f>
        <v>75</v>
      </c>
      <c r="I212" s="87" t="s">
        <v>10</v>
      </c>
      <c r="J212" s="56">
        <f>COUNTIF(J12:J211,"SI")</f>
        <v>0</v>
      </c>
      <c r="K212" s="87" t="s">
        <v>10</v>
      </c>
      <c r="L212" s="56">
        <f>COUNTIF(L12:L211,"SI")</f>
        <v>122</v>
      </c>
      <c r="M212" s="64">
        <f>COUNTIF(M12:M211,"Optimo")</f>
        <v>45</v>
      </c>
    </row>
    <row r="213" spans="2:13" x14ac:dyDescent="0.25">
      <c r="B213" s="2"/>
      <c r="C213" s="91" t="s">
        <v>8</v>
      </c>
      <c r="D213" s="92"/>
      <c r="E213" s="92"/>
      <c r="F213" s="19">
        <f>COUNTIF(F12:F211,"NO")</f>
        <v>0</v>
      </c>
      <c r="G213" s="19">
        <f>COUNTIF(G12:G211,"NO")</f>
        <v>8</v>
      </c>
      <c r="H213" s="19">
        <f>COUNTIF(H12:H211,"NO")</f>
        <v>48</v>
      </c>
      <c r="I213" s="88"/>
      <c r="J213" s="19">
        <f>COUNTIF(J12:J211,"NO")</f>
        <v>121</v>
      </c>
      <c r="K213" s="88"/>
      <c r="L213" s="19">
        <f>COUNTIF(L12:L211,"NO")</f>
        <v>1</v>
      </c>
      <c r="M213" s="65">
        <f>COUNTIF(M12:M211,"Bajo")</f>
        <v>78</v>
      </c>
    </row>
    <row r="214" spans="2:13" x14ac:dyDescent="0.25">
      <c r="B214" s="2"/>
      <c r="C214" s="93" t="s">
        <v>9</v>
      </c>
      <c r="D214" s="94"/>
      <c r="E214" s="94"/>
      <c r="F214" s="20">
        <f>IF((F212+F213)=0,0,+F212/(F212+F213))</f>
        <v>1</v>
      </c>
      <c r="G214" s="20">
        <f>IF((G212+G213)=0,0,+G212/(G212+G213))</f>
        <v>0.93495934959349591</v>
      </c>
      <c r="H214" s="20">
        <f>IF((H212+H213)=0,0,+H212/(H212+H213))</f>
        <v>0.6097560975609756</v>
      </c>
      <c r="I214" s="88"/>
      <c r="J214" s="20">
        <f>IF((J212+J213)=0,0,+J212/(J212+J213))</f>
        <v>0</v>
      </c>
      <c r="K214" s="88"/>
      <c r="L214" s="20">
        <f>IF((L212+L213)=0,0,+L212/(L212+L213))</f>
        <v>0.99186991869918695</v>
      </c>
      <c r="M214" s="66">
        <f>IF((M212+M213)=0,0,+M212/(M212+M213))</f>
        <v>0.36585365853658536</v>
      </c>
    </row>
    <row r="215" spans="2:13" ht="15" customHeight="1" thickBot="1" x14ac:dyDescent="0.3">
      <c r="C215" s="78" t="s">
        <v>183</v>
      </c>
      <c r="D215" s="79"/>
      <c r="E215" s="79"/>
      <c r="F215" s="67"/>
      <c r="G215" s="67"/>
      <c r="H215" s="67"/>
      <c r="I215" s="68">
        <f>AVERAGE(I12:I211)</f>
        <v>0.12186842105263156</v>
      </c>
      <c r="J215" s="69"/>
      <c r="K215" s="68" t="e">
        <f>AVERAGE(K12:K211)</f>
        <v>#DIV/0!</v>
      </c>
      <c r="L215" s="67"/>
      <c r="M215" s="70"/>
    </row>
  </sheetData>
  <sheetProtection algorithmName="SHA-512" hashValue="z7l1QY5eLscsb/NNDcM3LOdBkFELA9SLI2X7Ax3yqWvirX6co8RtE/uZ3va8shFF60HhL7ZgcXH8CYDfSdQTpw==" saltValue="SkZOnOJCldMncIgNiuarVQ==" spinCount="100000" sheet="1" objects="1" scenarios="1"/>
  <mergeCells count="14">
    <mergeCell ref="H2:M2"/>
    <mergeCell ref="M10:M11"/>
    <mergeCell ref="F10:F11"/>
    <mergeCell ref="G10:G11"/>
    <mergeCell ref="L10:L11"/>
    <mergeCell ref="H10:K10"/>
    <mergeCell ref="C215:E215"/>
    <mergeCell ref="B10:B11"/>
    <mergeCell ref="C10:E11"/>
    <mergeCell ref="I212:I214"/>
    <mergeCell ref="K212:K214"/>
    <mergeCell ref="C212:E212"/>
    <mergeCell ref="C213:E213"/>
    <mergeCell ref="C214:E214"/>
  </mergeCells>
  <conditionalFormatting sqref="F212:H214 L212:M214 J212:J214 C212:C214">
    <cfRule type="containsBlanks" dxfId="6" priority="8">
      <formula>LEN(TRIM(C212))=0</formula>
    </cfRule>
  </conditionalFormatting>
  <conditionalFormatting sqref="D8">
    <cfRule type="cellIs" dxfId="5" priority="1" operator="equal">
      <formula>0</formula>
    </cfRule>
  </conditionalFormatting>
  <dataValidations count="3">
    <dataValidation type="list" allowBlank="1" showInputMessage="1" showErrorMessage="1" sqref="F12:H211 J12:J211 L12:L211">
      <formula1>$N$1:$N$2</formula1>
    </dataValidation>
    <dataValidation type="list" allowBlank="1" showInputMessage="1" showErrorMessage="1" sqref="M12:M211">
      <formula1>$N$3:$N$4</formula1>
    </dataValidation>
    <dataValidation type="list" allowBlank="1" showInputMessage="1" showErrorMessage="1" sqref="D7">
      <formula1>$N$5:$N$8</formula1>
    </dataValidation>
  </dataValidations>
  <pageMargins left="0.7" right="0.7" top="0.75" bottom="0.75" header="0.3" footer="0.3"/>
  <pageSetup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'BD CPN'!$B$3:$B$129</xm:f>
          </x14:formula1>
          <xm:sqref>C12:C211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1"/>
  <sheetViews>
    <sheetView showGridLines="0" zoomScale="89" zoomScaleNormal="89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Q15" sqref="Q15"/>
    </sheetView>
  </sheetViews>
  <sheetFormatPr baseColWidth="10" defaultRowHeight="15" x14ac:dyDescent="0.25"/>
  <cols>
    <col min="1" max="1" width="1.85546875" customWidth="1"/>
    <col min="2" max="2" width="2.42578125" customWidth="1"/>
    <col min="3" max="3" width="40.140625" style="2" customWidth="1"/>
    <col min="4" max="4" width="19.5703125" style="2" bestFit="1" customWidth="1"/>
    <col min="5" max="5" width="19.5703125" style="2" customWidth="1"/>
    <col min="6" max="6" width="15.140625" style="2" customWidth="1"/>
    <col min="7" max="7" width="15.28515625" style="2" customWidth="1"/>
    <col min="8" max="8" width="11.140625" style="2" customWidth="1"/>
    <col min="9" max="9" width="11.5703125" style="2" customWidth="1"/>
    <col min="10" max="10" width="10.42578125" style="2" customWidth="1"/>
    <col min="11" max="11" width="8.42578125" style="2" customWidth="1"/>
    <col min="12" max="12" width="11" style="2" customWidth="1"/>
    <col min="13" max="13" width="8.7109375" customWidth="1"/>
    <col min="14" max="14" width="7.7109375" customWidth="1"/>
    <col min="15" max="15" width="8.42578125" customWidth="1"/>
    <col min="16" max="16" width="14" customWidth="1"/>
  </cols>
  <sheetData>
    <row r="1" spans="2:23" ht="18.75" customHeight="1" x14ac:dyDescent="0.3">
      <c r="C1" s="3" t="s">
        <v>220</v>
      </c>
      <c r="D1" s="3"/>
      <c r="E1" s="3"/>
      <c r="F1" s="49"/>
      <c r="G1" s="39"/>
      <c r="H1" s="39"/>
      <c r="I1" s="39"/>
      <c r="J1" s="39"/>
      <c r="K1" s="39"/>
      <c r="L1" s="27"/>
      <c r="M1" s="27"/>
      <c r="N1" s="27"/>
      <c r="O1" s="27"/>
      <c r="P1" s="27"/>
      <c r="R1" s="33" t="s">
        <v>5</v>
      </c>
      <c r="S1" s="27"/>
      <c r="T1" s="27"/>
      <c r="U1" s="27"/>
      <c r="V1" s="27"/>
      <c r="W1" s="27"/>
    </row>
    <row r="2" spans="2:23" ht="15.75" x14ac:dyDescent="0.25">
      <c r="C2" s="38" t="s">
        <v>229</v>
      </c>
      <c r="D2"/>
      <c r="E2"/>
      <c r="F2" s="44"/>
      <c r="G2" s="39"/>
      <c r="H2" s="39"/>
      <c r="I2" s="39"/>
      <c r="J2" s="40"/>
      <c r="K2" s="40"/>
      <c r="L2" s="27"/>
      <c r="M2" s="27"/>
      <c r="N2" s="27"/>
      <c r="O2" s="27"/>
      <c r="P2" s="27"/>
      <c r="R2" s="33" t="s">
        <v>6</v>
      </c>
      <c r="S2" s="27"/>
      <c r="T2" s="27"/>
      <c r="U2" s="27"/>
      <c r="V2" s="27"/>
      <c r="W2" s="27"/>
    </row>
    <row r="3" spans="2:23" x14ac:dyDescent="0.25">
      <c r="C3"/>
      <c r="D3"/>
      <c r="E3"/>
      <c r="F3" s="44"/>
      <c r="G3" s="45"/>
      <c r="H3" s="45"/>
      <c r="I3" s="45"/>
      <c r="J3" s="46"/>
      <c r="K3" s="47"/>
      <c r="L3" s="27"/>
      <c r="M3" s="27"/>
      <c r="N3" s="27"/>
      <c r="O3" s="27"/>
      <c r="P3" s="27"/>
      <c r="R3" s="34" t="s">
        <v>3</v>
      </c>
      <c r="S3" s="27"/>
      <c r="T3" s="27"/>
      <c r="U3" s="27"/>
      <c r="V3" s="27"/>
      <c r="W3" s="27"/>
    </row>
    <row r="4" spans="2:23" x14ac:dyDescent="0.25">
      <c r="C4"/>
      <c r="D4"/>
      <c r="E4"/>
      <c r="F4" s="44"/>
      <c r="G4" s="45"/>
      <c r="H4" s="45"/>
      <c r="I4" s="45"/>
      <c r="J4" s="46"/>
      <c r="K4" s="47"/>
      <c r="L4" s="27"/>
      <c r="M4" s="27"/>
      <c r="N4" s="27"/>
      <c r="O4" s="27"/>
      <c r="P4" s="27"/>
      <c r="R4" s="34" t="s">
        <v>4</v>
      </c>
      <c r="S4" s="27"/>
      <c r="T4" s="27"/>
      <c r="U4" s="27"/>
      <c r="V4" s="27"/>
      <c r="W4" s="27"/>
    </row>
    <row r="5" spans="2:23" ht="15.75" x14ac:dyDescent="0.25">
      <c r="C5" s="58" t="s">
        <v>178</v>
      </c>
      <c r="D5" s="74" t="str">
        <f>SUP_CPN!D4</f>
        <v>El Valle</v>
      </c>
      <c r="E5" s="9"/>
      <c r="G5" s="45"/>
      <c r="H5" s="45"/>
      <c r="I5" s="45"/>
      <c r="J5" s="48"/>
      <c r="K5" s="47"/>
      <c r="L5" s="54"/>
      <c r="M5" s="27"/>
      <c r="N5" s="27"/>
      <c r="O5" s="27"/>
      <c r="P5" s="54"/>
      <c r="R5" s="35" t="s">
        <v>205</v>
      </c>
      <c r="S5" s="27"/>
      <c r="T5" s="27"/>
      <c r="U5" s="27"/>
      <c r="V5" s="27"/>
      <c r="W5" s="27"/>
    </row>
    <row r="6" spans="2:23" ht="15.75" x14ac:dyDescent="0.25">
      <c r="C6" s="59" t="s">
        <v>201</v>
      </c>
      <c r="D6" s="75">
        <f>'BD CEAS'!A1</f>
        <v>13</v>
      </c>
      <c r="G6" s="45"/>
      <c r="H6" s="45"/>
      <c r="I6" s="45"/>
      <c r="J6" s="48"/>
      <c r="K6" s="47"/>
      <c r="L6" s="54"/>
      <c r="M6" s="27"/>
      <c r="N6" s="27"/>
      <c r="O6" s="27"/>
      <c r="P6" s="54"/>
      <c r="Q6" s="27"/>
      <c r="R6" s="35" t="s">
        <v>206</v>
      </c>
      <c r="S6" s="27"/>
      <c r="T6" s="27"/>
      <c r="U6" s="27"/>
      <c r="V6" s="27"/>
      <c r="W6" s="27"/>
    </row>
    <row r="7" spans="2:23" ht="15.75" x14ac:dyDescent="0.25">
      <c r="C7" s="59" t="s">
        <v>223</v>
      </c>
      <c r="D7" s="75">
        <f>COUNTA(C13:C37)</f>
        <v>3</v>
      </c>
      <c r="G7" s="45"/>
      <c r="H7" s="45"/>
      <c r="I7" s="45"/>
      <c r="J7" s="48"/>
      <c r="K7" s="47"/>
      <c r="L7" s="54"/>
      <c r="M7" s="27"/>
      <c r="N7" s="27"/>
      <c r="O7" s="27"/>
      <c r="P7" s="54"/>
      <c r="Q7" s="27"/>
      <c r="R7" s="35" t="s">
        <v>207</v>
      </c>
      <c r="S7" s="27"/>
      <c r="T7" s="27"/>
      <c r="U7" s="27"/>
      <c r="V7" s="27"/>
      <c r="W7" s="27"/>
    </row>
    <row r="8" spans="2:23" ht="15.75" x14ac:dyDescent="0.25">
      <c r="C8" s="59" t="s">
        <v>233</v>
      </c>
      <c r="D8" s="76" t="s">
        <v>208</v>
      </c>
      <c r="E8" s="9"/>
      <c r="G8" s="45"/>
      <c r="H8" s="45"/>
      <c r="I8" s="45"/>
      <c r="J8" s="48"/>
      <c r="K8" s="47"/>
      <c r="L8" s="54"/>
      <c r="M8" s="27"/>
      <c r="N8" s="27"/>
      <c r="O8" s="27"/>
      <c r="P8" s="54"/>
      <c r="Q8" s="27"/>
      <c r="R8" s="35" t="s">
        <v>208</v>
      </c>
      <c r="S8" s="27"/>
      <c r="T8" s="27"/>
      <c r="U8" s="27"/>
      <c r="V8" s="27"/>
      <c r="W8" s="27"/>
    </row>
    <row r="9" spans="2:23" ht="15.75" x14ac:dyDescent="0.25">
      <c r="C9" s="60" t="s">
        <v>237</v>
      </c>
      <c r="D9" s="57">
        <v>2019</v>
      </c>
      <c r="E9" s="9"/>
      <c r="G9" s="45"/>
      <c r="H9" s="45"/>
      <c r="I9" s="45"/>
      <c r="J9" s="48"/>
      <c r="K9" s="47"/>
      <c r="L9" s="54"/>
      <c r="M9" s="27"/>
      <c r="N9" s="27"/>
      <c r="O9" s="27"/>
      <c r="P9" s="54"/>
      <c r="Q9" s="27"/>
      <c r="R9" s="35"/>
      <c r="S9" s="27"/>
      <c r="T9" s="27"/>
      <c r="U9" s="27"/>
      <c r="V9" s="27"/>
      <c r="W9" s="27"/>
    </row>
    <row r="10" spans="2:23" ht="16.5" thickBot="1" x14ac:dyDescent="0.3">
      <c r="C10" s="17"/>
      <c r="D10" s="28"/>
      <c r="E10" s="9"/>
      <c r="G10" s="45"/>
      <c r="H10" s="45"/>
      <c r="I10" s="45"/>
      <c r="J10" s="48"/>
      <c r="K10" s="47"/>
      <c r="L10" s="54"/>
      <c r="M10" s="27"/>
      <c r="N10" s="31"/>
      <c r="O10" s="27"/>
      <c r="P10" s="54"/>
      <c r="Q10" s="27"/>
      <c r="R10" s="11"/>
      <c r="S10" s="27"/>
      <c r="T10" s="27"/>
      <c r="U10" s="27"/>
      <c r="V10" s="27"/>
      <c r="W10" s="27"/>
    </row>
    <row r="11" spans="2:23" ht="40.5" customHeight="1" x14ac:dyDescent="0.25">
      <c r="B11" s="80"/>
      <c r="C11" s="81" t="s">
        <v>177</v>
      </c>
      <c r="D11" s="82"/>
      <c r="E11" s="83"/>
      <c r="F11" s="98" t="s">
        <v>184</v>
      </c>
      <c r="G11" s="98" t="s">
        <v>185</v>
      </c>
      <c r="H11" s="100" t="s">
        <v>222</v>
      </c>
      <c r="I11" s="101"/>
      <c r="J11" s="101"/>
      <c r="K11" s="101"/>
      <c r="L11" s="101"/>
      <c r="M11" s="101"/>
      <c r="N11" s="101"/>
      <c r="O11" s="102"/>
      <c r="P11" s="98" t="s">
        <v>230</v>
      </c>
      <c r="Q11" s="96" t="s">
        <v>2</v>
      </c>
    </row>
    <row r="12" spans="2:23" ht="33.75" customHeight="1" thickBot="1" x14ac:dyDescent="0.3">
      <c r="B12" s="80"/>
      <c r="C12" s="84"/>
      <c r="D12" s="85"/>
      <c r="E12" s="86"/>
      <c r="F12" s="99"/>
      <c r="G12" s="99"/>
      <c r="H12" s="61" t="s">
        <v>0</v>
      </c>
      <c r="I12" s="61" t="s">
        <v>11</v>
      </c>
      <c r="J12" s="62" t="s">
        <v>209</v>
      </c>
      <c r="K12" s="62" t="s">
        <v>11</v>
      </c>
      <c r="L12" s="62" t="s">
        <v>231</v>
      </c>
      <c r="M12" s="62" t="s">
        <v>11</v>
      </c>
      <c r="N12" s="63" t="s">
        <v>1</v>
      </c>
      <c r="O12" s="63" t="s">
        <v>11</v>
      </c>
      <c r="P12" s="99"/>
      <c r="Q12" s="97"/>
    </row>
    <row r="13" spans="2:23" ht="30" x14ac:dyDescent="0.25">
      <c r="B13" s="13" t="str">
        <f>IF(C13&lt;&gt;0,".","")</f>
        <v>.</v>
      </c>
      <c r="C13" s="21" t="s">
        <v>191</v>
      </c>
      <c r="D13" s="8" t="str">
        <f>IF($B13=".",VLOOKUP($C13,'BD CEAS'!$D$3:$H$15,3,FALSE),"")</f>
        <v>SAN JUAN</v>
      </c>
      <c r="E13" s="8" t="str">
        <f>IF($B13=".",VLOOKUP($C13,'BD CEAS'!$D$3:$H$15,4,FALSE),"")</f>
        <v>GERENCIA DE AREA II - SAN JUAN</v>
      </c>
      <c r="F13" s="22" t="s">
        <v>5</v>
      </c>
      <c r="G13" s="22" t="s">
        <v>5</v>
      </c>
      <c r="H13" s="22" t="s">
        <v>6</v>
      </c>
      <c r="I13" s="55"/>
      <c r="J13" s="22"/>
      <c r="K13" s="23"/>
      <c r="L13" s="22"/>
      <c r="M13" s="23"/>
      <c r="N13" s="22" t="s">
        <v>6</v>
      </c>
      <c r="O13" s="23"/>
      <c r="P13" s="22" t="s">
        <v>5</v>
      </c>
      <c r="Q13" s="24" t="s">
        <v>3</v>
      </c>
    </row>
    <row r="14" spans="2:23" ht="30" x14ac:dyDescent="0.25">
      <c r="B14" s="13" t="str">
        <f t="shared" ref="B14:B37" si="0">IF(C14&lt;&gt;0,".","")</f>
        <v>.</v>
      </c>
      <c r="C14" s="21" t="s">
        <v>193</v>
      </c>
      <c r="D14" s="8" t="str">
        <f>IF($B14=".",VLOOKUP($C14,'BD CEAS'!$D$3:$H$15,3,FALSE),"")</f>
        <v>ELIAS PIÑA</v>
      </c>
      <c r="E14" s="8" t="str">
        <f>IF($B14=".",VLOOKUP($C14,'BD CEAS'!$D$3:$H$15,4,FALSE),"")</f>
        <v>GERENCIA DE AREA III - ELIAS PIÑA</v>
      </c>
      <c r="F14" s="22" t="s">
        <v>5</v>
      </c>
      <c r="G14" s="22" t="s">
        <v>5</v>
      </c>
      <c r="H14" s="22" t="s">
        <v>6</v>
      </c>
      <c r="I14" s="55"/>
      <c r="J14" s="22" t="s">
        <v>5</v>
      </c>
      <c r="K14" s="23">
        <v>0.7</v>
      </c>
      <c r="L14" s="22" t="s">
        <v>5</v>
      </c>
      <c r="M14" s="23">
        <v>0.44</v>
      </c>
      <c r="N14" s="22" t="s">
        <v>5</v>
      </c>
      <c r="O14" s="23">
        <v>0.75</v>
      </c>
      <c r="P14" s="22" t="s">
        <v>5</v>
      </c>
      <c r="Q14" s="24" t="s">
        <v>4</v>
      </c>
    </row>
    <row r="15" spans="2:23" x14ac:dyDescent="0.25">
      <c r="B15" s="13" t="str">
        <f t="shared" si="0"/>
        <v>.</v>
      </c>
      <c r="C15" s="21" t="s">
        <v>194</v>
      </c>
      <c r="D15" s="8" t="str">
        <f>IF($B15=".",VLOOKUP($C15,'BD CEAS'!$D$3:$H$15,3,FALSE),"")</f>
        <v>ELIAS PIÑA</v>
      </c>
      <c r="E15" s="8" t="str">
        <f>IF($B15=".",VLOOKUP($C15,'BD CEAS'!$D$3:$H$15,4,FALSE),"")</f>
        <v>GERENCIA DE AREA III - ELIAS PIÑA</v>
      </c>
      <c r="F15" s="22" t="s">
        <v>5</v>
      </c>
      <c r="G15" s="22" t="s">
        <v>5</v>
      </c>
      <c r="H15" s="22" t="s">
        <v>5</v>
      </c>
      <c r="I15" s="55">
        <v>7.0000000000000007E-2</v>
      </c>
      <c r="J15" s="22" t="s">
        <v>6</v>
      </c>
      <c r="K15" s="23"/>
      <c r="L15" s="22" t="s">
        <v>6</v>
      </c>
      <c r="M15" s="23"/>
      <c r="N15" s="22" t="s">
        <v>6</v>
      </c>
      <c r="O15" s="23"/>
      <c r="P15" s="22" t="s">
        <v>5</v>
      </c>
      <c r="Q15" s="24" t="s">
        <v>4</v>
      </c>
    </row>
    <row r="16" spans="2:23" ht="30" x14ac:dyDescent="0.25">
      <c r="B16" s="13" t="str">
        <f t="shared" si="0"/>
        <v/>
      </c>
      <c r="C16" s="21"/>
      <c r="D16" s="8" t="str">
        <f>IF($B16=".",VLOOKUP($C16,'BD CEAS'!$D$3:$H$15,3,FALSE),"")</f>
        <v/>
      </c>
      <c r="E16" s="8" t="str">
        <f>IF($B16=".",VLOOKUP($C16,'BD CEAS'!$D$3:$H$15,4,FALSE),"")</f>
        <v/>
      </c>
      <c r="F16" s="22"/>
      <c r="G16" s="22"/>
      <c r="H16" s="22"/>
      <c r="I16" s="55"/>
      <c r="J16" s="22"/>
      <c r="K16" s="23"/>
      <c r="L16" s="22"/>
      <c r="M16" s="23"/>
      <c r="N16" s="22"/>
      <c r="O16" s="23"/>
      <c r="P16" s="22"/>
      <c r="Q16" s="24"/>
    </row>
    <row r="17" spans="2:17" ht="30" x14ac:dyDescent="0.25">
      <c r="B17" s="13" t="str">
        <f t="shared" si="0"/>
        <v/>
      </c>
      <c r="C17" s="21"/>
      <c r="D17" s="8" t="str">
        <f>IF($B17=".",VLOOKUP($C17,'BD CEAS'!$D$3:$H$15,3,FALSE),"")</f>
        <v/>
      </c>
      <c r="E17" s="8" t="str">
        <f>IF($B17=".",VLOOKUP($C17,'BD CEAS'!$D$3:$H$15,4,FALSE),"")</f>
        <v/>
      </c>
      <c r="F17" s="22"/>
      <c r="G17" s="22"/>
      <c r="H17" s="22"/>
      <c r="I17" s="55"/>
      <c r="J17" s="22"/>
      <c r="K17" s="23"/>
      <c r="L17" s="22"/>
      <c r="M17" s="23"/>
      <c r="N17" s="22"/>
      <c r="O17" s="23"/>
      <c r="P17" s="22"/>
      <c r="Q17" s="24"/>
    </row>
    <row r="18" spans="2:17" x14ac:dyDescent="0.25">
      <c r="B18" s="13" t="str">
        <f t="shared" si="0"/>
        <v/>
      </c>
      <c r="C18" s="21"/>
      <c r="D18" s="8" t="str">
        <f>IF($B18=".",VLOOKUP($C18,'BD CEAS'!$D$3:$H$15,3,FALSE),"")</f>
        <v/>
      </c>
      <c r="E18" s="8" t="str">
        <f>IF($B18=".",VLOOKUP($C18,'BD CEAS'!$D$3:$H$15,4,FALSE),"")</f>
        <v/>
      </c>
      <c r="F18" s="22"/>
      <c r="G18" s="22"/>
      <c r="H18" s="22"/>
      <c r="I18" s="55"/>
      <c r="J18" s="22"/>
      <c r="K18" s="23"/>
      <c r="L18" s="22"/>
      <c r="M18" s="23"/>
      <c r="N18" s="22"/>
      <c r="O18" s="23"/>
      <c r="P18" s="22"/>
      <c r="Q18" s="24"/>
    </row>
    <row r="19" spans="2:17" ht="30" x14ac:dyDescent="0.25">
      <c r="B19" s="13" t="str">
        <f t="shared" si="0"/>
        <v/>
      </c>
      <c r="C19" s="21"/>
      <c r="D19" s="8" t="str">
        <f>IF($B19=".",VLOOKUP($C19,'BD CEAS'!$D$3:$H$15,3,FALSE),"")</f>
        <v/>
      </c>
      <c r="E19" s="8" t="str">
        <f>IF($B19=".",VLOOKUP($C19,'BD CEAS'!$D$3:$H$15,4,FALSE),"")</f>
        <v/>
      </c>
      <c r="F19" s="22"/>
      <c r="G19" s="22"/>
      <c r="H19" s="22"/>
      <c r="I19" s="55"/>
      <c r="J19" s="22"/>
      <c r="K19" s="23"/>
      <c r="L19" s="22"/>
      <c r="M19" s="23"/>
      <c r="N19" s="22"/>
      <c r="O19" s="23"/>
      <c r="P19" s="22"/>
      <c r="Q19" s="24"/>
    </row>
    <row r="20" spans="2:17" x14ac:dyDescent="0.25">
      <c r="B20" s="13" t="str">
        <f t="shared" si="0"/>
        <v/>
      </c>
      <c r="C20" s="21"/>
      <c r="D20" s="8" t="str">
        <f>IF($B20=".",VLOOKUP($C20,'BD CEAS'!$D$3:$H$15,3,FALSE),"")</f>
        <v/>
      </c>
      <c r="E20" s="8" t="str">
        <f>IF($B20=".",VLOOKUP($C20,'BD CEAS'!$D$3:$H$15,4,FALSE),"")</f>
        <v/>
      </c>
      <c r="F20" s="22"/>
      <c r="G20" s="22"/>
      <c r="H20" s="22"/>
      <c r="I20" s="55"/>
      <c r="J20" s="22"/>
      <c r="K20" s="23"/>
      <c r="L20" s="22"/>
      <c r="M20" s="23"/>
      <c r="N20" s="22"/>
      <c r="O20" s="23"/>
      <c r="P20" s="22"/>
      <c r="Q20" s="24"/>
    </row>
    <row r="21" spans="2:17" x14ac:dyDescent="0.25">
      <c r="B21" s="13" t="str">
        <f t="shared" si="0"/>
        <v/>
      </c>
      <c r="C21" s="21"/>
      <c r="D21" s="8" t="str">
        <f>IF($B21=".",VLOOKUP($C21,'BD CEAS'!$D$3:$H$15,3,FALSE),"")</f>
        <v/>
      </c>
      <c r="E21" s="8" t="str">
        <f>IF($B21=".",VLOOKUP($C21,'BD CEAS'!$D$3:$H$15,4,FALSE),"")</f>
        <v/>
      </c>
      <c r="F21" s="22"/>
      <c r="G21" s="22"/>
      <c r="H21" s="22"/>
      <c r="I21" s="55"/>
      <c r="J21" s="22"/>
      <c r="K21" s="23"/>
      <c r="L21" s="22"/>
      <c r="M21" s="23"/>
      <c r="N21" s="22"/>
      <c r="O21" s="23"/>
      <c r="P21" s="22"/>
      <c r="Q21" s="24"/>
    </row>
    <row r="22" spans="2:17" ht="30" x14ac:dyDescent="0.25">
      <c r="B22" s="13" t="str">
        <f t="shared" si="0"/>
        <v/>
      </c>
      <c r="C22" s="21"/>
      <c r="D22" s="8" t="str">
        <f>IF($B22=".",VLOOKUP($C22,'BD CEAS'!$D$3:$H$15,3,FALSE),"")</f>
        <v/>
      </c>
      <c r="E22" s="8" t="str">
        <f>IF($B22=".",VLOOKUP($C22,'BD CEAS'!$D$3:$H$15,4,FALSE),"")</f>
        <v/>
      </c>
      <c r="F22" s="22"/>
      <c r="G22" s="22"/>
      <c r="H22" s="22"/>
      <c r="I22" s="55"/>
      <c r="J22" s="22"/>
      <c r="K22" s="23"/>
      <c r="L22" s="22"/>
      <c r="M22" s="23"/>
      <c r="N22" s="22"/>
      <c r="O22" s="23"/>
      <c r="P22" s="22"/>
      <c r="Q22" s="24"/>
    </row>
    <row r="23" spans="2:17" ht="30" x14ac:dyDescent="0.25">
      <c r="B23" s="13" t="str">
        <f t="shared" si="0"/>
        <v/>
      </c>
      <c r="C23" s="21"/>
      <c r="D23" s="8" t="str">
        <f>IF($B23=".",VLOOKUP($C23,'BD CEAS'!$D$3:$H$15,3,FALSE),"")</f>
        <v/>
      </c>
      <c r="E23" s="8" t="str">
        <f>IF($B23=".",VLOOKUP($C23,'BD CEAS'!$D$3:$H$15,4,FALSE),"")</f>
        <v/>
      </c>
      <c r="F23" s="22"/>
      <c r="G23" s="22"/>
      <c r="H23" s="22"/>
      <c r="I23" s="55"/>
      <c r="J23" s="22"/>
      <c r="K23" s="23"/>
      <c r="L23" s="22"/>
      <c r="M23" s="23"/>
      <c r="N23" s="22"/>
      <c r="O23" s="23"/>
      <c r="P23" s="22"/>
      <c r="Q23" s="24"/>
    </row>
    <row r="24" spans="2:17" ht="30" x14ac:dyDescent="0.25">
      <c r="B24" s="13" t="str">
        <f t="shared" si="0"/>
        <v/>
      </c>
      <c r="C24" s="21"/>
      <c r="D24" s="8" t="str">
        <f>IF($B24=".",VLOOKUP($C24,'BD CEAS'!$D$3:$H$15,3,FALSE),"")</f>
        <v/>
      </c>
      <c r="E24" s="8" t="str">
        <f>IF($B24=".",VLOOKUP($C24,'BD CEAS'!$D$3:$H$15,4,FALSE),"")</f>
        <v/>
      </c>
      <c r="F24" s="22"/>
      <c r="G24" s="22"/>
      <c r="H24" s="22"/>
      <c r="I24" s="55"/>
      <c r="J24" s="22"/>
      <c r="K24" s="23"/>
      <c r="L24" s="22"/>
      <c r="M24" s="23"/>
      <c r="N24" s="22"/>
      <c r="O24" s="23"/>
      <c r="P24" s="22"/>
      <c r="Q24" s="24"/>
    </row>
    <row r="25" spans="2:17" ht="30" x14ac:dyDescent="0.25">
      <c r="B25" s="13" t="str">
        <f t="shared" si="0"/>
        <v/>
      </c>
      <c r="C25" s="21"/>
      <c r="D25" s="8" t="str">
        <f>IF($B25=".",VLOOKUP($C25,'BD CEAS'!$D$3:$H$15,3,FALSE),"")</f>
        <v/>
      </c>
      <c r="E25" s="8" t="str">
        <f>IF($B25=".",VLOOKUP($C25,'BD CEAS'!$D$3:$H$15,4,FALSE),"")</f>
        <v/>
      </c>
      <c r="F25" s="22"/>
      <c r="G25" s="22"/>
      <c r="H25" s="22"/>
      <c r="I25" s="55"/>
      <c r="J25" s="22"/>
      <c r="K25" s="23"/>
      <c r="L25" s="22"/>
      <c r="M25" s="23"/>
      <c r="N25" s="22"/>
      <c r="O25" s="23"/>
      <c r="P25" s="22"/>
      <c r="Q25" s="24"/>
    </row>
    <row r="26" spans="2:17" x14ac:dyDescent="0.25">
      <c r="B26" s="13" t="str">
        <f t="shared" si="0"/>
        <v/>
      </c>
      <c r="C26" s="21"/>
      <c r="D26" s="8" t="str">
        <f>IF($B26=".",VLOOKUP($C26,'BD CEAS'!$D$3:$H$15,3,FALSE),"")</f>
        <v/>
      </c>
      <c r="E26" s="8" t="str">
        <f>IF($B26=".",VLOOKUP($C26,'BD CEAS'!$D$3:$H$15,4,FALSE),"")</f>
        <v/>
      </c>
      <c r="F26" s="22"/>
      <c r="G26" s="22"/>
      <c r="H26" s="22"/>
      <c r="I26" s="55"/>
      <c r="J26" s="22"/>
      <c r="K26" s="23"/>
      <c r="L26" s="22"/>
      <c r="M26" s="23"/>
      <c r="N26" s="22"/>
      <c r="O26" s="23"/>
      <c r="P26" s="22"/>
      <c r="Q26" s="24"/>
    </row>
    <row r="27" spans="2:17" x14ac:dyDescent="0.25">
      <c r="B27" s="13" t="str">
        <f t="shared" si="0"/>
        <v/>
      </c>
      <c r="C27" s="21"/>
      <c r="D27" s="8" t="str">
        <f>IF($B27=".",VLOOKUP($C27,'BD CEAS'!$D$3:$H$15,3,FALSE),"")</f>
        <v/>
      </c>
      <c r="E27" s="8" t="str">
        <f>IF($B27=".",VLOOKUP($C27,'BD CEAS'!$D$3:$H$15,4,FALSE),"")</f>
        <v/>
      </c>
      <c r="F27" s="22"/>
      <c r="G27" s="22"/>
      <c r="H27" s="22"/>
      <c r="I27" s="55"/>
      <c r="J27" s="22"/>
      <c r="K27" s="23"/>
      <c r="L27" s="22"/>
      <c r="M27" s="23"/>
      <c r="N27" s="22"/>
      <c r="O27" s="23"/>
      <c r="P27" s="22"/>
      <c r="Q27" s="24"/>
    </row>
    <row r="28" spans="2:17" x14ac:dyDescent="0.25">
      <c r="B28" s="13" t="str">
        <f t="shared" si="0"/>
        <v/>
      </c>
      <c r="C28" s="21"/>
      <c r="D28" s="8" t="str">
        <f>IF($B28=".",VLOOKUP($C28,'BD CEAS'!$D$3:$H$15,3,FALSE),"")</f>
        <v/>
      </c>
      <c r="E28" s="8" t="str">
        <f>IF($B28=".",VLOOKUP($C28,'BD CEAS'!$D$3:$H$15,4,FALSE),"")</f>
        <v/>
      </c>
      <c r="F28" s="22"/>
      <c r="G28" s="22"/>
      <c r="H28" s="22"/>
      <c r="I28" s="55"/>
      <c r="J28" s="22"/>
      <c r="K28" s="23"/>
      <c r="L28" s="22"/>
      <c r="M28" s="23"/>
      <c r="N28" s="22"/>
      <c r="O28" s="23"/>
      <c r="P28" s="22"/>
      <c r="Q28" s="24"/>
    </row>
    <row r="29" spans="2:17" x14ac:dyDescent="0.25">
      <c r="B29" s="13" t="str">
        <f t="shared" si="0"/>
        <v/>
      </c>
      <c r="C29" s="21"/>
      <c r="D29" s="8" t="str">
        <f>IF($B29=".",VLOOKUP($C29,'BD CEAS'!$D$3:$H$15,3,FALSE),"")</f>
        <v/>
      </c>
      <c r="E29" s="8" t="str">
        <f>IF($B29=".",VLOOKUP($C29,'BD CEAS'!$D$3:$H$15,4,FALSE),"")</f>
        <v/>
      </c>
      <c r="F29" s="22"/>
      <c r="G29" s="22"/>
      <c r="H29" s="22"/>
      <c r="I29" s="55"/>
      <c r="J29" s="22"/>
      <c r="K29" s="23"/>
      <c r="L29" s="22"/>
      <c r="M29" s="23"/>
      <c r="N29" s="22"/>
      <c r="O29" s="23"/>
      <c r="P29" s="22"/>
      <c r="Q29" s="24"/>
    </row>
    <row r="30" spans="2:17" x14ac:dyDescent="0.25">
      <c r="B30" s="13" t="str">
        <f t="shared" si="0"/>
        <v/>
      </c>
      <c r="C30" s="21"/>
      <c r="D30" s="8" t="str">
        <f>IF($B30=".",VLOOKUP($C30,'BD CEAS'!$D$3:$H$15,3,FALSE),"")</f>
        <v/>
      </c>
      <c r="E30" s="8" t="str">
        <f>IF($B30=".",VLOOKUP($C30,'BD CEAS'!$D$3:$H$15,4,FALSE),"")</f>
        <v/>
      </c>
      <c r="F30" s="22"/>
      <c r="G30" s="22"/>
      <c r="H30" s="22"/>
      <c r="I30" s="55"/>
      <c r="J30" s="22"/>
      <c r="K30" s="23"/>
      <c r="L30" s="22"/>
      <c r="M30" s="23"/>
      <c r="N30" s="22"/>
      <c r="O30" s="23"/>
      <c r="P30" s="22"/>
      <c r="Q30" s="24"/>
    </row>
    <row r="31" spans="2:17" x14ac:dyDescent="0.25">
      <c r="B31" s="13" t="str">
        <f t="shared" si="0"/>
        <v/>
      </c>
      <c r="C31" s="21"/>
      <c r="D31" s="8" t="str">
        <f>IF($B31=".",VLOOKUP($C31,'BD CEAS'!$D$3:$H$15,3,FALSE),"")</f>
        <v/>
      </c>
      <c r="E31" s="8" t="str">
        <f>IF($B31=".",VLOOKUP($C31,'BD CEAS'!$D$3:$H$15,4,FALSE),"")</f>
        <v/>
      </c>
      <c r="F31" s="22"/>
      <c r="G31" s="22"/>
      <c r="H31" s="22"/>
      <c r="I31" s="55"/>
      <c r="J31" s="22"/>
      <c r="K31" s="23"/>
      <c r="L31" s="22"/>
      <c r="M31" s="23"/>
      <c r="N31" s="22"/>
      <c r="O31" s="23"/>
      <c r="P31" s="22"/>
      <c r="Q31" s="24"/>
    </row>
    <row r="32" spans="2:17" x14ac:dyDescent="0.25">
      <c r="B32" s="13" t="str">
        <f t="shared" si="0"/>
        <v/>
      </c>
      <c r="C32" s="21"/>
      <c r="D32" s="8" t="str">
        <f>IF($B32=".",VLOOKUP($C32,'BD CEAS'!$D$3:$H$15,3,FALSE),"")</f>
        <v/>
      </c>
      <c r="E32" s="8" t="str">
        <f>IF($B32=".",VLOOKUP($C32,'BD CEAS'!$D$3:$H$15,4,FALSE),"")</f>
        <v/>
      </c>
      <c r="F32" s="22"/>
      <c r="G32" s="22"/>
      <c r="H32" s="22"/>
      <c r="I32" s="55"/>
      <c r="J32" s="22"/>
      <c r="K32" s="23"/>
      <c r="L32" s="22"/>
      <c r="M32" s="23"/>
      <c r="N32" s="22"/>
      <c r="O32" s="23"/>
      <c r="P32" s="22"/>
      <c r="Q32" s="24"/>
    </row>
    <row r="33" spans="2:17" x14ac:dyDescent="0.25">
      <c r="B33" s="13" t="str">
        <f t="shared" si="0"/>
        <v/>
      </c>
      <c r="C33" s="21"/>
      <c r="D33" s="8" t="str">
        <f>IF($B33=".",VLOOKUP($C33,'BD CEAS'!$D$3:$H$15,3,FALSE),"")</f>
        <v/>
      </c>
      <c r="E33" s="8" t="str">
        <f>IF($B33=".",VLOOKUP($C33,'BD CEAS'!$D$3:$H$15,4,FALSE),"")</f>
        <v/>
      </c>
      <c r="F33" s="22"/>
      <c r="G33" s="22"/>
      <c r="H33" s="22"/>
      <c r="I33" s="55"/>
      <c r="J33" s="22"/>
      <c r="K33" s="23"/>
      <c r="L33" s="22"/>
      <c r="M33" s="23"/>
      <c r="N33" s="22"/>
      <c r="O33" s="23"/>
      <c r="P33" s="22"/>
      <c r="Q33" s="24"/>
    </row>
    <row r="34" spans="2:17" x14ac:dyDescent="0.25">
      <c r="B34" s="13" t="str">
        <f t="shared" si="0"/>
        <v/>
      </c>
      <c r="C34" s="21"/>
      <c r="D34" s="8" t="str">
        <f>IF($B34=".",VLOOKUP($C34,'BD CEAS'!$D$3:$H$15,3,FALSE),"")</f>
        <v/>
      </c>
      <c r="E34" s="8" t="str">
        <f>IF($B34=".",VLOOKUP($C34,'BD CEAS'!$D$3:$H$15,4,FALSE),"")</f>
        <v/>
      </c>
      <c r="F34" s="22"/>
      <c r="G34" s="22"/>
      <c r="H34" s="22"/>
      <c r="I34" s="55"/>
      <c r="J34" s="22"/>
      <c r="K34" s="23"/>
      <c r="L34" s="22"/>
      <c r="M34" s="23"/>
      <c r="N34" s="22"/>
      <c r="O34" s="23"/>
      <c r="P34" s="22"/>
      <c r="Q34" s="24"/>
    </row>
    <row r="35" spans="2:17" x14ac:dyDescent="0.25">
      <c r="B35" s="13" t="str">
        <f t="shared" si="0"/>
        <v/>
      </c>
      <c r="C35" s="21"/>
      <c r="D35" s="8" t="str">
        <f>IF($B35=".",VLOOKUP($C35,'BD CEAS'!$D$3:$H$15,3,FALSE),"")</f>
        <v/>
      </c>
      <c r="E35" s="8" t="str">
        <f>IF($B35=".",VLOOKUP($C35,'BD CEAS'!$D$3:$H$15,4,FALSE),"")</f>
        <v/>
      </c>
      <c r="F35" s="22"/>
      <c r="G35" s="22"/>
      <c r="H35" s="22"/>
      <c r="I35" s="55"/>
      <c r="J35" s="22"/>
      <c r="K35" s="23"/>
      <c r="L35" s="22"/>
      <c r="M35" s="23"/>
      <c r="N35" s="22"/>
      <c r="O35" s="23"/>
      <c r="P35" s="22"/>
      <c r="Q35" s="24"/>
    </row>
    <row r="36" spans="2:17" x14ac:dyDescent="0.25">
      <c r="B36" s="13" t="str">
        <f t="shared" si="0"/>
        <v/>
      </c>
      <c r="C36" s="21"/>
      <c r="D36" s="8" t="str">
        <f>IF($B36=".",VLOOKUP($C36,'BD CEAS'!$D$3:$H$15,3,FALSE),"")</f>
        <v/>
      </c>
      <c r="E36" s="8" t="str">
        <f>IF($B36=".",VLOOKUP($C36,'BD CEAS'!$D$3:$H$15,4,FALSE),"")</f>
        <v/>
      </c>
      <c r="F36" s="22"/>
      <c r="G36" s="22"/>
      <c r="H36" s="22"/>
      <c r="I36" s="55"/>
      <c r="J36" s="22"/>
      <c r="K36" s="23"/>
      <c r="L36" s="22"/>
      <c r="M36" s="23"/>
      <c r="N36" s="22"/>
      <c r="O36" s="23"/>
      <c r="P36" s="22"/>
      <c r="Q36" s="24"/>
    </row>
    <row r="37" spans="2:17" x14ac:dyDescent="0.25">
      <c r="B37" s="13" t="str">
        <f t="shared" si="0"/>
        <v/>
      </c>
      <c r="C37" s="21"/>
      <c r="D37" s="8" t="str">
        <f>IF($B37=".",VLOOKUP($C37,'BD CEAS'!$D$3:$H$15,3,FALSE),"")</f>
        <v/>
      </c>
      <c r="E37" s="8" t="str">
        <f>IF($B37=".",VLOOKUP($C37,'BD CEAS'!$D$3:$H$15,4,FALSE),"")</f>
        <v/>
      </c>
      <c r="F37" s="22"/>
      <c r="G37" s="22"/>
      <c r="H37" s="22"/>
      <c r="I37" s="55"/>
      <c r="J37" s="22"/>
      <c r="K37" s="23"/>
      <c r="L37" s="22"/>
      <c r="M37" s="23"/>
      <c r="N37" s="22"/>
      <c r="O37" s="23"/>
      <c r="P37" s="22"/>
      <c r="Q37" s="24"/>
    </row>
    <row r="38" spans="2:17" x14ac:dyDescent="0.25">
      <c r="B38" s="2"/>
      <c r="C38" s="89" t="s">
        <v>7</v>
      </c>
      <c r="D38" s="90"/>
      <c r="E38" s="90"/>
      <c r="F38" s="56">
        <f>COUNTIF(F13:F37,"SI")</f>
        <v>3</v>
      </c>
      <c r="G38" s="56">
        <f>COUNTIF(G13:G37,"SI")</f>
        <v>3</v>
      </c>
      <c r="H38" s="56">
        <f>COUNTIF(H13:H37,"SI")</f>
        <v>1</v>
      </c>
      <c r="I38" s="87" t="s">
        <v>10</v>
      </c>
      <c r="J38" s="56">
        <f>COUNTIF(J13:J37,"SI")</f>
        <v>1</v>
      </c>
      <c r="K38" s="87" t="s">
        <v>10</v>
      </c>
      <c r="L38" s="56">
        <f>COUNTIF(L13:L37,"SI")</f>
        <v>1</v>
      </c>
      <c r="M38" s="87" t="s">
        <v>10</v>
      </c>
      <c r="N38" s="56">
        <f>COUNTIF(N13:N37,"SI")</f>
        <v>1</v>
      </c>
      <c r="O38" s="87" t="s">
        <v>10</v>
      </c>
      <c r="P38" s="56">
        <f>COUNTIF(P13:P37,"SI")</f>
        <v>3</v>
      </c>
      <c r="Q38" s="64">
        <f>COUNTIF(Q13:Q37,"Optimo")</f>
        <v>1</v>
      </c>
    </row>
    <row r="39" spans="2:17" x14ac:dyDescent="0.25">
      <c r="B39" s="2"/>
      <c r="C39" s="91" t="s">
        <v>8</v>
      </c>
      <c r="D39" s="92"/>
      <c r="E39" s="92"/>
      <c r="F39" s="19">
        <f>COUNTIF(F13:F37,"NO")</f>
        <v>0</v>
      </c>
      <c r="G39" s="19">
        <f>COUNTIF(G13:G37,"NO")</f>
        <v>0</v>
      </c>
      <c r="H39" s="19">
        <f>COUNTIF(H13:H37,"NO")</f>
        <v>2</v>
      </c>
      <c r="I39" s="88"/>
      <c r="J39" s="19">
        <f>COUNTIF(J13:J37,"NO")</f>
        <v>1</v>
      </c>
      <c r="K39" s="88"/>
      <c r="L39" s="19">
        <f>COUNTIF(L13:L37,"NO")</f>
        <v>1</v>
      </c>
      <c r="M39" s="88"/>
      <c r="N39" s="19">
        <f>COUNTIF(N13:N37,"NO")</f>
        <v>2</v>
      </c>
      <c r="O39" s="88"/>
      <c r="P39" s="19">
        <f>COUNTIF(P13:P37,"NO")</f>
        <v>0</v>
      </c>
      <c r="Q39" s="65">
        <f>COUNTIF(Q13:Q37,"Bajo")</f>
        <v>2</v>
      </c>
    </row>
    <row r="40" spans="2:17" x14ac:dyDescent="0.25">
      <c r="B40" s="2"/>
      <c r="C40" s="93" t="s">
        <v>9</v>
      </c>
      <c r="D40" s="94"/>
      <c r="E40" s="94"/>
      <c r="F40" s="20">
        <f>IF((F38+F39)=0,0,+F38/(F38+F39))</f>
        <v>1</v>
      </c>
      <c r="G40" s="20">
        <f>IF((G38+G39)=0,0,+G38/(G38+G39))</f>
        <v>1</v>
      </c>
      <c r="H40" s="20">
        <f>IF((H38+H39)=0,0,+H38/(H38+H39))</f>
        <v>0.33333333333333331</v>
      </c>
      <c r="I40" s="88"/>
      <c r="J40" s="20">
        <f t="shared" ref="J40" si="1">IF((J38+J39)=0,0,+J38/(J38+J39))</f>
        <v>0.5</v>
      </c>
      <c r="K40" s="88"/>
      <c r="L40" s="20">
        <f t="shared" ref="L40" si="2">IF((L38+L39)=0,0,+L38/(L38+L39))</f>
        <v>0.5</v>
      </c>
      <c r="M40" s="88"/>
      <c r="N40" s="20">
        <f>IF((N38+N39)=0,0,+N38/(N38+N39))</f>
        <v>0.33333333333333331</v>
      </c>
      <c r="O40" s="88"/>
      <c r="P40" s="20">
        <f>IF((P38+P39)=0,0,+P38/(P38+P39))</f>
        <v>1</v>
      </c>
      <c r="Q40" s="66">
        <f>IF((Q38+Q39)=0,0,+Q38/(Q38+Q39))</f>
        <v>0.33333333333333331</v>
      </c>
    </row>
    <row r="41" spans="2:17" ht="15" customHeight="1" thickBot="1" x14ac:dyDescent="0.3">
      <c r="C41" s="78" t="s">
        <v>183</v>
      </c>
      <c r="D41" s="79"/>
      <c r="E41" s="79"/>
      <c r="F41" s="67"/>
      <c r="G41" s="67"/>
      <c r="H41" s="67"/>
      <c r="I41" s="68">
        <f>AVERAGE(I13:I37)</f>
        <v>7.0000000000000007E-2</v>
      </c>
      <c r="J41" s="67"/>
      <c r="K41" s="68">
        <f>AVERAGE(K13:K37)</f>
        <v>0.7</v>
      </c>
      <c r="L41" s="67"/>
      <c r="M41" s="68">
        <f>AVERAGE(M13:M37)</f>
        <v>0.44</v>
      </c>
      <c r="N41" s="69"/>
      <c r="O41" s="68">
        <f>AVERAGE(O13:O37)</f>
        <v>0.75</v>
      </c>
      <c r="P41" s="67"/>
      <c r="Q41" s="70"/>
    </row>
  </sheetData>
  <sheetProtection algorithmName="SHA-512" hashValue="1IjTZ9I+lZR8OHTloz+nCh6nePEDd7uOb8uyQwQwI+gk3ZG5do5cIzBecG40mEfvEs+VmkdJ2X2brKvHDBqy9A==" saltValue="9JmUGhGtRXt6lXuLVpztsw==" spinCount="100000" sheet="1" objects="1" scenarios="1"/>
  <mergeCells count="15">
    <mergeCell ref="B11:B12"/>
    <mergeCell ref="C11:E12"/>
    <mergeCell ref="F11:F12"/>
    <mergeCell ref="G11:G12"/>
    <mergeCell ref="C38:E38"/>
    <mergeCell ref="P11:P12"/>
    <mergeCell ref="Q11:Q12"/>
    <mergeCell ref="H11:O11"/>
    <mergeCell ref="C41:E41"/>
    <mergeCell ref="K38:K40"/>
    <mergeCell ref="M38:M40"/>
    <mergeCell ref="I38:I40"/>
    <mergeCell ref="O38:O40"/>
    <mergeCell ref="C39:E39"/>
    <mergeCell ref="C40:E40"/>
  </mergeCells>
  <conditionalFormatting sqref="F38:H40 P38:Q40 N38:N40 C38:C40">
    <cfRule type="containsBlanks" dxfId="4" priority="7">
      <formula>LEN(TRIM(C38))=0</formula>
    </cfRule>
  </conditionalFormatting>
  <conditionalFormatting sqref="J38:J40 L38:L40">
    <cfRule type="containsBlanks" dxfId="3" priority="5">
      <formula>LEN(TRIM(J38))=0</formula>
    </cfRule>
  </conditionalFormatting>
  <conditionalFormatting sqref="D9">
    <cfRule type="cellIs" dxfId="2" priority="3" operator="equal">
      <formula>0</formula>
    </cfRule>
  </conditionalFormatting>
  <conditionalFormatting sqref="D5:D7">
    <cfRule type="cellIs" dxfId="1" priority="1" operator="equal">
      <formula>0</formula>
    </cfRule>
    <cfRule type="cellIs" dxfId="0" priority="2" operator="equal">
      <formula>0</formula>
    </cfRule>
  </conditionalFormatting>
  <dataValidations count="3">
    <dataValidation type="list" allowBlank="1" showInputMessage="1" showErrorMessage="1" sqref="F13:H37 N13:N37 P13:P37 J13:J37 L13:L37">
      <formula1>$R$1:$R$2</formula1>
    </dataValidation>
    <dataValidation type="list" allowBlank="1" showInputMessage="1" showErrorMessage="1" sqref="D8">
      <formula1>$R$5:$R$8</formula1>
    </dataValidation>
    <dataValidation type="list" allowBlank="1" showInputMessage="1" showErrorMessage="1" sqref="Q13:Q37">
      <formula1>$R$3:$R$4</formula1>
    </dataValidation>
  </dataValidations>
  <pageMargins left="0.7" right="0.7" top="0.75" bottom="0.75" header="0.3" footer="0.3"/>
  <pageSetup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'BD CEAS'!$D$3:$D$15</xm:f>
          </x14:formula1>
          <xm:sqref>C13:C37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6"/>
  <sheetViews>
    <sheetView showGridLines="0" tabSelected="1" zoomScale="93" zoomScaleNormal="93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5" sqref="E5:H5"/>
    </sheetView>
  </sheetViews>
  <sheetFormatPr baseColWidth="10" defaultRowHeight="15" x14ac:dyDescent="0.25"/>
  <cols>
    <col min="1" max="1" width="1.5703125" customWidth="1"/>
    <col min="2" max="2" width="2.140625" customWidth="1"/>
    <col min="3" max="3" width="45.28515625" style="2" customWidth="1"/>
    <col min="4" max="4" width="17.7109375" style="2" customWidth="1"/>
    <col min="5" max="5" width="15.140625" style="2" customWidth="1"/>
    <col min="6" max="6" width="15.28515625" style="2" customWidth="1"/>
    <col min="7" max="7" width="11.140625" style="2" customWidth="1"/>
    <col min="8" max="8" width="11.5703125" style="2" customWidth="1"/>
    <col min="9" max="9" width="10.42578125" style="2" customWidth="1"/>
    <col min="10" max="10" width="8.42578125" style="2" customWidth="1"/>
    <col min="11" max="11" width="11" style="2" customWidth="1"/>
    <col min="12" max="12" width="8.7109375" customWidth="1"/>
    <col min="13" max="13" width="7.85546875" customWidth="1"/>
    <col min="14" max="14" width="2.7109375" customWidth="1"/>
    <col min="15" max="15" width="14" customWidth="1"/>
  </cols>
  <sheetData>
    <row r="1" spans="3:16" ht="36.75" customHeight="1" x14ac:dyDescent="0.25">
      <c r="C1" s="103" t="s">
        <v>225</v>
      </c>
      <c r="D1" s="103"/>
      <c r="E1" s="103"/>
      <c r="F1" s="103"/>
      <c r="K1"/>
      <c r="M1" s="27"/>
      <c r="P1" s="33" t="s">
        <v>5</v>
      </c>
    </row>
    <row r="2" spans="3:16" ht="15.75" x14ac:dyDescent="0.25">
      <c r="C2" s="38" t="s">
        <v>234</v>
      </c>
      <c r="D2"/>
      <c r="E2" s="44"/>
      <c r="F2" s="44"/>
      <c r="K2"/>
      <c r="M2" s="27"/>
      <c r="P2" s="33" t="s">
        <v>6</v>
      </c>
    </row>
    <row r="3" spans="3:16" x14ac:dyDescent="0.25">
      <c r="C3"/>
      <c r="D3"/>
      <c r="E3" s="44"/>
      <c r="F3" s="44"/>
      <c r="K3"/>
      <c r="P3" s="34" t="s">
        <v>3</v>
      </c>
    </row>
    <row r="4" spans="3:16" x14ac:dyDescent="0.25">
      <c r="C4"/>
      <c r="D4"/>
      <c r="E4" s="44"/>
      <c r="F4" s="44"/>
      <c r="K4"/>
      <c r="P4" s="34"/>
    </row>
    <row r="5" spans="3:16" ht="18.75" x14ac:dyDescent="0.25">
      <c r="C5" s="104" t="str">
        <f>CONCATENATE(SUP_CPN!C4,"  ",SUP_CPN!D4)</f>
        <v>Servicio Regional de Salud:  El Valle</v>
      </c>
      <c r="D5" s="104"/>
      <c r="E5" s="105" t="str">
        <f>CONCATENATE(SUP_CPN!C7,"  ",SUP_CPN!D7,"  ",SUP_CPN!D8)</f>
        <v>Trimestre:  Octubre-Diciembre  2019</v>
      </c>
      <c r="F5" s="105"/>
      <c r="G5" s="105"/>
      <c r="H5" s="105"/>
      <c r="I5" s="72"/>
      <c r="J5" s="72"/>
      <c r="K5" s="72"/>
      <c r="L5" s="73"/>
      <c r="M5" s="73"/>
      <c r="P5" s="34"/>
    </row>
    <row r="6" spans="3:16" ht="15" customHeight="1" x14ac:dyDescent="0.25">
      <c r="C6" s="36"/>
      <c r="D6" s="37"/>
      <c r="E6" s="44"/>
      <c r="F6" s="44"/>
      <c r="P6" s="35" t="s">
        <v>205</v>
      </c>
    </row>
    <row r="7" spans="3:16" ht="18.75" x14ac:dyDescent="0.3">
      <c r="C7" s="106" t="s">
        <v>235</v>
      </c>
      <c r="D7" s="107"/>
      <c r="E7" s="108"/>
      <c r="O7" s="2"/>
      <c r="P7" s="35" t="s">
        <v>206</v>
      </c>
    </row>
    <row r="8" spans="3:16" x14ac:dyDescent="0.25">
      <c r="C8" s="26" t="s">
        <v>12</v>
      </c>
      <c r="D8" s="15" t="s">
        <v>14</v>
      </c>
      <c r="E8" s="15" t="s">
        <v>11</v>
      </c>
      <c r="O8" s="2"/>
      <c r="P8" s="35" t="s">
        <v>207</v>
      </c>
    </row>
    <row r="9" spans="3:16" x14ac:dyDescent="0.25">
      <c r="C9" s="50" t="s">
        <v>13</v>
      </c>
      <c r="D9" s="51">
        <f>SUP_CPN!D6</f>
        <v>123</v>
      </c>
      <c r="E9" s="16">
        <f>IF(SUP_CPN!D5=0,0,D9/SUP_CPN!D5)</f>
        <v>0.96850393700787396</v>
      </c>
      <c r="O9" s="2"/>
      <c r="P9" s="35" t="s">
        <v>208</v>
      </c>
    </row>
    <row r="10" spans="3:16" x14ac:dyDescent="0.25">
      <c r="C10" s="50" t="s">
        <v>15</v>
      </c>
      <c r="D10" s="14">
        <f>SUP_CPN!F212</f>
        <v>123</v>
      </c>
      <c r="E10" s="18">
        <f>IF(D9=0,0,+D10/$D$9)</f>
        <v>1</v>
      </c>
      <c r="O10" s="2"/>
    </row>
    <row r="11" spans="3:16" x14ac:dyDescent="0.25">
      <c r="C11" s="50" t="s">
        <v>16</v>
      </c>
      <c r="D11" s="14">
        <f>SUP_CPN!G212</f>
        <v>115</v>
      </c>
      <c r="E11" s="18">
        <f>IF(D10=0,0,+D11/$D$9)</f>
        <v>0.93495934959349591</v>
      </c>
      <c r="O11" s="2"/>
    </row>
    <row r="12" spans="3:16" x14ac:dyDescent="0.25">
      <c r="C12" s="50" t="s">
        <v>181</v>
      </c>
      <c r="D12" s="14">
        <f>SUP_CPN!H212</f>
        <v>75</v>
      </c>
      <c r="E12" s="18">
        <f t="shared" ref="E12:E13" si="0">IF(D11=0,0,+D12/$D$9)</f>
        <v>0.6097560975609756</v>
      </c>
      <c r="M12" s="31"/>
      <c r="O12" s="2"/>
    </row>
    <row r="13" spans="3:16" x14ac:dyDescent="0.25">
      <c r="C13" s="50" t="s">
        <v>182</v>
      </c>
      <c r="D13" s="14">
        <f>SUP_CPN!J212</f>
        <v>0</v>
      </c>
      <c r="E13" s="18">
        <f t="shared" si="0"/>
        <v>0</v>
      </c>
      <c r="M13" s="31"/>
      <c r="O13" s="2"/>
    </row>
    <row r="14" spans="3:16" x14ac:dyDescent="0.25">
      <c r="C14" s="52" t="s">
        <v>213</v>
      </c>
      <c r="D14" s="32"/>
      <c r="E14" s="30">
        <f>SUP_CPN!I215</f>
        <v>0.12186842105263156</v>
      </c>
    </row>
    <row r="15" spans="3:16" x14ac:dyDescent="0.25">
      <c r="C15" s="52" t="s">
        <v>214</v>
      </c>
      <c r="D15" s="32"/>
      <c r="E15" s="30" t="e">
        <f>SUP_CPN!K215</f>
        <v>#DIV/0!</v>
      </c>
    </row>
    <row r="16" spans="3:16" x14ac:dyDescent="0.25">
      <c r="C16" s="52" t="s">
        <v>228</v>
      </c>
      <c r="D16" s="14">
        <f>SUP_CPN!L212</f>
        <v>122</v>
      </c>
      <c r="E16" s="18">
        <f>IF(D16=0,0,+D16/$D$9)</f>
        <v>0.99186991869918695</v>
      </c>
    </row>
    <row r="17" spans="3:15" x14ac:dyDescent="0.25">
      <c r="C17" s="50" t="s">
        <v>211</v>
      </c>
      <c r="D17" s="14">
        <f>SUP_CPN!M212</f>
        <v>45</v>
      </c>
      <c r="E17" s="18">
        <f t="shared" ref="E17:E18" si="1">IF(D16=0,0,+D17/$D$9)</f>
        <v>0.36585365853658536</v>
      </c>
      <c r="M17" s="31"/>
      <c r="O17" s="2"/>
    </row>
    <row r="18" spans="3:15" x14ac:dyDescent="0.25">
      <c r="C18" s="50" t="s">
        <v>212</v>
      </c>
      <c r="D18" s="14">
        <f>SUP_CPN!M213</f>
        <v>78</v>
      </c>
      <c r="E18" s="18">
        <f t="shared" si="1"/>
        <v>0.63414634146341464</v>
      </c>
      <c r="M18" s="31"/>
      <c r="O18" s="2"/>
    </row>
    <row r="19" spans="3:15" ht="15.75" x14ac:dyDescent="0.25">
      <c r="C19" s="17"/>
      <c r="D19" s="9"/>
      <c r="M19" s="31"/>
      <c r="O19" s="2"/>
    </row>
    <row r="20" spans="3:15" ht="18.75" x14ac:dyDescent="0.25">
      <c r="C20" s="36"/>
      <c r="D20" s="9"/>
      <c r="M20" s="31"/>
      <c r="O20" s="2"/>
    </row>
    <row r="21" spans="3:15" ht="18.75" x14ac:dyDescent="0.3">
      <c r="C21" s="106" t="s">
        <v>236</v>
      </c>
      <c r="D21" s="107"/>
      <c r="E21" s="108"/>
      <c r="L21" s="1"/>
      <c r="N21" s="4"/>
    </row>
    <row r="22" spans="3:15" x14ac:dyDescent="0.25">
      <c r="C22" s="26" t="s">
        <v>12</v>
      </c>
      <c r="D22" s="15" t="s">
        <v>14</v>
      </c>
      <c r="E22" s="15" t="s">
        <v>11</v>
      </c>
      <c r="H22"/>
      <c r="I22"/>
      <c r="J22"/>
      <c r="K22"/>
    </row>
    <row r="23" spans="3:15" x14ac:dyDescent="0.25">
      <c r="C23" s="52" t="s">
        <v>202</v>
      </c>
      <c r="D23" s="53">
        <f>SUP_CEAS!D7</f>
        <v>3</v>
      </c>
      <c r="E23" s="30">
        <f>IF(SUP_CEAS!D6=0,0,D23/SUP_CEAS!D6)</f>
        <v>0.23076923076923078</v>
      </c>
      <c r="H23"/>
      <c r="I23"/>
      <c r="J23"/>
      <c r="K23"/>
    </row>
    <row r="24" spans="3:15" x14ac:dyDescent="0.25">
      <c r="C24" s="52" t="s">
        <v>203</v>
      </c>
      <c r="D24" s="29">
        <f>SUP_CEAS!F38</f>
        <v>3</v>
      </c>
      <c r="E24" s="30">
        <f>IF($D$23=0,0,+D24/$D$23)</f>
        <v>1</v>
      </c>
      <c r="H24"/>
      <c r="I24"/>
      <c r="J24"/>
      <c r="K24"/>
    </row>
    <row r="25" spans="3:15" x14ac:dyDescent="0.25">
      <c r="C25" s="52" t="s">
        <v>204</v>
      </c>
      <c r="D25" s="29">
        <f>SUP_CEAS!G38</f>
        <v>3</v>
      </c>
      <c r="E25" s="30">
        <f t="shared" ref="E25:E28" si="2">IF($D$23=0,0,+D25/$D$23)</f>
        <v>1</v>
      </c>
      <c r="H25" s="1"/>
    </row>
    <row r="26" spans="3:15" x14ac:dyDescent="0.25">
      <c r="C26" s="52" t="s">
        <v>216</v>
      </c>
      <c r="D26" s="29">
        <f>SUP_CEAS!H38</f>
        <v>1</v>
      </c>
      <c r="E26" s="30">
        <f t="shared" si="2"/>
        <v>0.33333333333333331</v>
      </c>
    </row>
    <row r="27" spans="3:15" x14ac:dyDescent="0.25">
      <c r="C27" s="52" t="s">
        <v>218</v>
      </c>
      <c r="D27" s="29">
        <f>SUP_CEAS!J38</f>
        <v>1</v>
      </c>
      <c r="E27" s="30">
        <f t="shared" si="2"/>
        <v>0.33333333333333331</v>
      </c>
    </row>
    <row r="28" spans="3:15" x14ac:dyDescent="0.25">
      <c r="C28" s="52" t="s">
        <v>226</v>
      </c>
      <c r="D28" s="29">
        <f>SUP_CEAS!L38</f>
        <v>1</v>
      </c>
      <c r="E28" s="30">
        <f t="shared" si="2"/>
        <v>0.33333333333333331</v>
      </c>
    </row>
    <row r="29" spans="3:15" x14ac:dyDescent="0.25">
      <c r="C29" s="52" t="s">
        <v>217</v>
      </c>
      <c r="D29" s="29">
        <f>SUP_CEAS!N38</f>
        <v>1</v>
      </c>
      <c r="E29" s="30">
        <f>IF($D$23=0,0,+D29/$D$23)</f>
        <v>0.33333333333333331</v>
      </c>
    </row>
    <row r="30" spans="3:15" x14ac:dyDescent="0.25">
      <c r="C30" s="52" t="s">
        <v>213</v>
      </c>
      <c r="D30" s="32"/>
      <c r="E30" s="30">
        <f>SUP_CEAS!I41</f>
        <v>7.0000000000000007E-2</v>
      </c>
    </row>
    <row r="31" spans="3:15" x14ac:dyDescent="0.25">
      <c r="C31" s="52" t="s">
        <v>215</v>
      </c>
      <c r="D31" s="32"/>
      <c r="E31" s="30">
        <f>SUP_CEAS!K41</f>
        <v>0.7</v>
      </c>
    </row>
    <row r="32" spans="3:15" x14ac:dyDescent="0.25">
      <c r="C32" s="52" t="s">
        <v>227</v>
      </c>
      <c r="D32" s="32"/>
      <c r="E32" s="30">
        <f>SUP_CEAS!M41</f>
        <v>0.44</v>
      </c>
    </row>
    <row r="33" spans="3:5" x14ac:dyDescent="0.25">
      <c r="C33" s="52" t="s">
        <v>214</v>
      </c>
      <c r="D33" s="32"/>
      <c r="E33" s="30">
        <f>SUP_CEAS!O41</f>
        <v>0.75</v>
      </c>
    </row>
    <row r="34" spans="3:5" x14ac:dyDescent="0.25">
      <c r="C34" s="52" t="s">
        <v>224</v>
      </c>
      <c r="D34" s="14">
        <f>SUP_CEAS!P38</f>
        <v>3</v>
      </c>
      <c r="E34" s="30">
        <f t="shared" ref="E34:E36" si="3">IF($D$23=0,0,+D34/$D$23)</f>
        <v>1</v>
      </c>
    </row>
    <row r="35" spans="3:5" x14ac:dyDescent="0.25">
      <c r="C35" s="52" t="s">
        <v>210</v>
      </c>
      <c r="D35" s="29">
        <f>SUP_CEAS!Q38</f>
        <v>1</v>
      </c>
      <c r="E35" s="30">
        <f t="shared" si="3"/>
        <v>0.33333333333333331</v>
      </c>
    </row>
    <row r="36" spans="3:5" x14ac:dyDescent="0.25">
      <c r="C36" s="52" t="s">
        <v>219</v>
      </c>
      <c r="D36" s="29">
        <f>SUP_CEAS!Q39</f>
        <v>2</v>
      </c>
      <c r="E36" s="30">
        <f t="shared" si="3"/>
        <v>0.66666666666666663</v>
      </c>
    </row>
  </sheetData>
  <sheetProtection algorithmName="SHA-512" hashValue="fr1sQekYiWvSeu01qP/HFeJeSi231B79I6/BAaRt0MtkW/80d6x4ki1l4xUCECRRFIp3WzSQyXSkzrFTLvxiHQ==" saltValue="vGILVnCwzkokbmFOHBh0KQ==" spinCount="100000" sheet="1" objects="1" scenarios="1"/>
  <mergeCells count="5">
    <mergeCell ref="C1:F1"/>
    <mergeCell ref="C5:D5"/>
    <mergeCell ref="E5:H5"/>
    <mergeCell ref="C7:E7"/>
    <mergeCell ref="C21:E21"/>
  </mergeCells>
  <printOptions horizontalCentered="1"/>
  <pageMargins left="0.39370078740157483" right="0.70866141732283472" top="0.59055118110236227" bottom="0.59055118110236227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BD CPN</vt:lpstr>
      <vt:lpstr>BD CEAS</vt:lpstr>
      <vt:lpstr>SUP_CPN</vt:lpstr>
      <vt:lpstr>SUP_CEAS</vt:lpstr>
      <vt:lpstr>Resumen Sup_CPN y CEAS (2)</vt:lpstr>
      <vt:lpstr>'Resumen Sup_CPN y CEAS (2)'!Área_de_impresión</vt:lpstr>
      <vt:lpstr>SUP_CEAS!Área_de_impresión</vt:lpstr>
      <vt:lpstr>SUP_CPN!Área_de_impresión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leidy_ls1983@hotmail.com</dc:creator>
  <cp:lastModifiedBy>Enc de Almacen</cp:lastModifiedBy>
  <cp:lastPrinted>2018-02-05T15:32:01Z</cp:lastPrinted>
  <dcterms:created xsi:type="dcterms:W3CDTF">2015-02-05T16:04:30Z</dcterms:created>
  <dcterms:modified xsi:type="dcterms:W3CDTF">2020-01-09T15:07:23Z</dcterms:modified>
</cp:coreProperties>
</file>