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ecalderon\Desktop\"/>
    </mc:Choice>
  </mc:AlternateContent>
  <xr:revisionPtr revIDLastSave="0" documentId="13_ncr:1_{A13B0604-FB56-4E2D-B371-AC67EEB24A1C}" xr6:coauthVersionLast="47" xr6:coauthVersionMax="47" xr10:uidLastSave="{00000000-0000-0000-0000-000000000000}"/>
  <bookViews>
    <workbookView xWindow="0" yWindow="0" windowWidth="19200" windowHeight="14760" tabRatio="599" xr2:uid="{00000000-000D-0000-FFFF-FFFF00000000}"/>
  </bookViews>
  <sheets>
    <sheet name="Balanza comprobacion  Intranet" sheetId="37" r:id="rId1"/>
    <sheet name="Total Gasto" sheetId="23" r:id="rId2"/>
    <sheet name="ESF SNS" sheetId="18" r:id="rId3"/>
    <sheet name="ERF SRS" sheetId="19" r:id="rId4"/>
    <sheet name="ECAMP" sheetId="21" r:id="rId5"/>
    <sheet name="EST. Flujo Efc" sheetId="20" r:id="rId6"/>
    <sheet name="Efectivo" sheetId="8" r:id="rId7"/>
    <sheet name="Cuenta por Cobrar" sheetId="9" r:id="rId8"/>
    <sheet name="Inventario" sheetId="10" r:id="rId9"/>
    <sheet name="CXP Corto plazo" sheetId="12" r:id="rId10"/>
    <sheet name="Retenciones y Acum." sheetId="7" r:id="rId11"/>
    <sheet name="Patrimonio" sheetId="15" r:id="rId12"/>
    <sheet name="Ingresos" sheetId="16" r:id="rId13"/>
    <sheet name="Mobiliario Eq. Ofc." sheetId="11" r:id="rId14"/>
    <sheet name="Benef. Empl x p Corto Plazo" sheetId="14" r:id="rId15"/>
    <sheet name="CXP Largo Plazo" sheetId="22" r:id="rId16"/>
    <sheet name="Benef. Empl x pagar Larg. Plaz" sheetId="27" r:id="rId17"/>
    <sheet name="Hoja1" sheetId="38" r:id="rId18"/>
  </sheets>
  <externalReferences>
    <externalReference r:id="rId19"/>
    <externalReference r:id="rId20"/>
    <externalReference r:id="rId21"/>
  </externalReferences>
  <definedNames>
    <definedName name="_xlnm._FilterDatabase" localSheetId="0" hidden="1">'Balanza comprobacion  Intranet'!$A$16:$F$98</definedName>
    <definedName name="_xlnm._FilterDatabase" localSheetId="1" hidden="1">'Total Gasto'!$A$8:$B$49</definedName>
    <definedName name="_xlnm.Print_Titles" localSheetId="0">'Balanza comprobacion  Intranet'!$16:$16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" i="37" l="1"/>
  <c r="F20" i="37" l="1"/>
  <c r="B29" i="23"/>
  <c r="F41" i="37" l="1"/>
  <c r="E94" i="37"/>
  <c r="F90" i="37"/>
  <c r="F26" i="37" l="1"/>
  <c r="B10" i="23"/>
  <c r="F18" i="37"/>
  <c r="F22" i="37" l="1"/>
  <c r="K8" i="11"/>
  <c r="F19" i="37"/>
  <c r="F43" i="37"/>
  <c r="F17" i="37"/>
  <c r="F74" i="37" l="1"/>
  <c r="B52" i="23"/>
  <c r="F49" i="37" l="1"/>
  <c r="F21" i="37"/>
  <c r="F57" i="37" l="1"/>
  <c r="F69" i="37" l="1"/>
  <c r="F78" i="37"/>
  <c r="F30" i="37"/>
  <c r="F31" i="37"/>
  <c r="F32" i="37"/>
  <c r="F33" i="37"/>
  <c r="F34" i="37"/>
  <c r="F35" i="37"/>
  <c r="F36" i="37"/>
  <c r="F37" i="37"/>
  <c r="F38" i="37"/>
  <c r="F39" i="37"/>
  <c r="F40" i="37"/>
  <c r="F85" i="37" l="1"/>
  <c r="F29" i="37" l="1"/>
  <c r="F72" i="37" l="1"/>
  <c r="F56" i="37" l="1"/>
  <c r="F54" i="37"/>
  <c r="F84" i="37" l="1"/>
  <c r="F46" i="37" l="1"/>
  <c r="B11" i="15" l="1"/>
  <c r="H13" i="19"/>
  <c r="D94" i="37" l="1"/>
  <c r="F93" i="37"/>
  <c r="F92" i="37"/>
  <c r="F91" i="37"/>
  <c r="F89" i="37"/>
  <c r="F88" i="37"/>
  <c r="F87" i="37"/>
  <c r="F86" i="37"/>
  <c r="F83" i="37"/>
  <c r="F82" i="37"/>
  <c r="F81" i="37"/>
  <c r="F80" i="37"/>
  <c r="F79" i="37"/>
  <c r="F77" i="37"/>
  <c r="F76" i="37"/>
  <c r="F75" i="37"/>
  <c r="F73" i="37"/>
  <c r="F71" i="37"/>
  <c r="F70" i="37"/>
  <c r="F68" i="37"/>
  <c r="F67" i="37"/>
  <c r="F66" i="37"/>
  <c r="F65" i="37"/>
  <c r="F64" i="37"/>
  <c r="F63" i="37"/>
  <c r="F62" i="37"/>
  <c r="F61" i="37"/>
  <c r="F60" i="37"/>
  <c r="F59" i="37"/>
  <c r="F58" i="37"/>
  <c r="F55" i="37"/>
  <c r="F53" i="37"/>
  <c r="F52" i="37"/>
  <c r="F47" i="37"/>
  <c r="F45" i="37"/>
  <c r="F44" i="37"/>
  <c r="F42" i="37"/>
  <c r="F28" i="37"/>
  <c r="F27" i="37"/>
  <c r="F25" i="37"/>
  <c r="F24" i="37"/>
  <c r="F23" i="37"/>
  <c r="K18" i="11" l="1"/>
  <c r="I18" i="11"/>
  <c r="G18" i="11"/>
  <c r="E18" i="11"/>
  <c r="C18" i="11"/>
  <c r="I13" i="11"/>
  <c r="I19" i="11" s="1"/>
  <c r="G13" i="11"/>
  <c r="G19" i="11" s="1"/>
  <c r="E13" i="11"/>
  <c r="E19" i="11" s="1"/>
  <c r="C13" i="11"/>
  <c r="C19" i="11" s="1"/>
  <c r="K12" i="11"/>
  <c r="K11" i="11"/>
  <c r="K10" i="11"/>
  <c r="K9" i="11"/>
  <c r="B13" i="10"/>
  <c r="K13" i="11" l="1"/>
  <c r="K19" i="11" s="1"/>
  <c r="H22" i="19" l="1"/>
  <c r="C4" i="20" l="1"/>
  <c r="B71" i="23"/>
  <c r="B11" i="7" l="1"/>
  <c r="B80" i="23" l="1"/>
  <c r="B26" i="16" l="1"/>
  <c r="F13" i="19" l="1"/>
  <c r="F28" i="19" s="1"/>
  <c r="E27" i="18"/>
  <c r="H33" i="19" l="1"/>
  <c r="H26" i="20" l="1"/>
  <c r="B16" i="16" l="1"/>
  <c r="I17" i="18" l="1"/>
  <c r="B13" i="22" l="1"/>
  <c r="B13" i="27" l="1"/>
  <c r="B16" i="9" l="1"/>
  <c r="C23" i="21" l="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H43" i="20"/>
  <c r="F43" i="20"/>
  <c r="F26" i="20"/>
  <c r="J33" i="19"/>
  <c r="J21" i="19"/>
  <c r="J22" i="19" s="1"/>
  <c r="J13" i="19"/>
  <c r="H28" i="19"/>
  <c r="G33" i="18" s="1"/>
  <c r="J8" i="19"/>
  <c r="I27" i="18"/>
  <c r="I37" i="18" s="1"/>
  <c r="I14" i="18"/>
  <c r="I8" i="18"/>
  <c r="M13" i="21" l="1"/>
  <c r="M20" i="21" s="1"/>
  <c r="I20" i="18"/>
  <c r="J28" i="19"/>
  <c r="K20" i="21"/>
  <c r="H60" i="20"/>
  <c r="H62" i="20" s="1"/>
  <c r="F60" i="20"/>
  <c r="F62" i="20" l="1"/>
  <c r="C25" i="8" l="1"/>
  <c r="C37" i="8" s="1"/>
  <c r="G14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Windows</author>
  </authors>
  <commentList>
    <comment ref="A12" authorId="0" shapeId="0" xr:uid="{00000000-0006-0000-1000-000001000000}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Insertar cuenta de cxp corto plazo</t>
        </r>
      </text>
    </comment>
  </commentList>
</comments>
</file>

<file path=xl/sharedStrings.xml><?xml version="1.0" encoding="utf-8"?>
<sst xmlns="http://schemas.openxmlformats.org/spreadsheetml/2006/main" count="628" uniqueCount="457">
  <si>
    <t>(Valores en RD$)</t>
  </si>
  <si>
    <t>Activos</t>
  </si>
  <si>
    <t>Activos corrientes</t>
  </si>
  <si>
    <t>Total activos corrientes</t>
  </si>
  <si>
    <t>Total activos</t>
  </si>
  <si>
    <t xml:space="preserve"> </t>
  </si>
  <si>
    <t>Pasivos</t>
  </si>
  <si>
    <t>Pasivos corrientes</t>
  </si>
  <si>
    <t>Total pasivos corrientes</t>
  </si>
  <si>
    <t>Total activos netos/patrimonio</t>
  </si>
  <si>
    <t>Sueldos, salarios y beneficios a empleados</t>
  </si>
  <si>
    <t>Gastos financieros</t>
  </si>
  <si>
    <t>Atribuible a:</t>
  </si>
  <si>
    <t xml:space="preserve">Intereses minoritarios </t>
  </si>
  <si>
    <t>Total ingresos</t>
  </si>
  <si>
    <t>Total gastos</t>
  </si>
  <si>
    <t>Propietarios de la entidad controladora</t>
  </si>
  <si>
    <t>0001</t>
  </si>
  <si>
    <t>0004</t>
  </si>
  <si>
    <t>0005</t>
  </si>
  <si>
    <t>0016</t>
  </si>
  <si>
    <t>0017</t>
  </si>
  <si>
    <t>0024</t>
  </si>
  <si>
    <t>0030</t>
  </si>
  <si>
    <t>0032</t>
  </si>
  <si>
    <t>0033</t>
  </si>
  <si>
    <t>0035</t>
  </si>
  <si>
    <t>0036</t>
  </si>
  <si>
    <t>0039</t>
  </si>
  <si>
    <t>0041</t>
  </si>
  <si>
    <t>0044</t>
  </si>
  <si>
    <t>0045</t>
  </si>
  <si>
    <t>0046</t>
  </si>
  <si>
    <t>0047</t>
  </si>
  <si>
    <t>0048</t>
  </si>
  <si>
    <t>0049</t>
  </si>
  <si>
    <t>Total pasivos y activos netos/patrimonio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</si>
  <si>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</si>
  <si>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</si>
  <si>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</si>
  <si>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</si>
  <si>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</si>
  <si>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</si>
  <si>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Nombre de cuenta</t>
  </si>
  <si>
    <t>Operaciones Ex PSS</t>
  </si>
  <si>
    <t xml:space="preserve"> Fondo Salud Ex-PSS </t>
  </si>
  <si>
    <t xml:space="preserve">Fondos Especiales CDC </t>
  </si>
  <si>
    <t>Venta de Servicios</t>
  </si>
  <si>
    <t>Cuenta Proyecto FGRSS</t>
  </si>
  <si>
    <t>Cta. Nomina</t>
  </si>
  <si>
    <t>Detalle</t>
  </si>
  <si>
    <t>Otras  Cuentas Por Cobrar (Retencion IR-3)</t>
  </si>
  <si>
    <t>Total Cuentas Por Cobrar</t>
  </si>
  <si>
    <t>Cuentas por Cobrar Proyecto FGBRSS</t>
  </si>
  <si>
    <t>Descripción</t>
  </si>
  <si>
    <t>Total Inventario</t>
  </si>
  <si>
    <t>Adiciones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</si>
  <si>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</si>
  <si>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</si>
  <si>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</si>
  <si>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</si>
  <si>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</si>
  <si>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</si>
  <si>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Sub-Total</t>
  </si>
  <si>
    <t>Remuneraciones</t>
  </si>
  <si>
    <t>Seguros</t>
  </si>
  <si>
    <t>Otros Servicios No Personales</t>
  </si>
  <si>
    <t>Alimentos y Productos Agroforestales</t>
  </si>
  <si>
    <t>Textiles y Vestuarios</t>
  </si>
  <si>
    <t>Productos medicinales para uso humano</t>
  </si>
  <si>
    <t>Transferencias Corrientes</t>
  </si>
  <si>
    <t>Anticipo Financieros</t>
  </si>
  <si>
    <t>Anticipos financieros</t>
  </si>
  <si>
    <t>Inventario Medicamentos</t>
  </si>
  <si>
    <t>Inventario de Útiles  y Suministro  de Oficina</t>
  </si>
  <si>
    <t xml:space="preserve">Cuenta Tuberculosis </t>
  </si>
  <si>
    <t xml:space="preserve">Cuenta Nueva Ranchito </t>
  </si>
  <si>
    <t xml:space="preserve">Cuenta VIH </t>
  </si>
  <si>
    <t>Retenciones ISR 10%</t>
  </si>
  <si>
    <t>Retencion ISR 5%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</si>
  <si>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</si>
  <si>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</si>
  <si>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</si>
  <si>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</si>
  <si>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</si>
  <si>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</si>
  <si>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</si>
  <si>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</si>
  <si>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</si>
  <si>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</si>
  <si>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</si>
  <si>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</si>
  <si>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</si>
  <si>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</si>
  <si>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</si>
  <si>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</si>
  <si>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</si>
  <si>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</si>
  <si>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</si>
  <si>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</si>
  <si>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</si>
  <si>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</si>
  <si>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</si>
  <si>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</si>
  <si>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</si>
  <si>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</si>
  <si>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</si>
  <si>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</si>
  <si>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</si>
  <si>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</si>
  <si>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</si>
  <si>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</si>
  <si>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</si>
  <si>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</si>
  <si>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</si>
  <si>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</si>
  <si>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</si>
  <si>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</si>
  <si>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</si>
  <si>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</si>
  <si>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</si>
  <si>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</si>
  <si>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</si>
  <si>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</si>
  <si>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</si>
  <si>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</si>
  <si>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</si>
  <si>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</si>
  <si>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</si>
  <si>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</si>
  <si>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</si>
  <si>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</si>
  <si>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</si>
  <si>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</si>
  <si>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</si>
  <si>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</si>
  <si>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</si>
  <si>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</si>
  <si>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</si>
  <si>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</si>
  <si>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</si>
  <si>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</si>
  <si>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</si>
  <si>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</si>
  <si>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</si>
  <si>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 xml:space="preserve">Del ejercicio terminado </t>
  </si>
  <si>
    <t>Servicio  Regional de Salud</t>
  </si>
  <si>
    <t>Servicio Regional de Salud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</si>
  <si>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</si>
  <si>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</si>
  <si>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</si>
  <si>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</si>
  <si>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</si>
  <si>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</si>
  <si>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Otros Servicios Personales</t>
  </si>
  <si>
    <t>Servicios de Comunicaciones</t>
  </si>
  <si>
    <t>Servicios Basicos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</si>
  <si>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</si>
  <si>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</si>
  <si>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</si>
  <si>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</si>
  <si>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</si>
  <si>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Productos de Cuero, Caucho y Plastico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</si>
  <si>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</si>
  <si>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</si>
  <si>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</si>
  <si>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</si>
  <si>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</si>
  <si>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</si>
  <si>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</si>
  <si>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</si>
  <si>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</si>
  <si>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</si>
  <si>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</si>
  <si>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</si>
  <si>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</si>
  <si>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</si>
  <si>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</si>
  <si>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</si>
  <si>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</si>
  <si>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</si>
  <si>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</si>
  <si>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</si>
  <si>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</si>
  <si>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</si>
  <si>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</si>
  <si>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</si>
  <si>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</si>
  <si>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</si>
  <si>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</si>
  <si>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</si>
  <si>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</si>
  <si>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</si>
  <si>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</si>
  <si>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</si>
  <si>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</si>
  <si>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</si>
  <si>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</si>
  <si>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</si>
  <si>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</si>
  <si>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</si>
  <si>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</si>
  <si>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Total efectivo y equivalentes de efectivo</t>
  </si>
  <si>
    <t xml:space="preserve">Cuentas por Pagar Hospitalaria  Largo Plazo  </t>
  </si>
  <si>
    <t>Cuentas por Pagar Suplidores</t>
  </si>
  <si>
    <t>160-112014</t>
  </si>
  <si>
    <t xml:space="preserve">Nota #10: Mobiliarios y Equipos </t>
  </si>
  <si>
    <t>Nota #14: Cuentas por Pagar Largo Plazo</t>
  </si>
  <si>
    <t>Nota #15: Beneficios a Empleados por Pagar Largo Plazo</t>
  </si>
  <si>
    <t>Cuentas Por Cobrar  Colaboradores</t>
  </si>
  <si>
    <t>Total Cuentas Por Pagar a Largo Plazo</t>
  </si>
  <si>
    <t>Total Cuentas Por Pagar  Largo Plazo</t>
  </si>
  <si>
    <t>Total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</si>
  <si>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</si>
  <si>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</si>
  <si>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</si>
  <si>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</si>
  <si>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 xml:space="preserve">Fondo Salud Ex-PSS </t>
  </si>
  <si>
    <t>Servicio Nacional de Salud (Fondos Senasa)</t>
  </si>
  <si>
    <t>Inventario de  Material Med. Quirurjicos</t>
  </si>
  <si>
    <t xml:space="preserve">Nota # 1: Efectivo Caja y Bancos </t>
  </si>
  <si>
    <t>Efectivo y equivalentes de efectivo (Nota 1)</t>
  </si>
  <si>
    <t>Cuenta por cobrar a corto plazo (Notas 2)</t>
  </si>
  <si>
    <t>Inventarios (Nota 3)</t>
  </si>
  <si>
    <t>Notas # 2: Cuenta Por Cobrar</t>
  </si>
  <si>
    <t>Nota # 3: Inventario</t>
  </si>
  <si>
    <t>Nota #6,7,y 8 Gastos Generales</t>
  </si>
  <si>
    <t xml:space="preserve"> Fondo Operativo y Matenimiento Clinica </t>
  </si>
  <si>
    <t>Servicio Regional de Salud el Valle</t>
  </si>
  <si>
    <t>Servicio  Regional de Salud el Valle</t>
  </si>
  <si>
    <t>Servicio  Regional de Salud el valle</t>
  </si>
  <si>
    <r>
      <t>Comisiones de la Deuda Externa  (</t>
    </r>
    <r>
      <rPr>
        <b/>
        <sz val="12"/>
        <color rgb="FF000000"/>
        <rFont val="Times New Roman"/>
        <family val="1"/>
      </rPr>
      <t>Servicio Bancario)</t>
    </r>
  </si>
  <si>
    <t>Donaciones Corrientes</t>
  </si>
  <si>
    <t xml:space="preserve">Fondo Operativo     y  Clinica </t>
  </si>
  <si>
    <t xml:space="preserve">Cuenta Tuberculosis     </t>
  </si>
  <si>
    <t xml:space="preserve">Venta de Servicios       </t>
  </si>
  <si>
    <t>Servicios Bancarios</t>
  </si>
  <si>
    <t>Total Pasivos</t>
  </si>
  <si>
    <t>Patrimonio</t>
  </si>
  <si>
    <t xml:space="preserve">Preparado por: </t>
  </si>
  <si>
    <t xml:space="preserve">Caja Chica                                                        </t>
  </si>
  <si>
    <t>Vacaciones</t>
  </si>
  <si>
    <t xml:space="preserve">Servicio Regional de Salud el Valle </t>
  </si>
  <si>
    <t>Cuentas por pagar a corto plazo (Nota 4)</t>
  </si>
  <si>
    <t>Retenciones y acumulaciones por pagar (5)</t>
  </si>
  <si>
    <t>Activos Netos/Patrimonio (Nota 6)</t>
  </si>
  <si>
    <t>Nota #5:  Retenciones y Acumulaciones</t>
  </si>
  <si>
    <t>Nota # 4: Cuentas por Pagar a Corto Plazo</t>
  </si>
  <si>
    <t>Nota 7 : Ingresos</t>
  </si>
  <si>
    <t>Ingresos (Nota 7)</t>
  </si>
  <si>
    <t>Gastos (Notas 8,9,10</t>
  </si>
  <si>
    <t xml:space="preserve">Nota #6: Patrimonio </t>
  </si>
  <si>
    <t>enero 2020</t>
  </si>
  <si>
    <t xml:space="preserve">Total </t>
  </si>
  <si>
    <t>Sub Total</t>
  </si>
  <si>
    <t>Estado de Situacion</t>
  </si>
  <si>
    <t>BALANZA DE COMPROBACIÓN</t>
  </si>
  <si>
    <t>DEBITO</t>
  </si>
  <si>
    <t>CREDITO</t>
  </si>
  <si>
    <t>Cuentas por Cobrar al Sector Publico No Financiero</t>
  </si>
  <si>
    <t>Retenciones Impositivas por Pagar</t>
  </si>
  <si>
    <t>51010100010001</t>
  </si>
  <si>
    <t>Sueldos Fijos</t>
  </si>
  <si>
    <t>Contribuciones al Seguro de Pensiones</t>
  </si>
  <si>
    <t>Contribuciones al Seguro de Riesgo Laboral</t>
  </si>
  <si>
    <t>51010200010004</t>
  </si>
  <si>
    <t>Viaticos Dentro y Fuera del País</t>
  </si>
  <si>
    <t>51010200010006</t>
  </si>
  <si>
    <t>51010200010008</t>
  </si>
  <si>
    <t>Comisiones y Gastos Bancarios</t>
  </si>
  <si>
    <t>Servicios Especiales</t>
  </si>
  <si>
    <t>Servicios Técnicos Profesionales</t>
  </si>
  <si>
    <t>51010200020001</t>
  </si>
  <si>
    <t>51010200020004</t>
  </si>
  <si>
    <t>Combustibles, Lubricantes, Productos quimicos y Conexos</t>
  </si>
  <si>
    <t>51010200020007</t>
  </si>
  <si>
    <t>Ingresos por transacciones sin contraprestación</t>
  </si>
  <si>
    <t>Contribuciones al Seguro de Salud</t>
  </si>
  <si>
    <t>Impuestos derecho y tasa</t>
  </si>
  <si>
    <t xml:space="preserve">Dietas y Gastos de representacion </t>
  </si>
  <si>
    <t xml:space="preserve">Servicio Regional 6 de Salud el Valle </t>
  </si>
  <si>
    <t xml:space="preserve">Producto de minerales metalicos y no metalicos </t>
  </si>
  <si>
    <t>Publicidad y propaganda impresión y encuadernacion</t>
  </si>
  <si>
    <t>Regalia Pascual</t>
  </si>
  <si>
    <t>5101010004</t>
  </si>
  <si>
    <t>51010200010003</t>
  </si>
  <si>
    <t>Públicidad , Impresiones y Encuadernaciones</t>
  </si>
  <si>
    <t>51010200010005</t>
  </si>
  <si>
    <t>51010200020003</t>
  </si>
  <si>
    <t>Sueldo Personal Temporero</t>
  </si>
  <si>
    <t>51010100080001</t>
  </si>
  <si>
    <t>5101010080003</t>
  </si>
  <si>
    <t>Servicio No personales</t>
  </si>
  <si>
    <t>51010100070001</t>
  </si>
  <si>
    <t>Equipos de comunicación y  señalamiento</t>
  </si>
  <si>
    <t>Combustibles, Lubricantes, Productos Quimicos y Conexos</t>
  </si>
  <si>
    <t>Servivio Regional de Salud El Valle</t>
  </si>
  <si>
    <t>Servicio Regional de Salud El Valle</t>
  </si>
  <si>
    <t xml:space="preserve">                                        Servicio Regional de Salud el Valle</t>
  </si>
  <si>
    <t>materiales y suministros a regularizar</t>
  </si>
  <si>
    <t>Prestaciones Laborales</t>
  </si>
  <si>
    <t xml:space="preserve">Terrenos </t>
  </si>
  <si>
    <t xml:space="preserve">Equipo de Transporte, Traccion y Elevacion </t>
  </si>
  <si>
    <t>Mobiliarios y equipos oficina</t>
  </si>
  <si>
    <t>Equipos Médicos, Sanitarios y Veterinarios</t>
  </si>
  <si>
    <t>Equipos de Computación</t>
  </si>
  <si>
    <t>Equipos y mobiliarios de alojamiento</t>
  </si>
  <si>
    <t xml:space="preserve">Saldo al inico </t>
  </si>
  <si>
    <t>Retiro</t>
  </si>
  <si>
    <t>Transferencias</t>
  </si>
  <si>
    <t xml:space="preserve">Saldo al Final </t>
  </si>
  <si>
    <t>Costos</t>
  </si>
  <si>
    <t xml:space="preserve">Depreciación </t>
  </si>
  <si>
    <t>Mobiliario y equipos de oficina</t>
  </si>
  <si>
    <t xml:space="preserve">Equipos de transporte y otros </t>
  </si>
  <si>
    <t>Mobiliario y Equipos Netos.</t>
  </si>
  <si>
    <t>Activos no corrientes</t>
  </si>
  <si>
    <t>Mobiliarios y equipos de oficina</t>
  </si>
  <si>
    <t>Total activos no corrientes</t>
  </si>
  <si>
    <t>Caja Chica</t>
  </si>
  <si>
    <t>Equipos Medicos, Sanitarios y Veterinarios(mantenimiento)</t>
  </si>
  <si>
    <t>Equipos mobiliarios de alojamiento</t>
  </si>
  <si>
    <t>EESS : SERVICIO REGIONAL DE SALUD EL VALLE</t>
  </si>
  <si>
    <t>.</t>
  </si>
  <si>
    <t>CUENTA</t>
  </si>
  <si>
    <t xml:space="preserve">NOMBRE DE LA CUENTA </t>
  </si>
  <si>
    <t>BALANCE INICIAL</t>
  </si>
  <si>
    <t>BALANCE</t>
  </si>
  <si>
    <t>11010100020000</t>
  </si>
  <si>
    <t>11010202010000</t>
  </si>
  <si>
    <t>VENTAS DE SERVICIOS(FONDOS SENASA)#100202867-9</t>
  </si>
  <si>
    <t>11010202020000</t>
  </si>
  <si>
    <t>APORTE Y DONACIONES (TB) 020-144980-5</t>
  </si>
  <si>
    <t>1101020802</t>
  </si>
  <si>
    <t>FONDO OPERATIVO# 100-202375-1</t>
  </si>
  <si>
    <t>11010202030000</t>
  </si>
  <si>
    <t>MANTENIMINETO CLINIAS RURALES #100-203756-2</t>
  </si>
  <si>
    <t>11010202040000</t>
  </si>
  <si>
    <t>SUBVENCIONES REGIONAL #314-000051-2</t>
  </si>
  <si>
    <t>11010202050000</t>
  </si>
  <si>
    <t>PROYECTOS (VIH) 020-107073-1</t>
  </si>
  <si>
    <t>11010202060000</t>
  </si>
  <si>
    <t>CUENTA ÚNICA DEL TESORO #010-252374-6</t>
  </si>
  <si>
    <t>11010202070000</t>
  </si>
  <si>
    <t>PROYECTO 3207 #314-000187-0</t>
  </si>
  <si>
    <t>11040200010000</t>
  </si>
  <si>
    <t>Cuentas por Cobrar al Sector Publico No Financiero (Hospital mario Tolentino)</t>
  </si>
  <si>
    <t>11060100000000</t>
  </si>
  <si>
    <t>Existencia de Bienes de Cambios y Consumo</t>
  </si>
  <si>
    <t>11980000000000</t>
  </si>
  <si>
    <t>Otros Activos</t>
  </si>
  <si>
    <t>12060100010000</t>
  </si>
  <si>
    <t>Maquinarias y Equipos de Producción</t>
  </si>
  <si>
    <t>12060100050000</t>
  </si>
  <si>
    <t>12060100030000</t>
  </si>
  <si>
    <t>Equipo de Transporte, Tracción y Elevación</t>
  </si>
  <si>
    <t>12060100040000</t>
  </si>
  <si>
    <t>Equipos de Computo</t>
  </si>
  <si>
    <t>120601099800000</t>
  </si>
  <si>
    <t>Equipos y Mobiliarios de Alojamiento</t>
  </si>
  <si>
    <t>12060100070000</t>
  </si>
  <si>
    <t>Equipos y Muebles de Oficinas</t>
  </si>
  <si>
    <t>12060100080000</t>
  </si>
  <si>
    <t>Herramientas y Repuestos Mayores</t>
  </si>
  <si>
    <t>12069800010000</t>
  </si>
  <si>
    <t>Equipos de Seguridad</t>
  </si>
  <si>
    <t>12069900099999</t>
  </si>
  <si>
    <t>Depreciacion Acumulada</t>
  </si>
  <si>
    <t>21030200010000</t>
  </si>
  <si>
    <t>21030600010000</t>
  </si>
  <si>
    <t>21030100040000</t>
  </si>
  <si>
    <t>Contribucion a la Seguridad Social por Pagar</t>
  </si>
  <si>
    <t>210311000100000</t>
  </si>
  <si>
    <t>Prestaciones seguridad social por pagar</t>
  </si>
  <si>
    <t>210311000300000</t>
  </si>
  <si>
    <t>Transferencia al Sector Publica a Pagar</t>
  </si>
  <si>
    <t>21980200019999</t>
  </si>
  <si>
    <t>Regalia por pagar (sueldo 13)</t>
  </si>
  <si>
    <t>2103020998000</t>
  </si>
  <si>
    <t>Oros Proveedores Directos por pagar</t>
  </si>
  <si>
    <t>32010000000000</t>
  </si>
  <si>
    <t>Capital Institucional</t>
  </si>
  <si>
    <t>32030100000000</t>
  </si>
  <si>
    <t>Resultados de Ejercicios Anteriores</t>
  </si>
  <si>
    <t>32030200000000</t>
  </si>
  <si>
    <t>Resultado del Ejercicios</t>
  </si>
  <si>
    <t>41040000000000</t>
  </si>
  <si>
    <t>Transferencias Recibidas</t>
  </si>
  <si>
    <t>41050100020000</t>
  </si>
  <si>
    <t>Donaciones Corrientes de Organismos Internacionales</t>
  </si>
  <si>
    <t>41040100020000</t>
  </si>
  <si>
    <t>Transferencias Corrientes de la Administración Central</t>
  </si>
  <si>
    <t>41040100040000</t>
  </si>
  <si>
    <t>Transferencias Corrientes de Inst. de la Seguridad Social</t>
  </si>
  <si>
    <t>41029809980000</t>
  </si>
  <si>
    <t>41050109980000</t>
  </si>
  <si>
    <t>Otras Donaciones Corrientes</t>
  </si>
  <si>
    <t>51010100010002</t>
  </si>
  <si>
    <t>51010100030000</t>
  </si>
  <si>
    <t>Compensaciones directas al Personal</t>
  </si>
  <si>
    <t>51010100050000</t>
  </si>
  <si>
    <t>Prestaciones laborales</t>
  </si>
  <si>
    <t>51010100800020</t>
  </si>
  <si>
    <t>51010200010001</t>
  </si>
  <si>
    <t>51010200010999</t>
  </si>
  <si>
    <t>Otros Servicios no Personales</t>
  </si>
  <si>
    <t>5101010998000</t>
  </si>
  <si>
    <t>Otros Servicios  Personales</t>
  </si>
  <si>
    <t>51010200010002</t>
  </si>
  <si>
    <t>SERVICIOS BASICOS</t>
  </si>
  <si>
    <t>510102000109990</t>
  </si>
  <si>
    <t>Gastos Judiciales</t>
  </si>
  <si>
    <t>Servicios tecnicos Profecionales</t>
  </si>
  <si>
    <t>Productod de Papel, Carton e Impresos</t>
  </si>
  <si>
    <t>51010200020005</t>
  </si>
  <si>
    <t>Productos de Cuero,Caucho y Plastico</t>
  </si>
  <si>
    <t>51010200010007</t>
  </si>
  <si>
    <t>Transporte y Almacenamiento</t>
  </si>
  <si>
    <t>Consevacion,Reparaciones Menores y Const.</t>
  </si>
  <si>
    <t>51010200020002</t>
  </si>
  <si>
    <t>Textiles y Utiles Varios</t>
  </si>
  <si>
    <t>51010200020900</t>
  </si>
  <si>
    <t>51001990009999</t>
  </si>
  <si>
    <t xml:space="preserve">Depreciacion </t>
  </si>
  <si>
    <t/>
  </si>
  <si>
    <t>TOTAL</t>
  </si>
  <si>
    <t xml:space="preserve">  </t>
  </si>
  <si>
    <t xml:space="preserve">Cuentas por Cobrar Ventas de Servicios </t>
  </si>
  <si>
    <t>Sueldo y Jornales a Pagar</t>
  </si>
  <si>
    <t>51010100070003</t>
  </si>
  <si>
    <t>Impuestos, Derechos y Tasas.</t>
  </si>
  <si>
    <t>Equipos de computacion</t>
  </si>
  <si>
    <t>Servicios Tecnicos Profesionales</t>
  </si>
  <si>
    <t>Proveedores Directos externo  a Pagar a Corto Plazo</t>
  </si>
  <si>
    <t>Equipos de Transporte, Traccion y Elevacion.</t>
  </si>
  <si>
    <t>1.105.01.04.01</t>
  </si>
  <si>
    <t>Mteriales y utiles medicos</t>
  </si>
  <si>
    <t>Materiales y utiles medicos</t>
  </si>
  <si>
    <t>Al 30 de enero 2026</t>
  </si>
  <si>
    <t>enero , 2026</t>
  </si>
  <si>
    <t>Mes Desde : enero</t>
  </si>
  <si>
    <t>Mes Hasta :  enero</t>
  </si>
  <si>
    <t>Año : 2026</t>
  </si>
  <si>
    <t>Del ejercicio terminado al 30 de enero  de   2026</t>
  </si>
  <si>
    <t>Del ejercicio terminado al 30 de  enero de   2026</t>
  </si>
  <si>
    <t>enero, 2026</t>
  </si>
  <si>
    <t>Del ejercicio terminado 30 de enero  2026</t>
  </si>
  <si>
    <t>Saldo al 30 de enero 2026</t>
  </si>
  <si>
    <t>Del ejercicio terminado Al 30 de enero 2025</t>
  </si>
  <si>
    <t>Del ejercicio terminado Al 30 de enero 2026</t>
  </si>
  <si>
    <t>Del ejercicio terminado Al 30 de enro  2026</t>
  </si>
  <si>
    <t>Del ejercicio terminado Al 30 de enero  2026</t>
  </si>
  <si>
    <t>Del ejercicio terminado Al  30 enero 2026</t>
  </si>
  <si>
    <t xml:space="preserve">Nota :  </t>
  </si>
  <si>
    <t>Del ejercicio terminado Al 30 de enero del 2026</t>
  </si>
  <si>
    <t>Del ejercicio terminado Al 30 de de enero del 2026</t>
  </si>
  <si>
    <t>Impuestos Derecho y Tsas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</si>
</sst>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(* #,##0_);_(* \(#,##0\);_(* &quot;-&quot;_);_(@_)"/>
    <numFmt numFmtId="43" formatCode="_(* #,##0.00_);_(* \(#,##0.00\);_(* &quot;-&quot;??_);_(@_)"/>
    <numFmt numFmtId="164" formatCode="_-* #,##0\ _€_-;\-* #,##0\ _€_-;_-* &quot;-&quot;\ _€_-;_-@_-"/>
    <numFmt numFmtId="165" formatCode="_-* #,##0.00\ _€_-;\-* #,##0.00\ _€_-;_-* &quot;-&quot;??\ _€_-;_-@_-"/>
    <numFmt numFmtId="166" formatCode="_(&quot;RD$&quot;* #,##0.00_);_(&quot;RD$&quot;* \(#,##0.00\);_(&quot;RD$&quot;* &quot;-&quot;??_);_(@_)"/>
    <numFmt numFmtId="167" formatCode="_-* #,##0.00\ _P_t_s_-;\-* #,##0.00\ _P_t_s_-;_-* &quot;-&quot;??\ _P_t_s_-;_-@_-"/>
    <numFmt numFmtId="168" formatCode="_(&quot;RD$&quot;* #,##0_);_(&quot;RD$&quot;* \(#,##0\);_(&quot;RD$&quot;* &quot;-&quot;_);_(@_)"/>
    <numFmt numFmtId="169" formatCode="_(* #,##0_);_(* \(#,##0\);_(* &quot;-&quot;??_);_(@_)"/>
    <numFmt numFmtId="170" formatCode="_-* #,##0\ _€_-;\-* #,##0\ _€_-;_-* &quot;-&quot;??\ _€_-;_-@_-"/>
    <numFmt numFmtId="171" formatCode="0.0"/>
    <numFmt numFmtId="172" formatCode="&quot;Verdadero&quot;;&quot;Verdadero&quot;;&quot;Falso&quot;"/>
  </numFmts>
  <fonts count="5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sz val="12"/>
      <color rgb="FF212121"/>
      <name val="Times New Roman"/>
      <family val="1"/>
    </font>
    <font>
      <sz val="10"/>
      <color rgb="FF000000"/>
      <name val="Calibri"/>
      <family val="3"/>
      <charset val="134"/>
    </font>
    <font>
      <b/>
      <sz val="14"/>
      <color rgb="FF000000"/>
      <name val="Times New Roman"/>
      <family val="1"/>
    </font>
    <font>
      <sz val="11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</font>
    <font>
      <b/>
      <sz val="12"/>
      <color rgb="FF000000"/>
      <name val="Segoe UI"/>
      <family val="2"/>
    </font>
    <font>
      <b/>
      <sz val="9"/>
      <color rgb="FFFFFFFF"/>
      <name val="Segoe U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sz val="9"/>
      <color rgb="FF000000"/>
      <name val="Segoe UI"/>
      <family val="2"/>
    </font>
    <font>
      <b/>
      <sz val="1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u val="singleAccounting"/>
      <sz val="12"/>
      <color rgb="FF000000"/>
      <name val="Times New Roman"/>
      <family val="1"/>
    </font>
    <font>
      <b/>
      <sz val="16"/>
      <color rgb="FF000000"/>
      <name val="Segoe UI"/>
      <family val="2"/>
    </font>
    <font>
      <sz val="10"/>
      <color rgb="FF000000"/>
      <name val="Segoe UI"/>
      <family val="2"/>
    </font>
    <font>
      <b/>
      <sz val="11"/>
      <color theme="0"/>
      <name val="Calibri"/>
      <family val="2"/>
    </font>
    <font>
      <b/>
      <sz val="9"/>
      <color rgb="FF000000"/>
      <name val="Segoe UI"/>
      <family val="2"/>
    </font>
    <font>
      <b/>
      <sz val="11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/>
      <right style="thin">
        <color indexed="64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thin">
        <color indexed="64"/>
      </right>
      <top style="medium">
        <color rgb="FFD3D3D3"/>
      </top>
      <bottom style="medium">
        <color rgb="FFD3D3D3"/>
      </bottom>
      <diagonal/>
    </border>
  </borders>
  <cellStyleXfs count="39">
    <xf numFmtId="0" fontId="0" fillId="0" borderId="0"/>
    <xf numFmtId="0" fontId="9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44" fillId="0" borderId="0"/>
    <xf numFmtId="43" fontId="45" fillId="0" borderId="0" applyFont="0" applyFill="0" applyBorder="0" applyAlignment="0" applyProtection="0"/>
    <xf numFmtId="172" fontId="9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9" fillId="0" borderId="0"/>
    <xf numFmtId="0" fontId="7" fillId="0" borderId="0"/>
    <xf numFmtId="43" fontId="9" fillId="0" borderId="0" applyFont="0" applyFill="0" applyBorder="0" applyAlignment="0" applyProtection="0"/>
    <xf numFmtId="0" fontId="7" fillId="0" borderId="0"/>
    <xf numFmtId="9" fontId="9" fillId="0" borderId="0" applyFont="0" applyFill="0" applyBorder="0" applyAlignment="0" applyProtection="0"/>
    <xf numFmtId="0" fontId="7" fillId="0" borderId="0"/>
    <xf numFmtId="166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333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4" fillId="0" borderId="0" xfId="0" applyFont="1"/>
    <xf numFmtId="4" fontId="0" fillId="0" borderId="0" xfId="0" applyNumberFormat="1"/>
    <xf numFmtId="0" fontId="4" fillId="0" borderId="0" xfId="0" applyFont="1"/>
    <xf numFmtId="3" fontId="8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19" fillId="0" borderId="5" xfId="0" applyFont="1" applyBorder="1"/>
    <xf numFmtId="3" fontId="19" fillId="0" borderId="5" xfId="0" applyNumberFormat="1" applyFont="1" applyBorder="1"/>
    <xf numFmtId="3" fontId="0" fillId="0" borderId="5" xfId="0" applyNumberFormat="1" applyBorder="1"/>
    <xf numFmtId="3" fontId="0" fillId="0" borderId="0" xfId="0" applyNumberFormat="1"/>
    <xf numFmtId="0" fontId="21" fillId="0" borderId="5" xfId="0" applyFont="1" applyBorder="1" applyAlignment="1">
      <alignment vertical="center"/>
    </xf>
    <xf numFmtId="3" fontId="19" fillId="0" borderId="5" xfId="0" applyNumberFormat="1" applyFont="1" applyBorder="1" applyAlignment="1">
      <alignment horizontal="center"/>
    </xf>
    <xf numFmtId="0" fontId="23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43" fontId="18" fillId="3" borderId="5" xfId="2" applyFont="1" applyFill="1" applyBorder="1" applyAlignment="1">
      <alignment horizontal="center"/>
    </xf>
    <xf numFmtId="43" fontId="18" fillId="0" borderId="0" xfId="2" applyFont="1" applyFill="1" applyBorder="1" applyAlignment="1">
      <alignment horizontal="center"/>
    </xf>
    <xf numFmtId="0" fontId="24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9" fillId="0" borderId="5" xfId="0" applyFont="1" applyBorder="1" applyAlignment="1">
      <alignment horizontal="justify" vertical="center"/>
    </xf>
    <xf numFmtId="0" fontId="26" fillId="0" borderId="5" xfId="0" applyFont="1" applyBorder="1"/>
    <xf numFmtId="3" fontId="3" fillId="0" borderId="5" xfId="0" applyNumberFormat="1" applyFont="1" applyBorder="1" applyAlignment="1">
      <alignment horizontal="center"/>
    </xf>
    <xf numFmtId="43" fontId="0" fillId="0" borderId="0" xfId="0" applyNumberFormat="1"/>
    <xf numFmtId="0" fontId="24" fillId="0" borderId="3" xfId="0" applyFont="1" applyBorder="1" applyAlignment="1">
      <alignment horizontal="center"/>
    </xf>
    <xf numFmtId="0" fontId="1" fillId="0" borderId="5" xfId="0" applyFont="1" applyBorder="1"/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29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18" fillId="0" borderId="5" xfId="9" applyFont="1" applyBorder="1"/>
    <xf numFmtId="0" fontId="19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left" vertical="center" indent="5"/>
    </xf>
    <xf numFmtId="41" fontId="3" fillId="0" borderId="1" xfId="0" applyNumberFormat="1" applyFont="1" applyBorder="1"/>
    <xf numFmtId="41" fontId="4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9" fillId="0" borderId="7" xfId="0" applyFont="1" applyBorder="1" applyAlignment="1">
      <alignment horizontal="justify" vertical="center"/>
    </xf>
    <xf numFmtId="0" fontId="19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1" fillId="0" borderId="3" xfId="0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168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18" fillId="0" borderId="3" xfId="9" applyFont="1" applyBorder="1"/>
    <xf numFmtId="0" fontId="30" fillId="0" borderId="0" xfId="0" applyFont="1" applyAlignment="1">
      <alignment horizontal="left" vertical="top"/>
    </xf>
    <xf numFmtId="0" fontId="31" fillId="0" borderId="5" xfId="0" applyFont="1" applyBorder="1" applyAlignment="1">
      <alignment horizontal="left" vertical="top"/>
    </xf>
    <xf numFmtId="0" fontId="20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left" vertical="top"/>
    </xf>
    <xf numFmtId="0" fontId="32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5" fillId="0" borderId="0" xfId="0" applyFont="1"/>
    <xf numFmtId="0" fontId="33" fillId="0" borderId="5" xfId="0" applyFont="1" applyBorder="1"/>
    <xf numFmtId="0" fontId="15" fillId="0" borderId="5" xfId="0" applyFont="1" applyBorder="1"/>
    <xf numFmtId="0" fontId="1" fillId="0" borderId="5" xfId="0" applyFont="1" applyBorder="1" applyAlignment="1">
      <alignment horizontal="center"/>
    </xf>
    <xf numFmtId="3" fontId="19" fillId="0" borderId="4" xfId="0" applyNumberFormat="1" applyFont="1" applyBorder="1" applyAlignment="1">
      <alignment horizontal="center"/>
    </xf>
    <xf numFmtId="3" fontId="34" fillId="0" borderId="4" xfId="0" applyNumberFormat="1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169" fontId="3" fillId="0" borderId="5" xfId="12" applyNumberFormat="1" applyFont="1" applyBorder="1" applyAlignment="1"/>
    <xf numFmtId="4" fontId="3" fillId="0" borderId="0" xfId="0" applyNumberFormat="1" applyFont="1"/>
    <xf numFmtId="3" fontId="20" fillId="0" borderId="5" xfId="0" applyNumberFormat="1" applyFont="1" applyBorder="1" applyAlignment="1">
      <alignment horizontal="center"/>
    </xf>
    <xf numFmtId="0" fontId="24" fillId="0" borderId="5" xfId="0" applyFont="1" applyBorder="1" applyAlignment="1">
      <alignment vertical="center"/>
    </xf>
    <xf numFmtId="4" fontId="0" fillId="0" borderId="0" xfId="0" applyNumberFormat="1" applyAlignment="1">
      <alignment vertical="center"/>
    </xf>
    <xf numFmtId="43" fontId="18" fillId="3" borderId="5" xfId="2" applyFont="1" applyFill="1" applyBorder="1" applyAlignment="1"/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/>
    <xf numFmtId="41" fontId="3" fillId="2" borderId="0" xfId="0" applyNumberFormat="1" applyFont="1" applyFill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1" xfId="0" applyNumberFormat="1" applyFont="1" applyFill="1" applyBorder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69" fontId="35" fillId="0" borderId="5" xfId="12" applyNumberFormat="1" applyFont="1" applyBorder="1" applyAlignment="1"/>
    <xf numFmtId="41" fontId="3" fillId="0" borderId="5" xfId="0" applyNumberFormat="1" applyFont="1" applyBorder="1"/>
    <xf numFmtId="43" fontId="19" fillId="0" borderId="5" xfId="12" applyFont="1" applyFill="1" applyBorder="1" applyAlignment="1">
      <alignment horizontal="center"/>
    </xf>
    <xf numFmtId="169" fontId="0" fillId="0" borderId="0" xfId="12" applyNumberFormat="1" applyFont="1" applyAlignment="1">
      <alignment vertical="center"/>
    </xf>
    <xf numFmtId="3" fontId="19" fillId="0" borderId="0" xfId="0" applyNumberFormat="1" applyFont="1" applyAlignment="1">
      <alignment horizontal="center"/>
    </xf>
    <xf numFmtId="1" fontId="14" fillId="0" borderId="0" xfId="0" applyNumberFormat="1" applyFont="1"/>
    <xf numFmtId="3" fontId="14" fillId="0" borderId="0" xfId="0" applyNumberFormat="1" applyFont="1"/>
    <xf numFmtId="169" fontId="14" fillId="0" borderId="0" xfId="12" applyNumberFormat="1" applyFont="1" applyBorder="1"/>
    <xf numFmtId="43" fontId="0" fillId="0" borderId="0" xfId="12" applyFont="1" applyFill="1"/>
    <xf numFmtId="0" fontId="26" fillId="0" borderId="9" xfId="0" applyFont="1" applyBorder="1" applyAlignment="1">
      <alignment vertical="center"/>
    </xf>
    <xf numFmtId="0" fontId="26" fillId="0" borderId="3" xfId="0" applyFont="1" applyBorder="1" applyAlignment="1">
      <alignment vertical="center"/>
    </xf>
    <xf numFmtId="43" fontId="0" fillId="0" borderId="0" xfId="12" applyFont="1"/>
    <xf numFmtId="165" fontId="0" fillId="0" borderId="0" xfId="0" applyNumberFormat="1"/>
    <xf numFmtId="43" fontId="0" fillId="0" borderId="0" xfId="12" applyFont="1" applyAlignment="1">
      <alignment vertical="center"/>
    </xf>
    <xf numFmtId="165" fontId="0" fillId="0" borderId="0" xfId="0" applyNumberFormat="1" applyAlignment="1">
      <alignment vertical="center"/>
    </xf>
    <xf numFmtId="43" fontId="0" fillId="0" borderId="0" xfId="0" applyNumberFormat="1" applyAlignment="1">
      <alignment vertical="center"/>
    </xf>
    <xf numFmtId="43" fontId="14" fillId="0" borderId="0" xfId="12" applyFont="1"/>
    <xf numFmtId="43" fontId="14" fillId="0" borderId="0" xfId="12" applyFont="1" applyAlignment="1">
      <alignment vertical="center"/>
    </xf>
    <xf numFmtId="43" fontId="0" fillId="0" borderId="0" xfId="12" applyFont="1" applyBorder="1" applyAlignment="1">
      <alignment vertical="center"/>
    </xf>
    <xf numFmtId="43" fontId="3" fillId="0" borderId="0" xfId="12" applyFont="1"/>
    <xf numFmtId="43" fontId="14" fillId="0" borderId="0" xfId="12" applyFont="1" applyFill="1" applyBorder="1"/>
    <xf numFmtId="169" fontId="19" fillId="0" borderId="0" xfId="12" applyNumberFormat="1" applyFont="1" applyFill="1" applyBorder="1" applyAlignment="1">
      <alignment horizontal="center"/>
    </xf>
    <xf numFmtId="43" fontId="14" fillId="0" borderId="0" xfId="0" applyNumberFormat="1" applyFont="1"/>
    <xf numFmtId="165" fontId="3" fillId="0" borderId="0" xfId="0" applyNumberFormat="1" applyFont="1" applyAlignment="1">
      <alignment vertical="center"/>
    </xf>
    <xf numFmtId="165" fontId="15" fillId="0" borderId="0" xfId="0" applyNumberFormat="1" applyFont="1" applyAlignment="1">
      <alignment vertical="center"/>
    </xf>
    <xf numFmtId="165" fontId="14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169" fontId="0" fillId="0" borderId="0" xfId="12" applyNumberFormat="1" applyFont="1"/>
    <xf numFmtId="169" fontId="0" fillId="0" borderId="0" xfId="0" applyNumberFormat="1"/>
    <xf numFmtId="169" fontId="14" fillId="0" borderId="0" xfId="0" applyNumberFormat="1" applyFont="1"/>
    <xf numFmtId="0" fontId="1" fillId="0" borderId="0" xfId="0" applyFont="1" applyAlignment="1">
      <alignment vertical="center"/>
    </xf>
    <xf numFmtId="0" fontId="19" fillId="0" borderId="0" xfId="0" applyFont="1"/>
    <xf numFmtId="170" fontId="15" fillId="0" borderId="0" xfId="15" applyNumberFormat="1" applyFont="1" applyFill="1" applyBorder="1"/>
    <xf numFmtId="169" fontId="0" fillId="0" borderId="0" xfId="12" applyNumberFormat="1" applyFont="1" applyFill="1" applyBorder="1"/>
    <xf numFmtId="170" fontId="15" fillId="0" borderId="0" xfId="0" applyNumberFormat="1" applyFont="1"/>
    <xf numFmtId="169" fontId="3" fillId="0" borderId="0" xfId="12" applyNumberFormat="1" applyFont="1" applyAlignment="1">
      <alignment vertical="center"/>
    </xf>
    <xf numFmtId="169" fontId="7" fillId="0" borderId="0" xfId="12" applyNumberFormat="1" applyFont="1" applyFill="1" applyBorder="1"/>
    <xf numFmtId="169" fontId="0" fillId="0" borderId="5" xfId="12" applyNumberFormat="1" applyFont="1" applyFill="1" applyBorder="1"/>
    <xf numFmtId="164" fontId="19" fillId="0" borderId="0" xfId="0" applyNumberFormat="1" applyFont="1" applyAlignment="1">
      <alignment vertical="center"/>
    </xf>
    <xf numFmtId="170" fontId="14" fillId="0" borderId="0" xfId="0" applyNumberFormat="1" applyFont="1"/>
    <xf numFmtId="0" fontId="20" fillId="0" borderId="3" xfId="0" applyFont="1" applyBorder="1" applyAlignment="1">
      <alignment horizontal="left" vertical="top"/>
    </xf>
    <xf numFmtId="0" fontId="31" fillId="0" borderId="3" xfId="0" applyFont="1" applyBorder="1" applyAlignment="1">
      <alignment horizontal="left" vertical="top"/>
    </xf>
    <xf numFmtId="3" fontId="4" fillId="0" borderId="0" xfId="0" applyNumberFormat="1" applyFont="1" applyAlignment="1">
      <alignment horizontal="center"/>
    </xf>
    <xf numFmtId="43" fontId="19" fillId="0" borderId="0" xfId="12" applyFont="1" applyFill="1" applyBorder="1"/>
    <xf numFmtId="169" fontId="0" fillId="0" borderId="5" xfId="0" applyNumberFormat="1" applyBorder="1"/>
    <xf numFmtId="3" fontId="34" fillId="0" borderId="0" xfId="0" applyNumberFormat="1" applyFont="1" applyAlignment="1">
      <alignment horizontal="center"/>
    </xf>
    <xf numFmtId="169" fontId="7" fillId="0" borderId="5" xfId="12" applyNumberFormat="1" applyFont="1" applyFill="1" applyBorder="1"/>
    <xf numFmtId="43" fontId="14" fillId="0" borderId="0" xfId="12" applyFont="1" applyBorder="1"/>
    <xf numFmtId="0" fontId="26" fillId="0" borderId="7" xfId="0" applyFont="1" applyBorder="1" applyAlignment="1">
      <alignment horizontal="left"/>
    </xf>
    <xf numFmtId="0" fontId="26" fillId="0" borderId="5" xfId="0" applyFont="1" applyBorder="1" applyAlignment="1">
      <alignment horizontal="left"/>
    </xf>
    <xf numFmtId="0" fontId="28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4" fillId="0" borderId="5" xfId="0" applyFont="1" applyBorder="1" applyAlignment="1">
      <alignment horizontal="center" vertical="center"/>
    </xf>
    <xf numFmtId="49" fontId="8" fillId="2" borderId="0" xfId="0" applyNumberFormat="1" applyFont="1" applyFill="1" applyAlignment="1">
      <alignment horizontal="center" vertical="center"/>
    </xf>
    <xf numFmtId="17" fontId="3" fillId="2" borderId="0" xfId="0" applyNumberFormat="1" applyFont="1" applyFill="1" applyAlignment="1">
      <alignment vertical="center"/>
    </xf>
    <xf numFmtId="3" fontId="17" fillId="4" borderId="0" xfId="0" applyNumberFormat="1" applyFont="1" applyFill="1" applyAlignment="1">
      <alignment vertical="center"/>
    </xf>
    <xf numFmtId="0" fontId="17" fillId="4" borderId="0" xfId="0" applyFont="1" applyFill="1" applyAlignment="1">
      <alignment vertical="center"/>
    </xf>
    <xf numFmtId="41" fontId="4" fillId="2" borderId="14" xfId="0" applyNumberFormat="1" applyFont="1" applyFill="1" applyBorder="1" applyAlignment="1">
      <alignment vertical="center"/>
    </xf>
    <xf numFmtId="3" fontId="17" fillId="4" borderId="1" xfId="0" applyNumberFormat="1" applyFont="1" applyFill="1" applyBorder="1" applyAlignment="1">
      <alignment vertical="center"/>
    </xf>
    <xf numFmtId="3" fontId="21" fillId="4" borderId="1" xfId="0" applyNumberFormat="1" applyFont="1" applyFill="1" applyBorder="1" applyAlignment="1">
      <alignment vertical="center"/>
    </xf>
    <xf numFmtId="3" fontId="21" fillId="4" borderId="0" xfId="0" applyNumberFormat="1" applyFont="1" applyFill="1" applyAlignment="1">
      <alignment vertical="center"/>
    </xf>
    <xf numFmtId="3" fontId="21" fillId="4" borderId="15" xfId="0" applyNumberFormat="1" applyFont="1" applyFill="1" applyBorder="1" applyAlignment="1">
      <alignment vertical="center"/>
    </xf>
    <xf numFmtId="0" fontId="36" fillId="6" borderId="5" xfId="0" applyFont="1" applyFill="1" applyBorder="1" applyAlignment="1">
      <alignment horizontal="left" vertical="top"/>
    </xf>
    <xf numFmtId="169" fontId="14" fillId="6" borderId="5" xfId="0" applyNumberFormat="1" applyFont="1" applyFill="1" applyBorder="1"/>
    <xf numFmtId="0" fontId="31" fillId="5" borderId="5" xfId="0" applyFont="1" applyFill="1" applyBorder="1" applyAlignment="1">
      <alignment horizontal="left" vertical="top"/>
    </xf>
    <xf numFmtId="169" fontId="14" fillId="5" borderId="5" xfId="0" applyNumberFormat="1" applyFont="1" applyFill="1" applyBorder="1"/>
    <xf numFmtId="169" fontId="1" fillId="0" borderId="5" xfId="0" applyNumberFormat="1" applyFont="1" applyBorder="1" applyAlignment="1">
      <alignment horizontal="center" vertical="center"/>
    </xf>
    <xf numFmtId="3" fontId="1" fillId="0" borderId="6" xfId="0" applyNumberFormat="1" applyFont="1" applyBorder="1" applyAlignment="1">
      <alignment vertical="center"/>
    </xf>
    <xf numFmtId="3" fontId="1" fillId="0" borderId="5" xfId="0" applyNumberFormat="1" applyFont="1" applyBorder="1" applyAlignment="1">
      <alignment vertical="center"/>
    </xf>
    <xf numFmtId="3" fontId="17" fillId="2" borderId="0" xfId="0" applyNumberFormat="1" applyFont="1" applyFill="1" applyAlignment="1">
      <alignment vertical="center"/>
    </xf>
    <xf numFmtId="3" fontId="21" fillId="2" borderId="14" xfId="0" applyNumberFormat="1" applyFont="1" applyFill="1" applyBorder="1" applyAlignment="1">
      <alignment vertical="center"/>
    </xf>
    <xf numFmtId="3" fontId="21" fillId="2" borderId="2" xfId="0" applyNumberFormat="1" applyFont="1" applyFill="1" applyBorder="1" applyAlignment="1">
      <alignment vertical="center"/>
    </xf>
    <xf numFmtId="0" fontId="17" fillId="2" borderId="0" xfId="0" applyFont="1" applyFill="1" applyAlignment="1">
      <alignment vertical="center"/>
    </xf>
    <xf numFmtId="3" fontId="17" fillId="2" borderId="13" xfId="0" applyNumberFormat="1" applyFont="1" applyFill="1" applyBorder="1" applyAlignment="1">
      <alignment vertical="center"/>
    </xf>
    <xf numFmtId="3" fontId="21" fillId="2" borderId="0" xfId="0" applyNumberFormat="1" applyFont="1" applyFill="1" applyAlignment="1">
      <alignment vertical="center"/>
    </xf>
    <xf numFmtId="3" fontId="21" fillId="2" borderId="13" xfId="0" applyNumberFormat="1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4" fillId="2" borderId="0" xfId="0" applyFont="1" applyFill="1" applyAlignment="1">
      <alignment horizontal="left"/>
    </xf>
    <xf numFmtId="169" fontId="14" fillId="0" borderId="5" xfId="12" applyNumberFormat="1" applyFont="1" applyFill="1" applyBorder="1"/>
    <xf numFmtId="169" fontId="42" fillId="0" borderId="5" xfId="8" applyNumberFormat="1" applyFont="1" applyBorder="1" applyAlignment="1">
      <alignment vertical="top" wrapText="1" readingOrder="1"/>
    </xf>
    <xf numFmtId="3" fontId="19" fillId="0" borderId="0" xfId="0" applyNumberFormat="1" applyFont="1" applyAlignment="1">
      <alignment horizontal="right" vertical="center"/>
    </xf>
    <xf numFmtId="0" fontId="33" fillId="0" borderId="0" xfId="0" applyFont="1"/>
    <xf numFmtId="169" fontId="42" fillId="0" borderId="0" xfId="8" applyNumberFormat="1" applyFont="1" applyAlignment="1">
      <alignment vertical="top" wrapText="1" readingOrder="1"/>
    </xf>
    <xf numFmtId="0" fontId="42" fillId="0" borderId="0" xfId="8" applyFont="1" applyAlignment="1">
      <alignment vertical="top" wrapText="1" readingOrder="1"/>
    </xf>
    <xf numFmtId="0" fontId="40" fillId="0" borderId="0" xfId="8" applyFont="1" applyAlignment="1">
      <alignment vertical="top" wrapText="1" readingOrder="1"/>
    </xf>
    <xf numFmtId="169" fontId="14" fillId="0" borderId="5" xfId="0" applyNumberFormat="1" applyFont="1" applyBorder="1"/>
    <xf numFmtId="0" fontId="40" fillId="0" borderId="5" xfId="0" applyFont="1" applyBorder="1" applyAlignment="1">
      <alignment vertical="top" wrapText="1" readingOrder="1"/>
    </xf>
    <xf numFmtId="0" fontId="20" fillId="0" borderId="5" xfId="0" applyFont="1" applyBorder="1" applyAlignment="1">
      <alignment horizontal="left"/>
    </xf>
    <xf numFmtId="3" fontId="1" fillId="0" borderId="5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center" vertical="center"/>
    </xf>
    <xf numFmtId="3" fontId="5" fillId="0" borderId="12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20" fillId="0" borderId="0" xfId="1" applyFont="1"/>
    <xf numFmtId="0" fontId="19" fillId="0" borderId="0" xfId="1" applyFont="1"/>
    <xf numFmtId="0" fontId="1" fillId="0" borderId="0" xfId="1" applyFont="1"/>
    <xf numFmtId="43" fontId="19" fillId="0" borderId="0" xfId="12" applyFont="1" applyFill="1"/>
    <xf numFmtId="0" fontId="23" fillId="0" borderId="0" xfId="1" applyFont="1" applyAlignment="1">
      <alignment horizontal="center"/>
    </xf>
    <xf numFmtId="0" fontId="20" fillId="0" borderId="0" xfId="1" applyFont="1" applyAlignment="1">
      <alignment vertical="top" wrapText="1"/>
    </xf>
    <xf numFmtId="0" fontId="23" fillId="0" borderId="0" xfId="1" applyFont="1" applyAlignment="1">
      <alignment horizontal="center" vertical="top" wrapText="1"/>
    </xf>
    <xf numFmtId="0" fontId="23" fillId="0" borderId="13" xfId="1" applyFont="1" applyBorder="1" applyAlignment="1">
      <alignment horizontal="center"/>
    </xf>
    <xf numFmtId="0" fontId="23" fillId="0" borderId="13" xfId="1" applyFont="1" applyBorder="1" applyAlignment="1">
      <alignment horizontal="center" vertical="top"/>
    </xf>
    <xf numFmtId="0" fontId="23" fillId="0" borderId="0" xfId="1" applyFont="1"/>
    <xf numFmtId="0" fontId="20" fillId="0" borderId="0" xfId="1" applyFont="1" applyAlignment="1">
      <alignment horizontal="right" vertical="top" wrapText="1"/>
    </xf>
    <xf numFmtId="169" fontId="19" fillId="0" borderId="0" xfId="12" applyNumberFormat="1" applyFont="1" applyFill="1"/>
    <xf numFmtId="3" fontId="19" fillId="0" borderId="0" xfId="1" applyNumberFormat="1" applyFont="1"/>
    <xf numFmtId="169" fontId="20" fillId="0" borderId="0" xfId="1" applyNumberFormat="1" applyFont="1" applyAlignment="1">
      <alignment horizontal="right"/>
    </xf>
    <xf numFmtId="169" fontId="20" fillId="0" borderId="0" xfId="38" applyNumberFormat="1" applyFont="1" applyFill="1" applyAlignment="1">
      <alignment horizontal="right" vertical="top" wrapText="1"/>
    </xf>
    <xf numFmtId="169" fontId="19" fillId="0" borderId="0" xfId="38" applyNumberFormat="1" applyFont="1" applyFill="1"/>
    <xf numFmtId="169" fontId="20" fillId="0" borderId="0" xfId="1" applyNumberFormat="1" applyFont="1" applyAlignment="1">
      <alignment horizontal="right" vertical="top" wrapText="1"/>
    </xf>
    <xf numFmtId="169" fontId="19" fillId="0" borderId="0" xfId="1" applyNumberFormat="1" applyFont="1"/>
    <xf numFmtId="169" fontId="47" fillId="0" borderId="0" xfId="1" applyNumberFormat="1" applyFont="1" applyAlignment="1">
      <alignment horizontal="right"/>
    </xf>
    <xf numFmtId="3" fontId="20" fillId="0" borderId="0" xfId="1" applyNumberFormat="1" applyFont="1" applyAlignment="1">
      <alignment horizontal="right" vertical="top" wrapText="1"/>
    </xf>
    <xf numFmtId="169" fontId="19" fillId="0" borderId="16" xfId="1" applyNumberFormat="1" applyFont="1" applyBorder="1"/>
    <xf numFmtId="3" fontId="19" fillId="0" borderId="16" xfId="1" applyNumberFormat="1" applyFont="1" applyBorder="1"/>
    <xf numFmtId="3" fontId="20" fillId="0" borderId="0" xfId="0" applyNumberFormat="1" applyFont="1" applyAlignment="1">
      <alignment horizontal="right" vertical="center"/>
    </xf>
    <xf numFmtId="3" fontId="19" fillId="0" borderId="17" xfId="1" applyNumberFormat="1" applyFont="1" applyBorder="1"/>
    <xf numFmtId="3" fontId="1" fillId="0" borderId="2" xfId="1" applyNumberFormat="1" applyFont="1" applyBorder="1"/>
    <xf numFmtId="0" fontId="23" fillId="0" borderId="0" xfId="1" applyFont="1" applyAlignment="1">
      <alignment horizontal="right" vertical="top" wrapText="1"/>
    </xf>
    <xf numFmtId="0" fontId="18" fillId="0" borderId="0" xfId="1" applyFont="1"/>
    <xf numFmtId="3" fontId="18" fillId="0" borderId="5" xfId="0" applyNumberFormat="1" applyFont="1" applyBorder="1" applyAlignment="1">
      <alignment horizontal="center"/>
    </xf>
    <xf numFmtId="3" fontId="18" fillId="0" borderId="5" xfId="0" applyNumberFormat="1" applyFont="1" applyBorder="1" applyAlignment="1">
      <alignment horizontal="center" vertical="center"/>
    </xf>
    <xf numFmtId="49" fontId="37" fillId="0" borderId="0" xfId="0" applyNumberFormat="1" applyFont="1" applyAlignment="1">
      <alignment horizontal="right"/>
    </xf>
    <xf numFmtId="0" fontId="37" fillId="0" borderId="0" xfId="0" applyFont="1"/>
    <xf numFmtId="0" fontId="49" fillId="0" borderId="0" xfId="0" applyFont="1" applyAlignment="1">
      <alignment horizontal="left" vertical="top" wrapText="1" readingOrder="1"/>
    </xf>
    <xf numFmtId="0" fontId="40" fillId="9" borderId="0" xfId="0" applyFont="1" applyFill="1" applyAlignment="1">
      <alignment vertical="top" wrapText="1" readingOrder="1"/>
    </xf>
    <xf numFmtId="0" fontId="49" fillId="9" borderId="0" xfId="0" applyFont="1" applyFill="1" applyAlignment="1">
      <alignment vertical="top" wrapText="1" readingOrder="1"/>
    </xf>
    <xf numFmtId="49" fontId="39" fillId="7" borderId="18" xfId="0" applyNumberFormat="1" applyFont="1" applyFill="1" applyBorder="1" applyAlignment="1">
      <alignment horizontal="center" vertical="top" wrapText="1" readingOrder="1"/>
    </xf>
    <xf numFmtId="0" fontId="39" fillId="7" borderId="18" xfId="0" applyFont="1" applyFill="1" applyBorder="1" applyAlignment="1">
      <alignment horizontal="center" vertical="top" wrapText="1" readingOrder="1"/>
    </xf>
    <xf numFmtId="0" fontId="50" fillId="10" borderId="0" xfId="0" applyFont="1" applyFill="1" applyAlignment="1">
      <alignment horizontal="center"/>
    </xf>
    <xf numFmtId="49" fontId="40" fillId="0" borderId="5" xfId="0" applyNumberFormat="1" applyFont="1" applyBorder="1" applyAlignment="1">
      <alignment horizontal="right" vertical="top" wrapText="1" readingOrder="1"/>
    </xf>
    <xf numFmtId="43" fontId="51" fillId="0" borderId="5" xfId="0" applyNumberFormat="1" applyFont="1" applyBorder="1" applyAlignment="1">
      <alignment vertical="top" wrapText="1" readingOrder="1"/>
    </xf>
    <xf numFmtId="43" fontId="40" fillId="0" borderId="5" xfId="0" applyNumberFormat="1" applyFont="1" applyBorder="1" applyAlignment="1">
      <alignment horizontal="right" vertical="top" wrapText="1" readingOrder="1"/>
    </xf>
    <xf numFmtId="43" fontId="43" fillId="0" borderId="5" xfId="0" applyNumberFormat="1" applyFont="1" applyBorder="1"/>
    <xf numFmtId="49" fontId="40" fillId="0" borderId="5" xfId="0" applyNumberFormat="1" applyFont="1" applyBorder="1" applyAlignment="1">
      <alignment horizontal="right" vertical="top" readingOrder="1"/>
    </xf>
    <xf numFmtId="49" fontId="40" fillId="0" borderId="5" xfId="0" applyNumberFormat="1" applyFont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center" vertical="top" wrapText="1" readingOrder="1"/>
    </xf>
    <xf numFmtId="43" fontId="0" fillId="2" borderId="0" xfId="0" applyNumberFormat="1" applyFill="1"/>
    <xf numFmtId="43" fontId="37" fillId="0" borderId="0" xfId="0" applyNumberFormat="1" applyFont="1"/>
    <xf numFmtId="43" fontId="43" fillId="0" borderId="5" xfId="0" applyNumberFormat="1" applyFont="1" applyBorder="1" applyAlignment="1">
      <alignment vertical="top"/>
    </xf>
    <xf numFmtId="43" fontId="40" fillId="0" borderId="19" xfId="12" applyFont="1" applyFill="1" applyBorder="1" applyAlignment="1">
      <alignment vertical="top" wrapText="1" readingOrder="1"/>
    </xf>
    <xf numFmtId="49" fontId="40" fillId="0" borderId="5" xfId="0" applyNumberFormat="1" applyFont="1" applyBorder="1" applyAlignment="1">
      <alignment horizontal="left" vertical="top" wrapText="1" readingOrder="1"/>
    </xf>
    <xf numFmtId="49" fontId="41" fillId="8" borderId="5" xfId="0" applyNumberFormat="1" applyFont="1" applyFill="1" applyBorder="1" applyAlignment="1">
      <alignment horizontal="right" vertical="top" wrapText="1" readingOrder="1"/>
    </xf>
    <xf numFmtId="0" fontId="41" fillId="8" borderId="5" xfId="0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vertical="top" wrapText="1" readingOrder="1"/>
    </xf>
    <xf numFmtId="43" fontId="41" fillId="8" borderId="5" xfId="0" applyNumberFormat="1" applyFont="1" applyFill="1" applyBorder="1" applyAlignment="1">
      <alignment horizontal="right" vertical="top" wrapText="1" readingOrder="1"/>
    </xf>
    <xf numFmtId="43" fontId="41" fillId="8" borderId="5" xfId="12" applyFont="1" applyFill="1" applyBorder="1" applyAlignment="1">
      <alignment horizontal="right" vertical="top" wrapText="1" readingOrder="1"/>
    </xf>
    <xf numFmtId="0" fontId="43" fillId="0" borderId="0" xfId="0" applyFont="1"/>
    <xf numFmtId="43" fontId="43" fillId="0" borderId="0" xfId="0" applyNumberFormat="1" applyFont="1"/>
    <xf numFmtId="43" fontId="51" fillId="0" borderId="5" xfId="12" applyFont="1" applyBorder="1" applyAlignment="1">
      <alignment vertical="top" wrapText="1" readingOrder="1"/>
    </xf>
    <xf numFmtId="41" fontId="4" fillId="2" borderId="0" xfId="0" applyNumberFormat="1" applyFont="1" applyFill="1"/>
    <xf numFmtId="0" fontId="40" fillId="0" borderId="20" xfId="0" applyFont="1" applyBorder="1" applyAlignment="1">
      <alignment vertical="center" wrapText="1"/>
    </xf>
    <xf numFmtId="49" fontId="40" fillId="0" borderId="0" xfId="0" applyNumberFormat="1" applyFont="1" applyAlignment="1">
      <alignment vertical="top" wrapText="1" readingOrder="1"/>
    </xf>
    <xf numFmtId="0" fontId="40" fillId="0" borderId="0" xfId="0" applyFont="1" applyAlignment="1">
      <alignment vertical="top" wrapText="1" readingOrder="1"/>
    </xf>
    <xf numFmtId="0" fontId="40" fillId="0" borderId="21" xfId="0" applyFont="1" applyBorder="1" applyAlignment="1">
      <alignment vertical="center" wrapText="1"/>
    </xf>
    <xf numFmtId="0" fontId="40" fillId="0" borderId="22" xfId="0" applyFont="1" applyBorder="1" applyAlignment="1">
      <alignment vertical="center" wrapText="1"/>
    </xf>
    <xf numFmtId="4" fontId="4" fillId="0" borderId="0" xfId="0" applyNumberFormat="1" applyFont="1" applyAlignment="1">
      <alignment vertical="center"/>
    </xf>
    <xf numFmtId="169" fontId="53" fillId="0" borderId="0" xfId="12" applyNumberFormat="1" applyFont="1" applyFill="1" applyBorder="1"/>
    <xf numFmtId="43" fontId="51" fillId="0" borderId="4" xfId="0" applyNumberFormat="1" applyFont="1" applyBorder="1" applyAlignment="1">
      <alignment vertical="top" wrapText="1" readingOrder="1"/>
    </xf>
    <xf numFmtId="43" fontId="51" fillId="0" borderId="5" xfId="12" applyFont="1" applyFill="1" applyBorder="1" applyAlignment="1">
      <alignment vertical="top" wrapText="1" readingOrder="1"/>
    </xf>
    <xf numFmtId="43" fontId="51" fillId="0" borderId="4" xfId="12" applyFont="1" applyFill="1" applyBorder="1" applyAlignment="1">
      <alignment vertical="top" wrapText="1" readingOrder="1"/>
    </xf>
    <xf numFmtId="43" fontId="52" fillId="0" borderId="0" xfId="0" applyNumberFormat="1" applyFont="1"/>
    <xf numFmtId="43" fontId="40" fillId="0" borderId="5" xfId="0" applyNumberFormat="1" applyFont="1" applyBorder="1" applyAlignment="1">
      <alignment vertical="top" wrapText="1" readingOrder="1"/>
    </xf>
    <xf numFmtId="171" fontId="19" fillId="0" borderId="5" xfId="0" applyNumberFormat="1" applyFont="1" applyBorder="1" applyAlignment="1">
      <alignment horizontal="center"/>
    </xf>
    <xf numFmtId="3" fontId="15" fillId="0" borderId="5" xfId="0" applyNumberFormat="1" applyFont="1" applyBorder="1"/>
    <xf numFmtId="169" fontId="0" fillId="0" borderId="5" xfId="0" applyNumberFormat="1" applyBorder="1" applyAlignment="1">
      <alignment horizontal="right"/>
    </xf>
    <xf numFmtId="3" fontId="22" fillId="0" borderId="5" xfId="0" applyNumberFormat="1" applyFont="1" applyBorder="1" applyAlignment="1">
      <alignment horizontal="center" vertical="center"/>
    </xf>
    <xf numFmtId="41" fontId="4" fillId="0" borderId="5" xfId="0" applyNumberFormat="1" applyFont="1" applyBorder="1"/>
    <xf numFmtId="0" fontId="37" fillId="0" borderId="0" xfId="0" applyFont="1"/>
    <xf numFmtId="0" fontId="48" fillId="0" borderId="0" xfId="0" applyFont="1" applyAlignment="1">
      <alignment horizontal="center" vertical="top" wrapText="1" readingOrder="1"/>
    </xf>
    <xf numFmtId="0" fontId="38" fillId="0" borderId="0" xfId="0" applyFont="1" applyAlignment="1">
      <alignment horizontal="center" vertical="top" wrapText="1" readingOrder="1"/>
    </xf>
    <xf numFmtId="0" fontId="49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1" applyFont="1" applyAlignment="1">
      <alignment horizontal="center"/>
    </xf>
    <xf numFmtId="0" fontId="24" fillId="0" borderId="6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43" fontId="40" fillId="0" borderId="5" xfId="0" applyNumberFormat="1" applyFont="1" applyFill="1" applyBorder="1" applyAlignment="1">
      <alignment horizontal="right" vertical="top" wrapText="1" readingOrder="1"/>
    </xf>
    <xf numFmtId="3" fontId="4" fillId="11" borderId="5" xfId="0" applyNumberFormat="1" applyFont="1" applyFill="1" applyBorder="1" applyAlignment="1">
      <alignment horizontal="center"/>
    </xf>
    <xf numFmtId="169" fontId="0" fillId="0" borderId="5" xfId="0" applyNumberFormat="1" applyFill="1" applyBorder="1"/>
    <xf numFmtId="169" fontId="42" fillId="0" borderId="5" xfId="8" applyNumberFormat="1" applyFont="1" applyFill="1" applyBorder="1" applyAlignment="1">
      <alignment vertical="top" wrapText="1" readingOrder="1"/>
    </xf>
    <xf numFmtId="169" fontId="46" fillId="0" borderId="5" xfId="0" applyNumberFormat="1" applyFont="1" applyFill="1" applyBorder="1"/>
    <xf numFmtId="169" fontId="42" fillId="0" borderId="5" xfId="8" applyNumberFormat="1" applyFont="1" applyFill="1" applyBorder="1" applyAlignment="1">
      <alignment horizontal="right" wrapText="1" readingOrder="1"/>
    </xf>
    <xf numFmtId="3" fontId="8" fillId="0" borderId="4" xfId="0" applyNumberFormat="1" applyFont="1" applyFill="1" applyBorder="1" applyAlignment="1">
      <alignment horizontal="center"/>
    </xf>
  </cellXfs>
  <cellStyles count="39">
    <cellStyle name="Comma 2" xfId="38" xr:uid="{00000000-0005-0000-0000-000000000000}"/>
    <cellStyle name="Comma_Hoja de trabajo flujo 2007" xfId="7" xr:uid="{00000000-0005-0000-0000-000001000000}"/>
    <cellStyle name="Millares" xfId="12" builtinId="3"/>
    <cellStyle name="Millares 2" xfId="2" xr:uid="{00000000-0005-0000-0000-000003000000}"/>
    <cellStyle name="Millares 2 2" xfId="13" xr:uid="{00000000-0005-0000-0000-000004000000}"/>
    <cellStyle name="Millares 2 2 2" xfId="20" xr:uid="{00000000-0005-0000-0000-000005000000}"/>
    <cellStyle name="Millares 2 2 2 2" xfId="22" xr:uid="{00000000-0005-0000-0000-000006000000}"/>
    <cellStyle name="Millares 2 3" xfId="33" xr:uid="{00000000-0005-0000-0000-000007000000}"/>
    <cellStyle name="Millares 2 4" xfId="26" xr:uid="{00000000-0005-0000-0000-000008000000}"/>
    <cellStyle name="Millares 3" xfId="6" xr:uid="{00000000-0005-0000-0000-000009000000}"/>
    <cellStyle name="Millares 3 2" xfId="5" xr:uid="{00000000-0005-0000-0000-00000A000000}"/>
    <cellStyle name="Millares 3 2 2" xfId="14" xr:uid="{00000000-0005-0000-0000-00000B000000}"/>
    <cellStyle name="Millares 3 3" xfId="27" xr:uid="{00000000-0005-0000-0000-00000C000000}"/>
    <cellStyle name="Millares 4" xfId="11" xr:uid="{00000000-0005-0000-0000-00000D000000}"/>
    <cellStyle name="Millares 5" xfId="10" xr:uid="{00000000-0005-0000-0000-00000E000000}"/>
    <cellStyle name="Millares 5 2" xfId="16" xr:uid="{00000000-0005-0000-0000-00000F000000}"/>
    <cellStyle name="Millares 5 3" xfId="30" xr:uid="{00000000-0005-0000-0000-000010000000}"/>
    <cellStyle name="Millares 6" xfId="15" xr:uid="{00000000-0005-0000-0000-000011000000}"/>
    <cellStyle name="Moneda 2" xfId="3" xr:uid="{00000000-0005-0000-0000-000012000000}"/>
    <cellStyle name="Moneda 3" xfId="37" xr:uid="{00000000-0005-0000-0000-000013000000}"/>
    <cellStyle name="Normal" xfId="0" builtinId="0"/>
    <cellStyle name="Normal 2" xfId="8" xr:uid="{00000000-0005-0000-0000-000015000000}"/>
    <cellStyle name="Normal 2 2" xfId="1" xr:uid="{00000000-0005-0000-0000-000016000000}"/>
    <cellStyle name="Normal 2 2 2" xfId="4" xr:uid="{00000000-0005-0000-0000-000017000000}"/>
    <cellStyle name="Normal 2 2 2 2" xfId="32" xr:uid="{00000000-0005-0000-0000-000018000000}"/>
    <cellStyle name="Normal 2 2 2 3" xfId="31" xr:uid="{00000000-0005-0000-0000-000019000000}"/>
    <cellStyle name="Normal 2 2 3" xfId="17" xr:uid="{00000000-0005-0000-0000-00001A000000}"/>
    <cellStyle name="Normal 2 2 3 2" xfId="21" xr:uid="{00000000-0005-0000-0000-00001B000000}"/>
    <cellStyle name="Normal 2 3" xfId="18" xr:uid="{00000000-0005-0000-0000-00001C000000}"/>
    <cellStyle name="Normal 2 3 2" xfId="23" xr:uid="{00000000-0005-0000-0000-00001D000000}"/>
    <cellStyle name="Normal 3" xfId="9" xr:uid="{00000000-0005-0000-0000-00001E000000}"/>
    <cellStyle name="Normal 3 2" xfId="36" xr:uid="{00000000-0005-0000-0000-00001F000000}"/>
    <cellStyle name="Normal 4" xfId="29" xr:uid="{00000000-0005-0000-0000-000020000000}"/>
    <cellStyle name="Normal 5" xfId="34" xr:uid="{00000000-0005-0000-0000-000021000000}"/>
    <cellStyle name="Normal 6" xfId="19" xr:uid="{00000000-0005-0000-0000-000022000000}"/>
    <cellStyle name="Normal 6 2" xfId="24" xr:uid="{00000000-0005-0000-0000-000023000000}"/>
    <cellStyle name="Normal 7" xfId="25" xr:uid="{00000000-0005-0000-0000-000024000000}"/>
    <cellStyle name="Normal 8" xfId="28" xr:uid="{00000000-0005-0000-0000-000025000000}"/>
    <cellStyle name="Porcentaje 2" xfId="35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1</xdr:col>
      <xdr:colOff>1538478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9C353C-A678-4C22-95F2-E107B51686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71500"/>
          <a:ext cx="2462403" cy="923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J4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PAR%20SNS/INFORME%20A&#209;O%202020/MODULO%20CONTABILIDAD/REGIONAL%20DE%20SALUD%20VI%20EL%20VALLE%20MODULO%20DE%20CONTABILIDAD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RF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TRANSITO CHEQUE-TRANSF 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ENERO CUENTAS"/>
      <sheetName val=" (CUENTA T)ENERO "/>
      <sheetName val="FEBRERO CUENTAS "/>
      <sheetName val=" (CUENTA T)FEBRERO"/>
      <sheetName val="MARZO CUENTAS "/>
      <sheetName val=" (CUENTA T) MARZO"/>
      <sheetName val="ABRIL CUENTAS "/>
      <sheetName val=" (CUENTA T) ABRIL"/>
      <sheetName val="MAYO CUENTAS  "/>
      <sheetName val=" (CUENTA T) MAYO"/>
      <sheetName val="JUNIO CUENTAS"/>
      <sheetName val=" (CUENTA T) JUNIO"/>
      <sheetName val="JULIO CUENTAS"/>
      <sheetName val=" (CUENTA T) JULIO"/>
      <sheetName val="AGOSTO CUENTAS "/>
      <sheetName val=" (CUENTA T) AGOSTO"/>
      <sheetName val="SEPTIEMBRE CUENTAS "/>
      <sheetName val=" (CUENTA T)SEPTIEMBRE"/>
      <sheetName val="OCTUBRE  CUENTAS  "/>
      <sheetName val=" (CUENTA T) OCTUBRE"/>
      <sheetName val="NOVIEMBRE CUENTAS  "/>
      <sheetName val=" (CUENTA T) NOVIEMBRE"/>
      <sheetName val="DICIEMBRE CUENTAS "/>
      <sheetName val=" (CUENTA T) DICIEMBRE"/>
      <sheetName val="CONSOLIDADO ENERO"/>
      <sheetName val="CONSOLIDADO FEBRERO"/>
      <sheetName val="CONSOLIDADO MARZO"/>
      <sheetName val=" 1ER TRIMESTRE"/>
      <sheetName val="CONSOLIDADO ABRIL"/>
      <sheetName val="CONSOLIDADO MAYO"/>
      <sheetName val="CONSOLIDADO JUNIO"/>
      <sheetName val="2DO TRIMESTRE "/>
      <sheetName val="CONSOLIDADO JULIO"/>
      <sheetName val="CONSOLIDADO AGOSTO"/>
      <sheetName val="CONSOLIDADO SEPTIEMBRE"/>
      <sheetName val=" 3ER TRIMESTRE "/>
      <sheetName val="CONSOLIDADO OCTUBRE"/>
      <sheetName val="CONSOLIDADO NOVIEMBRE"/>
      <sheetName val="CONSOLIDADO DICIEMBRE"/>
      <sheetName val="4TO TRIMESTRE "/>
      <sheetName val="CONSOLIDADO ANUAL"/>
      <sheetName val="INGRESO POR ARS"/>
      <sheetName val="GLOSA VENTA SERVICIOS"/>
      <sheetName val="EJEC PRESUPUESTARIA POR MES"/>
      <sheetName val="RESUMEN EJECUSION TRIMESTR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12">
          <cell r="K12">
            <v>6958344.7000000002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103"/>
  <sheetViews>
    <sheetView tabSelected="1" topLeftCell="A26" zoomScaleNormal="100" workbookViewId="0">
      <selection activeCell="H22" sqref="H22"/>
    </sheetView>
  </sheetViews>
  <sheetFormatPr baseColWidth="10" defaultColWidth="10.85546875" defaultRowHeight="15"/>
  <cols>
    <col min="1" max="1" width="13.85546875" customWidth="1"/>
    <col min="2" max="2" width="34.140625" customWidth="1"/>
    <col min="3" max="3" width="16.85546875" customWidth="1"/>
    <col min="4" max="4" width="14.85546875" customWidth="1"/>
    <col min="5" max="5" width="20.42578125" customWidth="1"/>
    <col min="6" max="6" width="17.28515625" customWidth="1"/>
    <col min="7" max="9" width="15.85546875" bestFit="1" customWidth="1"/>
    <col min="10" max="10" width="14.85546875" bestFit="1" customWidth="1"/>
    <col min="11" max="11" width="16.28515625" customWidth="1"/>
  </cols>
  <sheetData>
    <row r="4" spans="1:6">
      <c r="A4" s="243"/>
      <c r="B4" s="244"/>
      <c r="C4" s="244"/>
      <c r="D4" s="244"/>
      <c r="E4" s="244"/>
      <c r="F4" s="244"/>
    </row>
    <row r="5" spans="1:6" ht="25.5">
      <c r="A5" s="243"/>
      <c r="B5" s="289"/>
      <c r="C5" s="244"/>
      <c r="D5" s="290"/>
      <c r="E5" s="290"/>
      <c r="F5" s="290"/>
    </row>
    <row r="6" spans="1:6" ht="17.25">
      <c r="A6" s="243"/>
      <c r="B6" s="289"/>
      <c r="C6" s="244"/>
      <c r="D6" s="291" t="s">
        <v>256</v>
      </c>
      <c r="E6" s="291"/>
      <c r="F6" s="291"/>
    </row>
    <row r="7" spans="1:6">
      <c r="A7" s="243"/>
      <c r="B7" s="289"/>
      <c r="C7" s="244"/>
      <c r="D7" s="244"/>
      <c r="E7" s="244"/>
      <c r="F7" s="244"/>
    </row>
    <row r="8" spans="1:6">
      <c r="A8" s="292" t="s">
        <v>322</v>
      </c>
      <c r="B8" s="292"/>
      <c r="C8" s="245"/>
      <c r="D8" s="244"/>
      <c r="E8" s="244"/>
      <c r="F8" s="244"/>
    </row>
    <row r="9" spans="1:6">
      <c r="A9" s="292"/>
      <c r="B9" s="292"/>
      <c r="C9" s="245"/>
      <c r="D9" s="244"/>
      <c r="E9" s="246" t="s">
        <v>440</v>
      </c>
      <c r="F9" s="244"/>
    </row>
    <row r="10" spans="1:6">
      <c r="A10" s="243"/>
      <c r="B10" s="244"/>
      <c r="C10" s="244"/>
      <c r="D10" s="244"/>
      <c r="E10" s="246" t="s">
        <v>441</v>
      </c>
      <c r="F10" s="244"/>
    </row>
    <row r="11" spans="1:6" hidden="1">
      <c r="A11" s="243"/>
      <c r="B11" s="244"/>
      <c r="C11" s="244"/>
      <c r="D11" s="244"/>
      <c r="E11" s="244"/>
      <c r="F11" s="244"/>
    </row>
    <row r="12" spans="1:6">
      <c r="A12" s="243"/>
      <c r="B12" s="244"/>
      <c r="C12" s="244"/>
      <c r="D12" s="244"/>
      <c r="E12" s="247" t="s">
        <v>442</v>
      </c>
      <c r="F12" s="244"/>
    </row>
    <row r="13" spans="1:6">
      <c r="A13" s="243"/>
      <c r="B13" s="244"/>
      <c r="C13" s="244"/>
      <c r="D13" s="244"/>
      <c r="E13" s="244"/>
      <c r="F13" s="244"/>
    </row>
    <row r="14" spans="1:6" hidden="1">
      <c r="A14" s="243"/>
      <c r="B14" s="244"/>
      <c r="C14" s="244"/>
      <c r="D14" s="244"/>
      <c r="E14" s="244"/>
      <c r="F14" s="244"/>
    </row>
    <row r="15" spans="1:6">
      <c r="A15" s="243"/>
      <c r="B15" s="244"/>
      <c r="C15" s="244"/>
      <c r="D15" s="244" t="s">
        <v>323</v>
      </c>
      <c r="E15" s="244"/>
      <c r="F15" s="244"/>
    </row>
    <row r="16" spans="1:6">
      <c r="A16" s="248" t="s">
        <v>324</v>
      </c>
      <c r="B16" s="249" t="s">
        <v>325</v>
      </c>
      <c r="C16" s="249" t="s">
        <v>326</v>
      </c>
      <c r="D16" s="249" t="s">
        <v>257</v>
      </c>
      <c r="E16" s="249" t="s">
        <v>258</v>
      </c>
      <c r="F16" s="250" t="s">
        <v>327</v>
      </c>
    </row>
    <row r="17" spans="1:10">
      <c r="A17" s="251" t="s">
        <v>328</v>
      </c>
      <c r="B17" s="208" t="s">
        <v>319</v>
      </c>
      <c r="C17" s="252">
        <v>48893.21</v>
      </c>
      <c r="D17" s="252"/>
      <c r="E17" s="253"/>
      <c r="F17" s="254">
        <f>C17+D17-E17</f>
        <v>48893.21</v>
      </c>
      <c r="G17" s="31" t="s">
        <v>5</v>
      </c>
      <c r="H17" s="31" t="s">
        <v>5</v>
      </c>
    </row>
    <row r="18" spans="1:10" ht="24">
      <c r="A18" s="251" t="s">
        <v>329</v>
      </c>
      <c r="B18" s="208" t="s">
        <v>330</v>
      </c>
      <c r="C18" s="252">
        <v>23428040.749999978</v>
      </c>
      <c r="D18" s="283">
        <v>13959273.16</v>
      </c>
      <c r="E18" s="253">
        <v>16125752.77</v>
      </c>
      <c r="F18" s="254">
        <f>C18+D18-E18</f>
        <v>21261561.139999982</v>
      </c>
      <c r="G18" s="132" t="s">
        <v>5</v>
      </c>
      <c r="H18" s="31" t="s">
        <v>5</v>
      </c>
    </row>
    <row r="19" spans="1:10">
      <c r="A19" s="255" t="s">
        <v>331</v>
      </c>
      <c r="B19" s="208" t="s">
        <v>332</v>
      </c>
      <c r="C19" s="252">
        <v>0</v>
      </c>
      <c r="D19" s="252"/>
      <c r="E19" s="253"/>
      <c r="F19" s="254">
        <f>C19+D19-E19</f>
        <v>0</v>
      </c>
      <c r="G19" s="132" t="s">
        <v>5</v>
      </c>
      <c r="H19" s="31" t="s">
        <v>5</v>
      </c>
    </row>
    <row r="20" spans="1:10">
      <c r="A20" s="255" t="s">
        <v>333</v>
      </c>
      <c r="B20" s="208" t="s">
        <v>334</v>
      </c>
      <c r="C20" s="252">
        <v>2287.8699999999953</v>
      </c>
      <c r="D20" s="252"/>
      <c r="E20" s="326">
        <v>325</v>
      </c>
      <c r="F20" s="254">
        <f>C20+D20-E20</f>
        <v>1962.8699999999953</v>
      </c>
      <c r="G20" s="132" t="s">
        <v>5</v>
      </c>
      <c r="H20" s="31"/>
    </row>
    <row r="21" spans="1:10" ht="24">
      <c r="A21" s="251" t="s">
        <v>335</v>
      </c>
      <c r="B21" s="208" t="s">
        <v>336</v>
      </c>
      <c r="C21" s="252">
        <v>2040.1400000001304</v>
      </c>
      <c r="D21" s="283"/>
      <c r="E21" s="326">
        <v>325</v>
      </c>
      <c r="F21" s="254">
        <f>C21+D21-E21</f>
        <v>1715.1400000001304</v>
      </c>
      <c r="G21" s="132" t="s">
        <v>5</v>
      </c>
      <c r="H21" s="31" t="s">
        <v>5</v>
      </c>
    </row>
    <row r="22" spans="1:10">
      <c r="A22" s="251" t="s">
        <v>337</v>
      </c>
      <c r="B22" s="208" t="s">
        <v>338</v>
      </c>
      <c r="C22" s="252">
        <v>0</v>
      </c>
      <c r="D22" s="283"/>
      <c r="E22" s="253"/>
      <c r="F22" s="254">
        <f>C22+D22-E22</f>
        <v>0</v>
      </c>
      <c r="G22" s="132" t="s">
        <v>5</v>
      </c>
      <c r="H22" s="31" t="s">
        <v>5</v>
      </c>
    </row>
    <row r="23" spans="1:10">
      <c r="A23" s="251" t="s">
        <v>339</v>
      </c>
      <c r="B23" s="208" t="s">
        <v>340</v>
      </c>
      <c r="C23" s="252">
        <v>0</v>
      </c>
      <c r="D23" s="252"/>
      <c r="E23" s="253"/>
      <c r="F23" s="254">
        <f t="shared" ref="F20:F46" si="0">C23+D23-E23</f>
        <v>0</v>
      </c>
      <c r="G23" s="132" t="s">
        <v>5</v>
      </c>
      <c r="H23" s="31" t="s">
        <v>5</v>
      </c>
    </row>
    <row r="24" spans="1:10" ht="24">
      <c r="A24" s="251" t="s">
        <v>341</v>
      </c>
      <c r="B24" s="208" t="s">
        <v>342</v>
      </c>
      <c r="C24" s="252">
        <v>0</v>
      </c>
      <c r="D24" s="283"/>
      <c r="E24" s="253"/>
      <c r="F24" s="254">
        <f t="shared" si="0"/>
        <v>0</v>
      </c>
      <c r="G24" s="132"/>
      <c r="H24" s="31" t="s">
        <v>5</v>
      </c>
      <c r="I24" s="132" t="s">
        <v>5</v>
      </c>
    </row>
    <row r="25" spans="1:10">
      <c r="A25" s="251" t="s">
        <v>343</v>
      </c>
      <c r="B25" s="208" t="s">
        <v>344</v>
      </c>
      <c r="C25" s="252">
        <v>0</v>
      </c>
      <c r="D25" s="252"/>
      <c r="E25" s="253"/>
      <c r="F25" s="254">
        <f t="shared" si="0"/>
        <v>0</v>
      </c>
      <c r="G25" s="31" t="s">
        <v>5</v>
      </c>
      <c r="H25" s="31" t="s">
        <v>5</v>
      </c>
      <c r="I25" s="132" t="s">
        <v>5</v>
      </c>
    </row>
    <row r="26" spans="1:10" ht="24">
      <c r="A26" s="251" t="s">
        <v>345</v>
      </c>
      <c r="B26" s="208" t="s">
        <v>259</v>
      </c>
      <c r="C26" s="252">
        <v>2467014.9399999864</v>
      </c>
      <c r="D26" s="252">
        <v>1141993.6000000001</v>
      </c>
      <c r="E26" s="326">
        <v>1285503.1499999999</v>
      </c>
      <c r="F26" s="254">
        <f t="shared" si="0"/>
        <v>2323505.3899999866</v>
      </c>
      <c r="G26" s="132"/>
      <c r="H26" s="132" t="s">
        <v>5</v>
      </c>
      <c r="I26" s="132" t="s">
        <v>5</v>
      </c>
      <c r="J26" s="132"/>
    </row>
    <row r="27" spans="1:10" ht="24">
      <c r="A27" s="251" t="s">
        <v>345</v>
      </c>
      <c r="B27" s="208" t="s">
        <v>346</v>
      </c>
      <c r="C27" s="252">
        <v>0</v>
      </c>
      <c r="D27" s="283"/>
      <c r="E27" s="253"/>
      <c r="F27" s="254">
        <f t="shared" si="0"/>
        <v>0</v>
      </c>
      <c r="G27" s="132"/>
      <c r="H27" s="132"/>
      <c r="I27" s="132"/>
      <c r="J27" s="132"/>
    </row>
    <row r="28" spans="1:10" ht="24">
      <c r="A28" s="251" t="s">
        <v>347</v>
      </c>
      <c r="B28" s="208" t="s">
        <v>348</v>
      </c>
      <c r="C28" s="252">
        <v>12034351</v>
      </c>
      <c r="D28" s="283"/>
      <c r="E28" s="253"/>
      <c r="F28" s="254">
        <f t="shared" si="0"/>
        <v>12034351</v>
      </c>
      <c r="G28" s="132"/>
      <c r="H28" s="132" t="s">
        <v>5</v>
      </c>
      <c r="I28" s="132"/>
      <c r="J28" s="132"/>
    </row>
    <row r="29" spans="1:10" ht="15" customHeight="1">
      <c r="A29" s="251" t="s">
        <v>349</v>
      </c>
      <c r="B29" s="208" t="s">
        <v>350</v>
      </c>
      <c r="C29" s="252">
        <v>0</v>
      </c>
      <c r="D29" s="252"/>
      <c r="E29" s="253"/>
      <c r="F29" s="254">
        <f t="shared" si="0"/>
        <v>0</v>
      </c>
      <c r="G29" s="31"/>
      <c r="H29" s="31"/>
      <c r="I29" s="31"/>
      <c r="J29" s="31"/>
    </row>
    <row r="30" spans="1:10">
      <c r="A30" s="251" t="s">
        <v>351</v>
      </c>
      <c r="B30" s="208" t="s">
        <v>352</v>
      </c>
      <c r="C30" s="252">
        <v>0</v>
      </c>
      <c r="D30" s="252"/>
      <c r="E30" s="253"/>
      <c r="F30" s="254">
        <f t="shared" si="0"/>
        <v>0</v>
      </c>
      <c r="G30" s="132"/>
      <c r="H30" s="31" t="s">
        <v>5</v>
      </c>
    </row>
    <row r="31" spans="1:10">
      <c r="A31" s="251" t="s">
        <v>353</v>
      </c>
      <c r="B31" s="208" t="s">
        <v>304</v>
      </c>
      <c r="C31" s="252">
        <v>0</v>
      </c>
      <c r="D31" s="252"/>
      <c r="E31" s="253"/>
      <c r="F31" s="254">
        <f t="shared" si="0"/>
        <v>0</v>
      </c>
      <c r="G31" s="31"/>
      <c r="H31" s="132" t="s">
        <v>5</v>
      </c>
    </row>
    <row r="32" spans="1:10">
      <c r="A32" s="251" t="s">
        <v>354</v>
      </c>
      <c r="B32" s="208" t="s">
        <v>355</v>
      </c>
      <c r="C32" s="252">
        <v>7046880</v>
      </c>
      <c r="D32" s="252"/>
      <c r="E32" s="253"/>
      <c r="F32" s="254">
        <f t="shared" si="0"/>
        <v>7046880</v>
      </c>
      <c r="H32" s="31" t="s">
        <v>5</v>
      </c>
    </row>
    <row r="33" spans="1:11">
      <c r="A33" s="251" t="s">
        <v>356</v>
      </c>
      <c r="B33" s="208" t="s">
        <v>357</v>
      </c>
      <c r="C33" s="252">
        <v>10660441.890000001</v>
      </c>
      <c r="D33" s="252"/>
      <c r="E33" s="253"/>
      <c r="F33" s="254">
        <f t="shared" si="0"/>
        <v>10660441.890000001</v>
      </c>
      <c r="H33" s="132" t="s">
        <v>5</v>
      </c>
    </row>
    <row r="34" spans="1:11">
      <c r="A34" s="256" t="s">
        <v>358</v>
      </c>
      <c r="B34" s="208" t="s">
        <v>359</v>
      </c>
      <c r="C34" s="252">
        <v>0</v>
      </c>
      <c r="D34" s="252"/>
      <c r="E34" s="253"/>
      <c r="F34" s="254">
        <f t="shared" si="0"/>
        <v>0</v>
      </c>
      <c r="H34" s="132" t="s">
        <v>5</v>
      </c>
      <c r="J34" s="31" t="s">
        <v>5</v>
      </c>
    </row>
    <row r="35" spans="1:11">
      <c r="A35" s="256" t="s">
        <v>360</v>
      </c>
      <c r="B35" s="208" t="s">
        <v>361</v>
      </c>
      <c r="C35" s="252">
        <v>4850756.49</v>
      </c>
      <c r="D35" s="252"/>
      <c r="E35" s="253"/>
      <c r="F35" s="254">
        <f>C35+D35-E35</f>
        <v>4850756.49</v>
      </c>
      <c r="H35" s="31"/>
    </row>
    <row r="36" spans="1:11">
      <c r="A36" s="256" t="s">
        <v>362</v>
      </c>
      <c r="B36" s="208" t="s">
        <v>363</v>
      </c>
      <c r="C36" s="252">
        <v>0</v>
      </c>
      <c r="D36" s="252"/>
      <c r="E36" s="253"/>
      <c r="F36" s="254">
        <f>C36+D36-E36</f>
        <v>0</v>
      </c>
      <c r="H36" s="31"/>
    </row>
    <row r="37" spans="1:11">
      <c r="A37" s="256" t="s">
        <v>364</v>
      </c>
      <c r="B37" s="208" t="s">
        <v>365</v>
      </c>
      <c r="C37" s="252">
        <v>0</v>
      </c>
      <c r="D37" s="252"/>
      <c r="E37" s="253"/>
      <c r="F37" s="254">
        <f t="shared" si="0"/>
        <v>0</v>
      </c>
      <c r="H37" s="31"/>
    </row>
    <row r="38" spans="1:11">
      <c r="A38" s="256" t="s">
        <v>366</v>
      </c>
      <c r="B38" s="208" t="s">
        <v>367</v>
      </c>
      <c r="C38" s="252">
        <v>0</v>
      </c>
      <c r="D38" s="252"/>
      <c r="E38" s="253"/>
      <c r="F38" s="254">
        <f t="shared" si="0"/>
        <v>0</v>
      </c>
      <c r="G38" s="31" t="s">
        <v>5</v>
      </c>
      <c r="H38" s="31" t="s">
        <v>5</v>
      </c>
    </row>
    <row r="39" spans="1:11" ht="27" customHeight="1" thickBot="1">
      <c r="A39" s="273">
        <v>1206010005</v>
      </c>
      <c r="B39" s="274" t="s">
        <v>304</v>
      </c>
      <c r="C39" s="252">
        <v>9825655.3599999994</v>
      </c>
      <c r="D39" s="252"/>
      <c r="E39" s="253"/>
      <c r="F39" s="254">
        <f t="shared" si="0"/>
        <v>9825655.3599999994</v>
      </c>
      <c r="G39" s="31"/>
      <c r="H39" s="31"/>
    </row>
    <row r="40" spans="1:11" ht="25.5" customHeight="1" thickBot="1">
      <c r="A40" s="272">
        <v>1206010998</v>
      </c>
      <c r="B40" s="276" t="s">
        <v>306</v>
      </c>
      <c r="C40" s="279">
        <v>14224799.16</v>
      </c>
      <c r="D40" s="252"/>
      <c r="E40" s="253"/>
      <c r="F40" s="254">
        <f t="shared" si="0"/>
        <v>14224799.16</v>
      </c>
      <c r="G40" s="31"/>
      <c r="H40" s="31"/>
    </row>
    <row r="41" spans="1:11" ht="24">
      <c r="A41" s="257" t="s">
        <v>368</v>
      </c>
      <c r="B41" s="208" t="s">
        <v>433</v>
      </c>
      <c r="C41" s="252">
        <v>-12835226.149999999</v>
      </c>
      <c r="D41" s="253">
        <v>13545004.380000001</v>
      </c>
      <c r="E41" s="326">
        <v>6354944.5</v>
      </c>
      <c r="F41" s="254">
        <f>C41+D41-E41</f>
        <v>-5645166.2699999977</v>
      </c>
      <c r="H41" s="132" t="s">
        <v>5</v>
      </c>
      <c r="I41" s="132" t="s">
        <v>5</v>
      </c>
      <c r="J41" s="132" t="s">
        <v>5</v>
      </c>
      <c r="K41" s="132" t="s">
        <v>5</v>
      </c>
    </row>
    <row r="42" spans="1:11">
      <c r="A42" s="251" t="s">
        <v>369</v>
      </c>
      <c r="B42" s="208" t="s">
        <v>260</v>
      </c>
      <c r="C42" s="252">
        <v>-588216.99</v>
      </c>
      <c r="D42" s="283">
        <v>587982.19999999995</v>
      </c>
      <c r="E42" s="326">
        <v>439323.15</v>
      </c>
      <c r="F42" s="254">
        <f t="shared" si="0"/>
        <v>-439557.94000000006</v>
      </c>
      <c r="G42" s="269" t="s">
        <v>5</v>
      </c>
      <c r="H42" s="31" t="s">
        <v>5</v>
      </c>
      <c r="I42" s="31" t="s">
        <v>5</v>
      </c>
      <c r="K42" s="132" t="s">
        <v>5</v>
      </c>
    </row>
    <row r="43" spans="1:11" ht="24">
      <c r="A43" s="251" t="s">
        <v>370</v>
      </c>
      <c r="B43" s="208" t="s">
        <v>371</v>
      </c>
      <c r="C43" s="252">
        <v>0</v>
      </c>
      <c r="D43" s="283"/>
      <c r="E43" s="253"/>
      <c r="F43" s="254">
        <f>C43+D43-E43</f>
        <v>0</v>
      </c>
      <c r="G43" s="258" t="s">
        <v>5</v>
      </c>
      <c r="H43" s="258" t="s">
        <v>5</v>
      </c>
      <c r="K43" s="132" t="s">
        <v>5</v>
      </c>
    </row>
    <row r="44" spans="1:11">
      <c r="A44" s="251" t="s">
        <v>372</v>
      </c>
      <c r="B44" s="208" t="s">
        <v>373</v>
      </c>
      <c r="C44" s="252">
        <v>0</v>
      </c>
      <c r="D44" s="283"/>
      <c r="E44" s="253"/>
      <c r="F44" s="254">
        <f t="shared" si="0"/>
        <v>0</v>
      </c>
      <c r="G44" s="258"/>
      <c r="H44" s="258"/>
      <c r="K44" s="132"/>
    </row>
    <row r="45" spans="1:11">
      <c r="A45" s="251" t="s">
        <v>374</v>
      </c>
      <c r="B45" s="208" t="s">
        <v>375</v>
      </c>
      <c r="C45" s="252">
        <v>0</v>
      </c>
      <c r="D45" s="283"/>
      <c r="E45" s="253"/>
      <c r="F45" s="254">
        <f t="shared" si="0"/>
        <v>0</v>
      </c>
      <c r="G45" s="258"/>
      <c r="H45" s="258" t="s">
        <v>5</v>
      </c>
      <c r="K45" s="132"/>
    </row>
    <row r="46" spans="1:11">
      <c r="A46" s="251"/>
      <c r="B46" s="208" t="s">
        <v>428</v>
      </c>
      <c r="C46" s="252">
        <v>0</v>
      </c>
      <c r="D46" s="283"/>
      <c r="E46" s="253"/>
      <c r="F46" s="254">
        <f t="shared" si="0"/>
        <v>0</v>
      </c>
      <c r="G46" s="258"/>
      <c r="H46" s="258"/>
      <c r="K46" s="132"/>
    </row>
    <row r="47" spans="1:11">
      <c r="A47" s="251" t="s">
        <v>376</v>
      </c>
      <c r="B47" s="208" t="s">
        <v>377</v>
      </c>
      <c r="C47">
        <v>0</v>
      </c>
      <c r="D47" s="283"/>
      <c r="E47" s="253"/>
      <c r="F47" s="254">
        <f>C48+D47-E47</f>
        <v>0</v>
      </c>
      <c r="G47" s="31" t="s">
        <v>5</v>
      </c>
      <c r="K47" s="132"/>
    </row>
    <row r="48" spans="1:11">
      <c r="A48" s="257" t="s">
        <v>378</v>
      </c>
      <c r="B48" s="208" t="s">
        <v>379</v>
      </c>
      <c r="C48" s="252"/>
      <c r="D48" s="283"/>
      <c r="E48" s="253"/>
      <c r="F48" s="254"/>
      <c r="H48" s="132" t="s">
        <v>5</v>
      </c>
    </row>
    <row r="49" spans="1:10">
      <c r="A49" s="251" t="s">
        <v>380</v>
      </c>
      <c r="B49" s="208" t="s">
        <v>381</v>
      </c>
      <c r="C49" s="252">
        <v>-8703747.6699999999</v>
      </c>
      <c r="D49" s="283"/>
      <c r="E49" s="253"/>
      <c r="F49" s="254">
        <f>C49+D49-E49</f>
        <v>-8703747.6699999999</v>
      </c>
      <c r="H49" s="132" t="s">
        <v>5</v>
      </c>
    </row>
    <row r="50" spans="1:10">
      <c r="A50" s="251" t="s">
        <v>382</v>
      </c>
      <c r="B50" s="208" t="s">
        <v>383</v>
      </c>
      <c r="C50" s="252">
        <v>-62463970</v>
      </c>
      <c r="D50" s="283"/>
      <c r="E50" s="253"/>
      <c r="F50" s="254">
        <f>C50+D50-E50</f>
        <v>-62463970</v>
      </c>
      <c r="H50" s="31" t="s">
        <v>5</v>
      </c>
    </row>
    <row r="51" spans="1:10">
      <c r="A51" s="251" t="s">
        <v>384</v>
      </c>
      <c r="B51" s="208" t="s">
        <v>385</v>
      </c>
      <c r="C51" s="252"/>
      <c r="D51" s="283"/>
      <c r="E51" s="253"/>
      <c r="F51" s="254"/>
      <c r="G51" s="31" t="s">
        <v>5</v>
      </c>
      <c r="H51" s="31" t="s">
        <v>5</v>
      </c>
    </row>
    <row r="52" spans="1:10">
      <c r="A52" s="251" t="s">
        <v>386</v>
      </c>
      <c r="B52" s="208" t="s">
        <v>387</v>
      </c>
      <c r="C52" s="252">
        <v>0</v>
      </c>
      <c r="D52" s="283"/>
      <c r="E52" s="253"/>
      <c r="F52" s="254">
        <f t="shared" ref="F52:F93" si="1">D52-E52</f>
        <v>0</v>
      </c>
      <c r="H52" s="259" t="s">
        <v>5</v>
      </c>
      <c r="I52" s="31" t="s">
        <v>5</v>
      </c>
      <c r="J52" s="31" t="s">
        <v>5</v>
      </c>
    </row>
    <row r="53" spans="1:10" ht="24">
      <c r="A53" s="251" t="s">
        <v>388</v>
      </c>
      <c r="B53" s="208" t="s">
        <v>389</v>
      </c>
      <c r="C53" s="252">
        <v>0</v>
      </c>
      <c r="D53" s="252"/>
      <c r="E53" s="253"/>
      <c r="F53" s="260">
        <f t="shared" si="1"/>
        <v>0</v>
      </c>
      <c r="H53" s="259" t="s">
        <v>5</v>
      </c>
      <c r="I53" s="31"/>
      <c r="J53" s="31"/>
    </row>
    <row r="54" spans="1:10" ht="24">
      <c r="A54" s="251" t="s">
        <v>390</v>
      </c>
      <c r="B54" s="208" t="s">
        <v>391</v>
      </c>
      <c r="C54" s="252">
        <v>0</v>
      </c>
      <c r="D54" s="252"/>
      <c r="E54" s="253"/>
      <c r="F54" s="260">
        <f>D54-E54</f>
        <v>0</v>
      </c>
      <c r="H54" s="31" t="s">
        <v>5</v>
      </c>
      <c r="I54" s="31" t="s">
        <v>5</v>
      </c>
    </row>
    <row r="55" spans="1:10" ht="24">
      <c r="A55" s="251" t="s">
        <v>392</v>
      </c>
      <c r="B55" s="208" t="s">
        <v>393</v>
      </c>
      <c r="C55" s="252"/>
      <c r="D55" s="252"/>
      <c r="E55" s="326">
        <v>12627130.01</v>
      </c>
      <c r="F55" s="260">
        <f t="shared" si="1"/>
        <v>-12627130.01</v>
      </c>
      <c r="H55" s="31"/>
      <c r="I55" s="31"/>
    </row>
    <row r="56" spans="1:10">
      <c r="A56" s="251" t="s">
        <v>394</v>
      </c>
      <c r="B56" s="208" t="s">
        <v>61</v>
      </c>
      <c r="C56" s="252"/>
      <c r="D56" s="283"/>
      <c r="E56" s="326">
        <v>1188633.6000000001</v>
      </c>
      <c r="F56" s="260">
        <f>D56-E56</f>
        <v>-1188633.6000000001</v>
      </c>
      <c r="H56" s="31" t="s">
        <v>5</v>
      </c>
      <c r="I56" s="31"/>
    </row>
    <row r="57" spans="1:10">
      <c r="A57" s="251" t="s">
        <v>395</v>
      </c>
      <c r="B57" s="208" t="s">
        <v>396</v>
      </c>
      <c r="C57" s="280">
        <v>0</v>
      </c>
      <c r="D57" s="283"/>
      <c r="E57" s="253"/>
      <c r="F57" s="260">
        <f>D57-E57</f>
        <v>0</v>
      </c>
      <c r="H57" s="31"/>
      <c r="I57" s="31"/>
    </row>
    <row r="58" spans="1:10">
      <c r="A58" s="251" t="s">
        <v>261</v>
      </c>
      <c r="B58" s="208" t="s">
        <v>262</v>
      </c>
      <c r="C58" s="280"/>
      <c r="D58" s="283">
        <v>1554523</v>
      </c>
      <c r="E58" s="253"/>
      <c r="F58" s="254">
        <f t="shared" si="1"/>
        <v>1554523</v>
      </c>
      <c r="H58" s="31" t="s">
        <v>5</v>
      </c>
    </row>
    <row r="59" spans="1:10">
      <c r="A59" s="251" t="s">
        <v>397</v>
      </c>
      <c r="B59" s="208" t="s">
        <v>289</v>
      </c>
      <c r="C59" s="280"/>
      <c r="D59" s="283"/>
      <c r="E59" s="253"/>
      <c r="F59" s="254">
        <f t="shared" si="1"/>
        <v>0</v>
      </c>
      <c r="H59" s="31"/>
    </row>
    <row r="60" spans="1:10">
      <c r="A60" s="251" t="s">
        <v>398</v>
      </c>
      <c r="B60" s="208" t="s">
        <v>399</v>
      </c>
      <c r="C60" s="280">
        <v>0</v>
      </c>
      <c r="D60" s="283"/>
      <c r="E60" s="253"/>
      <c r="F60" s="254">
        <f t="shared" si="1"/>
        <v>0</v>
      </c>
      <c r="H60" s="31" t="s">
        <v>5</v>
      </c>
      <c r="I60" s="261" t="s">
        <v>5</v>
      </c>
    </row>
    <row r="61" spans="1:10">
      <c r="A61" s="251" t="s">
        <v>400</v>
      </c>
      <c r="B61" s="208" t="s">
        <v>152</v>
      </c>
      <c r="C61" s="280">
        <v>0</v>
      </c>
      <c r="D61" s="283"/>
      <c r="E61" s="253"/>
      <c r="F61" s="254">
        <f t="shared" si="1"/>
        <v>0</v>
      </c>
      <c r="H61" s="31" t="s">
        <v>5</v>
      </c>
      <c r="I61" s="132" t="s">
        <v>5</v>
      </c>
    </row>
    <row r="62" spans="1:10">
      <c r="A62" s="251" t="s">
        <v>293</v>
      </c>
      <c r="B62" s="208" t="s">
        <v>283</v>
      </c>
      <c r="C62" s="280"/>
      <c r="D62" s="283"/>
      <c r="E62" s="253"/>
      <c r="F62" s="254">
        <f t="shared" si="1"/>
        <v>0</v>
      </c>
      <c r="H62" s="31" t="s">
        <v>5</v>
      </c>
    </row>
    <row r="63" spans="1:10">
      <c r="A63" s="251" t="s">
        <v>293</v>
      </c>
      <c r="B63" s="208" t="s">
        <v>401</v>
      </c>
      <c r="C63" s="280">
        <v>0</v>
      </c>
      <c r="D63" s="283"/>
      <c r="E63" s="253"/>
      <c r="F63" s="254">
        <f>D63-E63</f>
        <v>0</v>
      </c>
      <c r="I63" s="31" t="s">
        <v>5</v>
      </c>
    </row>
    <row r="64" spans="1:10">
      <c r="A64" s="251" t="s">
        <v>290</v>
      </c>
      <c r="B64" s="208" t="s">
        <v>277</v>
      </c>
      <c r="C64" s="280"/>
      <c r="D64" s="283">
        <v>73685.62</v>
      </c>
      <c r="E64" s="253"/>
      <c r="F64" s="254">
        <f>D64-E64</f>
        <v>73685.62</v>
      </c>
    </row>
    <row r="65" spans="1:8">
      <c r="A65" s="251" t="s">
        <v>402</v>
      </c>
      <c r="B65" s="208" t="s">
        <v>263</v>
      </c>
      <c r="C65" s="280"/>
      <c r="D65" s="283">
        <v>72521.78</v>
      </c>
      <c r="E65" s="253"/>
      <c r="F65" s="254">
        <f t="shared" si="1"/>
        <v>72521.78</v>
      </c>
    </row>
    <row r="66" spans="1:8" ht="24">
      <c r="A66" s="251" t="s">
        <v>291</v>
      </c>
      <c r="B66" s="208" t="s">
        <v>264</v>
      </c>
      <c r="C66" s="280"/>
      <c r="D66" s="283">
        <v>8728.7999999999993</v>
      </c>
      <c r="E66" s="253"/>
      <c r="F66" s="254">
        <f t="shared" si="1"/>
        <v>8728.7999999999993</v>
      </c>
    </row>
    <row r="67" spans="1:8">
      <c r="A67" s="251" t="s">
        <v>284</v>
      </c>
      <c r="B67" s="208" t="s">
        <v>151</v>
      </c>
      <c r="C67" s="280"/>
      <c r="D67" s="283"/>
      <c r="E67" s="253"/>
      <c r="F67" s="254">
        <f t="shared" si="1"/>
        <v>0</v>
      </c>
    </row>
    <row r="68" spans="1:8" ht="15.75" thickBot="1">
      <c r="A68" s="251" t="s">
        <v>403</v>
      </c>
      <c r="B68" s="208" t="s">
        <v>155</v>
      </c>
      <c r="C68" s="280"/>
      <c r="D68" s="283">
        <v>749094.06</v>
      </c>
      <c r="E68" s="253"/>
      <c r="F68" s="254">
        <f t="shared" si="1"/>
        <v>749094.06</v>
      </c>
    </row>
    <row r="69" spans="1:8" ht="15.75" thickBot="1">
      <c r="A69" s="272">
        <v>5101010002</v>
      </c>
      <c r="B69" s="275" t="s">
        <v>289</v>
      </c>
      <c r="C69" s="281"/>
      <c r="D69" s="283"/>
      <c r="E69" s="253"/>
      <c r="F69" s="254">
        <f t="shared" si="1"/>
        <v>0</v>
      </c>
    </row>
    <row r="70" spans="1:8">
      <c r="A70" s="251" t="s">
        <v>404</v>
      </c>
      <c r="B70" s="208" t="s">
        <v>405</v>
      </c>
      <c r="C70" s="281">
        <v>0</v>
      </c>
      <c r="D70" s="283"/>
      <c r="E70" s="253"/>
      <c r="F70" s="254">
        <f t="shared" si="1"/>
        <v>0</v>
      </c>
      <c r="H70" s="31" t="s">
        <v>5</v>
      </c>
    </row>
    <row r="71" spans="1:8">
      <c r="A71" s="257" t="s">
        <v>406</v>
      </c>
      <c r="B71" s="208" t="s">
        <v>407</v>
      </c>
      <c r="C71" s="281"/>
      <c r="D71" s="283">
        <v>2337.29</v>
      </c>
      <c r="E71" s="253"/>
      <c r="F71" s="254">
        <f t="shared" si="1"/>
        <v>2337.29</v>
      </c>
      <c r="H71" s="31"/>
    </row>
    <row r="72" spans="1:8">
      <c r="A72" s="257" t="s">
        <v>429</v>
      </c>
      <c r="B72" s="208" t="s">
        <v>401</v>
      </c>
      <c r="C72" s="281"/>
      <c r="D72" s="283"/>
      <c r="E72" s="253"/>
      <c r="F72" s="254">
        <f t="shared" si="1"/>
        <v>0</v>
      </c>
      <c r="H72" s="31"/>
    </row>
    <row r="73" spans="1:8">
      <c r="A73" s="251" t="s">
        <v>408</v>
      </c>
      <c r="B73" s="208" t="s">
        <v>409</v>
      </c>
      <c r="C73" s="281"/>
      <c r="D73" s="283">
        <v>1566271.04</v>
      </c>
      <c r="E73" s="253"/>
      <c r="F73" s="254">
        <f t="shared" si="1"/>
        <v>1566271.04</v>
      </c>
      <c r="H73" s="31"/>
    </row>
    <row r="74" spans="1:8" ht="24">
      <c r="A74" s="251" t="s">
        <v>285</v>
      </c>
      <c r="B74" s="208" t="s">
        <v>286</v>
      </c>
      <c r="C74" s="281">
        <v>0</v>
      </c>
      <c r="D74" s="283"/>
      <c r="E74" s="253"/>
      <c r="F74" s="254">
        <f>D74-E74</f>
        <v>0</v>
      </c>
      <c r="H74" s="31" t="s">
        <v>5</v>
      </c>
    </row>
    <row r="75" spans="1:8">
      <c r="A75" s="251" t="s">
        <v>410</v>
      </c>
      <c r="B75" s="208" t="s">
        <v>411</v>
      </c>
      <c r="C75" s="281">
        <v>0</v>
      </c>
      <c r="D75" s="283"/>
      <c r="E75" s="253"/>
      <c r="F75" s="254">
        <f t="shared" si="1"/>
        <v>0</v>
      </c>
      <c r="H75" s="31"/>
    </row>
    <row r="76" spans="1:8">
      <c r="A76" s="251" t="s">
        <v>404</v>
      </c>
      <c r="B76" s="208" t="s">
        <v>412</v>
      </c>
      <c r="C76" s="281">
        <v>0</v>
      </c>
      <c r="D76" s="283"/>
      <c r="E76" s="253"/>
      <c r="F76" s="254">
        <f t="shared" si="1"/>
        <v>0</v>
      </c>
      <c r="H76" s="31"/>
    </row>
    <row r="77" spans="1:8" ht="15.75" thickBot="1">
      <c r="A77" s="251" t="s">
        <v>288</v>
      </c>
      <c r="B77" s="208" t="s">
        <v>413</v>
      </c>
      <c r="C77" s="281">
        <v>0</v>
      </c>
      <c r="D77" s="283">
        <v>74812</v>
      </c>
      <c r="E77" s="253"/>
      <c r="F77" s="254">
        <f t="shared" si="1"/>
        <v>74812</v>
      </c>
      <c r="H77" s="31"/>
    </row>
    <row r="78" spans="1:8" ht="15.75" thickBot="1">
      <c r="A78" s="272">
        <v>51010200020006</v>
      </c>
      <c r="B78" s="275"/>
      <c r="C78" s="281">
        <v>0</v>
      </c>
      <c r="D78" s="283"/>
      <c r="E78" s="253"/>
      <c r="F78" s="254">
        <f t="shared" si="1"/>
        <v>0</v>
      </c>
      <c r="H78" s="31"/>
    </row>
    <row r="79" spans="1:8">
      <c r="A79" s="251" t="s">
        <v>414</v>
      </c>
      <c r="B79" s="208" t="s">
        <v>415</v>
      </c>
      <c r="C79" s="280">
        <v>0</v>
      </c>
      <c r="D79" s="283"/>
      <c r="E79" s="253"/>
      <c r="F79" s="254">
        <f t="shared" si="1"/>
        <v>0</v>
      </c>
      <c r="H79" s="31"/>
    </row>
    <row r="80" spans="1:8">
      <c r="A80" s="251" t="s">
        <v>265</v>
      </c>
      <c r="B80" s="208" t="s">
        <v>266</v>
      </c>
      <c r="C80" s="280"/>
      <c r="D80" s="283"/>
      <c r="E80" s="253"/>
      <c r="F80" s="254">
        <f t="shared" si="1"/>
        <v>0</v>
      </c>
      <c r="H80" s="31" t="s">
        <v>5</v>
      </c>
    </row>
    <row r="81" spans="1:8">
      <c r="A81" s="251" t="s">
        <v>267</v>
      </c>
      <c r="B81" s="208" t="s">
        <v>159</v>
      </c>
      <c r="C81" s="280"/>
      <c r="D81" s="283">
        <v>254142.5</v>
      </c>
      <c r="E81" s="253"/>
      <c r="F81" s="254">
        <f t="shared" si="1"/>
        <v>254142.5</v>
      </c>
      <c r="H81" s="31" t="s">
        <v>5</v>
      </c>
    </row>
    <row r="82" spans="1:8">
      <c r="A82" s="251" t="s">
        <v>416</v>
      </c>
      <c r="B82" s="208" t="s">
        <v>65</v>
      </c>
      <c r="C82" s="280">
        <v>0</v>
      </c>
      <c r="D82" s="283"/>
      <c r="E82" s="253"/>
      <c r="F82" s="254">
        <f t="shared" si="1"/>
        <v>0</v>
      </c>
      <c r="H82" s="31"/>
    </row>
    <row r="83" spans="1:8">
      <c r="A83" s="251" t="s">
        <v>287</v>
      </c>
      <c r="B83" s="208" t="s">
        <v>417</v>
      </c>
      <c r="C83" s="280"/>
      <c r="D83" s="283"/>
      <c r="E83" s="253"/>
      <c r="F83" s="254">
        <f t="shared" si="1"/>
        <v>0</v>
      </c>
      <c r="H83" s="31"/>
    </row>
    <row r="84" spans="1:8" ht="24">
      <c r="A84" s="251" t="s">
        <v>268</v>
      </c>
      <c r="B84" s="208" t="s">
        <v>418</v>
      </c>
      <c r="C84" s="280"/>
      <c r="D84" s="283">
        <v>4005706.48</v>
      </c>
      <c r="E84" s="253"/>
      <c r="F84" s="254">
        <f>D84-E84</f>
        <v>4005706.48</v>
      </c>
    </row>
    <row r="85" spans="1:8">
      <c r="A85" s="251"/>
      <c r="B85" s="208" t="s">
        <v>430</v>
      </c>
      <c r="C85" s="280"/>
      <c r="D85" s="283">
        <v>34387</v>
      </c>
      <c r="E85" s="253"/>
      <c r="F85" s="254">
        <f>D85-E85</f>
        <v>34387</v>
      </c>
    </row>
    <row r="86" spans="1:8">
      <c r="A86" s="251" t="s">
        <v>404</v>
      </c>
      <c r="B86" s="208" t="s">
        <v>269</v>
      </c>
      <c r="C86" s="280"/>
      <c r="D86" s="283">
        <v>23992.27</v>
      </c>
      <c r="E86" s="253"/>
      <c r="F86" s="254">
        <f t="shared" si="1"/>
        <v>23992.27</v>
      </c>
      <c r="H86" s="31" t="s">
        <v>5</v>
      </c>
    </row>
    <row r="87" spans="1:8">
      <c r="A87" s="251" t="s">
        <v>272</v>
      </c>
      <c r="B87" s="208" t="s">
        <v>67</v>
      </c>
      <c r="C87" s="280"/>
      <c r="D87" s="283">
        <v>54290</v>
      </c>
      <c r="E87" s="253"/>
      <c r="F87" s="254">
        <f t="shared" si="1"/>
        <v>54290</v>
      </c>
    </row>
    <row r="88" spans="1:8">
      <c r="A88" s="251" t="s">
        <v>419</v>
      </c>
      <c r="B88" s="208" t="s">
        <v>420</v>
      </c>
      <c r="C88" s="280"/>
      <c r="D88" s="283"/>
      <c r="E88" s="253"/>
      <c r="F88" s="254">
        <f t="shared" si="1"/>
        <v>0</v>
      </c>
    </row>
    <row r="89" spans="1:8">
      <c r="A89" s="251" t="s">
        <v>421</v>
      </c>
      <c r="B89" s="208" t="s">
        <v>179</v>
      </c>
      <c r="C89" s="280"/>
      <c r="D89" s="283"/>
      <c r="E89" s="253"/>
      <c r="F89" s="254">
        <f>D89-E89</f>
        <v>0</v>
      </c>
    </row>
    <row r="90" spans="1:8">
      <c r="A90" s="251" t="s">
        <v>435</v>
      </c>
      <c r="B90" s="208" t="s">
        <v>436</v>
      </c>
      <c r="C90" s="280"/>
      <c r="D90" s="283"/>
      <c r="E90" s="253"/>
      <c r="F90" s="254">
        <f>D90-E90</f>
        <v>0</v>
      </c>
    </row>
    <row r="91" spans="1:8" ht="24">
      <c r="A91" s="251" t="s">
        <v>273</v>
      </c>
      <c r="B91" s="208" t="s">
        <v>274</v>
      </c>
      <c r="C91" s="280"/>
      <c r="D91" s="283"/>
      <c r="E91" s="253"/>
      <c r="F91" s="254">
        <f>D91-E91</f>
        <v>0</v>
      </c>
    </row>
    <row r="92" spans="1:8">
      <c r="A92" s="251" t="s">
        <v>275</v>
      </c>
      <c r="B92" s="208" t="s">
        <v>163</v>
      </c>
      <c r="C92" s="280"/>
      <c r="D92" s="283">
        <v>313192</v>
      </c>
      <c r="E92" s="253"/>
      <c r="F92" s="254">
        <f t="shared" si="1"/>
        <v>313192</v>
      </c>
      <c r="H92" s="31" t="s">
        <v>5</v>
      </c>
    </row>
    <row r="93" spans="1:8">
      <c r="A93" s="262" t="s">
        <v>422</v>
      </c>
      <c r="B93" s="208" t="s">
        <v>423</v>
      </c>
      <c r="C93" s="270">
        <v>0</v>
      </c>
      <c r="D93" s="283"/>
      <c r="E93" s="253"/>
      <c r="F93" s="254">
        <f t="shared" si="1"/>
        <v>0</v>
      </c>
      <c r="G93" s="31" t="s">
        <v>5</v>
      </c>
      <c r="H93" s="31" t="s">
        <v>5</v>
      </c>
    </row>
    <row r="94" spans="1:8">
      <c r="A94" s="263" t="s">
        <v>424</v>
      </c>
      <c r="B94" s="264" t="s">
        <v>425</v>
      </c>
      <c r="C94" s="265">
        <v>0</v>
      </c>
      <c r="D94" s="266">
        <f>SUM(D17:D93)</f>
        <v>38021937.18</v>
      </c>
      <c r="E94" s="266">
        <f>SUM(E17:E92)</f>
        <v>38021937.18</v>
      </c>
      <c r="F94" s="267"/>
      <c r="H94" s="31" t="s">
        <v>5</v>
      </c>
    </row>
    <row r="95" spans="1:8">
      <c r="A95" s="243"/>
      <c r="B95" s="268"/>
      <c r="C95" s="268"/>
      <c r="D95" s="268"/>
      <c r="E95" s="268"/>
      <c r="F95" s="268"/>
      <c r="G95" s="31" t="s">
        <v>5</v>
      </c>
    </row>
    <row r="96" spans="1:8">
      <c r="A96" s="243"/>
      <c r="B96" s="268"/>
      <c r="C96" s="268"/>
      <c r="D96" s="269" t="s">
        <v>426</v>
      </c>
      <c r="E96" s="268"/>
      <c r="F96" s="268"/>
    </row>
    <row r="97" spans="2:8">
      <c r="B97" s="10"/>
      <c r="C97" s="10"/>
      <c r="D97" s="10"/>
      <c r="E97" s="143"/>
      <c r="F97" s="10"/>
      <c r="H97" s="31">
        <v>0</v>
      </c>
    </row>
    <row r="98" spans="2:8">
      <c r="B98" s="10"/>
      <c r="C98" s="10"/>
      <c r="D98" s="10"/>
      <c r="E98" s="143"/>
      <c r="F98" s="137"/>
      <c r="G98" s="31" t="s">
        <v>5</v>
      </c>
    </row>
    <row r="99" spans="2:8">
      <c r="B99" s="10"/>
      <c r="C99" s="10"/>
      <c r="D99" s="143"/>
      <c r="E99" s="143"/>
      <c r="F99" s="137"/>
    </row>
    <row r="100" spans="2:8">
      <c r="B100" s="10"/>
      <c r="C100" s="10"/>
      <c r="D100" s="10"/>
      <c r="E100" s="143"/>
      <c r="F100" s="137"/>
    </row>
    <row r="101" spans="2:8">
      <c r="B101" s="10"/>
      <c r="C101" s="10"/>
      <c r="D101" s="143"/>
      <c r="E101" s="282"/>
      <c r="F101" s="10"/>
    </row>
    <row r="102" spans="2:8">
      <c r="B102" s="10"/>
      <c r="C102" s="10"/>
      <c r="D102" s="10"/>
      <c r="E102" s="10"/>
      <c r="F102" s="10"/>
    </row>
    <row r="103" spans="2:8">
      <c r="B103" s="10"/>
      <c r="C103" s="10"/>
      <c r="D103" s="10"/>
      <c r="E103" s="10"/>
      <c r="F103" s="10"/>
    </row>
  </sheetData>
  <autoFilter ref="A16:F98" xr:uid="{00000000-0009-0000-0000-000000000000}"/>
  <mergeCells count="4">
    <mergeCell ref="B5:B7"/>
    <mergeCell ref="D5:F5"/>
    <mergeCell ref="D6:F6"/>
    <mergeCell ref="A8:B9"/>
  </mergeCells>
  <pageMargins left="0.70866141732283472" right="0.70866141732283472" top="0.74803149606299213" bottom="0.74803149606299213" header="0.31496062992125984" footer="0.31496062992125984"/>
  <pageSetup scale="75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4"/>
  <sheetViews>
    <sheetView topLeftCell="A82" workbookViewId="0">
      <selection activeCell="D15" sqref="D15"/>
    </sheetView>
  </sheetViews>
  <sheetFormatPr baseColWidth="10" defaultRowHeight="15"/>
  <cols>
    <col min="1" max="1" width="70.140625" customWidth="1"/>
    <col min="2" max="2" width="16.5703125" customWidth="1"/>
    <col min="3" max="3" width="30.5703125" customWidth="1"/>
    <col min="4" max="4" width="12.7109375" bestFit="1" customWidth="1"/>
  </cols>
  <sheetData>
    <row r="1" spans="1:3" ht="15.75">
      <c r="A1" s="293" t="s">
        <v>280</v>
      </c>
      <c r="B1" s="293"/>
    </row>
    <row r="2" spans="1:3" ht="15.75">
      <c r="A2" s="293" t="s">
        <v>226</v>
      </c>
      <c r="B2" s="293"/>
    </row>
    <row r="3" spans="1:3" ht="15.75">
      <c r="A3" s="293" t="s">
        <v>443</v>
      </c>
      <c r="B3" s="293"/>
    </row>
    <row r="4" spans="1:3" ht="15" customHeight="1">
      <c r="A4" s="293"/>
      <c r="B4" s="293"/>
    </row>
    <row r="5" spans="1:3" ht="15" customHeight="1"/>
    <row r="6" spans="1:3" ht="15" customHeight="1"/>
    <row r="7" spans="1:3" ht="15" customHeight="1"/>
    <row r="8" spans="1:3" ht="15" customHeight="1">
      <c r="A8" s="59" t="s">
        <v>175</v>
      </c>
      <c r="B8" s="37" t="s">
        <v>144</v>
      </c>
    </row>
    <row r="9" spans="1:3" ht="20.25" customHeight="1">
      <c r="A9" s="80" t="s">
        <v>176</v>
      </c>
      <c r="B9" s="188"/>
    </row>
    <row r="10" spans="1:3" ht="25.5" customHeight="1">
      <c r="A10" s="184" t="s">
        <v>64</v>
      </c>
      <c r="B10" s="185">
        <f>SUM(B11:B26)</f>
        <v>1711796.4900000002</v>
      </c>
    </row>
    <row r="11" spans="1:3" ht="12.75" customHeight="1">
      <c r="A11" s="81" t="s">
        <v>148</v>
      </c>
      <c r="B11" s="329">
        <v>1554523</v>
      </c>
      <c r="C11" s="159"/>
    </row>
    <row r="12" spans="1:3" ht="12.75" customHeight="1">
      <c r="A12" s="81" t="s">
        <v>150</v>
      </c>
      <c r="B12" s="201"/>
      <c r="C12" s="159"/>
    </row>
    <row r="13" spans="1:3" ht="15" customHeight="1">
      <c r="A13" s="81" t="s">
        <v>149</v>
      </c>
      <c r="B13" s="201"/>
      <c r="C13" s="154"/>
    </row>
    <row r="14" spans="1:3" ht="15.75">
      <c r="A14" s="81" t="s">
        <v>150</v>
      </c>
      <c r="B14" s="201"/>
      <c r="C14" s="154"/>
    </row>
    <row r="15" spans="1:3" ht="15.75">
      <c r="A15" s="81" t="s">
        <v>151</v>
      </c>
      <c r="B15" s="201"/>
      <c r="C15" s="164"/>
    </row>
    <row r="16" spans="1:3" ht="15.75">
      <c r="A16" s="81" t="s">
        <v>152</v>
      </c>
      <c r="B16" s="201"/>
      <c r="C16" s="23"/>
    </row>
    <row r="17" spans="1:3" ht="15.75">
      <c r="A17" s="81" t="s">
        <v>153</v>
      </c>
      <c r="B17" s="201"/>
      <c r="C17" s="23"/>
    </row>
    <row r="18" spans="1:3" ht="15.75">
      <c r="A18" s="81" t="s">
        <v>241</v>
      </c>
      <c r="B18" s="201"/>
      <c r="C18" s="23"/>
    </row>
    <row r="19" spans="1:3" ht="15.75">
      <c r="A19" s="81" t="s">
        <v>151</v>
      </c>
      <c r="B19" s="201"/>
      <c r="C19" s="23"/>
    </row>
    <row r="20" spans="1:3" ht="15.75">
      <c r="A20" s="81" t="s">
        <v>241</v>
      </c>
      <c r="B20" s="201"/>
      <c r="C20" s="23"/>
    </row>
    <row r="21" spans="1:3" ht="15.75">
      <c r="A21" s="81" t="s">
        <v>283</v>
      </c>
      <c r="B21" s="201"/>
      <c r="C21" s="23"/>
    </row>
    <row r="22" spans="1:3" ht="15.75">
      <c r="A22" s="81" t="s">
        <v>277</v>
      </c>
      <c r="B22" s="329">
        <v>73685.62</v>
      </c>
      <c r="C22" s="159"/>
    </row>
    <row r="23" spans="1:3" ht="15.75">
      <c r="A23" s="81" t="s">
        <v>263</v>
      </c>
      <c r="B23" s="329">
        <v>72521.78</v>
      </c>
      <c r="C23" s="151"/>
    </row>
    <row r="24" spans="1:3" ht="15.75">
      <c r="A24" s="81" t="s">
        <v>264</v>
      </c>
      <c r="B24" s="329">
        <v>8728.7999999999993</v>
      </c>
      <c r="C24" s="151"/>
    </row>
    <row r="25" spans="1:3" ht="15.75">
      <c r="A25" s="81" t="s">
        <v>154</v>
      </c>
      <c r="B25" s="329">
        <v>2337.29</v>
      </c>
      <c r="C25" s="151"/>
    </row>
    <row r="26" spans="1:3" ht="16.5" customHeight="1">
      <c r="A26" s="81" t="s">
        <v>300</v>
      </c>
      <c r="B26" s="201"/>
      <c r="C26" s="152"/>
    </row>
    <row r="27" spans="1:3" ht="16.5" customHeight="1">
      <c r="A27" s="81" t="s">
        <v>253</v>
      </c>
      <c r="B27" s="201"/>
      <c r="C27" s="152"/>
    </row>
    <row r="28" spans="1:3" ht="18.75">
      <c r="A28" s="186" t="s">
        <v>177</v>
      </c>
      <c r="B28" s="187"/>
      <c r="C28" s="152"/>
    </row>
    <row r="29" spans="1:3" ht="18.75">
      <c r="A29" s="184" t="s">
        <v>178</v>
      </c>
      <c r="B29" s="185">
        <f>SUM(B30:B51)</f>
        <v>6609601.0800000001</v>
      </c>
      <c r="C29" s="151"/>
    </row>
    <row r="30" spans="1:3" ht="18" customHeight="1">
      <c r="A30" s="209" t="s">
        <v>155</v>
      </c>
      <c r="B30" s="158">
        <v>749094.06</v>
      </c>
    </row>
    <row r="31" spans="1:3" ht="21.95" customHeight="1">
      <c r="A31" s="209" t="s">
        <v>156</v>
      </c>
      <c r="B31" s="331">
        <v>1566271.04</v>
      </c>
      <c r="C31" s="154"/>
    </row>
    <row r="32" spans="1:3" ht="15.75">
      <c r="A32" s="81" t="s">
        <v>157</v>
      </c>
      <c r="B32" s="201"/>
      <c r="C32" s="154"/>
    </row>
    <row r="33" spans="1:3" ht="15.75">
      <c r="A33" s="81" t="s">
        <v>432</v>
      </c>
      <c r="B33" s="201"/>
      <c r="C33" s="154"/>
    </row>
    <row r="34" spans="1:3" ht="15.75">
      <c r="A34" s="81" t="s">
        <v>279</v>
      </c>
      <c r="B34" s="201"/>
      <c r="C34" s="154"/>
    </row>
    <row r="35" spans="1:3" ht="15.75">
      <c r="A35" s="81" t="s">
        <v>456</v>
      </c>
      <c r="B35" s="329">
        <v>34387</v>
      </c>
      <c r="C35" s="154"/>
    </row>
    <row r="36" spans="1:3" ht="15.75">
      <c r="A36" s="81" t="s">
        <v>294</v>
      </c>
      <c r="B36" s="201"/>
      <c r="C36" s="154"/>
    </row>
    <row r="37" spans="1:3" ht="15.75">
      <c r="A37" s="81" t="s">
        <v>431</v>
      </c>
      <c r="B37" s="201"/>
      <c r="C37" s="154"/>
    </row>
    <row r="38" spans="1:3" ht="15.75">
      <c r="A38" s="81" t="s">
        <v>434</v>
      </c>
      <c r="B38" s="201"/>
      <c r="C38" s="154"/>
    </row>
    <row r="39" spans="1:3" ht="15.75">
      <c r="A39" s="81" t="s">
        <v>320</v>
      </c>
      <c r="B39" s="201"/>
      <c r="C39" s="154"/>
    </row>
    <row r="40" spans="1:3" ht="15.75">
      <c r="A40" s="81" t="s">
        <v>158</v>
      </c>
      <c r="B40" s="201"/>
      <c r="C40" s="154"/>
    </row>
    <row r="41" spans="1:3" ht="15.75">
      <c r="A41" s="81" t="s">
        <v>158</v>
      </c>
      <c r="B41" s="201"/>
      <c r="C41" s="154"/>
    </row>
    <row r="42" spans="1:3" ht="15.75">
      <c r="A42" s="81" t="s">
        <v>321</v>
      </c>
      <c r="B42" s="201"/>
      <c r="C42" s="154"/>
    </row>
    <row r="43" spans="1:3" ht="15.75">
      <c r="A43" s="81" t="s">
        <v>282</v>
      </c>
      <c r="B43" s="201"/>
      <c r="C43" s="154"/>
    </row>
    <row r="44" spans="1:3" ht="20.25" customHeight="1">
      <c r="A44" s="81" t="s">
        <v>159</v>
      </c>
      <c r="B44" s="329">
        <v>254142.5</v>
      </c>
      <c r="C44" s="154"/>
    </row>
    <row r="45" spans="1:3" ht="21" customHeight="1">
      <c r="A45" s="81" t="s">
        <v>65</v>
      </c>
      <c r="B45" s="165"/>
      <c r="C45" s="154"/>
    </row>
    <row r="46" spans="1:3" ht="15" customHeight="1">
      <c r="A46" s="81" t="s">
        <v>160</v>
      </c>
      <c r="B46" s="329">
        <v>4005706.48</v>
      </c>
      <c r="C46" s="154"/>
    </row>
    <row r="47" spans="1:3" ht="15.75">
      <c r="A47" s="81" t="s">
        <v>270</v>
      </c>
      <c r="B47" s="201"/>
      <c r="C47" s="157"/>
    </row>
    <row r="48" spans="1:3" ht="15.75">
      <c r="A48" s="81" t="s">
        <v>271</v>
      </c>
      <c r="B48" s="167"/>
      <c r="C48" s="157"/>
    </row>
    <row r="49" spans="1:3" ht="15.75">
      <c r="A49" s="81" t="s">
        <v>66</v>
      </c>
      <c r="B49" s="167"/>
      <c r="C49" s="157"/>
    </row>
    <row r="50" spans="1:3" ht="15.75" hidden="1">
      <c r="A50" s="81"/>
      <c r="B50" s="158"/>
      <c r="C50" s="154"/>
    </row>
    <row r="51" spans="1:3" ht="15.75" hidden="1">
      <c r="A51" s="81"/>
      <c r="B51" s="200"/>
      <c r="C51" s="154"/>
    </row>
    <row r="52" spans="1:3" ht="18.75">
      <c r="A52" s="184" t="s">
        <v>179</v>
      </c>
      <c r="B52" s="185">
        <f>SUM(B53:B70)</f>
        <v>442294</v>
      </c>
      <c r="C52" s="159"/>
    </row>
    <row r="53" spans="1:3" ht="15.75">
      <c r="A53" s="161" t="s">
        <v>67</v>
      </c>
      <c r="B53" s="330">
        <v>54290</v>
      </c>
      <c r="C53" s="159"/>
    </row>
    <row r="54" spans="1:3" ht="15.75" hidden="1">
      <c r="A54" s="161" t="s">
        <v>69</v>
      </c>
      <c r="B54" s="165"/>
      <c r="C54" s="154"/>
    </row>
    <row r="55" spans="1:3" ht="15.75" hidden="1">
      <c r="A55" s="161" t="s">
        <v>68</v>
      </c>
      <c r="B55" s="158"/>
      <c r="C55" s="154"/>
    </row>
    <row r="56" spans="1:3" ht="15.75" hidden="1">
      <c r="A56" s="161" t="s">
        <v>161</v>
      </c>
      <c r="B56" s="201"/>
      <c r="C56" s="159"/>
    </row>
    <row r="57" spans="1:3" ht="15.75">
      <c r="A57" s="161" t="s">
        <v>295</v>
      </c>
      <c r="B57" s="286"/>
      <c r="C57" s="154"/>
    </row>
    <row r="58" spans="1:3" ht="15.75" hidden="1">
      <c r="A58" s="161" t="s">
        <v>162</v>
      </c>
      <c r="B58" s="165"/>
      <c r="C58" s="154"/>
    </row>
    <row r="59" spans="1:3" ht="15.75">
      <c r="A59" s="161" t="s">
        <v>299</v>
      </c>
      <c r="B59" s="165"/>
      <c r="C59" s="154"/>
    </row>
    <row r="60" spans="1:3" ht="15.75">
      <c r="A60" s="161" t="s">
        <v>437</v>
      </c>
      <c r="B60" s="165"/>
      <c r="C60" s="154"/>
    </row>
    <row r="61" spans="1:3" ht="15.75">
      <c r="A61" s="161" t="s">
        <v>278</v>
      </c>
      <c r="B61" s="201"/>
      <c r="C61" s="154"/>
    </row>
    <row r="62" spans="1:3" ht="15.75" hidden="1">
      <c r="A62" s="161" t="s">
        <v>161</v>
      </c>
      <c r="B62" s="201"/>
      <c r="C62" s="154"/>
    </row>
    <row r="63" spans="1:3" ht="15.75">
      <c r="A63" s="161" t="s">
        <v>65</v>
      </c>
      <c r="B63" s="201"/>
      <c r="C63" s="154"/>
    </row>
    <row r="64" spans="1:3" ht="15.75">
      <c r="A64" s="161" t="s">
        <v>161</v>
      </c>
      <c r="B64" s="329">
        <v>74812</v>
      </c>
      <c r="C64" s="154"/>
    </row>
    <row r="65" spans="1:4" ht="15.75">
      <c r="A65" s="161" t="s">
        <v>281</v>
      </c>
      <c r="B65" s="201"/>
      <c r="C65" s="154"/>
    </row>
    <row r="66" spans="1:4" ht="15.75">
      <c r="A66" s="161" t="s">
        <v>162</v>
      </c>
      <c r="B66" s="201"/>
      <c r="C66" s="154"/>
    </row>
    <row r="67" spans="1:4" ht="15.75">
      <c r="A67" s="161" t="s">
        <v>163</v>
      </c>
      <c r="B67" s="328">
        <v>313192</v>
      </c>
      <c r="C67" s="154"/>
      <c r="D67" s="149"/>
    </row>
    <row r="68" spans="1:4" ht="15.75">
      <c r="A68" s="161" t="s">
        <v>68</v>
      </c>
      <c r="B68" s="165"/>
      <c r="C68" s="154"/>
      <c r="D68" s="149"/>
    </row>
    <row r="69" spans="1:4" ht="18.75">
      <c r="A69" s="162" t="s">
        <v>180</v>
      </c>
      <c r="B69" s="165"/>
      <c r="C69" s="125"/>
      <c r="D69" s="11"/>
    </row>
    <row r="70" spans="1:4" ht="18.75">
      <c r="A70" s="80" t="s">
        <v>181</v>
      </c>
      <c r="B70" s="165"/>
      <c r="C70" s="205"/>
      <c r="D70" s="11"/>
    </row>
    <row r="71" spans="1:4" ht="18.75">
      <c r="A71" s="184" t="s">
        <v>182</v>
      </c>
      <c r="B71" s="185">
        <f>SUM(B72:B79)</f>
        <v>0</v>
      </c>
      <c r="C71" s="205"/>
      <c r="D71" s="11"/>
    </row>
    <row r="72" spans="1:4" ht="15.75">
      <c r="A72" s="81" t="s">
        <v>164</v>
      </c>
      <c r="B72" s="165"/>
      <c r="C72" s="206"/>
      <c r="D72" s="11"/>
    </row>
    <row r="73" spans="1:4" ht="15.75">
      <c r="A73" s="81" t="s">
        <v>165</v>
      </c>
      <c r="B73" s="165"/>
      <c r="C73" s="205"/>
      <c r="D73" s="11"/>
    </row>
    <row r="74" spans="1:4" ht="18.75">
      <c r="A74" s="80" t="s">
        <v>183</v>
      </c>
      <c r="B74" s="165"/>
      <c r="C74" s="206"/>
      <c r="D74" s="11"/>
    </row>
    <row r="75" spans="1:4" ht="15.75">
      <c r="A75" s="161" t="s">
        <v>166</v>
      </c>
      <c r="B75" s="165"/>
      <c r="C75" s="206"/>
      <c r="D75" s="11"/>
    </row>
    <row r="76" spans="1:4" ht="15.75">
      <c r="A76" s="161" t="s">
        <v>167</v>
      </c>
      <c r="B76" s="165"/>
      <c r="C76" s="205"/>
      <c r="D76" s="11"/>
    </row>
    <row r="77" spans="1:4" ht="15.75">
      <c r="A77" s="161" t="s">
        <v>168</v>
      </c>
      <c r="B77" s="165"/>
      <c r="C77" s="205"/>
      <c r="D77" s="11"/>
    </row>
    <row r="78" spans="1:4" ht="15.75">
      <c r="A78" s="161" t="s">
        <v>231</v>
      </c>
      <c r="B78" s="158"/>
      <c r="C78" s="205"/>
      <c r="D78" s="11"/>
    </row>
    <row r="79" spans="1:4" ht="18.75">
      <c r="A79" s="162" t="s">
        <v>184</v>
      </c>
      <c r="B79" s="165"/>
      <c r="C79" s="206"/>
      <c r="D79" s="11"/>
    </row>
    <row r="80" spans="1:4" ht="18.75">
      <c r="A80" s="184" t="s">
        <v>185</v>
      </c>
      <c r="B80" s="185">
        <f>SUM(B81:B89)</f>
        <v>23992.27</v>
      </c>
      <c r="C80" s="205"/>
      <c r="D80" s="11"/>
    </row>
    <row r="81" spans="1:4" ht="15.75">
      <c r="A81" s="161" t="s">
        <v>70</v>
      </c>
      <c r="B81" s="158"/>
      <c r="C81" s="205"/>
      <c r="D81" s="11"/>
    </row>
    <row r="82" spans="1:4" ht="15.75">
      <c r="A82" s="161" t="s">
        <v>169</v>
      </c>
      <c r="B82" s="158"/>
      <c r="C82" s="205"/>
      <c r="D82" s="11"/>
    </row>
    <row r="83" spans="1:4" ht="15.75">
      <c r="A83" s="161" t="s">
        <v>170</v>
      </c>
      <c r="B83" s="165"/>
      <c r="C83" s="205"/>
      <c r="D83" s="11"/>
    </row>
    <row r="84" spans="1:4" ht="15.75">
      <c r="A84" s="161" t="s">
        <v>171</v>
      </c>
      <c r="B84" s="165"/>
      <c r="C84" s="205"/>
      <c r="D84" s="11"/>
    </row>
    <row r="85" spans="1:4" ht="15.75">
      <c r="A85" s="161" t="s">
        <v>172</v>
      </c>
      <c r="B85" s="165"/>
      <c r="C85" s="205"/>
      <c r="D85" s="11"/>
    </row>
    <row r="86" spans="1:4" ht="15.75">
      <c r="A86" s="161" t="s">
        <v>232</v>
      </c>
      <c r="B86" s="165"/>
      <c r="C86" s="205"/>
      <c r="D86" s="11"/>
    </row>
    <row r="87" spans="1:4" ht="15.75">
      <c r="A87" s="161" t="s">
        <v>236</v>
      </c>
      <c r="B87" s="328">
        <v>23992.27</v>
      </c>
      <c r="C87" s="205"/>
      <c r="D87" s="11"/>
    </row>
    <row r="88" spans="1:4" ht="15.75">
      <c r="A88" s="81" t="s">
        <v>173</v>
      </c>
      <c r="B88" s="165"/>
      <c r="C88" s="205"/>
      <c r="D88" s="11"/>
    </row>
    <row r="89" spans="1:4" ht="15.75">
      <c r="A89" s="81" t="s">
        <v>254</v>
      </c>
      <c r="B89" s="207"/>
      <c r="C89" s="205"/>
      <c r="D89" s="11"/>
    </row>
    <row r="90" spans="1:4" ht="15.75">
      <c r="A90" s="82" t="s">
        <v>174</v>
      </c>
      <c r="B90" s="200">
        <v>8787683</v>
      </c>
      <c r="D90" s="11"/>
    </row>
    <row r="91" spans="1:4">
      <c r="A91" s="79"/>
      <c r="B91" s="278"/>
      <c r="C91" s="205"/>
      <c r="D91" s="11"/>
    </row>
    <row r="92" spans="1:4">
      <c r="B92" s="11"/>
      <c r="D92" s="11"/>
    </row>
    <row r="94" spans="1:4">
      <c r="B94" s="149"/>
    </row>
  </sheetData>
  <autoFilter ref="A8:B49" xr:uid="{00000000-0009-0000-0000-000002000000}"/>
  <mergeCells count="4">
    <mergeCell ref="A1:B1"/>
    <mergeCell ref="A2:B2"/>
    <mergeCell ref="A3:B3"/>
    <mergeCell ref="A4:B4"/>
  </mergeCells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Q46"/>
  <sheetViews>
    <sheetView topLeftCell="C9" workbookViewId="0">
      <selection activeCell="K35" sqref="K35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5.42578125" style="1" hidden="1" customWidth="1"/>
    <col min="6" max="6" width="5.140625" style="1" customWidth="1"/>
    <col min="7" max="7" width="19.140625" style="1" customWidth="1"/>
    <col min="8" max="8" width="1.7109375" style="1" customWidth="1"/>
    <col min="9" max="9" width="13.140625" style="1" hidden="1" customWidth="1"/>
    <col min="10" max="10" width="3.7109375" style="1" customWidth="1"/>
    <col min="11" max="11" width="32.140625" style="1" customWidth="1"/>
    <col min="12" max="12" width="20.28515625" style="4" customWidth="1"/>
    <col min="13" max="13" width="28.7109375" style="4" customWidth="1"/>
    <col min="14" max="14" width="20.42578125" style="4" customWidth="1"/>
    <col min="15" max="15" width="15.5703125" style="4" bestFit="1" customWidth="1"/>
    <col min="16" max="16" width="11.42578125" style="4"/>
    <col min="17" max="17" width="15" style="4" customWidth="1"/>
    <col min="18" max="16384" width="11.42578125" style="4"/>
  </cols>
  <sheetData>
    <row r="2" spans="1:14" ht="15.75">
      <c r="C2" s="296"/>
      <c r="D2" s="296"/>
      <c r="E2" s="296"/>
      <c r="F2" s="296"/>
      <c r="G2" s="296"/>
      <c r="H2" s="296"/>
      <c r="I2" s="296"/>
    </row>
    <row r="3" spans="1:14" ht="15.75">
      <c r="C3" s="213"/>
      <c r="D3" s="213" t="s">
        <v>298</v>
      </c>
      <c r="E3" s="213"/>
      <c r="F3" s="213"/>
      <c r="G3" s="213"/>
      <c r="H3" s="213"/>
      <c r="I3" s="213"/>
    </row>
    <row r="4" spans="1:14" ht="15.75">
      <c r="C4" s="296" t="s">
        <v>255</v>
      </c>
      <c r="D4" s="296"/>
      <c r="E4" s="296"/>
      <c r="F4" s="296"/>
      <c r="G4" s="296"/>
      <c r="H4" s="296"/>
      <c r="I4" s="296"/>
    </row>
    <row r="5" spans="1:14" ht="15.75">
      <c r="C5" s="293" t="s">
        <v>438</v>
      </c>
      <c r="D5" s="293"/>
      <c r="E5" s="293"/>
      <c r="F5" s="293"/>
      <c r="G5" s="293"/>
      <c r="H5" s="293"/>
      <c r="I5" s="293"/>
      <c r="L5" s="124"/>
    </row>
    <row r="6" spans="1:14" ht="15.75">
      <c r="C6" s="296" t="s">
        <v>0</v>
      </c>
      <c r="D6" s="296"/>
      <c r="E6" s="296"/>
      <c r="F6" s="296"/>
      <c r="G6" s="296"/>
      <c r="H6" s="296"/>
      <c r="I6" s="296"/>
    </row>
    <row r="7" spans="1:14">
      <c r="C7" s="9"/>
      <c r="D7" s="98"/>
      <c r="E7" s="98"/>
      <c r="F7" s="98"/>
      <c r="G7" s="9"/>
      <c r="H7" s="9"/>
      <c r="I7" s="9"/>
    </row>
    <row r="8" spans="1:14" ht="15.75">
      <c r="C8" s="9"/>
      <c r="D8" s="9"/>
      <c r="E8" s="175" t="s">
        <v>252</v>
      </c>
      <c r="F8" s="176"/>
      <c r="G8" s="175" t="s">
        <v>439</v>
      </c>
      <c r="H8" s="100"/>
      <c r="I8" s="99">
        <f>+[1]BC!G11</f>
        <v>2016</v>
      </c>
      <c r="L8" s="166"/>
    </row>
    <row r="9" spans="1:14">
      <c r="A9" s="5" t="s">
        <v>41</v>
      </c>
      <c r="C9" s="101" t="s">
        <v>1</v>
      </c>
      <c r="D9" s="102"/>
      <c r="E9" s="102"/>
      <c r="F9" s="102"/>
      <c r="G9" s="103"/>
      <c r="H9" s="104"/>
      <c r="I9" s="104"/>
      <c r="L9" s="134"/>
      <c r="M9" s="134"/>
    </row>
    <row r="10" spans="1:14">
      <c r="C10" s="101" t="s">
        <v>2</v>
      </c>
      <c r="D10" s="102"/>
      <c r="E10" s="9"/>
      <c r="F10" s="102"/>
      <c r="G10" s="104"/>
      <c r="H10" s="104"/>
      <c r="I10" s="104"/>
      <c r="L10" s="132"/>
    </row>
    <row r="11" spans="1:14">
      <c r="A11" s="5" t="s">
        <v>17</v>
      </c>
      <c r="C11" s="9"/>
      <c r="D11" s="9" t="s">
        <v>221</v>
      </c>
      <c r="E11" s="191">
        <v>12803336</v>
      </c>
      <c r="F11" s="9"/>
      <c r="G11" s="46">
        <v>21314132.359999985</v>
      </c>
      <c r="H11" s="106"/>
      <c r="I11" s="105"/>
      <c r="L11" s="19"/>
    </row>
    <row r="12" spans="1:14" customFormat="1">
      <c r="A12" s="3" t="s">
        <v>18</v>
      </c>
      <c r="B12" s="2"/>
      <c r="C12" s="107"/>
      <c r="D12" s="9" t="s">
        <v>222</v>
      </c>
      <c r="E12" s="191">
        <v>7174748</v>
      </c>
      <c r="F12" s="9"/>
      <c r="G12" s="48">
        <v>2323505.3899999866</v>
      </c>
      <c r="H12" s="109"/>
      <c r="I12" s="108"/>
      <c r="J12" s="2"/>
      <c r="K12" s="2"/>
      <c r="L12" s="132"/>
      <c r="N12" s="132"/>
    </row>
    <row r="13" spans="1:14">
      <c r="A13" s="5" t="s">
        <v>19</v>
      </c>
      <c r="C13" s="9"/>
      <c r="D13" s="9" t="s">
        <v>223</v>
      </c>
      <c r="E13" s="191">
        <v>6307159</v>
      </c>
      <c r="F13" s="9"/>
      <c r="G13" s="46">
        <v>12034351</v>
      </c>
      <c r="H13" s="106"/>
      <c r="I13" s="105"/>
      <c r="N13" s="134"/>
    </row>
    <row r="14" spans="1:14">
      <c r="C14" s="101" t="s">
        <v>3</v>
      </c>
      <c r="D14" s="9"/>
      <c r="E14" s="192">
        <v>26285243</v>
      </c>
      <c r="F14" s="9"/>
      <c r="G14" s="179">
        <f>SUM(G10:G13)</f>
        <v>35671988.74999997</v>
      </c>
      <c r="H14" s="106"/>
      <c r="I14" s="112">
        <f>SUM(I10:I13)</f>
        <v>0</v>
      </c>
      <c r="N14" s="134"/>
    </row>
    <row r="15" spans="1:14">
      <c r="C15" s="101"/>
      <c r="D15" s="9"/>
      <c r="E15" s="196"/>
      <c r="F15" s="9"/>
      <c r="G15" s="113"/>
      <c r="H15" s="106"/>
      <c r="I15" s="112"/>
      <c r="N15" s="134"/>
    </row>
    <row r="16" spans="1:14">
      <c r="C16" s="101" t="s">
        <v>316</v>
      </c>
      <c r="D16" s="9"/>
      <c r="E16" s="196"/>
      <c r="F16" s="9"/>
      <c r="G16" s="113"/>
      <c r="H16" s="106"/>
      <c r="I16" s="112"/>
      <c r="N16" s="134"/>
    </row>
    <row r="17" spans="1:15">
      <c r="C17" s="101"/>
      <c r="D17" s="9" t="s">
        <v>317</v>
      </c>
      <c r="E17" s="9"/>
      <c r="F17" s="9"/>
      <c r="G17" s="105">
        <v>46608533</v>
      </c>
      <c r="H17" s="106"/>
      <c r="I17" s="112" t="e">
        <f>SUM(#REF!)</f>
        <v>#REF!</v>
      </c>
      <c r="N17" s="96"/>
    </row>
    <row r="18" spans="1:15">
      <c r="C18" s="101" t="s">
        <v>318</v>
      </c>
      <c r="D18" s="9"/>
      <c r="E18" s="9"/>
      <c r="F18" s="9"/>
      <c r="G18" s="113">
        <v>46608533</v>
      </c>
      <c r="H18" s="106"/>
      <c r="I18" s="113"/>
      <c r="N18" s="96"/>
    </row>
    <row r="19" spans="1:15">
      <c r="C19" s="101"/>
      <c r="D19" s="9"/>
      <c r="E19" s="9"/>
      <c r="F19" s="9"/>
      <c r="G19" s="113"/>
      <c r="H19" s="106"/>
      <c r="I19" s="113"/>
      <c r="N19" s="96"/>
    </row>
    <row r="20" spans="1:15" ht="15.75" thickBot="1">
      <c r="C20" s="101" t="s">
        <v>4</v>
      </c>
      <c r="D20" s="9"/>
      <c r="E20" s="193">
        <v>26285243</v>
      </c>
      <c r="F20" s="9"/>
      <c r="G20" s="53">
        <v>82280522</v>
      </c>
      <c r="H20" s="115"/>
      <c r="I20" s="114" t="e">
        <f>SUM(I17,I14)</f>
        <v>#REF!</v>
      </c>
      <c r="O20" s="134"/>
    </row>
    <row r="21" spans="1:15" ht="15.75" thickTop="1">
      <c r="C21" s="9"/>
      <c r="D21" s="9" t="s">
        <v>5</v>
      </c>
      <c r="E21" s="194"/>
      <c r="F21" s="9"/>
      <c r="G21" s="105"/>
      <c r="H21" s="105"/>
      <c r="I21" s="105"/>
      <c r="O21" s="135"/>
    </row>
    <row r="22" spans="1:15">
      <c r="C22" s="101" t="s">
        <v>6</v>
      </c>
      <c r="D22" s="9"/>
      <c r="E22" s="194"/>
      <c r="F22" s="9"/>
      <c r="G22" s="105"/>
      <c r="H22" s="105"/>
      <c r="I22" s="105"/>
      <c r="L22" s="134"/>
    </row>
    <row r="23" spans="1:15">
      <c r="C23" s="101" t="s">
        <v>7</v>
      </c>
      <c r="D23" s="9"/>
      <c r="E23" s="9"/>
      <c r="F23" s="9"/>
      <c r="G23" s="106"/>
      <c r="H23" s="106"/>
      <c r="I23" s="106"/>
      <c r="L23" s="134"/>
    </row>
    <row r="24" spans="1:15" ht="16.5" customHeight="1">
      <c r="A24" s="5" t="s">
        <v>20</v>
      </c>
      <c r="C24" s="9"/>
      <c r="D24" s="9" t="s">
        <v>243</v>
      </c>
      <c r="E24" s="191">
        <v>2726355</v>
      </c>
      <c r="F24" s="9"/>
      <c r="G24" s="105">
        <v>5645166.2699999996</v>
      </c>
      <c r="H24" s="106"/>
      <c r="I24" s="105"/>
      <c r="L24" s="135"/>
    </row>
    <row r="25" spans="1:15" ht="16.5" customHeight="1">
      <c r="C25" s="9"/>
      <c r="D25" s="9" t="s">
        <v>428</v>
      </c>
      <c r="E25" s="191"/>
      <c r="F25" s="9"/>
      <c r="G25" s="105"/>
      <c r="H25" s="106"/>
      <c r="I25" s="105"/>
      <c r="L25" s="135"/>
    </row>
    <row r="26" spans="1:15" customFormat="1" ht="15.75" thickBot="1">
      <c r="A26" s="3" t="s">
        <v>21</v>
      </c>
      <c r="B26" s="2"/>
      <c r="C26" s="107"/>
      <c r="D26" s="9" t="s">
        <v>244</v>
      </c>
      <c r="E26" s="195">
        <v>87853</v>
      </c>
      <c r="F26" s="9"/>
      <c r="G26" s="111">
        <v>439557.85</v>
      </c>
      <c r="H26" s="109"/>
      <c r="I26" s="108"/>
      <c r="J26" s="2"/>
      <c r="K26" s="1"/>
      <c r="L26" s="132"/>
    </row>
    <row r="27" spans="1:15">
      <c r="C27" s="101" t="s">
        <v>8</v>
      </c>
      <c r="D27" s="9"/>
      <c r="E27" s="113">
        <f>SUM(E24:E26)</f>
        <v>2814208</v>
      </c>
      <c r="F27" s="113"/>
      <c r="G27" s="113">
        <v>6084724</v>
      </c>
      <c r="H27" s="106"/>
      <c r="I27" s="113">
        <f>SUM(I24:I26)</f>
        <v>0</v>
      </c>
      <c r="K27" s="2"/>
      <c r="L27" s="138"/>
      <c r="M27" s="134"/>
      <c r="N27" s="134"/>
    </row>
    <row r="28" spans="1:15" customFormat="1" ht="33.75" customHeight="1">
      <c r="A28" s="3"/>
      <c r="B28" s="2"/>
      <c r="C28" s="199" t="s">
        <v>237</v>
      </c>
      <c r="D28" s="198"/>
      <c r="E28" s="107"/>
      <c r="F28" s="107"/>
      <c r="G28" s="271">
        <v>6084724</v>
      </c>
      <c r="H28" s="108"/>
      <c r="I28" s="108"/>
      <c r="J28" s="2"/>
      <c r="K28" s="2"/>
      <c r="M28" s="133"/>
      <c r="N28" s="133"/>
    </row>
    <row r="29" spans="1:15" customFormat="1">
      <c r="A29" s="3" t="s">
        <v>22</v>
      </c>
      <c r="B29" s="2"/>
      <c r="C29" s="107"/>
      <c r="D29" s="9"/>
      <c r="E29" s="9"/>
      <c r="F29" s="9"/>
      <c r="G29" s="1"/>
      <c r="H29" s="277">
        <v>8459150</v>
      </c>
      <c r="I29" s="108"/>
      <c r="J29" s="2"/>
      <c r="K29" s="2"/>
      <c r="M29" s="132"/>
    </row>
    <row r="30" spans="1:15">
      <c r="C30" s="101"/>
      <c r="D30" s="9"/>
      <c r="E30" s="9"/>
      <c r="F30" s="9"/>
      <c r="G30" s="105"/>
      <c r="H30" s="105"/>
      <c r="I30" s="105"/>
      <c r="M30" s="134"/>
      <c r="N30" s="134"/>
      <c r="O30" s="134"/>
    </row>
    <row r="31" spans="1:15">
      <c r="C31" s="101" t="s">
        <v>245</v>
      </c>
      <c r="D31" s="9"/>
      <c r="E31" s="9"/>
      <c r="F31" s="9"/>
      <c r="G31" s="105"/>
      <c r="H31" s="105"/>
      <c r="I31" s="105"/>
      <c r="M31" s="135"/>
      <c r="N31" s="134"/>
      <c r="O31" s="134"/>
    </row>
    <row r="32" spans="1:15" customFormat="1">
      <c r="A32" s="3" t="s">
        <v>23</v>
      </c>
      <c r="B32" s="2"/>
      <c r="C32" s="116"/>
      <c r="D32" s="9" t="s">
        <v>238</v>
      </c>
      <c r="E32" s="191">
        <v>17889896</v>
      </c>
      <c r="F32" s="9"/>
      <c r="G32" s="105">
        <v>8703747.8599999994</v>
      </c>
      <c r="H32" s="109"/>
      <c r="I32" s="108"/>
      <c r="J32" s="2"/>
      <c r="K32" s="140"/>
      <c r="M32" s="137"/>
      <c r="N32" s="133"/>
      <c r="O32" s="133"/>
    </row>
    <row r="33" spans="1:17">
      <c r="A33" s="5" t="s">
        <v>24</v>
      </c>
      <c r="C33" s="9"/>
      <c r="D33" s="9" t="s">
        <v>37</v>
      </c>
      <c r="E33" s="196">
        <v>1507418</v>
      </c>
      <c r="F33" s="9"/>
      <c r="G33" s="113">
        <f>'ERF SRS'!H28</f>
        <v>5028080.6099999994</v>
      </c>
      <c r="H33" s="106"/>
      <c r="I33" s="105"/>
      <c r="K33" s="140"/>
      <c r="L33" s="134"/>
      <c r="N33" s="134"/>
    </row>
    <row r="34" spans="1:17" ht="15.75" thickBot="1">
      <c r="A34" s="5" t="s">
        <v>25</v>
      </c>
      <c r="C34" s="9"/>
      <c r="D34" s="9" t="s">
        <v>39</v>
      </c>
      <c r="E34" s="195">
        <v>4073721</v>
      </c>
      <c r="F34" s="9"/>
      <c r="G34" s="110">
        <v>62463970</v>
      </c>
      <c r="H34" s="106"/>
      <c r="I34" s="110"/>
      <c r="K34" s="140"/>
      <c r="L34" s="146"/>
      <c r="N34" s="135"/>
      <c r="O34" s="139"/>
    </row>
    <row r="35" spans="1:17" ht="15.75" thickBot="1">
      <c r="C35" s="101" t="s">
        <v>9</v>
      </c>
      <c r="D35" s="9"/>
      <c r="E35" s="197">
        <v>23471035</v>
      </c>
      <c r="F35" s="9"/>
      <c r="G35" s="112">
        <v>76195796</v>
      </c>
      <c r="H35" s="115"/>
      <c r="I35" s="112"/>
      <c r="K35" s="140"/>
      <c r="O35" s="135"/>
    </row>
    <row r="36" spans="1:17">
      <c r="C36" s="101"/>
      <c r="D36" s="9"/>
      <c r="E36" s="194"/>
      <c r="F36" s="9"/>
      <c r="G36" s="104"/>
      <c r="H36" s="104"/>
      <c r="I36" s="104"/>
      <c r="K36" s="140"/>
      <c r="N36" s="134"/>
      <c r="O36" s="134"/>
    </row>
    <row r="37" spans="1:17" ht="15.75" thickBot="1">
      <c r="C37" s="101" t="s">
        <v>36</v>
      </c>
      <c r="D37" s="9"/>
      <c r="E37" s="193">
        <v>26285243</v>
      </c>
      <c r="F37" s="9"/>
      <c r="G37" s="114">
        <v>82280522</v>
      </c>
      <c r="H37" s="104"/>
      <c r="I37" s="114" t="e">
        <f>+#REF!+I35</f>
        <v>#REF!</v>
      </c>
      <c r="K37" s="46"/>
      <c r="L37" s="134"/>
      <c r="N37" s="134"/>
      <c r="O37" s="135"/>
    </row>
    <row r="38" spans="1:17" ht="15.75" thickTop="1">
      <c r="C38" s="101"/>
      <c r="D38" s="9"/>
      <c r="E38" s="9"/>
      <c r="F38" s="9"/>
      <c r="G38" s="113"/>
      <c r="H38" s="104"/>
      <c r="I38" s="113"/>
      <c r="L38" s="134"/>
      <c r="N38" s="134"/>
      <c r="O38" s="135"/>
    </row>
    <row r="39" spans="1:17">
      <c r="C39" s="9"/>
      <c r="D39" s="9" t="s">
        <v>239</v>
      </c>
      <c r="E39" s="9"/>
      <c r="F39" s="9"/>
      <c r="G39" s="105"/>
      <c r="H39" s="9"/>
      <c r="I39" s="105"/>
      <c r="K39" s="46"/>
      <c r="L39" s="135"/>
      <c r="N39" s="134"/>
    </row>
    <row r="40" spans="1:17">
      <c r="C40" s="294"/>
      <c r="D40" s="295"/>
      <c r="E40" s="295"/>
      <c r="F40" s="295"/>
      <c r="G40" s="295"/>
      <c r="H40" s="295"/>
      <c r="I40" s="295"/>
      <c r="N40" s="134"/>
    </row>
    <row r="41" spans="1:17">
      <c r="C41" s="9"/>
      <c r="D41" s="101"/>
      <c r="E41" s="101"/>
      <c r="F41" s="101"/>
      <c r="G41" s="9"/>
      <c r="H41" s="9"/>
      <c r="I41" s="9"/>
      <c r="M41" s="134"/>
      <c r="N41" s="134"/>
      <c r="O41" s="134"/>
      <c r="Q41" s="134"/>
    </row>
    <row r="42" spans="1:17">
      <c r="C42" s="9"/>
      <c r="D42" s="9"/>
      <c r="E42" s="9"/>
      <c r="F42" s="9"/>
      <c r="G42" s="117"/>
      <c r="H42" s="117"/>
      <c r="I42" s="117"/>
      <c r="N42" s="134"/>
      <c r="O42" s="134"/>
    </row>
    <row r="43" spans="1:17">
      <c r="O43" s="134"/>
      <c r="Q43" s="135"/>
    </row>
    <row r="44" spans="1:17">
      <c r="G44" s="8"/>
      <c r="I44" s="8"/>
      <c r="O44" s="136"/>
    </row>
    <row r="45" spans="1:17">
      <c r="O45" s="135"/>
    </row>
    <row r="46" spans="1:17">
      <c r="G46" s="8"/>
      <c r="I46" s="46"/>
    </row>
  </sheetData>
  <mergeCells count="5">
    <mergeCell ref="C40:I40"/>
    <mergeCell ref="C2:I2"/>
    <mergeCell ref="C4:I4"/>
    <mergeCell ref="C5:I5"/>
    <mergeCell ref="C6:I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39"/>
  <sheetViews>
    <sheetView topLeftCell="B13" zoomScaleNormal="100" workbookViewId="0">
      <selection activeCell="M21" sqref="M21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38.28515625" style="1" customWidth="1"/>
    <col min="5" max="5" width="2.5703125" style="1" customWidth="1"/>
    <col min="6" max="6" width="2.7109375" style="1" hidden="1" customWidth="1"/>
    <col min="7" max="7" width="7" style="1" customWidth="1"/>
    <col min="8" max="8" width="15.7109375" style="1" customWidth="1"/>
    <col min="9" max="9" width="1.7109375" style="1" customWidth="1"/>
    <col min="10" max="10" width="14.42578125" style="1" hidden="1" customWidth="1"/>
    <col min="11" max="11" width="3.7109375" style="1" customWidth="1"/>
    <col min="12" max="12" width="19.85546875" style="1" customWidth="1"/>
    <col min="13" max="13" width="14.85546875" style="1" customWidth="1"/>
    <col min="14" max="14" width="11.42578125" style="1"/>
    <col min="15" max="15" width="15.42578125" style="1" customWidth="1"/>
    <col min="16" max="16" width="15.7109375" style="4" customWidth="1"/>
    <col min="17" max="17" width="13.5703125" style="4" customWidth="1"/>
    <col min="18" max="16384" width="11.42578125" style="4"/>
  </cols>
  <sheetData>
    <row r="1" spans="1:17">
      <c r="A1" s="118"/>
      <c r="B1" s="9"/>
    </row>
    <row r="2" spans="1:17">
      <c r="A2" s="118"/>
      <c r="B2" s="9"/>
      <c r="C2" s="297" t="s">
        <v>242</v>
      </c>
      <c r="D2" s="297"/>
      <c r="E2" s="297"/>
      <c r="F2" s="297"/>
      <c r="G2" s="297"/>
      <c r="H2" s="297"/>
      <c r="I2" s="297"/>
      <c r="J2" s="297"/>
    </row>
    <row r="3" spans="1:17">
      <c r="A3" s="118"/>
      <c r="B3" s="9"/>
      <c r="C3" s="297" t="s">
        <v>83</v>
      </c>
      <c r="D3" s="297"/>
      <c r="E3" s="297"/>
      <c r="F3" s="297"/>
      <c r="G3" s="297"/>
      <c r="H3" s="297"/>
      <c r="I3" s="297"/>
      <c r="J3" s="297"/>
    </row>
    <row r="4" spans="1:17">
      <c r="A4" s="118"/>
      <c r="B4" s="9"/>
      <c r="C4" s="298" t="s">
        <v>444</v>
      </c>
      <c r="D4" s="298"/>
      <c r="E4" s="298"/>
      <c r="F4" s="298"/>
      <c r="G4" s="298"/>
      <c r="H4" s="298"/>
      <c r="I4" s="298"/>
      <c r="J4" s="298"/>
    </row>
    <row r="5" spans="1:17">
      <c r="A5" s="118"/>
      <c r="B5" s="9"/>
      <c r="C5" s="297" t="s">
        <v>0</v>
      </c>
      <c r="D5" s="297"/>
      <c r="E5" s="297"/>
      <c r="F5" s="297"/>
      <c r="G5" s="297"/>
      <c r="H5" s="297"/>
      <c r="I5" s="297"/>
      <c r="J5" s="297"/>
    </row>
    <row r="6" spans="1:17">
      <c r="A6" s="118"/>
      <c r="B6" s="9"/>
      <c r="C6" s="100"/>
      <c r="D6" s="100"/>
      <c r="E6" s="100"/>
      <c r="F6" s="100"/>
      <c r="G6" s="100"/>
      <c r="H6" s="100"/>
      <c r="I6" s="100"/>
      <c r="J6" s="100"/>
    </row>
    <row r="7" spans="1:17">
      <c r="A7" s="118"/>
      <c r="B7" s="9"/>
      <c r="C7" s="9"/>
      <c r="D7" s="98"/>
      <c r="E7" s="98"/>
      <c r="F7" s="98"/>
      <c r="G7" s="98"/>
      <c r="H7" s="9"/>
      <c r="I7" s="9"/>
      <c r="J7" s="9"/>
    </row>
    <row r="8" spans="1:17">
      <c r="A8" s="118"/>
      <c r="B8" s="9"/>
      <c r="C8" s="9"/>
      <c r="D8" s="9"/>
      <c r="E8" s="9"/>
      <c r="F8" s="175" t="s">
        <v>252</v>
      </c>
      <c r="G8" s="176"/>
      <c r="H8" s="211" t="s">
        <v>445</v>
      </c>
      <c r="I8" s="100"/>
      <c r="J8" s="119">
        <f>+[1]ESF!H7</f>
        <v>2016</v>
      </c>
      <c r="M8" s="163"/>
      <c r="P8" s="134"/>
    </row>
    <row r="9" spans="1:17">
      <c r="A9" s="118"/>
      <c r="B9" s="9"/>
      <c r="C9" s="101" t="s">
        <v>249</v>
      </c>
      <c r="D9" s="102"/>
      <c r="E9" s="102"/>
      <c r="F9" s="102"/>
      <c r="G9" s="102"/>
      <c r="H9" s="103"/>
      <c r="I9" s="104"/>
      <c r="J9" s="104"/>
      <c r="M9" s="46"/>
    </row>
    <row r="10" spans="1:17">
      <c r="A10" s="118" t="s">
        <v>26</v>
      </c>
      <c r="B10" s="9"/>
      <c r="C10" s="9"/>
      <c r="D10" s="9"/>
      <c r="E10" s="9"/>
      <c r="F10" s="9"/>
      <c r="G10" s="9"/>
      <c r="H10" s="105"/>
      <c r="I10" s="106"/>
      <c r="J10" s="105"/>
      <c r="M10" s="46"/>
    </row>
    <row r="11" spans="1:17">
      <c r="A11" s="118" t="s">
        <v>27</v>
      </c>
      <c r="B11" s="9"/>
      <c r="C11" s="9"/>
      <c r="D11" s="9" t="s">
        <v>40</v>
      </c>
      <c r="E11" s="9"/>
      <c r="F11" s="177">
        <v>26285243</v>
      </c>
      <c r="G11" s="9"/>
      <c r="H11" s="105">
        <v>12627130.01</v>
      </c>
      <c r="I11" s="106"/>
      <c r="J11" s="105"/>
      <c r="M11" s="46"/>
      <c r="O11" s="75"/>
      <c r="P11" s="147"/>
      <c r="Q11" s="147"/>
    </row>
    <row r="12" spans="1:17">
      <c r="A12" s="118"/>
      <c r="B12" s="9"/>
      <c r="C12" s="9"/>
      <c r="D12" s="9" t="s">
        <v>276</v>
      </c>
      <c r="E12" s="9"/>
      <c r="F12" s="177"/>
      <c r="G12" s="9"/>
      <c r="H12" s="110">
        <v>1188633.6000000001</v>
      </c>
      <c r="I12" s="106"/>
      <c r="J12" s="105"/>
      <c r="M12" s="46"/>
      <c r="O12" s="75"/>
      <c r="P12" s="147"/>
      <c r="Q12" s="147"/>
    </row>
    <row r="13" spans="1:17" ht="18" customHeight="1" thickBot="1">
      <c r="A13" s="118"/>
      <c r="B13" s="9"/>
      <c r="C13" s="299" t="s">
        <v>14</v>
      </c>
      <c r="D13" s="299"/>
      <c r="E13" s="9"/>
      <c r="F13" s="183">
        <f>SUM(F11:F12)</f>
        <v>26285243</v>
      </c>
      <c r="G13" s="9"/>
      <c r="H13" s="114">
        <f>SUM(H11:H12)</f>
        <v>13815763.609999999</v>
      </c>
      <c r="I13" s="106"/>
      <c r="J13" s="112">
        <f>SUM(J10:J11)</f>
        <v>0</v>
      </c>
      <c r="M13" s="133"/>
      <c r="O13" s="132"/>
    </row>
    <row r="14" spans="1:17" ht="18" customHeight="1" thickTop="1">
      <c r="A14" s="118"/>
      <c r="B14" s="9"/>
      <c r="D14" s="9"/>
      <c r="E14" s="9"/>
      <c r="F14" s="182"/>
      <c r="G14" s="9"/>
      <c r="H14" s="113"/>
      <c r="I14" s="106"/>
      <c r="J14" s="113"/>
      <c r="M14" s="133"/>
      <c r="O14" s="132"/>
    </row>
    <row r="15" spans="1:17">
      <c r="A15" s="118"/>
      <c r="B15" s="9"/>
      <c r="C15" s="9"/>
      <c r="D15" s="9" t="s">
        <v>5</v>
      </c>
      <c r="E15" s="9"/>
      <c r="G15" s="9"/>
      <c r="H15" s="105"/>
      <c r="I15" s="105"/>
      <c r="J15" s="105"/>
      <c r="M15" s="156"/>
      <c r="P15" s="134"/>
    </row>
    <row r="16" spans="1:17">
      <c r="A16" s="118"/>
      <c r="B16" s="9"/>
      <c r="C16" s="101" t="s">
        <v>250</v>
      </c>
      <c r="D16" s="9"/>
      <c r="E16" s="9"/>
      <c r="F16" s="178"/>
      <c r="G16" s="9"/>
      <c r="H16" s="106"/>
      <c r="I16" s="106"/>
      <c r="J16" s="106"/>
      <c r="M16" s="46"/>
      <c r="P16" s="134"/>
    </row>
    <row r="17" spans="1:16" ht="15.75">
      <c r="A17" s="118" t="s">
        <v>28</v>
      </c>
      <c r="B17" s="9"/>
      <c r="C17" s="9"/>
      <c r="D17" s="9" t="s">
        <v>10</v>
      </c>
      <c r="E17" s="9"/>
      <c r="F17" s="177">
        <v>2726355</v>
      </c>
      <c r="G17" s="9"/>
      <c r="H17" s="105">
        <v>1711796</v>
      </c>
      <c r="I17" s="105"/>
      <c r="J17" s="105"/>
      <c r="L17" s="93"/>
      <c r="M17" s="46"/>
      <c r="P17" s="145"/>
    </row>
    <row r="18" spans="1:16">
      <c r="A18" s="118" t="s">
        <v>29</v>
      </c>
      <c r="B18" s="9"/>
      <c r="C18" s="9"/>
      <c r="D18" s="9" t="s">
        <v>38</v>
      </c>
      <c r="E18" s="9"/>
      <c r="F18" s="177">
        <v>87853</v>
      </c>
      <c r="G18" s="9"/>
      <c r="H18" s="105">
        <v>442294</v>
      </c>
      <c r="I18" s="106"/>
      <c r="J18" s="105"/>
      <c r="M18" s="46"/>
      <c r="N18" s="7"/>
      <c r="P18" s="63"/>
    </row>
    <row r="19" spans="1:16">
      <c r="A19" s="118"/>
      <c r="B19" s="9"/>
      <c r="C19" s="9"/>
      <c r="D19" s="9" t="s">
        <v>292</v>
      </c>
      <c r="E19" s="9"/>
      <c r="F19" s="177"/>
      <c r="G19" s="9"/>
      <c r="H19" s="105">
        <v>6609601</v>
      </c>
      <c r="I19" s="106"/>
      <c r="J19" s="105"/>
      <c r="M19" s="46"/>
      <c r="N19" s="7"/>
      <c r="P19" s="63"/>
    </row>
    <row r="20" spans="1:16">
      <c r="A20" s="118" t="s">
        <v>30</v>
      </c>
      <c r="B20" s="9"/>
      <c r="C20" s="9"/>
      <c r="D20" s="9" t="s">
        <v>11</v>
      </c>
      <c r="E20" s="9"/>
      <c r="F20" s="180"/>
      <c r="G20" s="9"/>
      <c r="H20" s="110">
        <v>23992</v>
      </c>
      <c r="I20" s="106"/>
      <c r="J20" s="110"/>
      <c r="L20" s="46"/>
      <c r="M20" s="46"/>
      <c r="N20" s="7"/>
      <c r="O20" s="70"/>
      <c r="P20" s="63"/>
    </row>
    <row r="21" spans="1:16" ht="12" customHeight="1">
      <c r="A21" s="118" t="s">
        <v>31</v>
      </c>
      <c r="B21" s="9"/>
      <c r="C21" s="9"/>
      <c r="D21" s="9"/>
      <c r="E21" s="9"/>
      <c r="G21" s="9"/>
      <c r="H21" s="105"/>
      <c r="I21" s="106"/>
      <c r="J21" s="105" t="e">
        <f>SUMIF([1]BC!B:B,[1]ERF!A22,[1]BC!G:G)</f>
        <v>#VALUE!</v>
      </c>
      <c r="M21" s="46"/>
      <c r="O21" s="70"/>
    </row>
    <row r="22" spans="1:16">
      <c r="A22" s="118"/>
      <c r="B22" s="9"/>
      <c r="C22" s="101" t="s">
        <v>15</v>
      </c>
      <c r="D22" s="9"/>
      <c r="E22" s="9"/>
      <c r="F22" s="181">
        <v>2814208</v>
      </c>
      <c r="G22" s="9"/>
      <c r="H22" s="112">
        <f>SUM(H17:H21)</f>
        <v>8787683</v>
      </c>
      <c r="I22" s="106"/>
      <c r="J22" s="112" t="e">
        <f>SUM(J17:J21)</f>
        <v>#VALUE!</v>
      </c>
      <c r="M22" s="46"/>
      <c r="O22" s="144"/>
    </row>
    <row r="23" spans="1:16">
      <c r="A23" s="118"/>
      <c r="B23" s="9"/>
      <c r="C23" s="120"/>
      <c r="D23" s="9"/>
      <c r="E23" s="9"/>
      <c r="F23" s="9"/>
      <c r="G23" s="9"/>
      <c r="H23" s="105"/>
      <c r="I23" s="105"/>
      <c r="J23" s="105"/>
      <c r="M23" s="46"/>
    </row>
    <row r="24" spans="1:16" hidden="1">
      <c r="A24" s="118" t="s">
        <v>32</v>
      </c>
      <c r="B24" s="9"/>
      <c r="C24" s="9"/>
      <c r="D24" s="9"/>
      <c r="E24" s="9"/>
      <c r="F24" s="9"/>
      <c r="G24" s="9"/>
      <c r="H24" s="105"/>
      <c r="I24" s="106"/>
      <c r="J24" s="105">
        <v>0</v>
      </c>
      <c r="M24" s="46"/>
    </row>
    <row r="25" spans="1:16" hidden="1">
      <c r="A25" s="118"/>
      <c r="B25" s="9"/>
      <c r="C25" s="9"/>
      <c r="D25" s="9"/>
      <c r="E25" s="9"/>
      <c r="F25" s="9"/>
      <c r="G25" s="9"/>
      <c r="H25" s="105"/>
      <c r="I25" s="106"/>
      <c r="J25" s="105"/>
      <c r="M25" s="46"/>
    </row>
    <row r="26" spans="1:16" hidden="1">
      <c r="A26" s="118" t="s">
        <v>33</v>
      </c>
      <c r="B26" s="9"/>
      <c r="C26" s="9"/>
      <c r="D26" s="9"/>
      <c r="E26" s="9"/>
      <c r="F26" s="9"/>
      <c r="G26" s="9"/>
      <c r="H26" s="105"/>
      <c r="I26" s="106"/>
      <c r="J26" s="105">
        <v>0</v>
      </c>
      <c r="M26" s="46"/>
    </row>
    <row r="27" spans="1:16" hidden="1">
      <c r="A27" s="118"/>
      <c r="B27" s="9"/>
      <c r="C27" s="9"/>
      <c r="D27" s="9"/>
      <c r="E27" s="9"/>
      <c r="F27" s="9"/>
      <c r="G27" s="9"/>
      <c r="H27" s="105"/>
      <c r="I27" s="106"/>
      <c r="J27" s="105"/>
    </row>
    <row r="28" spans="1:16" ht="15.75" thickBot="1">
      <c r="A28" s="118"/>
      <c r="B28" s="9"/>
      <c r="C28" s="101" t="s">
        <v>37</v>
      </c>
      <c r="D28" s="9"/>
      <c r="E28" s="9"/>
      <c r="F28" s="114">
        <f>+F13-F22+F24+F26</f>
        <v>23471035</v>
      </c>
      <c r="G28" s="9"/>
      <c r="H28" s="114">
        <f>+H13-H22+H24+H26</f>
        <v>5028080.6099999994</v>
      </c>
      <c r="I28" s="106"/>
      <c r="J28" s="114" t="e">
        <f>+J13-J22+J24+J26</f>
        <v>#VALUE!</v>
      </c>
      <c r="M28" s="46"/>
    </row>
    <row r="29" spans="1:16" ht="15.75" thickTop="1">
      <c r="A29" s="118"/>
      <c r="B29" s="9"/>
      <c r="C29" s="101"/>
      <c r="D29" s="9"/>
      <c r="E29" s="9"/>
      <c r="F29" s="9"/>
      <c r="G29" s="9"/>
      <c r="H29" s="105"/>
      <c r="I29" s="105"/>
      <c r="J29" s="105"/>
    </row>
    <row r="30" spans="1:16">
      <c r="A30" s="118"/>
      <c r="B30" s="9"/>
      <c r="C30" s="120" t="s">
        <v>12</v>
      </c>
      <c r="D30" s="9"/>
      <c r="E30" s="9"/>
      <c r="F30" s="9"/>
      <c r="G30" s="9"/>
      <c r="H30" s="105"/>
      <c r="I30" s="105"/>
      <c r="J30" s="105"/>
      <c r="M30" s="46"/>
    </row>
    <row r="31" spans="1:16">
      <c r="A31" s="118" t="s">
        <v>34</v>
      </c>
      <c r="B31" s="9"/>
      <c r="C31" s="101"/>
      <c r="D31" s="9" t="s">
        <v>16</v>
      </c>
      <c r="E31" s="9"/>
      <c r="F31" s="9"/>
      <c r="G31" s="9"/>
      <c r="H31" s="105">
        <v>0</v>
      </c>
      <c r="I31" s="106"/>
      <c r="J31" s="105">
        <v>0</v>
      </c>
      <c r="M31" s="46"/>
    </row>
    <row r="32" spans="1:16">
      <c r="A32" s="118" t="s">
        <v>35</v>
      </c>
      <c r="B32" s="9"/>
      <c r="C32" s="9"/>
      <c r="D32" s="9" t="s">
        <v>13</v>
      </c>
      <c r="E32" s="9"/>
      <c r="F32" s="9"/>
      <c r="G32" s="9"/>
      <c r="H32" s="110">
        <v>0</v>
      </c>
      <c r="I32" s="106"/>
      <c r="J32" s="110">
        <v>0</v>
      </c>
      <c r="M32" s="46"/>
    </row>
    <row r="33" spans="1:13" ht="15.75" thickBot="1">
      <c r="A33" s="118"/>
      <c r="B33" s="9"/>
      <c r="C33" s="101"/>
      <c r="D33" s="9"/>
      <c r="E33" s="9"/>
      <c r="F33" s="9"/>
      <c r="G33" s="9"/>
      <c r="H33" s="114">
        <f>SUM(H31:H32)</f>
        <v>0</v>
      </c>
      <c r="I33" s="115"/>
      <c r="J33" s="114">
        <f>SUM(J31:J32)</f>
        <v>0</v>
      </c>
      <c r="M33" s="46"/>
    </row>
    <row r="34" spans="1:13" ht="15.75" thickTop="1">
      <c r="A34" s="118"/>
      <c r="B34" s="9"/>
      <c r="C34" s="101"/>
      <c r="D34" s="9"/>
      <c r="E34" s="9"/>
      <c r="F34" s="9"/>
      <c r="G34" s="9"/>
      <c r="H34" s="105"/>
      <c r="I34" s="105"/>
      <c r="J34" s="105"/>
    </row>
    <row r="35" spans="1:13">
      <c r="A35" s="118"/>
      <c r="B35" s="9"/>
      <c r="C35" s="9"/>
      <c r="D35" s="9"/>
      <c r="E35" s="9"/>
      <c r="F35" s="9"/>
      <c r="G35" s="9"/>
      <c r="H35" s="105"/>
      <c r="I35" s="105"/>
      <c r="J35" s="105"/>
    </row>
    <row r="36" spans="1:13">
      <c r="A36" s="118"/>
      <c r="B36" s="9"/>
      <c r="C36" s="295"/>
      <c r="D36" s="295"/>
      <c r="E36" s="295"/>
      <c r="F36" s="295"/>
      <c r="G36" s="295"/>
      <c r="H36" s="295"/>
      <c r="I36" s="295"/>
      <c r="J36" s="295"/>
    </row>
    <row r="37" spans="1:13">
      <c r="A37" s="118"/>
      <c r="B37" s="9"/>
      <c r="C37" s="9"/>
      <c r="D37" s="101"/>
      <c r="E37" s="101"/>
      <c r="F37" s="101"/>
      <c r="G37" s="101"/>
      <c r="H37" s="9"/>
      <c r="I37" s="9"/>
      <c r="J37" s="9"/>
    </row>
    <row r="38" spans="1:13">
      <c r="A38" s="118"/>
      <c r="B38" s="9"/>
      <c r="C38" s="9"/>
      <c r="D38" s="9"/>
      <c r="E38" s="9"/>
      <c r="F38" s="9"/>
      <c r="G38" s="9"/>
      <c r="H38" s="9"/>
      <c r="I38" s="9"/>
      <c r="J38" s="9"/>
    </row>
    <row r="39" spans="1:13">
      <c r="A39" s="118"/>
      <c r="B39" s="9"/>
      <c r="C39" s="9"/>
      <c r="D39" s="9"/>
      <c r="E39" s="9"/>
      <c r="F39" s="9"/>
      <c r="G39" s="9"/>
      <c r="H39" s="105"/>
      <c r="I39" s="105"/>
      <c r="J39" s="105"/>
    </row>
  </sheetData>
  <mergeCells count="6">
    <mergeCell ref="C2:J2"/>
    <mergeCell ref="C3:J3"/>
    <mergeCell ref="C4:J4"/>
    <mergeCell ref="C5:J5"/>
    <mergeCell ref="C36:J36"/>
    <mergeCell ref="C13:D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O27"/>
  <sheetViews>
    <sheetView topLeftCell="A3" workbookViewId="0">
      <selection activeCell="O12" sqref="O12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93" t="s">
        <v>296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</row>
    <row r="3" spans="1:15" ht="15.75">
      <c r="B3" s="293" t="s">
        <v>131</v>
      </c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</row>
    <row r="4" spans="1:15" ht="15.75">
      <c r="B4" s="293" t="s">
        <v>446</v>
      </c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</row>
    <row r="5" spans="1:15" ht="15.75">
      <c r="B5" s="293" t="s">
        <v>0</v>
      </c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</row>
    <row r="6" spans="1:15">
      <c r="C6" s="41"/>
      <c r="D6" s="41"/>
      <c r="H6" s="71"/>
      <c r="L6" s="41"/>
    </row>
    <row r="7" spans="1:15" ht="45">
      <c r="E7" s="72" t="s">
        <v>132</v>
      </c>
      <c r="F7" s="73"/>
      <c r="G7" s="72" t="s">
        <v>133</v>
      </c>
      <c r="H7" s="74"/>
      <c r="I7" s="72" t="s">
        <v>134</v>
      </c>
      <c r="J7" s="73"/>
      <c r="K7" s="72" t="s">
        <v>135</v>
      </c>
      <c r="L7" s="73"/>
      <c r="M7" s="72" t="s">
        <v>136</v>
      </c>
    </row>
    <row r="8" spans="1:15">
      <c r="C8" s="1" t="s">
        <v>447</v>
      </c>
      <c r="E8" s="48">
        <v>0</v>
      </c>
      <c r="F8" s="49"/>
      <c r="G8" s="48">
        <v>0</v>
      </c>
      <c r="H8" s="46"/>
      <c r="I8" s="48">
        <v>0</v>
      </c>
      <c r="J8" s="49"/>
      <c r="K8" s="46"/>
      <c r="L8" s="46"/>
      <c r="M8" s="46">
        <f>SUM(E8,G8,I8,K8)</f>
        <v>0</v>
      </c>
      <c r="N8" s="46"/>
    </row>
    <row r="9" spans="1:15" customFormat="1">
      <c r="A9" s="2"/>
      <c r="B9" s="2"/>
      <c r="C9" s="1" t="s">
        <v>137</v>
      </c>
      <c r="D9" s="1"/>
      <c r="E9" s="48"/>
      <c r="F9" s="49"/>
      <c r="G9" s="48">
        <v>0</v>
      </c>
      <c r="H9" s="46"/>
      <c r="I9" s="48"/>
      <c r="J9" s="49"/>
      <c r="K9" s="48"/>
      <c r="L9" s="46"/>
      <c r="M9" s="48">
        <f>SUM(E9,G9,I9,K9)</f>
        <v>0</v>
      </c>
      <c r="N9" s="2"/>
      <c r="O9" s="2"/>
    </row>
    <row r="10" spans="1:15" customFormat="1">
      <c r="A10" s="2"/>
      <c r="B10" s="2"/>
      <c r="C10" s="1" t="s">
        <v>138</v>
      </c>
      <c r="D10" s="1"/>
      <c r="E10" s="48"/>
      <c r="F10" s="49"/>
      <c r="G10" s="48"/>
      <c r="H10" s="46"/>
      <c r="I10" s="48">
        <v>0</v>
      </c>
      <c r="J10" s="49"/>
      <c r="K10" s="48"/>
      <c r="L10" s="46"/>
      <c r="M10" s="48">
        <f>SUM(E10,G10,I10,K10)</f>
        <v>0</v>
      </c>
      <c r="N10" s="2"/>
      <c r="O10" s="2"/>
    </row>
    <row r="11" spans="1:15">
      <c r="C11" s="1" t="s">
        <v>139</v>
      </c>
      <c r="E11" s="48"/>
      <c r="F11" s="49"/>
      <c r="G11" s="48"/>
      <c r="H11" s="46"/>
      <c r="I11" s="48"/>
      <c r="J11" s="49"/>
      <c r="K11" s="46"/>
      <c r="L11" s="46"/>
      <c r="M11" s="46">
        <f>SUM(E11,G11,I11,K11)</f>
        <v>0</v>
      </c>
      <c r="O11" s="46"/>
    </row>
    <row r="12" spans="1:15">
      <c r="C12" s="1" t="s">
        <v>140</v>
      </c>
      <c r="E12" s="50"/>
      <c r="F12" s="49"/>
      <c r="G12" s="50"/>
      <c r="H12" s="46"/>
      <c r="I12" s="50"/>
      <c r="J12" s="49"/>
      <c r="K12" s="56"/>
      <c r="L12" s="46"/>
      <c r="M12" s="56">
        <f>SUM(E12,G12,I12,K12)</f>
        <v>0</v>
      </c>
      <c r="O12" s="46"/>
    </row>
    <row r="13" spans="1:15">
      <c r="C13" s="1" t="s">
        <v>141</v>
      </c>
      <c r="E13" s="48">
        <f>SUM(E8:E12)</f>
        <v>0</v>
      </c>
      <c r="F13" s="49"/>
      <c r="G13" s="48">
        <f>SUM(G8:G12)</f>
        <v>0</v>
      </c>
      <c r="H13" s="46"/>
      <c r="I13" s="48">
        <f>SUM(I8:I12)</f>
        <v>0</v>
      </c>
      <c r="J13" s="49"/>
      <c r="K13" s="46"/>
      <c r="L13" s="46"/>
      <c r="M13" s="46">
        <f>SUM(M8:M12)</f>
        <v>0</v>
      </c>
    </row>
    <row r="14" spans="1:15">
      <c r="C14" s="1" t="s">
        <v>5</v>
      </c>
      <c r="E14" s="48"/>
      <c r="F14" s="48"/>
      <c r="G14" s="48"/>
      <c r="H14" s="46"/>
      <c r="I14" s="48"/>
      <c r="J14" s="48"/>
      <c r="K14" s="46"/>
      <c r="L14" s="46"/>
      <c r="M14" s="46"/>
    </row>
    <row r="15" spans="1:15" customFormat="1">
      <c r="A15" s="2"/>
      <c r="B15" s="2"/>
      <c r="C15" s="65" t="s">
        <v>137</v>
      </c>
      <c r="D15" s="1"/>
      <c r="E15" s="48"/>
      <c r="F15" s="49"/>
      <c r="G15" s="48">
        <v>0</v>
      </c>
      <c r="H15" s="46"/>
      <c r="I15" s="48"/>
      <c r="J15" s="49"/>
      <c r="K15" s="48"/>
      <c r="L15" s="46"/>
      <c r="M15" s="48">
        <f>SUM(E15,G15,I15,K15)</f>
        <v>0</v>
      </c>
      <c r="N15" s="2"/>
      <c r="O15" s="2"/>
    </row>
    <row r="16" spans="1:15" customFormat="1" ht="30">
      <c r="A16" s="2"/>
      <c r="B16" s="2"/>
      <c r="C16" s="65" t="s">
        <v>138</v>
      </c>
      <c r="D16" s="1"/>
      <c r="E16" s="48"/>
      <c r="F16" s="49"/>
      <c r="G16" s="48"/>
      <c r="H16" s="46"/>
      <c r="I16" s="48">
        <v>0</v>
      </c>
      <c r="J16" s="49"/>
      <c r="K16" s="48"/>
      <c r="L16" s="46"/>
      <c r="M16" s="48">
        <f>SUM(E16,G16,I16,K16)</f>
        <v>0</v>
      </c>
      <c r="N16" s="2"/>
      <c r="O16" s="2"/>
    </row>
    <row r="17" spans="1:15" customFormat="1" ht="30">
      <c r="A17" s="2"/>
      <c r="B17" s="2"/>
      <c r="C17" s="66" t="s">
        <v>142</v>
      </c>
      <c r="D17" s="1"/>
      <c r="E17" s="48"/>
      <c r="F17" s="49"/>
      <c r="G17" s="48"/>
      <c r="H17" s="46"/>
      <c r="I17" s="48">
        <v>0</v>
      </c>
      <c r="J17" s="49"/>
      <c r="K17" s="48">
        <v>0</v>
      </c>
      <c r="L17" s="46"/>
      <c r="M17" s="48">
        <f>SUM(E17,G17,I17,K17)</f>
        <v>0</v>
      </c>
      <c r="N17" s="2"/>
      <c r="O17" s="2"/>
    </row>
    <row r="18" spans="1:15">
      <c r="C18" s="65" t="s">
        <v>139</v>
      </c>
      <c r="E18" s="48"/>
      <c r="F18" s="49"/>
      <c r="G18" s="48"/>
      <c r="H18" s="46"/>
      <c r="I18" s="48"/>
      <c r="J18" s="49"/>
      <c r="K18" s="46"/>
      <c r="L18" s="46"/>
      <c r="M18" s="46">
        <f>SUM(E18,G18,I18,K18)</f>
        <v>0</v>
      </c>
    </row>
    <row r="19" spans="1:15">
      <c r="C19" s="65" t="s">
        <v>140</v>
      </c>
      <c r="E19" s="50"/>
      <c r="F19" s="49"/>
      <c r="G19" s="50"/>
      <c r="H19" s="46"/>
      <c r="I19" s="50"/>
      <c r="J19" s="49"/>
      <c r="K19" s="56"/>
      <c r="L19" s="46"/>
      <c r="M19" s="56">
        <f>SUM(E19,G19,I19,K19)</f>
        <v>0</v>
      </c>
    </row>
    <row r="20" spans="1:15" ht="15.75" thickBot="1">
      <c r="B20" s="6"/>
      <c r="C20" s="75" t="s">
        <v>143</v>
      </c>
      <c r="E20" s="53">
        <f>SUM(E19,E13)</f>
        <v>0</v>
      </c>
      <c r="F20" s="76"/>
      <c r="G20" s="53">
        <f>SUM(G19,G13)</f>
        <v>0</v>
      </c>
      <c r="H20" s="48"/>
      <c r="I20" s="53">
        <f>SUM(I19,I13)</f>
        <v>0</v>
      </c>
      <c r="J20" s="76"/>
      <c r="K20" s="53">
        <f>SUM(K13:K19)</f>
        <v>0</v>
      </c>
      <c r="L20" s="46"/>
      <c r="M20" s="53">
        <f>SUM(M13:M19)</f>
        <v>0</v>
      </c>
    </row>
    <row r="21" spans="1:15" ht="15.75" thickTop="1">
      <c r="B21" s="6"/>
      <c r="E21" s="48"/>
      <c r="F21" s="48"/>
      <c r="G21" s="48"/>
      <c r="H21" s="48"/>
      <c r="I21" s="48"/>
      <c r="J21" s="48"/>
      <c r="K21" s="46"/>
      <c r="L21" s="46"/>
      <c r="M21" s="46"/>
    </row>
    <row r="22" spans="1:15">
      <c r="K22" s="46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77"/>
      <c r="K24" s="46"/>
      <c r="L24" s="6"/>
    </row>
    <row r="25" spans="1:15">
      <c r="K25" s="46"/>
    </row>
    <row r="26" spans="1:15">
      <c r="K26" s="46"/>
    </row>
    <row r="27" spans="1:15">
      <c r="K27" s="46"/>
    </row>
  </sheetData>
  <mergeCells count="4">
    <mergeCell ref="B2:M2"/>
    <mergeCell ref="B3:M3"/>
    <mergeCell ref="B4:M4"/>
    <mergeCell ref="B5:M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O95"/>
  <sheetViews>
    <sheetView topLeftCell="A43" workbookViewId="0">
      <selection activeCell="J8" sqref="J8:J9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293" t="s">
        <v>297</v>
      </c>
      <c r="D2" s="293"/>
      <c r="E2" s="293"/>
      <c r="F2" s="293"/>
      <c r="G2" s="293"/>
      <c r="H2" s="293"/>
    </row>
    <row r="3" spans="2:13" ht="15.75">
      <c r="C3" s="293" t="s">
        <v>84</v>
      </c>
      <c r="D3" s="293"/>
      <c r="E3" s="293"/>
      <c r="F3" s="293"/>
      <c r="G3" s="293"/>
      <c r="H3" s="293"/>
    </row>
    <row r="4" spans="2:13" ht="15.75">
      <c r="C4" s="293" t="e">
        <f>+[2]ERF!C4</f>
        <v>#REF!</v>
      </c>
      <c r="D4" s="293"/>
      <c r="E4" s="293"/>
      <c r="F4" s="293"/>
      <c r="G4" s="293"/>
      <c r="H4" s="293"/>
    </row>
    <row r="5" spans="2:13" ht="15.75">
      <c r="C5" s="293" t="s">
        <v>0</v>
      </c>
      <c r="D5" s="293"/>
      <c r="E5" s="293"/>
      <c r="F5" s="293"/>
      <c r="G5" s="293"/>
      <c r="H5" s="293"/>
    </row>
    <row r="6" spans="2:13">
      <c r="D6" s="41"/>
      <c r="E6" s="41"/>
      <c r="F6" s="46"/>
    </row>
    <row r="7" spans="2:13">
      <c r="F7" s="62">
        <v>2020</v>
      </c>
      <c r="G7" s="42">
        <v>2020</v>
      </c>
      <c r="H7" s="62">
        <v>2021</v>
      </c>
    </row>
    <row r="8" spans="2:13">
      <c r="C8" s="6" t="s">
        <v>85</v>
      </c>
      <c r="D8" s="43"/>
      <c r="E8" s="43"/>
      <c r="F8" s="44"/>
      <c r="G8" s="45"/>
      <c r="H8" s="45"/>
      <c r="K8" s="46"/>
    </row>
    <row r="9" spans="2:13" customFormat="1">
      <c r="B9" s="2"/>
      <c r="C9" s="2"/>
      <c r="D9" s="65" t="s">
        <v>86</v>
      </c>
      <c r="E9" s="1"/>
      <c r="F9" s="48">
        <v>0</v>
      </c>
      <c r="G9" s="49"/>
      <c r="H9" s="48">
        <v>0</v>
      </c>
      <c r="I9" s="2"/>
      <c r="J9" s="2"/>
      <c r="K9" s="48"/>
      <c r="L9" s="2"/>
      <c r="M9" s="2"/>
    </row>
    <row r="10" spans="2:13" customFormat="1">
      <c r="B10" s="2"/>
      <c r="C10" s="2"/>
      <c r="D10" s="65" t="s">
        <v>87</v>
      </c>
      <c r="E10" s="1"/>
      <c r="F10" s="48"/>
      <c r="G10" s="49"/>
      <c r="H10" s="48">
        <v>0</v>
      </c>
      <c r="I10" s="2"/>
      <c r="J10" s="2"/>
      <c r="K10" s="48"/>
      <c r="L10" s="2"/>
      <c r="M10" s="2"/>
    </row>
    <row r="11" spans="2:13" customFormat="1">
      <c r="B11" s="2"/>
      <c r="C11" s="2"/>
      <c r="D11" s="65" t="s">
        <v>88</v>
      </c>
      <c r="E11" s="1"/>
      <c r="F11" s="48">
        <v>0</v>
      </c>
      <c r="G11" s="49"/>
      <c r="H11" s="48">
        <v>0</v>
      </c>
      <c r="I11" s="2"/>
      <c r="J11" s="2"/>
      <c r="K11" s="48"/>
      <c r="L11" s="2"/>
      <c r="M11" s="2"/>
    </row>
    <row r="12" spans="2:13">
      <c r="D12" s="65" t="s">
        <v>89</v>
      </c>
      <c r="F12" s="46"/>
      <c r="G12" s="47"/>
      <c r="H12" s="46"/>
      <c r="K12" s="46"/>
    </row>
    <row r="13" spans="2:13" customFormat="1">
      <c r="B13" s="2"/>
      <c r="C13" s="2"/>
      <c r="D13" s="65" t="s">
        <v>90</v>
      </c>
      <c r="E13" s="1"/>
      <c r="F13" s="48">
        <v>0</v>
      </c>
      <c r="G13" s="49"/>
      <c r="H13" s="48">
        <v>0</v>
      </c>
      <c r="I13" s="2"/>
      <c r="J13" s="2"/>
      <c r="K13" s="48"/>
      <c r="L13" s="2"/>
      <c r="M13" s="2"/>
    </row>
    <row r="14" spans="2:13" customFormat="1">
      <c r="B14" s="2"/>
      <c r="C14" s="2"/>
      <c r="D14" s="65" t="s">
        <v>91</v>
      </c>
      <c r="E14" s="1"/>
      <c r="F14" s="48">
        <v>0</v>
      </c>
      <c r="G14" s="49"/>
      <c r="H14" s="48">
        <v>0</v>
      </c>
      <c r="I14" s="2"/>
      <c r="J14" s="2"/>
      <c r="K14" s="48"/>
      <c r="L14" s="2"/>
      <c r="M14" s="2"/>
    </row>
    <row r="15" spans="2:13" customFormat="1">
      <c r="B15" s="2"/>
      <c r="C15" s="2"/>
      <c r="D15" s="65" t="s">
        <v>92</v>
      </c>
      <c r="E15" s="1"/>
      <c r="F15" s="48">
        <v>0</v>
      </c>
      <c r="G15" s="49"/>
      <c r="H15" s="48">
        <v>0</v>
      </c>
      <c r="I15" s="2"/>
      <c r="J15" s="2"/>
      <c r="K15" s="48"/>
      <c r="L15" s="2"/>
      <c r="M15" s="2"/>
    </row>
    <row r="16" spans="2:13" customFormat="1">
      <c r="B16" s="2"/>
      <c r="C16" s="2"/>
      <c r="D16" s="65" t="s">
        <v>93</v>
      </c>
      <c r="E16" s="1"/>
      <c r="F16" s="48">
        <v>0</v>
      </c>
      <c r="G16" s="49"/>
      <c r="H16" s="48">
        <v>0</v>
      </c>
      <c r="I16" s="2"/>
      <c r="J16" s="2"/>
      <c r="K16" s="48"/>
      <c r="L16" s="2"/>
      <c r="M16" s="2"/>
    </row>
    <row r="17" spans="2:13" customFormat="1">
      <c r="B17" s="2"/>
      <c r="C17" s="55"/>
      <c r="D17" s="66"/>
      <c r="E17" s="2"/>
      <c r="F17" s="48"/>
      <c r="G17" s="48"/>
      <c r="H17" s="48"/>
      <c r="I17" s="2"/>
      <c r="J17" s="2"/>
      <c r="K17" s="48"/>
      <c r="L17" s="2"/>
      <c r="M17" s="2"/>
    </row>
    <row r="18" spans="2:13" customFormat="1" ht="30">
      <c r="B18" s="2"/>
      <c r="C18" s="2"/>
      <c r="D18" s="65" t="s">
        <v>94</v>
      </c>
      <c r="E18" s="1"/>
      <c r="F18" s="48">
        <v>0</v>
      </c>
      <c r="G18" s="49"/>
      <c r="H18" s="48">
        <v>0</v>
      </c>
      <c r="I18" s="2"/>
      <c r="J18" s="2"/>
      <c r="K18" s="48"/>
      <c r="L18" s="2"/>
      <c r="M18" s="2"/>
    </row>
    <row r="19" spans="2:13">
      <c r="D19" s="65" t="s">
        <v>95</v>
      </c>
      <c r="F19" s="46"/>
      <c r="G19" s="47"/>
      <c r="H19" s="46"/>
      <c r="K19" s="46"/>
    </row>
    <row r="20" spans="2:13" customFormat="1">
      <c r="B20" s="2"/>
      <c r="C20" s="2"/>
      <c r="D20" s="65" t="s">
        <v>96</v>
      </c>
      <c r="E20" s="1"/>
      <c r="F20" s="48"/>
      <c r="G20" s="49"/>
      <c r="H20" s="48"/>
      <c r="I20" s="2"/>
      <c r="J20" s="2"/>
      <c r="K20" s="48"/>
      <c r="L20" s="2"/>
      <c r="M20" s="2"/>
    </row>
    <row r="21" spans="2:13" customFormat="1">
      <c r="B21" s="2"/>
      <c r="C21" s="2"/>
      <c r="D21" s="65" t="s">
        <v>97</v>
      </c>
      <c r="E21" s="1"/>
      <c r="F21" s="48">
        <v>0</v>
      </c>
      <c r="G21" s="49"/>
      <c r="H21" s="48">
        <v>0</v>
      </c>
      <c r="I21" s="2"/>
      <c r="J21" s="2"/>
      <c r="K21" s="48"/>
      <c r="L21" s="2"/>
      <c r="M21" s="2"/>
    </row>
    <row r="22" spans="2:13">
      <c r="D22" s="65" t="s">
        <v>98</v>
      </c>
      <c r="F22" s="46"/>
      <c r="G22" s="47"/>
      <c r="H22" s="46"/>
      <c r="K22" s="46"/>
    </row>
    <row r="23" spans="2:13" customFormat="1">
      <c r="B23" s="2"/>
      <c r="C23" s="2"/>
      <c r="D23" s="65" t="s">
        <v>99</v>
      </c>
      <c r="E23" s="1"/>
      <c r="F23" s="48">
        <v>0</v>
      </c>
      <c r="G23" s="49"/>
      <c r="H23" s="48"/>
      <c r="I23" s="2"/>
      <c r="J23" s="2"/>
      <c r="K23" s="48"/>
      <c r="L23" s="2"/>
      <c r="M23" s="2"/>
    </row>
    <row r="24" spans="2:13" customFormat="1">
      <c r="B24" s="2"/>
      <c r="C24" s="2"/>
      <c r="D24" s="65" t="s">
        <v>100</v>
      </c>
      <c r="E24" s="1"/>
      <c r="F24" s="48">
        <v>0</v>
      </c>
      <c r="G24" s="49"/>
      <c r="H24" s="48">
        <v>0</v>
      </c>
      <c r="I24" s="2"/>
      <c r="J24" s="2"/>
      <c r="K24" s="48"/>
      <c r="L24" s="2"/>
      <c r="M24" s="2"/>
    </row>
    <row r="25" spans="2:13">
      <c r="D25" s="65" t="s">
        <v>101</v>
      </c>
      <c r="F25" s="56"/>
      <c r="G25" s="47"/>
      <c r="H25" s="56">
        <v>0</v>
      </c>
      <c r="I25" s="67"/>
      <c r="J25" s="67"/>
      <c r="K25" s="46"/>
    </row>
    <row r="26" spans="2:13">
      <c r="C26" s="6" t="s">
        <v>102</v>
      </c>
      <c r="F26" s="51">
        <f>SUM(F9:F25)</f>
        <v>0</v>
      </c>
      <c r="G26" s="47"/>
      <c r="H26" s="51">
        <f>SUM(H9:H25)</f>
        <v>0</v>
      </c>
      <c r="K26" s="46"/>
      <c r="L26" s="46"/>
    </row>
    <row r="27" spans="2:13">
      <c r="D27" s="1" t="s">
        <v>5</v>
      </c>
      <c r="F27" s="46"/>
      <c r="G27" s="46"/>
      <c r="H27" s="46"/>
    </row>
    <row r="28" spans="2:13">
      <c r="C28" s="6" t="s">
        <v>103</v>
      </c>
      <c r="D28" s="43"/>
      <c r="E28" s="43"/>
      <c r="F28" s="51"/>
      <c r="G28" s="46"/>
      <c r="H28" s="46"/>
      <c r="K28" s="46"/>
    </row>
    <row r="29" spans="2:13" customFormat="1">
      <c r="B29" s="2"/>
      <c r="C29" s="2"/>
      <c r="D29" s="65" t="s">
        <v>104</v>
      </c>
      <c r="E29" s="1"/>
      <c r="F29" s="48">
        <v>0</v>
      </c>
      <c r="G29" s="49"/>
      <c r="H29" s="48">
        <v>0</v>
      </c>
      <c r="I29" s="2"/>
      <c r="J29" s="2"/>
      <c r="K29" s="48"/>
      <c r="L29" s="2"/>
      <c r="M29" s="2"/>
    </row>
    <row r="30" spans="2:13" customFormat="1">
      <c r="B30" s="2"/>
      <c r="C30" s="2"/>
      <c r="D30" s="65" t="s">
        <v>105</v>
      </c>
      <c r="E30" s="1"/>
      <c r="F30" s="48">
        <v>0</v>
      </c>
      <c r="G30" s="49"/>
      <c r="H30" s="48">
        <v>0</v>
      </c>
      <c r="I30" s="2"/>
      <c r="J30" s="2"/>
      <c r="K30" s="48"/>
      <c r="L30" s="2"/>
      <c r="M30" s="2"/>
    </row>
    <row r="31" spans="2:13" customFormat="1" ht="30">
      <c r="B31" s="2"/>
      <c r="C31" s="2"/>
      <c r="D31" s="65" t="s">
        <v>106</v>
      </c>
      <c r="E31" s="1"/>
      <c r="F31" s="48">
        <v>0</v>
      </c>
      <c r="G31" s="49"/>
      <c r="H31" s="48">
        <v>0</v>
      </c>
      <c r="I31" s="2"/>
      <c r="J31" s="2"/>
      <c r="K31" s="48"/>
      <c r="L31" s="2"/>
      <c r="M31" s="2"/>
    </row>
    <row r="32" spans="2:13" customFormat="1" ht="30">
      <c r="B32" s="2"/>
      <c r="C32" s="2"/>
      <c r="D32" s="65" t="s">
        <v>107</v>
      </c>
      <c r="E32" s="1"/>
      <c r="F32" s="48">
        <v>0</v>
      </c>
      <c r="G32" s="49"/>
      <c r="H32" s="48">
        <v>0</v>
      </c>
      <c r="I32" s="2"/>
      <c r="J32" s="2"/>
      <c r="K32" s="48"/>
      <c r="L32" s="2"/>
      <c r="M32" s="2"/>
    </row>
    <row r="33" spans="2:13" customFormat="1" ht="30">
      <c r="B33" s="2"/>
      <c r="C33" s="2"/>
      <c r="D33" s="65" t="s">
        <v>108</v>
      </c>
      <c r="E33" s="1"/>
      <c r="F33" s="48">
        <v>0</v>
      </c>
      <c r="G33" s="49"/>
      <c r="H33" s="48">
        <v>0</v>
      </c>
      <c r="I33" s="2"/>
      <c r="J33" s="2"/>
      <c r="K33" s="48"/>
      <c r="L33" s="2"/>
      <c r="M33" s="2"/>
    </row>
    <row r="34" spans="2:13" customFormat="1">
      <c r="B34" s="2"/>
      <c r="C34" s="2"/>
      <c r="D34" s="65" t="s">
        <v>93</v>
      </c>
      <c r="E34" s="1"/>
      <c r="F34" s="48">
        <v>0</v>
      </c>
      <c r="G34" s="49"/>
      <c r="H34" s="48">
        <v>0</v>
      </c>
      <c r="I34" s="2"/>
      <c r="J34" s="2"/>
      <c r="K34" s="48"/>
      <c r="L34" s="2"/>
      <c r="M34" s="2"/>
    </row>
    <row r="35" spans="2:13" customFormat="1">
      <c r="B35" s="2"/>
      <c r="C35" s="55"/>
      <c r="D35" s="66"/>
      <c r="E35" s="2"/>
      <c r="F35" s="48"/>
      <c r="G35" s="48"/>
      <c r="H35" s="48"/>
      <c r="I35" s="2"/>
      <c r="J35" s="2"/>
      <c r="K35" s="48"/>
      <c r="L35" s="2"/>
      <c r="M35" s="2"/>
    </row>
    <row r="36" spans="2:13">
      <c r="D36" s="65" t="s">
        <v>109</v>
      </c>
      <c r="F36" s="46"/>
      <c r="G36" s="47"/>
      <c r="H36" s="46"/>
      <c r="K36" s="46"/>
    </row>
    <row r="37" spans="2:13" ht="30">
      <c r="D37" s="65" t="s">
        <v>110</v>
      </c>
      <c r="F37" s="56"/>
      <c r="G37" s="47"/>
      <c r="H37" s="56"/>
      <c r="K37" s="46"/>
    </row>
    <row r="38" spans="2:13" customFormat="1" ht="30">
      <c r="B38" s="2"/>
      <c r="C38" s="2"/>
      <c r="D38" s="65" t="s">
        <v>111</v>
      </c>
      <c r="E38" s="1"/>
      <c r="F38" s="48">
        <v>0</v>
      </c>
      <c r="G38" s="49"/>
      <c r="H38" s="48">
        <v>0</v>
      </c>
      <c r="I38" s="2"/>
      <c r="J38" s="2"/>
      <c r="K38" s="48"/>
      <c r="L38" s="2"/>
      <c r="M38" s="2"/>
    </row>
    <row r="39" spans="2:13" customFormat="1" ht="30">
      <c r="B39" s="2"/>
      <c r="C39" s="2"/>
      <c r="D39" s="65" t="s">
        <v>112</v>
      </c>
      <c r="E39" s="1"/>
      <c r="F39" s="48">
        <v>0</v>
      </c>
      <c r="G39" s="49"/>
      <c r="H39" s="48">
        <v>0</v>
      </c>
      <c r="I39" s="2"/>
      <c r="J39" s="2"/>
      <c r="K39" s="48"/>
      <c r="L39" s="2"/>
      <c r="M39" s="2"/>
    </row>
    <row r="40" spans="2:13" customFormat="1" ht="30">
      <c r="B40" s="2"/>
      <c r="C40" s="2"/>
      <c r="D40" s="65" t="s">
        <v>113</v>
      </c>
      <c r="E40" s="1"/>
      <c r="F40" s="48">
        <v>0</v>
      </c>
      <c r="G40" s="49"/>
      <c r="H40" s="48">
        <v>0</v>
      </c>
      <c r="I40" s="2"/>
      <c r="J40" s="2"/>
      <c r="K40" s="48"/>
      <c r="L40" s="2"/>
      <c r="M40" s="2"/>
    </row>
    <row r="41" spans="2:13" customFormat="1">
      <c r="B41" s="2"/>
      <c r="C41" s="2"/>
      <c r="D41" s="65" t="s">
        <v>114</v>
      </c>
      <c r="E41" s="1"/>
      <c r="F41" s="48">
        <v>0</v>
      </c>
      <c r="G41" s="49"/>
      <c r="H41" s="48">
        <v>0</v>
      </c>
      <c r="I41" s="2"/>
      <c r="J41" s="2"/>
      <c r="K41" s="48"/>
      <c r="L41" s="2"/>
      <c r="M41" s="2"/>
    </row>
    <row r="42" spans="2:13" customFormat="1">
      <c r="B42" s="2"/>
      <c r="C42" s="2"/>
      <c r="D42" s="65" t="s">
        <v>101</v>
      </c>
      <c r="E42" s="1"/>
      <c r="F42" s="50">
        <v>0</v>
      </c>
      <c r="G42" s="49"/>
      <c r="H42" s="50">
        <v>0</v>
      </c>
      <c r="I42" s="52"/>
      <c r="J42" s="52"/>
      <c r="K42" s="48"/>
      <c r="L42" s="2"/>
      <c r="M42" s="2"/>
    </row>
    <row r="43" spans="2:13">
      <c r="C43" s="6" t="s">
        <v>115</v>
      </c>
      <c r="F43" s="51">
        <f>SUM(F29:F42)</f>
        <v>0</v>
      </c>
      <c r="G43" s="47"/>
      <c r="H43" s="51">
        <f>SUM(H29:H42)</f>
        <v>0</v>
      </c>
      <c r="K43" s="46"/>
      <c r="L43" s="46"/>
    </row>
    <row r="44" spans="2:13">
      <c r="C44" s="6"/>
      <c r="F44" s="46"/>
      <c r="G44" s="46"/>
      <c r="H44" s="46"/>
    </row>
    <row r="45" spans="2:13" customFormat="1">
      <c r="B45" s="2"/>
      <c r="C45" s="55" t="s">
        <v>116</v>
      </c>
      <c r="D45" s="68"/>
      <c r="E45" s="68"/>
      <c r="F45" s="51"/>
      <c r="G45" s="46"/>
      <c r="H45" s="46"/>
      <c r="I45" s="1"/>
      <c r="J45" s="1"/>
      <c r="K45" s="46"/>
      <c r="L45" s="2"/>
      <c r="M45" s="2"/>
    </row>
    <row r="46" spans="2:13" customFormat="1">
      <c r="B46" s="2"/>
      <c r="C46" s="2"/>
      <c r="D46" s="65" t="s">
        <v>117</v>
      </c>
      <c r="E46" s="1"/>
      <c r="F46" s="48">
        <v>0</v>
      </c>
      <c r="G46" s="49"/>
      <c r="H46" s="48">
        <v>0</v>
      </c>
      <c r="I46" s="2"/>
      <c r="J46" s="2"/>
      <c r="K46" s="48"/>
      <c r="L46" s="2"/>
      <c r="M46" s="2"/>
    </row>
    <row r="47" spans="2:13" customFormat="1">
      <c r="B47" s="2"/>
      <c r="C47" s="2"/>
      <c r="D47" s="65" t="s">
        <v>118</v>
      </c>
      <c r="E47" s="1"/>
      <c r="F47" s="48">
        <v>0</v>
      </c>
      <c r="G47" s="49"/>
      <c r="H47" s="48">
        <v>0</v>
      </c>
      <c r="I47" s="2"/>
      <c r="J47" s="2"/>
      <c r="K47" s="48"/>
      <c r="L47" s="2"/>
      <c r="M47" s="2"/>
    </row>
    <row r="48" spans="2:13" customFormat="1">
      <c r="B48" s="2"/>
      <c r="C48" s="2"/>
      <c r="D48" s="65" t="s">
        <v>119</v>
      </c>
      <c r="E48" s="1"/>
      <c r="F48" s="48">
        <v>0</v>
      </c>
      <c r="G48" s="49"/>
      <c r="H48" s="48">
        <v>0</v>
      </c>
      <c r="I48" s="2"/>
      <c r="J48" s="2"/>
      <c r="K48" s="48"/>
      <c r="L48" s="2"/>
      <c r="M48" s="2"/>
    </row>
    <row r="49" spans="2:13" customFormat="1" ht="30">
      <c r="B49" s="2"/>
      <c r="C49" s="2"/>
      <c r="D49" s="65" t="s">
        <v>120</v>
      </c>
      <c r="E49" s="1"/>
      <c r="F49" s="48">
        <v>0</v>
      </c>
      <c r="G49" s="49"/>
      <c r="H49" s="48">
        <v>0</v>
      </c>
      <c r="I49" s="2"/>
      <c r="J49" s="2"/>
      <c r="K49" s="48"/>
      <c r="L49" s="2"/>
      <c r="M49" s="2"/>
    </row>
    <row r="50" spans="2:13" customFormat="1">
      <c r="B50" s="2"/>
      <c r="C50" s="2"/>
      <c r="D50" s="65" t="s">
        <v>93</v>
      </c>
      <c r="E50" s="1"/>
      <c r="F50" s="48">
        <v>0</v>
      </c>
      <c r="G50" s="49"/>
      <c r="H50" s="48">
        <v>0</v>
      </c>
      <c r="I50" s="2"/>
      <c r="J50" s="2"/>
      <c r="K50" s="48"/>
      <c r="L50" s="2"/>
      <c r="M50" s="2"/>
    </row>
    <row r="51" spans="2:13" customFormat="1">
      <c r="B51" s="2"/>
      <c r="C51" s="55"/>
      <c r="D51" s="66"/>
      <c r="E51" s="2"/>
      <c r="F51" s="48"/>
      <c r="G51" s="48"/>
      <c r="H51" s="48"/>
      <c r="I51" s="2"/>
      <c r="J51" s="2"/>
      <c r="K51" s="48"/>
      <c r="L51" s="2"/>
      <c r="M51" s="2"/>
    </row>
    <row r="52" spans="2:13" customFormat="1" ht="30">
      <c r="B52" s="2"/>
      <c r="C52" s="2"/>
      <c r="D52" s="65" t="s">
        <v>121</v>
      </c>
      <c r="E52" s="1"/>
      <c r="F52" s="48">
        <v>0</v>
      </c>
      <c r="G52" s="49"/>
      <c r="H52" s="48">
        <v>0</v>
      </c>
      <c r="I52" s="2"/>
      <c r="J52" s="2"/>
      <c r="K52" s="48"/>
      <c r="L52" s="2"/>
      <c r="M52" s="2"/>
    </row>
    <row r="53" spans="2:13" customFormat="1" ht="30">
      <c r="B53" s="2"/>
      <c r="C53" s="2"/>
      <c r="D53" s="65" t="s">
        <v>122</v>
      </c>
      <c r="E53" s="1"/>
      <c r="F53" s="48">
        <v>0</v>
      </c>
      <c r="G53" s="49"/>
      <c r="H53" s="48">
        <v>0</v>
      </c>
      <c r="I53" s="2"/>
      <c r="J53" s="2"/>
      <c r="K53" s="48"/>
      <c r="L53" s="2"/>
      <c r="M53" s="2"/>
    </row>
    <row r="54" spans="2:13" customFormat="1">
      <c r="B54" s="2"/>
      <c r="C54" s="2"/>
      <c r="D54" s="65" t="s">
        <v>123</v>
      </c>
      <c r="E54" s="1"/>
      <c r="F54" s="48">
        <v>0</v>
      </c>
      <c r="G54" s="49"/>
      <c r="H54" s="48">
        <v>0</v>
      </c>
      <c r="I54" s="2"/>
      <c r="J54" s="2"/>
      <c r="K54" s="48"/>
      <c r="L54" s="2"/>
      <c r="M54" s="2"/>
    </row>
    <row r="55" spans="2:13" customFormat="1">
      <c r="B55" s="2"/>
      <c r="C55" s="2"/>
      <c r="D55" s="65" t="s">
        <v>124</v>
      </c>
      <c r="E55" s="1"/>
      <c r="F55" s="48">
        <v>0</v>
      </c>
      <c r="G55" s="49"/>
      <c r="H55" s="48">
        <v>0</v>
      </c>
      <c r="I55" s="2"/>
      <c r="J55" s="2"/>
      <c r="K55" s="48"/>
      <c r="L55" s="2"/>
      <c r="M55" s="2"/>
    </row>
    <row r="56" spans="2:13" customFormat="1" ht="30">
      <c r="B56" s="2"/>
      <c r="C56" s="2"/>
      <c r="D56" s="65" t="s">
        <v>125</v>
      </c>
      <c r="E56" s="1"/>
      <c r="F56" s="48">
        <v>0</v>
      </c>
      <c r="G56" s="49"/>
      <c r="H56" s="48">
        <v>0</v>
      </c>
      <c r="I56" s="2"/>
      <c r="J56" s="2"/>
      <c r="K56" s="48"/>
      <c r="L56" s="2"/>
      <c r="M56" s="2"/>
    </row>
    <row r="57" spans="2:13" customFormat="1">
      <c r="B57" s="2"/>
      <c r="C57" s="2"/>
      <c r="D57" s="65" t="s">
        <v>101</v>
      </c>
      <c r="E57" s="1"/>
      <c r="F57" s="50">
        <v>0</v>
      </c>
      <c r="G57" s="49"/>
      <c r="H57" s="50">
        <v>0</v>
      </c>
      <c r="I57" s="52"/>
      <c r="J57" s="52"/>
      <c r="K57" s="48"/>
      <c r="L57" s="2"/>
      <c r="M57" s="2"/>
    </row>
    <row r="58" spans="2:13" customFormat="1">
      <c r="B58" s="2"/>
      <c r="C58" s="55" t="s">
        <v>126</v>
      </c>
      <c r="D58" s="2"/>
      <c r="E58" s="2"/>
      <c r="F58" s="51"/>
      <c r="G58" s="49"/>
      <c r="H58" s="51">
        <f>SUM(H46:H57)</f>
        <v>0</v>
      </c>
      <c r="I58" s="2"/>
      <c r="J58" s="2"/>
      <c r="K58" s="48"/>
      <c r="L58" s="48"/>
      <c r="M58" s="2"/>
    </row>
    <row r="59" spans="2:13" customFormat="1">
      <c r="B59" s="2"/>
      <c r="C59" s="55"/>
      <c r="D59" s="2"/>
      <c r="E59" s="2"/>
      <c r="F59" s="48"/>
      <c r="G59" s="48"/>
      <c r="H59" s="48"/>
      <c r="I59" s="2"/>
      <c r="J59" s="2"/>
      <c r="K59" s="48"/>
      <c r="L59" s="2"/>
      <c r="M59" s="2"/>
    </row>
    <row r="60" spans="2:13">
      <c r="C60" s="64" t="s">
        <v>127</v>
      </c>
      <c r="F60" s="46">
        <f>+F26+F43</f>
        <v>0</v>
      </c>
      <c r="G60" s="47"/>
      <c r="H60" s="46">
        <f>SUM(H26,H43,H58)</f>
        <v>0</v>
      </c>
      <c r="K60" s="46"/>
      <c r="L60" s="46"/>
    </row>
    <row r="61" spans="2:13">
      <c r="C61" s="1" t="s">
        <v>128</v>
      </c>
      <c r="F61" s="56"/>
      <c r="G61" s="47"/>
      <c r="H61" s="56"/>
      <c r="K61" s="46"/>
    </row>
    <row r="62" spans="2:13" ht="15.75" thickBot="1">
      <c r="C62" s="6" t="s">
        <v>129</v>
      </c>
      <c r="F62" s="53">
        <f>SUM(F60:F61)</f>
        <v>0</v>
      </c>
      <c r="G62" s="54"/>
      <c r="H62" s="53">
        <f>SUM(H60:H61)</f>
        <v>0</v>
      </c>
      <c r="K62" s="46"/>
    </row>
    <row r="63" spans="2:13" ht="15.75" thickTop="1">
      <c r="C63" s="6"/>
      <c r="F63" s="45"/>
      <c r="G63" s="45"/>
      <c r="H63" s="45"/>
    </row>
    <row r="65" spans="3:15">
      <c r="C65" s="1" t="str">
        <f>+[1]ESF!C65</f>
        <v>Las notas en las páginas 7 a 20 son parte integral de estos Estados Financieros.</v>
      </c>
      <c r="H65" s="46"/>
      <c r="N65" s="1"/>
      <c r="O65" s="1"/>
    </row>
    <row r="66" spans="3:15">
      <c r="D66" s="6"/>
      <c r="E66" s="6"/>
      <c r="H66" s="46"/>
    </row>
    <row r="67" spans="3:15">
      <c r="H67" s="46"/>
    </row>
    <row r="68" spans="3:15">
      <c r="D68" s="1" t="s">
        <v>130</v>
      </c>
      <c r="F68" s="46"/>
      <c r="H68" s="46"/>
    </row>
    <row r="69" spans="3:15">
      <c r="F69" s="46"/>
      <c r="H69" s="69"/>
    </row>
    <row r="70" spans="3:15">
      <c r="F70" s="46"/>
    </row>
    <row r="71" spans="3:15">
      <c r="F71" s="46"/>
    </row>
    <row r="85" spans="6:8">
      <c r="F85" s="70"/>
      <c r="G85" s="70"/>
      <c r="H85" s="70"/>
    </row>
    <row r="86" spans="6:8">
      <c r="F86" s="70"/>
      <c r="G86" s="70"/>
      <c r="H86" s="70"/>
    </row>
    <row r="87" spans="6:8">
      <c r="F87" s="70"/>
      <c r="G87" s="70"/>
      <c r="H87" s="70"/>
    </row>
    <row r="88" spans="6:8">
      <c r="F88" s="70"/>
      <c r="G88" s="70"/>
      <c r="H88" s="70"/>
    </row>
    <row r="89" spans="6:8">
      <c r="F89" s="70"/>
      <c r="G89" s="70"/>
      <c r="H89" s="70"/>
    </row>
    <row r="90" spans="6:8">
      <c r="F90" s="70"/>
      <c r="G90" s="70"/>
      <c r="H90" s="70"/>
    </row>
    <row r="91" spans="6:8">
      <c r="F91" s="70"/>
      <c r="G91" s="70"/>
      <c r="H91" s="70"/>
    </row>
    <row r="92" spans="6:8">
      <c r="F92" s="70"/>
      <c r="G92" s="70"/>
      <c r="H92" s="70"/>
    </row>
    <row r="93" spans="6:8">
      <c r="F93" s="70"/>
      <c r="G93" s="70"/>
      <c r="H93" s="70"/>
    </row>
    <row r="94" spans="6:8">
      <c r="F94" s="70"/>
      <c r="G94" s="70"/>
      <c r="H94" s="70"/>
    </row>
    <row r="95" spans="6:8">
      <c r="F95" s="70"/>
      <c r="G95" s="70"/>
      <c r="H95" s="70"/>
    </row>
  </sheetData>
  <mergeCells count="4">
    <mergeCell ref="C2:H2"/>
    <mergeCell ref="C3:H3"/>
    <mergeCell ref="C4:H4"/>
    <mergeCell ref="C5:H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0"/>
  <sheetViews>
    <sheetView topLeftCell="B1" zoomScale="106" zoomScaleNormal="106" workbookViewId="0">
      <selection activeCell="C20" sqref="C20"/>
    </sheetView>
  </sheetViews>
  <sheetFormatPr baseColWidth="10" defaultRowHeight="15"/>
  <cols>
    <col min="1" max="1" width="22.28515625" hidden="1" customWidth="1"/>
    <col min="2" max="2" width="79.5703125" customWidth="1"/>
    <col min="3" max="3" width="13" customWidth="1"/>
    <col min="5" max="5" width="16.7109375" customWidth="1"/>
    <col min="7" max="7" width="15.5703125" customWidth="1"/>
    <col min="8" max="8" width="21" customWidth="1"/>
  </cols>
  <sheetData>
    <row r="1" spans="1:10" ht="18.75">
      <c r="B1" s="303" t="s">
        <v>228</v>
      </c>
      <c r="C1" s="303"/>
      <c r="D1" s="35"/>
    </row>
    <row r="2" spans="1:10" ht="18.75">
      <c r="B2" s="303" t="s">
        <v>220</v>
      </c>
      <c r="C2" s="303"/>
      <c r="D2" s="35"/>
    </row>
    <row r="3" spans="1:10" ht="18.75">
      <c r="B3" s="303" t="s">
        <v>448</v>
      </c>
      <c r="C3" s="303"/>
      <c r="D3" s="35"/>
    </row>
    <row r="4" spans="1:10" ht="18.75">
      <c r="B4" s="303" t="s">
        <v>0</v>
      </c>
      <c r="C4" s="303"/>
      <c r="D4" s="35"/>
    </row>
    <row r="5" spans="1:10">
      <c r="C5" s="9"/>
    </row>
    <row r="6" spans="1:10" ht="15.75">
      <c r="A6" s="85"/>
      <c r="C6" s="9"/>
    </row>
    <row r="7" spans="1:10" ht="15" customHeight="1">
      <c r="A7" s="300" t="s">
        <v>193</v>
      </c>
      <c r="B7" s="304" t="s">
        <v>43</v>
      </c>
      <c r="C7" s="304" t="s">
        <v>144</v>
      </c>
      <c r="G7" s="31"/>
    </row>
    <row r="8" spans="1:10" ht="15" customHeight="1">
      <c r="A8" s="301"/>
      <c r="B8" s="304"/>
      <c r="C8" s="304"/>
    </row>
    <row r="9" spans="1:10" ht="15" customHeight="1">
      <c r="A9" s="302"/>
      <c r="B9" s="304"/>
      <c r="C9" s="304"/>
    </row>
    <row r="10" spans="1:10" s="10" customFormat="1" ht="18" hidden="1" customHeight="1">
      <c r="A10" s="86"/>
      <c r="B10" s="36"/>
      <c r="C10" s="304"/>
    </row>
    <row r="11" spans="1:10" s="10" customFormat="1" ht="18" hidden="1" customHeight="1">
      <c r="A11" s="86"/>
      <c r="B11" s="36" t="s">
        <v>240</v>
      </c>
      <c r="C11" s="21"/>
    </row>
    <row r="12" spans="1:10" s="10" customFormat="1" ht="15.75" hidden="1">
      <c r="A12" s="58">
        <v>300105134</v>
      </c>
      <c r="B12" s="36" t="s">
        <v>44</v>
      </c>
      <c r="C12" s="21"/>
      <c r="E12" s="153"/>
      <c r="H12" s="141"/>
    </row>
    <row r="13" spans="1:10" s="10" customFormat="1" ht="15.75" hidden="1">
      <c r="A13" s="33"/>
      <c r="B13" s="36" t="s">
        <v>217</v>
      </c>
      <c r="C13" s="21"/>
      <c r="D13" s="12"/>
      <c r="E13" s="153"/>
    </row>
    <row r="14" spans="1:10" s="10" customFormat="1" ht="15.75" hidden="1">
      <c r="A14" s="16" t="s">
        <v>205</v>
      </c>
      <c r="B14" s="83" t="s">
        <v>218</v>
      </c>
      <c r="C14" s="21"/>
      <c r="D14" s="12"/>
      <c r="E14" s="160"/>
      <c r="H14" s="125"/>
    </row>
    <row r="15" spans="1:10" s="10" customFormat="1" ht="15.75" hidden="1">
      <c r="A15" s="16" t="s">
        <v>199</v>
      </c>
      <c r="B15" s="36" t="s">
        <v>233</v>
      </c>
      <c r="C15" s="21"/>
      <c r="D15" s="12"/>
      <c r="E15" s="168"/>
      <c r="G15" s="126"/>
      <c r="H15" s="125"/>
    </row>
    <row r="16" spans="1:10" s="10" customFormat="1" ht="15.75" hidden="1">
      <c r="A16" s="16" t="s">
        <v>196</v>
      </c>
      <c r="B16" s="36" t="s">
        <v>76</v>
      </c>
      <c r="C16" s="21"/>
      <c r="D16" s="12"/>
      <c r="E16" s="137"/>
      <c r="G16" s="127"/>
      <c r="H16" s="142"/>
      <c r="J16" s="137"/>
    </row>
    <row r="17" spans="1:10" s="10" customFormat="1" ht="15.75" hidden="1">
      <c r="A17" s="16" t="s">
        <v>198</v>
      </c>
      <c r="B17" s="36" t="s">
        <v>46</v>
      </c>
      <c r="C17" s="21"/>
      <c r="D17" s="12"/>
      <c r="E17" s="137"/>
      <c r="G17" s="128"/>
      <c r="H17" s="142"/>
      <c r="J17" s="137"/>
    </row>
    <row r="18" spans="1:10" s="10" customFormat="1" ht="15.75" hidden="1">
      <c r="A18" s="16" t="s">
        <v>197</v>
      </c>
      <c r="B18" s="36" t="s">
        <v>77</v>
      </c>
      <c r="C18" s="21"/>
      <c r="D18" s="12"/>
      <c r="E18" s="137"/>
      <c r="H18" s="125"/>
      <c r="J18" s="143"/>
    </row>
    <row r="19" spans="1:10" ht="15.75" hidden="1">
      <c r="A19" s="16" t="s">
        <v>195</v>
      </c>
      <c r="B19" s="36" t="s">
        <v>234</v>
      </c>
      <c r="C19" s="21"/>
      <c r="D19" s="2"/>
      <c r="H19" s="125"/>
    </row>
    <row r="20" spans="1:10" ht="15.75">
      <c r="A20" s="16"/>
      <c r="B20" s="16" t="s">
        <v>235</v>
      </c>
      <c r="C20" s="21">
        <v>21261561.139999982</v>
      </c>
      <c r="D20" s="2"/>
      <c r="E20" s="148"/>
      <c r="H20" s="125"/>
    </row>
    <row r="21" spans="1:10" ht="15.75">
      <c r="A21" s="16"/>
      <c r="B21" s="16" t="s">
        <v>240</v>
      </c>
      <c r="C21" s="21">
        <v>48893.21</v>
      </c>
      <c r="D21" s="2"/>
      <c r="E21" s="148"/>
      <c r="H21" s="125"/>
    </row>
    <row r="22" spans="1:10" ht="15.75">
      <c r="A22" s="16"/>
      <c r="B22" s="16" t="s">
        <v>48</v>
      </c>
      <c r="C22" s="284"/>
      <c r="D22" s="2"/>
      <c r="E22" s="148"/>
      <c r="H22" s="19"/>
    </row>
    <row r="23" spans="1:10" ht="15.75">
      <c r="A23" s="87"/>
      <c r="B23" s="16" t="s">
        <v>71</v>
      </c>
      <c r="C23" s="21">
        <v>3678.01</v>
      </c>
      <c r="D23" s="2"/>
    </row>
    <row r="24" spans="1:10" ht="15.75">
      <c r="A24" s="87"/>
      <c r="B24" s="16" t="s">
        <v>49</v>
      </c>
      <c r="C24" s="91"/>
      <c r="D24" s="2"/>
    </row>
    <row r="25" spans="1:10" ht="15.75">
      <c r="A25" s="87"/>
      <c r="B25" s="33" t="s">
        <v>200</v>
      </c>
      <c r="C25" s="210">
        <f>SUM(C10:C24)</f>
        <v>21314132.359999985</v>
      </c>
      <c r="D25" s="2"/>
    </row>
    <row r="26" spans="1:10" ht="15.75">
      <c r="A26" s="85"/>
      <c r="B26" s="10"/>
    </row>
    <row r="27" spans="1:10" ht="15.75">
      <c r="A27" s="85"/>
      <c r="C27" s="11"/>
    </row>
    <row r="28" spans="1:10" ht="15" customHeight="1">
      <c r="A28" s="88" t="s">
        <v>193</v>
      </c>
      <c r="B28" s="84" t="s">
        <v>192</v>
      </c>
      <c r="C28" s="88" t="s">
        <v>144</v>
      </c>
    </row>
    <row r="29" spans="1:10" ht="15.75">
      <c r="A29" s="16">
        <v>9995028000</v>
      </c>
      <c r="B29" s="16" t="s">
        <v>194</v>
      </c>
      <c r="C29" s="123"/>
    </row>
    <row r="30" spans="1:10" ht="15.75">
      <c r="A30" s="16">
        <v>9995028001</v>
      </c>
      <c r="B30" s="16" t="s">
        <v>191</v>
      </c>
      <c r="C30" s="21"/>
    </row>
    <row r="31" spans="1:10" ht="15.75">
      <c r="A31" s="16">
        <v>2110003000</v>
      </c>
      <c r="B31" s="16" t="s">
        <v>186</v>
      </c>
      <c r="C31" s="21"/>
    </row>
    <row r="32" spans="1:10" ht="15.75">
      <c r="A32" s="16">
        <v>9998014000</v>
      </c>
      <c r="B32" s="16" t="s">
        <v>187</v>
      </c>
      <c r="C32" s="21"/>
    </row>
    <row r="33" spans="1:7" ht="15.75">
      <c r="A33" s="16"/>
      <c r="B33" s="16" t="s">
        <v>188</v>
      </c>
      <c r="C33" s="89"/>
    </row>
    <row r="34" spans="1:7" ht="15.75">
      <c r="A34" s="16">
        <v>100198000</v>
      </c>
      <c r="B34" s="16" t="s">
        <v>189</v>
      </c>
      <c r="C34" s="21"/>
      <c r="E34" s="132"/>
    </row>
    <row r="35" spans="1:7" ht="15.75">
      <c r="A35" s="16">
        <v>100198001</v>
      </c>
      <c r="B35" s="16" t="s">
        <v>190</v>
      </c>
      <c r="C35" s="89"/>
    </row>
    <row r="36" spans="1:7" ht="15.75">
      <c r="A36" s="16"/>
      <c r="B36" s="33" t="s">
        <v>201</v>
      </c>
      <c r="C36" s="90"/>
    </row>
    <row r="37" spans="1:7" ht="15.75">
      <c r="B37" s="33" t="s">
        <v>202</v>
      </c>
      <c r="C37" s="90">
        <f>+C25+C36</f>
        <v>21314132.359999985</v>
      </c>
      <c r="E37" s="166"/>
    </row>
    <row r="40" spans="1:7">
      <c r="G40" s="132"/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70866141732283472" right="0.70866141732283472" top="0.74803149606299213" bottom="0.74803149606299213" header="0.31496062992125984" footer="0.31496062992125984"/>
  <pageSetup scale="85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J22"/>
  <sheetViews>
    <sheetView workbookViewId="0">
      <selection activeCell="B16" sqref="B16"/>
    </sheetView>
  </sheetViews>
  <sheetFormatPr baseColWidth="10" defaultRowHeight="15"/>
  <cols>
    <col min="1" max="1" width="59" customWidth="1"/>
    <col min="2" max="2" width="18" customWidth="1"/>
    <col min="7" max="7" width="13.140625" bestFit="1" customWidth="1"/>
    <col min="10" max="10" width="13.140625" bestFit="1" customWidth="1"/>
  </cols>
  <sheetData>
    <row r="1" spans="1:10">
      <c r="A1" s="298" t="s">
        <v>229</v>
      </c>
      <c r="B1" s="298"/>
    </row>
    <row r="2" spans="1:10">
      <c r="A2" s="298" t="s">
        <v>224</v>
      </c>
      <c r="B2" s="298"/>
    </row>
    <row r="3" spans="1:10" ht="18.75">
      <c r="A3" s="303" t="s">
        <v>449</v>
      </c>
      <c r="B3" s="303"/>
    </row>
    <row r="4" spans="1:10">
      <c r="A4" s="298" t="s">
        <v>0</v>
      </c>
      <c r="B4" s="298"/>
    </row>
    <row r="8" spans="1:10" ht="15" customHeight="1">
      <c r="A8" s="308" t="s">
        <v>50</v>
      </c>
      <c r="B8" s="305" t="s">
        <v>144</v>
      </c>
    </row>
    <row r="9" spans="1:10" ht="15" customHeight="1">
      <c r="A9" s="309"/>
      <c r="B9" s="306"/>
    </row>
    <row r="10" spans="1:10" ht="15.75" customHeight="1">
      <c r="A10" s="310"/>
      <c r="B10" s="307"/>
    </row>
    <row r="11" spans="1:10">
      <c r="A11" s="169" t="s">
        <v>209</v>
      </c>
      <c r="B11" s="30">
        <v>0</v>
      </c>
    </row>
    <row r="12" spans="1:10">
      <c r="A12" s="170" t="s">
        <v>51</v>
      </c>
      <c r="B12" s="30">
        <v>0</v>
      </c>
    </row>
    <row r="13" spans="1:10">
      <c r="A13" s="170" t="s">
        <v>53</v>
      </c>
      <c r="B13" s="30">
        <v>0</v>
      </c>
    </row>
    <row r="14" spans="1:10">
      <c r="A14" s="170" t="s">
        <v>427</v>
      </c>
      <c r="B14" s="30">
        <v>2323505.3899999866</v>
      </c>
      <c r="G14" s="129"/>
    </row>
    <row r="15" spans="1:10">
      <c r="A15" s="170" t="s">
        <v>72</v>
      </c>
      <c r="B15" s="30"/>
      <c r="D15" s="11"/>
      <c r="G15" s="129"/>
      <c r="H15" s="129"/>
      <c r="I15" s="129"/>
      <c r="J15" s="31"/>
    </row>
    <row r="16" spans="1:10">
      <c r="A16" s="171" t="s">
        <v>52</v>
      </c>
      <c r="B16" s="332">
        <f>+B11+B12+B13+B14+B15</f>
        <v>2323505.3899999866</v>
      </c>
      <c r="D16" s="132"/>
      <c r="J16" s="132"/>
    </row>
    <row r="17" spans="1:2">
      <c r="A17" s="14"/>
      <c r="B17" s="15"/>
    </row>
    <row r="18" spans="1:2">
      <c r="A18" s="14"/>
      <c r="B18" s="15"/>
    </row>
    <row r="19" spans="1:2">
      <c r="A19" s="14"/>
      <c r="B19" s="15"/>
    </row>
    <row r="20" spans="1:2">
      <c r="A20" s="14"/>
      <c r="B20" s="15"/>
    </row>
    <row r="21" spans="1:2">
      <c r="A21" s="14"/>
      <c r="B21" s="15"/>
    </row>
    <row r="22" spans="1:2">
      <c r="A22" s="14"/>
      <c r="B22" s="15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4"/>
  <sheetViews>
    <sheetView zoomScale="93" zoomScaleNormal="93" workbookViewId="0">
      <selection activeCell="E10" sqref="E10:E11"/>
    </sheetView>
  </sheetViews>
  <sheetFormatPr baseColWidth="10" defaultRowHeight="15"/>
  <cols>
    <col min="1" max="1" width="59.85546875" customWidth="1"/>
    <col min="2" max="2" width="21.42578125" customWidth="1"/>
    <col min="3" max="3" width="12.7109375" customWidth="1"/>
    <col min="5" max="5" width="14" customWidth="1"/>
    <col min="7" max="7" width="17" customWidth="1"/>
  </cols>
  <sheetData>
    <row r="1" spans="1:8" ht="18.75">
      <c r="A1" s="303" t="s">
        <v>228</v>
      </c>
      <c r="B1" s="303"/>
    </row>
    <row r="2" spans="1:8" ht="18.75">
      <c r="A2" s="303" t="s">
        <v>225</v>
      </c>
      <c r="B2" s="303"/>
    </row>
    <row r="3" spans="1:8" ht="18.75">
      <c r="A3" s="303" t="s">
        <v>450</v>
      </c>
      <c r="B3" s="303"/>
    </row>
    <row r="4" spans="1:8" ht="18.75">
      <c r="A4" s="303" t="s">
        <v>0</v>
      </c>
      <c r="B4" s="303"/>
    </row>
    <row r="5" spans="1:8" ht="15.75">
      <c r="A5" s="22"/>
    </row>
    <row r="7" spans="1:8">
      <c r="A7" s="314" t="s">
        <v>54</v>
      </c>
      <c r="B7" s="311" t="s">
        <v>144</v>
      </c>
    </row>
    <row r="8" spans="1:8">
      <c r="A8" s="315"/>
      <c r="B8" s="312"/>
    </row>
    <row r="9" spans="1:8" ht="15.75">
      <c r="A9" s="316"/>
      <c r="B9" s="313"/>
      <c r="E9" s="154"/>
      <c r="G9" s="153"/>
    </row>
    <row r="10" spans="1:8" ht="15.75">
      <c r="A10" s="130" t="s">
        <v>74</v>
      </c>
      <c r="B10" s="241">
        <v>2418877.88</v>
      </c>
      <c r="E10" s="155"/>
    </row>
    <row r="11" spans="1:8" ht="15.75">
      <c r="A11" s="131" t="s">
        <v>73</v>
      </c>
      <c r="B11" s="242">
        <v>6946399.4500000002</v>
      </c>
      <c r="E11" s="153"/>
      <c r="G11" s="153"/>
    </row>
    <row r="12" spans="1:8" ht="15.75">
      <c r="A12" s="131" t="s">
        <v>219</v>
      </c>
      <c r="B12" s="241">
        <v>2669074.02</v>
      </c>
      <c r="E12" s="153"/>
    </row>
    <row r="13" spans="1:8" ht="15.75">
      <c r="A13" s="20" t="s">
        <v>55</v>
      </c>
      <c r="B13" s="287">
        <f>SUM(B10:B12)</f>
        <v>12034351.35</v>
      </c>
      <c r="E13" s="153"/>
    </row>
    <row r="14" spans="1:8">
      <c r="E14" s="19"/>
      <c r="H14" s="10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"/>
  <sheetViews>
    <sheetView workbookViewId="0">
      <selection activeCell="B10" sqref="B10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8.75">
      <c r="A1" s="303" t="s">
        <v>147</v>
      </c>
      <c r="B1" s="303"/>
    </row>
    <row r="2" spans="1:3" ht="18.75">
      <c r="A2" s="303" t="s">
        <v>247</v>
      </c>
      <c r="B2" s="303"/>
    </row>
    <row r="3" spans="1:3" ht="18.75">
      <c r="A3" s="303" t="s">
        <v>451</v>
      </c>
      <c r="B3" s="303"/>
    </row>
    <row r="4" spans="1:3" ht="18.75">
      <c r="A4" s="303" t="s">
        <v>0</v>
      </c>
      <c r="B4" s="303"/>
    </row>
    <row r="5" spans="1:3" ht="18.75">
      <c r="A5" s="34"/>
      <c r="B5" s="34"/>
    </row>
    <row r="6" spans="1:3" ht="15.75">
      <c r="B6" s="25"/>
    </row>
    <row r="7" spans="1:3" ht="15.75">
      <c r="B7" s="25"/>
    </row>
    <row r="8" spans="1:3" ht="15" customHeight="1">
      <c r="A8" s="95" t="s">
        <v>50</v>
      </c>
      <c r="B8" s="173" t="s">
        <v>144</v>
      </c>
    </row>
    <row r="9" spans="1:3" ht="15.75">
      <c r="A9" s="38" t="s">
        <v>204</v>
      </c>
      <c r="B9" s="212">
        <v>5645166.2699999996</v>
      </c>
    </row>
    <row r="10" spans="1:3" ht="15" customHeight="1">
      <c r="A10" s="26" t="s">
        <v>212</v>
      </c>
      <c r="B10" s="212">
        <v>5645166.2699999996</v>
      </c>
    </row>
    <row r="12" spans="1:3" ht="15" customHeight="1">
      <c r="C12" s="19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</sheetPr>
  <dimension ref="A1:N14"/>
  <sheetViews>
    <sheetView workbookViewId="0">
      <selection activeCell="E10" sqref="E10"/>
    </sheetView>
  </sheetViews>
  <sheetFormatPr baseColWidth="10" defaultRowHeight="15"/>
  <cols>
    <col min="1" max="1" width="48" customWidth="1"/>
    <col min="2" max="2" width="17" bestFit="1" customWidth="1"/>
  </cols>
  <sheetData>
    <row r="1" spans="1:14" ht="18.75">
      <c r="A1" s="303" t="s">
        <v>146</v>
      </c>
      <c r="B1" s="303"/>
    </row>
    <row r="2" spans="1:14" ht="18.75">
      <c r="A2" s="303" t="s">
        <v>246</v>
      </c>
      <c r="B2" s="303"/>
    </row>
    <row r="3" spans="1:14" ht="18.75">
      <c r="A3" s="303" t="s">
        <v>449</v>
      </c>
      <c r="B3" s="303"/>
    </row>
    <row r="4" spans="1:14" ht="18.75">
      <c r="A4" s="303" t="s">
        <v>0</v>
      </c>
      <c r="B4" s="303"/>
    </row>
    <row r="5" spans="1:14" ht="15.75">
      <c r="B5" s="25"/>
    </row>
    <row r="6" spans="1:14" ht="15.75">
      <c r="B6" s="25"/>
    </row>
    <row r="7" spans="1:14" ht="15.75">
      <c r="B7" s="25"/>
    </row>
    <row r="8" spans="1:14" ht="15" customHeight="1">
      <c r="A8" s="174" t="s">
        <v>50</v>
      </c>
      <c r="B8" s="172" t="s">
        <v>144</v>
      </c>
    </row>
    <row r="9" spans="1:14" ht="15.75">
      <c r="A9" s="40" t="s">
        <v>79</v>
      </c>
      <c r="B9" s="30">
        <v>391905.29</v>
      </c>
      <c r="D9" s="19"/>
    </row>
    <row r="10" spans="1:14" ht="21.75" customHeight="1">
      <c r="A10" s="16" t="s">
        <v>78</v>
      </c>
      <c r="B10" s="94">
        <v>47652.56</v>
      </c>
      <c r="N10" s="11"/>
    </row>
    <row r="11" spans="1:14" ht="15.75">
      <c r="A11" s="32" t="s">
        <v>213</v>
      </c>
      <c r="B11" s="27">
        <f>SUM(B9:B10)</f>
        <v>439557.85</v>
      </c>
    </row>
    <row r="14" spans="1:14" ht="15.75">
      <c r="B14" s="203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D21"/>
  <sheetViews>
    <sheetView workbookViewId="0">
      <selection activeCell="C12" sqref="C12"/>
    </sheetView>
  </sheetViews>
  <sheetFormatPr baseColWidth="10" defaultRowHeight="15"/>
  <cols>
    <col min="1" max="1" width="55.7109375" customWidth="1"/>
    <col min="2" max="2" width="18.42578125" customWidth="1"/>
  </cols>
  <sheetData>
    <row r="1" spans="1:4" ht="18.75">
      <c r="A1" s="303" t="s">
        <v>229</v>
      </c>
      <c r="B1" s="303"/>
    </row>
    <row r="2" spans="1:4" ht="18.75">
      <c r="A2" s="303" t="s">
        <v>251</v>
      </c>
      <c r="B2" s="303"/>
    </row>
    <row r="3" spans="1:4" ht="18.75">
      <c r="A3" s="303" t="s">
        <v>452</v>
      </c>
      <c r="B3" s="303"/>
    </row>
    <row r="4" spans="1:4" ht="18.75">
      <c r="A4" s="303" t="s">
        <v>0</v>
      </c>
      <c r="B4" s="303"/>
    </row>
    <row r="5" spans="1:4" ht="15.75">
      <c r="B5" s="25"/>
    </row>
    <row r="6" spans="1:4" ht="15.75">
      <c r="B6" s="25"/>
    </row>
    <row r="7" spans="1:4" ht="15.75">
      <c r="B7" s="25"/>
    </row>
    <row r="8" spans="1:4">
      <c r="A8" s="317" t="s">
        <v>50</v>
      </c>
      <c r="B8" s="311" t="s">
        <v>144</v>
      </c>
    </row>
    <row r="9" spans="1:4">
      <c r="A9" s="318"/>
      <c r="B9" s="312"/>
    </row>
    <row r="10" spans="1:4">
      <c r="A10" s="319"/>
      <c r="B10" s="313"/>
    </row>
    <row r="11" spans="1:4" ht="15.75">
      <c r="A11" s="57" t="s">
        <v>59</v>
      </c>
      <c r="B11" s="122">
        <f>'ESF SNS'!G32</f>
        <v>8703747.8599999994</v>
      </c>
    </row>
    <row r="12" spans="1:4" ht="15.75">
      <c r="A12" s="28" t="s">
        <v>57</v>
      </c>
      <c r="B12" s="122">
        <v>5028080.6099999994</v>
      </c>
    </row>
    <row r="13" spans="1:4" ht="15.75">
      <c r="A13" s="58" t="s">
        <v>58</v>
      </c>
      <c r="B13" s="122">
        <v>62463970</v>
      </c>
    </row>
    <row r="14" spans="1:4" ht="15.75">
      <c r="A14" s="26" t="s">
        <v>216</v>
      </c>
      <c r="B14" s="288">
        <v>76195796</v>
      </c>
      <c r="D14" s="110"/>
    </row>
    <row r="19" spans="2:2" ht="15.75">
      <c r="B19" s="202"/>
    </row>
    <row r="20" spans="2:2" ht="15.75">
      <c r="B20" s="202"/>
    </row>
    <row r="21" spans="2:2">
      <c r="B21" s="19"/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</sheetPr>
  <dimension ref="A1:F28"/>
  <sheetViews>
    <sheetView workbookViewId="0">
      <selection activeCell="B26" sqref="B26"/>
    </sheetView>
  </sheetViews>
  <sheetFormatPr baseColWidth="10" defaultRowHeight="15"/>
  <cols>
    <col min="1" max="1" width="70.85546875" customWidth="1"/>
    <col min="2" max="2" width="19.140625" customWidth="1"/>
    <col min="4" max="4" width="15.5703125" customWidth="1"/>
    <col min="5" max="6" width="13.140625" bestFit="1" customWidth="1"/>
  </cols>
  <sheetData>
    <row r="1" spans="1:6" ht="18.75">
      <c r="A1" s="303" t="s">
        <v>229</v>
      </c>
      <c r="B1" s="303"/>
    </row>
    <row r="2" spans="1:6" ht="18.75">
      <c r="A2" s="303" t="s">
        <v>248</v>
      </c>
      <c r="B2" s="303"/>
    </row>
    <row r="3" spans="1:6" ht="18.75">
      <c r="A3" s="303" t="s">
        <v>449</v>
      </c>
      <c r="B3" s="303"/>
    </row>
    <row r="4" spans="1:6" ht="18.75">
      <c r="A4" s="303" t="s">
        <v>0</v>
      </c>
      <c r="B4" s="303"/>
    </row>
    <row r="7" spans="1:6">
      <c r="A7" s="320" t="s">
        <v>60</v>
      </c>
      <c r="B7" s="311" t="s">
        <v>144</v>
      </c>
    </row>
    <row r="8" spans="1:6">
      <c r="A8" s="321"/>
      <c r="B8" s="312"/>
      <c r="E8" s="132"/>
    </row>
    <row r="9" spans="1:6" ht="15.75">
      <c r="A9" s="16" t="s">
        <v>47</v>
      </c>
      <c r="B9" s="30">
        <v>12627130.01</v>
      </c>
      <c r="E9" s="148"/>
    </row>
    <row r="10" spans="1:6" ht="15.75">
      <c r="A10" s="59" t="s">
        <v>63</v>
      </c>
      <c r="B10" s="30">
        <v>12627130.01</v>
      </c>
      <c r="E10" s="150"/>
    </row>
    <row r="11" spans="1:6" ht="15.75" customHeight="1">
      <c r="B11" s="285"/>
    </row>
    <row r="12" spans="1:6" ht="15.75">
      <c r="A12" s="61" t="s">
        <v>62</v>
      </c>
      <c r="B12" s="189"/>
    </row>
    <row r="13" spans="1:6" ht="15.75" hidden="1">
      <c r="A13" s="78" t="s">
        <v>61</v>
      </c>
      <c r="B13" s="190"/>
    </row>
    <row r="14" spans="1:6" ht="15.75" hidden="1">
      <c r="A14" s="36" t="s">
        <v>44</v>
      </c>
      <c r="B14" s="30"/>
      <c r="D14" s="132"/>
      <c r="F14" s="148"/>
    </row>
    <row r="15" spans="1:6" ht="15.75" hidden="1">
      <c r="A15" s="36" t="s">
        <v>45</v>
      </c>
      <c r="B15" s="30"/>
      <c r="D15" s="132"/>
      <c r="F15" s="148"/>
    </row>
    <row r="16" spans="1:6" ht="15.75" hidden="1">
      <c r="A16" s="36" t="s">
        <v>227</v>
      </c>
      <c r="B16" s="30">
        <f>'[3]CONSOLIDADO ENERO'!$G$11+'[3]CONSOLIDADO ENERO'!$K$11</f>
        <v>0</v>
      </c>
      <c r="D16" s="149"/>
      <c r="F16" s="132"/>
    </row>
    <row r="17" spans="1:6" ht="27.75" hidden="1" customHeight="1">
      <c r="A17" s="36" t="s">
        <v>76</v>
      </c>
      <c r="B17" s="30"/>
      <c r="F17" s="149"/>
    </row>
    <row r="18" spans="1:6" ht="39" hidden="1" customHeight="1">
      <c r="A18" s="36" t="s">
        <v>46</v>
      </c>
      <c r="B18" s="30">
        <v>0</v>
      </c>
      <c r="D18" s="132"/>
      <c r="E18" s="132"/>
      <c r="F18" s="133"/>
    </row>
    <row r="19" spans="1:6" ht="23.25" hidden="1" customHeight="1">
      <c r="A19" s="36" t="s">
        <v>77</v>
      </c>
      <c r="B19" s="30"/>
    </row>
    <row r="20" spans="1:6" ht="20.25" hidden="1" customHeight="1">
      <c r="A20" s="36" t="s">
        <v>75</v>
      </c>
      <c r="B20" s="30"/>
    </row>
    <row r="21" spans="1:6" ht="21.75" hidden="1" customHeight="1">
      <c r="A21" s="16" t="s">
        <v>48</v>
      </c>
      <c r="B21" s="18"/>
      <c r="D21" s="132"/>
    </row>
    <row r="22" spans="1:6" ht="18.75" customHeight="1">
      <c r="A22" s="16" t="s">
        <v>61</v>
      </c>
      <c r="B22" s="30">
        <v>1188633.6000000001</v>
      </c>
    </row>
    <row r="23" spans="1:6" ht="24" hidden="1" customHeight="1">
      <c r="A23" s="36" t="s">
        <v>186</v>
      </c>
      <c r="B23" s="30">
        <v>1210643</v>
      </c>
    </row>
    <row r="24" spans="1:6" ht="24.75" hidden="1" customHeight="1">
      <c r="A24" s="16" t="s">
        <v>189</v>
      </c>
      <c r="B24" s="30">
        <v>1210643</v>
      </c>
    </row>
    <row r="25" spans="1:6" ht="18.75">
      <c r="A25" s="60" t="s">
        <v>63</v>
      </c>
      <c r="B25" s="30">
        <v>1188633.6000000001</v>
      </c>
    </row>
    <row r="26" spans="1:6" ht="18.75">
      <c r="A26" s="60" t="s">
        <v>42</v>
      </c>
      <c r="B26" s="327">
        <f>B9+B25</f>
        <v>13815763.609999999</v>
      </c>
      <c r="D26" s="204"/>
      <c r="E26" s="132"/>
    </row>
    <row r="27" spans="1:6">
      <c r="B27" s="19"/>
      <c r="D27" s="204"/>
    </row>
    <row r="28" spans="1:6">
      <c r="D28" s="149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</sheetPr>
  <dimension ref="A1:L39"/>
  <sheetViews>
    <sheetView zoomScaleNormal="100" workbookViewId="0">
      <selection activeCell="I23" sqref="I23"/>
    </sheetView>
  </sheetViews>
  <sheetFormatPr baseColWidth="10" defaultRowHeight="15"/>
  <cols>
    <col min="2" max="2" width="48.7109375" customWidth="1"/>
    <col min="3" max="3" width="14.140625" bestFit="1" customWidth="1"/>
    <col min="4" max="4" width="2.5703125" bestFit="1" customWidth="1"/>
    <col min="5" max="5" width="15.5703125" bestFit="1" customWidth="1"/>
    <col min="6" max="6" width="2.5703125" bestFit="1" customWidth="1"/>
    <col min="8" max="8" width="2.5703125" bestFit="1" customWidth="1"/>
    <col min="9" max="9" width="15.28515625" bestFit="1" customWidth="1"/>
    <col min="10" max="10" width="2.5703125" bestFit="1" customWidth="1"/>
    <col min="11" max="11" width="14.42578125" bestFit="1" customWidth="1"/>
    <col min="258" max="258" width="23.28515625" customWidth="1"/>
    <col min="259" max="259" width="14.140625" bestFit="1" customWidth="1"/>
    <col min="260" max="260" width="2.5703125" bestFit="1" customWidth="1"/>
    <col min="261" max="261" width="12.5703125" bestFit="1" customWidth="1"/>
    <col min="262" max="262" width="2.5703125" bestFit="1" customWidth="1"/>
    <col min="264" max="264" width="2.5703125" bestFit="1" customWidth="1"/>
    <col min="265" max="265" width="15.28515625" bestFit="1" customWidth="1"/>
    <col min="266" max="266" width="2.5703125" bestFit="1" customWidth="1"/>
    <col min="267" max="267" width="14.42578125" bestFit="1" customWidth="1"/>
    <col min="514" max="514" width="23.28515625" customWidth="1"/>
    <col min="515" max="515" width="14.140625" bestFit="1" customWidth="1"/>
    <col min="516" max="516" width="2.5703125" bestFit="1" customWidth="1"/>
    <col min="517" max="517" width="12.5703125" bestFit="1" customWidth="1"/>
    <col min="518" max="518" width="2.5703125" bestFit="1" customWidth="1"/>
    <col min="520" max="520" width="2.5703125" bestFit="1" customWidth="1"/>
    <col min="521" max="521" width="15.28515625" bestFit="1" customWidth="1"/>
    <col min="522" max="522" width="2.5703125" bestFit="1" customWidth="1"/>
    <col min="523" max="523" width="14.42578125" bestFit="1" customWidth="1"/>
    <col min="770" max="770" width="23.28515625" customWidth="1"/>
    <col min="771" max="771" width="14.140625" bestFit="1" customWidth="1"/>
    <col min="772" max="772" width="2.5703125" bestFit="1" customWidth="1"/>
    <col min="773" max="773" width="12.5703125" bestFit="1" customWidth="1"/>
    <col min="774" max="774" width="2.5703125" bestFit="1" customWidth="1"/>
    <col min="776" max="776" width="2.5703125" bestFit="1" customWidth="1"/>
    <col min="777" max="777" width="15.28515625" bestFit="1" customWidth="1"/>
    <col min="778" max="778" width="2.5703125" bestFit="1" customWidth="1"/>
    <col min="779" max="779" width="14.42578125" bestFit="1" customWidth="1"/>
    <col min="1026" max="1026" width="23.28515625" customWidth="1"/>
    <col min="1027" max="1027" width="14.140625" bestFit="1" customWidth="1"/>
    <col min="1028" max="1028" width="2.5703125" bestFit="1" customWidth="1"/>
    <col min="1029" max="1029" width="12.5703125" bestFit="1" customWidth="1"/>
    <col min="1030" max="1030" width="2.5703125" bestFit="1" customWidth="1"/>
    <col min="1032" max="1032" width="2.5703125" bestFit="1" customWidth="1"/>
    <col min="1033" max="1033" width="15.28515625" bestFit="1" customWidth="1"/>
    <col min="1034" max="1034" width="2.5703125" bestFit="1" customWidth="1"/>
    <col min="1035" max="1035" width="14.42578125" bestFit="1" customWidth="1"/>
    <col min="1282" max="1282" width="23.28515625" customWidth="1"/>
    <col min="1283" max="1283" width="14.140625" bestFit="1" customWidth="1"/>
    <col min="1284" max="1284" width="2.5703125" bestFit="1" customWidth="1"/>
    <col min="1285" max="1285" width="12.5703125" bestFit="1" customWidth="1"/>
    <col min="1286" max="1286" width="2.5703125" bestFit="1" customWidth="1"/>
    <col min="1288" max="1288" width="2.5703125" bestFit="1" customWidth="1"/>
    <col min="1289" max="1289" width="15.28515625" bestFit="1" customWidth="1"/>
    <col min="1290" max="1290" width="2.5703125" bestFit="1" customWidth="1"/>
    <col min="1291" max="1291" width="14.42578125" bestFit="1" customWidth="1"/>
    <col min="1538" max="1538" width="23.28515625" customWidth="1"/>
    <col min="1539" max="1539" width="14.140625" bestFit="1" customWidth="1"/>
    <col min="1540" max="1540" width="2.5703125" bestFit="1" customWidth="1"/>
    <col min="1541" max="1541" width="12.5703125" bestFit="1" customWidth="1"/>
    <col min="1542" max="1542" width="2.5703125" bestFit="1" customWidth="1"/>
    <col min="1544" max="1544" width="2.5703125" bestFit="1" customWidth="1"/>
    <col min="1545" max="1545" width="15.28515625" bestFit="1" customWidth="1"/>
    <col min="1546" max="1546" width="2.5703125" bestFit="1" customWidth="1"/>
    <col min="1547" max="1547" width="14.42578125" bestFit="1" customWidth="1"/>
    <col min="1794" max="1794" width="23.28515625" customWidth="1"/>
    <col min="1795" max="1795" width="14.140625" bestFit="1" customWidth="1"/>
    <col min="1796" max="1796" width="2.5703125" bestFit="1" customWidth="1"/>
    <col min="1797" max="1797" width="12.5703125" bestFit="1" customWidth="1"/>
    <col min="1798" max="1798" width="2.5703125" bestFit="1" customWidth="1"/>
    <col min="1800" max="1800" width="2.5703125" bestFit="1" customWidth="1"/>
    <col min="1801" max="1801" width="15.28515625" bestFit="1" customWidth="1"/>
    <col min="1802" max="1802" width="2.5703125" bestFit="1" customWidth="1"/>
    <col min="1803" max="1803" width="14.42578125" bestFit="1" customWidth="1"/>
    <col min="2050" max="2050" width="23.28515625" customWidth="1"/>
    <col min="2051" max="2051" width="14.140625" bestFit="1" customWidth="1"/>
    <col min="2052" max="2052" width="2.5703125" bestFit="1" customWidth="1"/>
    <col min="2053" max="2053" width="12.5703125" bestFit="1" customWidth="1"/>
    <col min="2054" max="2054" width="2.5703125" bestFit="1" customWidth="1"/>
    <col min="2056" max="2056" width="2.5703125" bestFit="1" customWidth="1"/>
    <col min="2057" max="2057" width="15.28515625" bestFit="1" customWidth="1"/>
    <col min="2058" max="2058" width="2.5703125" bestFit="1" customWidth="1"/>
    <col min="2059" max="2059" width="14.42578125" bestFit="1" customWidth="1"/>
    <col min="2306" max="2306" width="23.28515625" customWidth="1"/>
    <col min="2307" max="2307" width="14.140625" bestFit="1" customWidth="1"/>
    <col min="2308" max="2308" width="2.5703125" bestFit="1" customWidth="1"/>
    <col min="2309" max="2309" width="12.5703125" bestFit="1" customWidth="1"/>
    <col min="2310" max="2310" width="2.5703125" bestFit="1" customWidth="1"/>
    <col min="2312" max="2312" width="2.5703125" bestFit="1" customWidth="1"/>
    <col min="2313" max="2313" width="15.28515625" bestFit="1" customWidth="1"/>
    <col min="2314" max="2314" width="2.5703125" bestFit="1" customWidth="1"/>
    <col min="2315" max="2315" width="14.42578125" bestFit="1" customWidth="1"/>
    <col min="2562" max="2562" width="23.28515625" customWidth="1"/>
    <col min="2563" max="2563" width="14.140625" bestFit="1" customWidth="1"/>
    <col min="2564" max="2564" width="2.5703125" bestFit="1" customWidth="1"/>
    <col min="2565" max="2565" width="12.5703125" bestFit="1" customWidth="1"/>
    <col min="2566" max="2566" width="2.5703125" bestFit="1" customWidth="1"/>
    <col min="2568" max="2568" width="2.5703125" bestFit="1" customWidth="1"/>
    <col min="2569" max="2569" width="15.28515625" bestFit="1" customWidth="1"/>
    <col min="2570" max="2570" width="2.5703125" bestFit="1" customWidth="1"/>
    <col min="2571" max="2571" width="14.42578125" bestFit="1" customWidth="1"/>
    <col min="2818" max="2818" width="23.28515625" customWidth="1"/>
    <col min="2819" max="2819" width="14.140625" bestFit="1" customWidth="1"/>
    <col min="2820" max="2820" width="2.5703125" bestFit="1" customWidth="1"/>
    <col min="2821" max="2821" width="12.5703125" bestFit="1" customWidth="1"/>
    <col min="2822" max="2822" width="2.5703125" bestFit="1" customWidth="1"/>
    <col min="2824" max="2824" width="2.5703125" bestFit="1" customWidth="1"/>
    <col min="2825" max="2825" width="15.28515625" bestFit="1" customWidth="1"/>
    <col min="2826" max="2826" width="2.5703125" bestFit="1" customWidth="1"/>
    <col min="2827" max="2827" width="14.42578125" bestFit="1" customWidth="1"/>
    <col min="3074" max="3074" width="23.28515625" customWidth="1"/>
    <col min="3075" max="3075" width="14.140625" bestFit="1" customWidth="1"/>
    <col min="3076" max="3076" width="2.5703125" bestFit="1" customWidth="1"/>
    <col min="3077" max="3077" width="12.5703125" bestFit="1" customWidth="1"/>
    <col min="3078" max="3078" width="2.5703125" bestFit="1" customWidth="1"/>
    <col min="3080" max="3080" width="2.5703125" bestFit="1" customWidth="1"/>
    <col min="3081" max="3081" width="15.28515625" bestFit="1" customWidth="1"/>
    <col min="3082" max="3082" width="2.5703125" bestFit="1" customWidth="1"/>
    <col min="3083" max="3083" width="14.42578125" bestFit="1" customWidth="1"/>
    <col min="3330" max="3330" width="23.28515625" customWidth="1"/>
    <col min="3331" max="3331" width="14.140625" bestFit="1" customWidth="1"/>
    <col min="3332" max="3332" width="2.5703125" bestFit="1" customWidth="1"/>
    <col min="3333" max="3333" width="12.5703125" bestFit="1" customWidth="1"/>
    <col min="3334" max="3334" width="2.5703125" bestFit="1" customWidth="1"/>
    <col min="3336" max="3336" width="2.5703125" bestFit="1" customWidth="1"/>
    <col min="3337" max="3337" width="15.28515625" bestFit="1" customWidth="1"/>
    <col min="3338" max="3338" width="2.5703125" bestFit="1" customWidth="1"/>
    <col min="3339" max="3339" width="14.42578125" bestFit="1" customWidth="1"/>
    <col min="3586" max="3586" width="23.28515625" customWidth="1"/>
    <col min="3587" max="3587" width="14.140625" bestFit="1" customWidth="1"/>
    <col min="3588" max="3588" width="2.5703125" bestFit="1" customWidth="1"/>
    <col min="3589" max="3589" width="12.5703125" bestFit="1" customWidth="1"/>
    <col min="3590" max="3590" width="2.5703125" bestFit="1" customWidth="1"/>
    <col min="3592" max="3592" width="2.5703125" bestFit="1" customWidth="1"/>
    <col min="3593" max="3593" width="15.28515625" bestFit="1" customWidth="1"/>
    <col min="3594" max="3594" width="2.5703125" bestFit="1" customWidth="1"/>
    <col min="3595" max="3595" width="14.42578125" bestFit="1" customWidth="1"/>
    <col min="3842" max="3842" width="23.28515625" customWidth="1"/>
    <col min="3843" max="3843" width="14.140625" bestFit="1" customWidth="1"/>
    <col min="3844" max="3844" width="2.5703125" bestFit="1" customWidth="1"/>
    <col min="3845" max="3845" width="12.5703125" bestFit="1" customWidth="1"/>
    <col min="3846" max="3846" width="2.5703125" bestFit="1" customWidth="1"/>
    <col min="3848" max="3848" width="2.5703125" bestFit="1" customWidth="1"/>
    <col min="3849" max="3849" width="15.28515625" bestFit="1" customWidth="1"/>
    <col min="3850" max="3850" width="2.5703125" bestFit="1" customWidth="1"/>
    <col min="3851" max="3851" width="14.42578125" bestFit="1" customWidth="1"/>
    <col min="4098" max="4098" width="23.28515625" customWidth="1"/>
    <col min="4099" max="4099" width="14.140625" bestFit="1" customWidth="1"/>
    <col min="4100" max="4100" width="2.5703125" bestFit="1" customWidth="1"/>
    <col min="4101" max="4101" width="12.5703125" bestFit="1" customWidth="1"/>
    <col min="4102" max="4102" width="2.5703125" bestFit="1" customWidth="1"/>
    <col min="4104" max="4104" width="2.5703125" bestFit="1" customWidth="1"/>
    <col min="4105" max="4105" width="15.28515625" bestFit="1" customWidth="1"/>
    <col min="4106" max="4106" width="2.5703125" bestFit="1" customWidth="1"/>
    <col min="4107" max="4107" width="14.42578125" bestFit="1" customWidth="1"/>
    <col min="4354" max="4354" width="23.28515625" customWidth="1"/>
    <col min="4355" max="4355" width="14.140625" bestFit="1" customWidth="1"/>
    <col min="4356" max="4356" width="2.5703125" bestFit="1" customWidth="1"/>
    <col min="4357" max="4357" width="12.5703125" bestFit="1" customWidth="1"/>
    <col min="4358" max="4358" width="2.5703125" bestFit="1" customWidth="1"/>
    <col min="4360" max="4360" width="2.5703125" bestFit="1" customWidth="1"/>
    <col min="4361" max="4361" width="15.28515625" bestFit="1" customWidth="1"/>
    <col min="4362" max="4362" width="2.5703125" bestFit="1" customWidth="1"/>
    <col min="4363" max="4363" width="14.42578125" bestFit="1" customWidth="1"/>
    <col min="4610" max="4610" width="23.28515625" customWidth="1"/>
    <col min="4611" max="4611" width="14.140625" bestFit="1" customWidth="1"/>
    <col min="4612" max="4612" width="2.5703125" bestFit="1" customWidth="1"/>
    <col min="4613" max="4613" width="12.5703125" bestFit="1" customWidth="1"/>
    <col min="4614" max="4614" width="2.5703125" bestFit="1" customWidth="1"/>
    <col min="4616" max="4616" width="2.5703125" bestFit="1" customWidth="1"/>
    <col min="4617" max="4617" width="15.28515625" bestFit="1" customWidth="1"/>
    <col min="4618" max="4618" width="2.5703125" bestFit="1" customWidth="1"/>
    <col min="4619" max="4619" width="14.42578125" bestFit="1" customWidth="1"/>
    <col min="4866" max="4866" width="23.28515625" customWidth="1"/>
    <col min="4867" max="4867" width="14.140625" bestFit="1" customWidth="1"/>
    <col min="4868" max="4868" width="2.5703125" bestFit="1" customWidth="1"/>
    <col min="4869" max="4869" width="12.5703125" bestFit="1" customWidth="1"/>
    <col min="4870" max="4870" width="2.5703125" bestFit="1" customWidth="1"/>
    <col min="4872" max="4872" width="2.5703125" bestFit="1" customWidth="1"/>
    <col min="4873" max="4873" width="15.28515625" bestFit="1" customWidth="1"/>
    <col min="4874" max="4874" width="2.5703125" bestFit="1" customWidth="1"/>
    <col min="4875" max="4875" width="14.42578125" bestFit="1" customWidth="1"/>
    <col min="5122" max="5122" width="23.28515625" customWidth="1"/>
    <col min="5123" max="5123" width="14.140625" bestFit="1" customWidth="1"/>
    <col min="5124" max="5124" width="2.5703125" bestFit="1" customWidth="1"/>
    <col min="5125" max="5125" width="12.5703125" bestFit="1" customWidth="1"/>
    <col min="5126" max="5126" width="2.5703125" bestFit="1" customWidth="1"/>
    <col min="5128" max="5128" width="2.5703125" bestFit="1" customWidth="1"/>
    <col min="5129" max="5129" width="15.28515625" bestFit="1" customWidth="1"/>
    <col min="5130" max="5130" width="2.5703125" bestFit="1" customWidth="1"/>
    <col min="5131" max="5131" width="14.42578125" bestFit="1" customWidth="1"/>
    <col min="5378" max="5378" width="23.28515625" customWidth="1"/>
    <col min="5379" max="5379" width="14.140625" bestFit="1" customWidth="1"/>
    <col min="5380" max="5380" width="2.5703125" bestFit="1" customWidth="1"/>
    <col min="5381" max="5381" width="12.5703125" bestFit="1" customWidth="1"/>
    <col min="5382" max="5382" width="2.5703125" bestFit="1" customWidth="1"/>
    <col min="5384" max="5384" width="2.5703125" bestFit="1" customWidth="1"/>
    <col min="5385" max="5385" width="15.28515625" bestFit="1" customWidth="1"/>
    <col min="5386" max="5386" width="2.5703125" bestFit="1" customWidth="1"/>
    <col min="5387" max="5387" width="14.42578125" bestFit="1" customWidth="1"/>
    <col min="5634" max="5634" width="23.28515625" customWidth="1"/>
    <col min="5635" max="5635" width="14.140625" bestFit="1" customWidth="1"/>
    <col min="5636" max="5636" width="2.5703125" bestFit="1" customWidth="1"/>
    <col min="5637" max="5637" width="12.5703125" bestFit="1" customWidth="1"/>
    <col min="5638" max="5638" width="2.5703125" bestFit="1" customWidth="1"/>
    <col min="5640" max="5640" width="2.5703125" bestFit="1" customWidth="1"/>
    <col min="5641" max="5641" width="15.28515625" bestFit="1" customWidth="1"/>
    <col min="5642" max="5642" width="2.5703125" bestFit="1" customWidth="1"/>
    <col min="5643" max="5643" width="14.42578125" bestFit="1" customWidth="1"/>
    <col min="5890" max="5890" width="23.28515625" customWidth="1"/>
    <col min="5891" max="5891" width="14.140625" bestFit="1" customWidth="1"/>
    <col min="5892" max="5892" width="2.5703125" bestFit="1" customWidth="1"/>
    <col min="5893" max="5893" width="12.5703125" bestFit="1" customWidth="1"/>
    <col min="5894" max="5894" width="2.5703125" bestFit="1" customWidth="1"/>
    <col min="5896" max="5896" width="2.5703125" bestFit="1" customWidth="1"/>
    <col min="5897" max="5897" width="15.28515625" bestFit="1" customWidth="1"/>
    <col min="5898" max="5898" width="2.5703125" bestFit="1" customWidth="1"/>
    <col min="5899" max="5899" width="14.42578125" bestFit="1" customWidth="1"/>
    <col min="6146" max="6146" width="23.28515625" customWidth="1"/>
    <col min="6147" max="6147" width="14.140625" bestFit="1" customWidth="1"/>
    <col min="6148" max="6148" width="2.5703125" bestFit="1" customWidth="1"/>
    <col min="6149" max="6149" width="12.5703125" bestFit="1" customWidth="1"/>
    <col min="6150" max="6150" width="2.5703125" bestFit="1" customWidth="1"/>
    <col min="6152" max="6152" width="2.5703125" bestFit="1" customWidth="1"/>
    <col min="6153" max="6153" width="15.28515625" bestFit="1" customWidth="1"/>
    <col min="6154" max="6154" width="2.5703125" bestFit="1" customWidth="1"/>
    <col min="6155" max="6155" width="14.42578125" bestFit="1" customWidth="1"/>
    <col min="6402" max="6402" width="23.28515625" customWidth="1"/>
    <col min="6403" max="6403" width="14.140625" bestFit="1" customWidth="1"/>
    <col min="6404" max="6404" width="2.5703125" bestFit="1" customWidth="1"/>
    <col min="6405" max="6405" width="12.5703125" bestFit="1" customWidth="1"/>
    <col min="6406" max="6406" width="2.5703125" bestFit="1" customWidth="1"/>
    <col min="6408" max="6408" width="2.5703125" bestFit="1" customWidth="1"/>
    <col min="6409" max="6409" width="15.28515625" bestFit="1" customWidth="1"/>
    <col min="6410" max="6410" width="2.5703125" bestFit="1" customWidth="1"/>
    <col min="6411" max="6411" width="14.42578125" bestFit="1" customWidth="1"/>
    <col min="6658" max="6658" width="23.28515625" customWidth="1"/>
    <col min="6659" max="6659" width="14.140625" bestFit="1" customWidth="1"/>
    <col min="6660" max="6660" width="2.5703125" bestFit="1" customWidth="1"/>
    <col min="6661" max="6661" width="12.5703125" bestFit="1" customWidth="1"/>
    <col min="6662" max="6662" width="2.5703125" bestFit="1" customWidth="1"/>
    <col min="6664" max="6664" width="2.5703125" bestFit="1" customWidth="1"/>
    <col min="6665" max="6665" width="15.28515625" bestFit="1" customWidth="1"/>
    <col min="6666" max="6666" width="2.5703125" bestFit="1" customWidth="1"/>
    <col min="6667" max="6667" width="14.42578125" bestFit="1" customWidth="1"/>
    <col min="6914" max="6914" width="23.28515625" customWidth="1"/>
    <col min="6915" max="6915" width="14.140625" bestFit="1" customWidth="1"/>
    <col min="6916" max="6916" width="2.5703125" bestFit="1" customWidth="1"/>
    <col min="6917" max="6917" width="12.5703125" bestFit="1" customWidth="1"/>
    <col min="6918" max="6918" width="2.5703125" bestFit="1" customWidth="1"/>
    <col min="6920" max="6920" width="2.5703125" bestFit="1" customWidth="1"/>
    <col min="6921" max="6921" width="15.28515625" bestFit="1" customWidth="1"/>
    <col min="6922" max="6922" width="2.5703125" bestFit="1" customWidth="1"/>
    <col min="6923" max="6923" width="14.42578125" bestFit="1" customWidth="1"/>
    <col min="7170" max="7170" width="23.28515625" customWidth="1"/>
    <col min="7171" max="7171" width="14.140625" bestFit="1" customWidth="1"/>
    <col min="7172" max="7172" width="2.5703125" bestFit="1" customWidth="1"/>
    <col min="7173" max="7173" width="12.5703125" bestFit="1" customWidth="1"/>
    <col min="7174" max="7174" width="2.5703125" bestFit="1" customWidth="1"/>
    <col min="7176" max="7176" width="2.5703125" bestFit="1" customWidth="1"/>
    <col min="7177" max="7177" width="15.28515625" bestFit="1" customWidth="1"/>
    <col min="7178" max="7178" width="2.5703125" bestFit="1" customWidth="1"/>
    <col min="7179" max="7179" width="14.42578125" bestFit="1" customWidth="1"/>
    <col min="7426" max="7426" width="23.28515625" customWidth="1"/>
    <col min="7427" max="7427" width="14.140625" bestFit="1" customWidth="1"/>
    <col min="7428" max="7428" width="2.5703125" bestFit="1" customWidth="1"/>
    <col min="7429" max="7429" width="12.5703125" bestFit="1" customWidth="1"/>
    <col min="7430" max="7430" width="2.5703125" bestFit="1" customWidth="1"/>
    <col min="7432" max="7432" width="2.5703125" bestFit="1" customWidth="1"/>
    <col min="7433" max="7433" width="15.28515625" bestFit="1" customWidth="1"/>
    <col min="7434" max="7434" width="2.5703125" bestFit="1" customWidth="1"/>
    <col min="7435" max="7435" width="14.42578125" bestFit="1" customWidth="1"/>
    <col min="7682" max="7682" width="23.28515625" customWidth="1"/>
    <col min="7683" max="7683" width="14.140625" bestFit="1" customWidth="1"/>
    <col min="7684" max="7684" width="2.5703125" bestFit="1" customWidth="1"/>
    <col min="7685" max="7685" width="12.5703125" bestFit="1" customWidth="1"/>
    <col min="7686" max="7686" width="2.5703125" bestFit="1" customWidth="1"/>
    <col min="7688" max="7688" width="2.5703125" bestFit="1" customWidth="1"/>
    <col min="7689" max="7689" width="15.28515625" bestFit="1" customWidth="1"/>
    <col min="7690" max="7690" width="2.5703125" bestFit="1" customWidth="1"/>
    <col min="7691" max="7691" width="14.42578125" bestFit="1" customWidth="1"/>
    <col min="7938" max="7938" width="23.28515625" customWidth="1"/>
    <col min="7939" max="7939" width="14.140625" bestFit="1" customWidth="1"/>
    <col min="7940" max="7940" width="2.5703125" bestFit="1" customWidth="1"/>
    <col min="7941" max="7941" width="12.5703125" bestFit="1" customWidth="1"/>
    <col min="7942" max="7942" width="2.5703125" bestFit="1" customWidth="1"/>
    <col min="7944" max="7944" width="2.5703125" bestFit="1" customWidth="1"/>
    <col min="7945" max="7945" width="15.28515625" bestFit="1" customWidth="1"/>
    <col min="7946" max="7946" width="2.5703125" bestFit="1" customWidth="1"/>
    <col min="7947" max="7947" width="14.42578125" bestFit="1" customWidth="1"/>
    <col min="8194" max="8194" width="23.28515625" customWidth="1"/>
    <col min="8195" max="8195" width="14.140625" bestFit="1" customWidth="1"/>
    <col min="8196" max="8196" width="2.5703125" bestFit="1" customWidth="1"/>
    <col min="8197" max="8197" width="12.5703125" bestFit="1" customWidth="1"/>
    <col min="8198" max="8198" width="2.5703125" bestFit="1" customWidth="1"/>
    <col min="8200" max="8200" width="2.5703125" bestFit="1" customWidth="1"/>
    <col min="8201" max="8201" width="15.28515625" bestFit="1" customWidth="1"/>
    <col min="8202" max="8202" width="2.5703125" bestFit="1" customWidth="1"/>
    <col min="8203" max="8203" width="14.42578125" bestFit="1" customWidth="1"/>
    <col min="8450" max="8450" width="23.28515625" customWidth="1"/>
    <col min="8451" max="8451" width="14.140625" bestFit="1" customWidth="1"/>
    <col min="8452" max="8452" width="2.5703125" bestFit="1" customWidth="1"/>
    <col min="8453" max="8453" width="12.5703125" bestFit="1" customWidth="1"/>
    <col min="8454" max="8454" width="2.5703125" bestFit="1" customWidth="1"/>
    <col min="8456" max="8456" width="2.5703125" bestFit="1" customWidth="1"/>
    <col min="8457" max="8457" width="15.28515625" bestFit="1" customWidth="1"/>
    <col min="8458" max="8458" width="2.5703125" bestFit="1" customWidth="1"/>
    <col min="8459" max="8459" width="14.42578125" bestFit="1" customWidth="1"/>
    <col min="8706" max="8706" width="23.28515625" customWidth="1"/>
    <col min="8707" max="8707" width="14.140625" bestFit="1" customWidth="1"/>
    <col min="8708" max="8708" width="2.5703125" bestFit="1" customWidth="1"/>
    <col min="8709" max="8709" width="12.5703125" bestFit="1" customWidth="1"/>
    <col min="8710" max="8710" width="2.5703125" bestFit="1" customWidth="1"/>
    <col min="8712" max="8712" width="2.5703125" bestFit="1" customWidth="1"/>
    <col min="8713" max="8713" width="15.28515625" bestFit="1" customWidth="1"/>
    <col min="8714" max="8714" width="2.5703125" bestFit="1" customWidth="1"/>
    <col min="8715" max="8715" width="14.42578125" bestFit="1" customWidth="1"/>
    <col min="8962" max="8962" width="23.28515625" customWidth="1"/>
    <col min="8963" max="8963" width="14.140625" bestFit="1" customWidth="1"/>
    <col min="8964" max="8964" width="2.5703125" bestFit="1" customWidth="1"/>
    <col min="8965" max="8965" width="12.5703125" bestFit="1" customWidth="1"/>
    <col min="8966" max="8966" width="2.5703125" bestFit="1" customWidth="1"/>
    <col min="8968" max="8968" width="2.5703125" bestFit="1" customWidth="1"/>
    <col min="8969" max="8969" width="15.28515625" bestFit="1" customWidth="1"/>
    <col min="8970" max="8970" width="2.5703125" bestFit="1" customWidth="1"/>
    <col min="8971" max="8971" width="14.42578125" bestFit="1" customWidth="1"/>
    <col min="9218" max="9218" width="23.28515625" customWidth="1"/>
    <col min="9219" max="9219" width="14.140625" bestFit="1" customWidth="1"/>
    <col min="9220" max="9220" width="2.5703125" bestFit="1" customWidth="1"/>
    <col min="9221" max="9221" width="12.5703125" bestFit="1" customWidth="1"/>
    <col min="9222" max="9222" width="2.5703125" bestFit="1" customWidth="1"/>
    <col min="9224" max="9224" width="2.5703125" bestFit="1" customWidth="1"/>
    <col min="9225" max="9225" width="15.28515625" bestFit="1" customWidth="1"/>
    <col min="9226" max="9226" width="2.5703125" bestFit="1" customWidth="1"/>
    <col min="9227" max="9227" width="14.42578125" bestFit="1" customWidth="1"/>
    <col min="9474" max="9474" width="23.28515625" customWidth="1"/>
    <col min="9475" max="9475" width="14.140625" bestFit="1" customWidth="1"/>
    <col min="9476" max="9476" width="2.5703125" bestFit="1" customWidth="1"/>
    <col min="9477" max="9477" width="12.5703125" bestFit="1" customWidth="1"/>
    <col min="9478" max="9478" width="2.5703125" bestFit="1" customWidth="1"/>
    <col min="9480" max="9480" width="2.5703125" bestFit="1" customWidth="1"/>
    <col min="9481" max="9481" width="15.28515625" bestFit="1" customWidth="1"/>
    <col min="9482" max="9482" width="2.5703125" bestFit="1" customWidth="1"/>
    <col min="9483" max="9483" width="14.42578125" bestFit="1" customWidth="1"/>
    <col min="9730" max="9730" width="23.28515625" customWidth="1"/>
    <col min="9731" max="9731" width="14.140625" bestFit="1" customWidth="1"/>
    <col min="9732" max="9732" width="2.5703125" bestFit="1" customWidth="1"/>
    <col min="9733" max="9733" width="12.5703125" bestFit="1" customWidth="1"/>
    <col min="9734" max="9734" width="2.5703125" bestFit="1" customWidth="1"/>
    <col min="9736" max="9736" width="2.5703125" bestFit="1" customWidth="1"/>
    <col min="9737" max="9737" width="15.28515625" bestFit="1" customWidth="1"/>
    <col min="9738" max="9738" width="2.5703125" bestFit="1" customWidth="1"/>
    <col min="9739" max="9739" width="14.42578125" bestFit="1" customWidth="1"/>
    <col min="9986" max="9986" width="23.28515625" customWidth="1"/>
    <col min="9987" max="9987" width="14.140625" bestFit="1" customWidth="1"/>
    <col min="9988" max="9988" width="2.5703125" bestFit="1" customWidth="1"/>
    <col min="9989" max="9989" width="12.5703125" bestFit="1" customWidth="1"/>
    <col min="9990" max="9990" width="2.5703125" bestFit="1" customWidth="1"/>
    <col min="9992" max="9992" width="2.5703125" bestFit="1" customWidth="1"/>
    <col min="9993" max="9993" width="15.28515625" bestFit="1" customWidth="1"/>
    <col min="9994" max="9994" width="2.5703125" bestFit="1" customWidth="1"/>
    <col min="9995" max="9995" width="14.42578125" bestFit="1" customWidth="1"/>
    <col min="10242" max="10242" width="23.28515625" customWidth="1"/>
    <col min="10243" max="10243" width="14.140625" bestFit="1" customWidth="1"/>
    <col min="10244" max="10244" width="2.5703125" bestFit="1" customWidth="1"/>
    <col min="10245" max="10245" width="12.5703125" bestFit="1" customWidth="1"/>
    <col min="10246" max="10246" width="2.5703125" bestFit="1" customWidth="1"/>
    <col min="10248" max="10248" width="2.5703125" bestFit="1" customWidth="1"/>
    <col min="10249" max="10249" width="15.28515625" bestFit="1" customWidth="1"/>
    <col min="10250" max="10250" width="2.5703125" bestFit="1" customWidth="1"/>
    <col min="10251" max="10251" width="14.42578125" bestFit="1" customWidth="1"/>
    <col min="10498" max="10498" width="23.28515625" customWidth="1"/>
    <col min="10499" max="10499" width="14.140625" bestFit="1" customWidth="1"/>
    <col min="10500" max="10500" width="2.5703125" bestFit="1" customWidth="1"/>
    <col min="10501" max="10501" width="12.5703125" bestFit="1" customWidth="1"/>
    <col min="10502" max="10502" width="2.5703125" bestFit="1" customWidth="1"/>
    <col min="10504" max="10504" width="2.5703125" bestFit="1" customWidth="1"/>
    <col min="10505" max="10505" width="15.28515625" bestFit="1" customWidth="1"/>
    <col min="10506" max="10506" width="2.5703125" bestFit="1" customWidth="1"/>
    <col min="10507" max="10507" width="14.42578125" bestFit="1" customWidth="1"/>
    <col min="10754" max="10754" width="23.28515625" customWidth="1"/>
    <col min="10755" max="10755" width="14.140625" bestFit="1" customWidth="1"/>
    <col min="10756" max="10756" width="2.5703125" bestFit="1" customWidth="1"/>
    <col min="10757" max="10757" width="12.5703125" bestFit="1" customWidth="1"/>
    <col min="10758" max="10758" width="2.5703125" bestFit="1" customWidth="1"/>
    <col min="10760" max="10760" width="2.5703125" bestFit="1" customWidth="1"/>
    <col min="10761" max="10761" width="15.28515625" bestFit="1" customWidth="1"/>
    <col min="10762" max="10762" width="2.5703125" bestFit="1" customWidth="1"/>
    <col min="10763" max="10763" width="14.42578125" bestFit="1" customWidth="1"/>
    <col min="11010" max="11010" width="23.28515625" customWidth="1"/>
    <col min="11011" max="11011" width="14.140625" bestFit="1" customWidth="1"/>
    <col min="11012" max="11012" width="2.5703125" bestFit="1" customWidth="1"/>
    <col min="11013" max="11013" width="12.5703125" bestFit="1" customWidth="1"/>
    <col min="11014" max="11014" width="2.5703125" bestFit="1" customWidth="1"/>
    <col min="11016" max="11016" width="2.5703125" bestFit="1" customWidth="1"/>
    <col min="11017" max="11017" width="15.28515625" bestFit="1" customWidth="1"/>
    <col min="11018" max="11018" width="2.5703125" bestFit="1" customWidth="1"/>
    <col min="11019" max="11019" width="14.42578125" bestFit="1" customWidth="1"/>
    <col min="11266" max="11266" width="23.28515625" customWidth="1"/>
    <col min="11267" max="11267" width="14.140625" bestFit="1" customWidth="1"/>
    <col min="11268" max="11268" width="2.5703125" bestFit="1" customWidth="1"/>
    <col min="11269" max="11269" width="12.5703125" bestFit="1" customWidth="1"/>
    <col min="11270" max="11270" width="2.5703125" bestFit="1" customWidth="1"/>
    <col min="11272" max="11272" width="2.5703125" bestFit="1" customWidth="1"/>
    <col min="11273" max="11273" width="15.28515625" bestFit="1" customWidth="1"/>
    <col min="11274" max="11274" width="2.5703125" bestFit="1" customWidth="1"/>
    <col min="11275" max="11275" width="14.42578125" bestFit="1" customWidth="1"/>
    <col min="11522" max="11522" width="23.28515625" customWidth="1"/>
    <col min="11523" max="11523" width="14.140625" bestFit="1" customWidth="1"/>
    <col min="11524" max="11524" width="2.5703125" bestFit="1" customWidth="1"/>
    <col min="11525" max="11525" width="12.5703125" bestFit="1" customWidth="1"/>
    <col min="11526" max="11526" width="2.5703125" bestFit="1" customWidth="1"/>
    <col min="11528" max="11528" width="2.5703125" bestFit="1" customWidth="1"/>
    <col min="11529" max="11529" width="15.28515625" bestFit="1" customWidth="1"/>
    <col min="11530" max="11530" width="2.5703125" bestFit="1" customWidth="1"/>
    <col min="11531" max="11531" width="14.42578125" bestFit="1" customWidth="1"/>
    <col min="11778" max="11778" width="23.28515625" customWidth="1"/>
    <col min="11779" max="11779" width="14.140625" bestFit="1" customWidth="1"/>
    <col min="11780" max="11780" width="2.5703125" bestFit="1" customWidth="1"/>
    <col min="11781" max="11781" width="12.5703125" bestFit="1" customWidth="1"/>
    <col min="11782" max="11782" width="2.5703125" bestFit="1" customWidth="1"/>
    <col min="11784" max="11784" width="2.5703125" bestFit="1" customWidth="1"/>
    <col min="11785" max="11785" width="15.28515625" bestFit="1" customWidth="1"/>
    <col min="11786" max="11786" width="2.5703125" bestFit="1" customWidth="1"/>
    <col min="11787" max="11787" width="14.42578125" bestFit="1" customWidth="1"/>
    <col min="12034" max="12034" width="23.28515625" customWidth="1"/>
    <col min="12035" max="12035" width="14.140625" bestFit="1" customWidth="1"/>
    <col min="12036" max="12036" width="2.5703125" bestFit="1" customWidth="1"/>
    <col min="12037" max="12037" width="12.5703125" bestFit="1" customWidth="1"/>
    <col min="12038" max="12038" width="2.5703125" bestFit="1" customWidth="1"/>
    <col min="12040" max="12040" width="2.5703125" bestFit="1" customWidth="1"/>
    <col min="12041" max="12041" width="15.28515625" bestFit="1" customWidth="1"/>
    <col min="12042" max="12042" width="2.5703125" bestFit="1" customWidth="1"/>
    <col min="12043" max="12043" width="14.42578125" bestFit="1" customWidth="1"/>
    <col min="12290" max="12290" width="23.28515625" customWidth="1"/>
    <col min="12291" max="12291" width="14.140625" bestFit="1" customWidth="1"/>
    <col min="12292" max="12292" width="2.5703125" bestFit="1" customWidth="1"/>
    <col min="12293" max="12293" width="12.5703125" bestFit="1" customWidth="1"/>
    <col min="12294" max="12294" width="2.5703125" bestFit="1" customWidth="1"/>
    <col min="12296" max="12296" width="2.5703125" bestFit="1" customWidth="1"/>
    <col min="12297" max="12297" width="15.28515625" bestFit="1" customWidth="1"/>
    <col min="12298" max="12298" width="2.5703125" bestFit="1" customWidth="1"/>
    <col min="12299" max="12299" width="14.42578125" bestFit="1" customWidth="1"/>
    <col min="12546" max="12546" width="23.28515625" customWidth="1"/>
    <col min="12547" max="12547" width="14.140625" bestFit="1" customWidth="1"/>
    <col min="12548" max="12548" width="2.5703125" bestFit="1" customWidth="1"/>
    <col min="12549" max="12549" width="12.5703125" bestFit="1" customWidth="1"/>
    <col min="12550" max="12550" width="2.5703125" bestFit="1" customWidth="1"/>
    <col min="12552" max="12552" width="2.5703125" bestFit="1" customWidth="1"/>
    <col min="12553" max="12553" width="15.28515625" bestFit="1" customWidth="1"/>
    <col min="12554" max="12554" width="2.5703125" bestFit="1" customWidth="1"/>
    <col min="12555" max="12555" width="14.42578125" bestFit="1" customWidth="1"/>
    <col min="12802" max="12802" width="23.28515625" customWidth="1"/>
    <col min="12803" max="12803" width="14.140625" bestFit="1" customWidth="1"/>
    <col min="12804" max="12804" width="2.5703125" bestFit="1" customWidth="1"/>
    <col min="12805" max="12805" width="12.5703125" bestFit="1" customWidth="1"/>
    <col min="12806" max="12806" width="2.5703125" bestFit="1" customWidth="1"/>
    <col min="12808" max="12808" width="2.5703125" bestFit="1" customWidth="1"/>
    <col min="12809" max="12809" width="15.28515625" bestFit="1" customWidth="1"/>
    <col min="12810" max="12810" width="2.5703125" bestFit="1" customWidth="1"/>
    <col min="12811" max="12811" width="14.42578125" bestFit="1" customWidth="1"/>
    <col min="13058" max="13058" width="23.28515625" customWidth="1"/>
    <col min="13059" max="13059" width="14.140625" bestFit="1" customWidth="1"/>
    <col min="13060" max="13060" width="2.5703125" bestFit="1" customWidth="1"/>
    <col min="13061" max="13061" width="12.5703125" bestFit="1" customWidth="1"/>
    <col min="13062" max="13062" width="2.5703125" bestFit="1" customWidth="1"/>
    <col min="13064" max="13064" width="2.5703125" bestFit="1" customWidth="1"/>
    <col min="13065" max="13065" width="15.28515625" bestFit="1" customWidth="1"/>
    <col min="13066" max="13066" width="2.5703125" bestFit="1" customWidth="1"/>
    <col min="13067" max="13067" width="14.42578125" bestFit="1" customWidth="1"/>
    <col min="13314" max="13314" width="23.28515625" customWidth="1"/>
    <col min="13315" max="13315" width="14.140625" bestFit="1" customWidth="1"/>
    <col min="13316" max="13316" width="2.5703125" bestFit="1" customWidth="1"/>
    <col min="13317" max="13317" width="12.5703125" bestFit="1" customWidth="1"/>
    <col min="13318" max="13318" width="2.5703125" bestFit="1" customWidth="1"/>
    <col min="13320" max="13320" width="2.5703125" bestFit="1" customWidth="1"/>
    <col min="13321" max="13321" width="15.28515625" bestFit="1" customWidth="1"/>
    <col min="13322" max="13322" width="2.5703125" bestFit="1" customWidth="1"/>
    <col min="13323" max="13323" width="14.42578125" bestFit="1" customWidth="1"/>
    <col min="13570" max="13570" width="23.28515625" customWidth="1"/>
    <col min="13571" max="13571" width="14.140625" bestFit="1" customWidth="1"/>
    <col min="13572" max="13572" width="2.5703125" bestFit="1" customWidth="1"/>
    <col min="13573" max="13573" width="12.5703125" bestFit="1" customWidth="1"/>
    <col min="13574" max="13574" width="2.5703125" bestFit="1" customWidth="1"/>
    <col min="13576" max="13576" width="2.5703125" bestFit="1" customWidth="1"/>
    <col min="13577" max="13577" width="15.28515625" bestFit="1" customWidth="1"/>
    <col min="13578" max="13578" width="2.5703125" bestFit="1" customWidth="1"/>
    <col min="13579" max="13579" width="14.42578125" bestFit="1" customWidth="1"/>
    <col min="13826" max="13826" width="23.28515625" customWidth="1"/>
    <col min="13827" max="13827" width="14.140625" bestFit="1" customWidth="1"/>
    <col min="13828" max="13828" width="2.5703125" bestFit="1" customWidth="1"/>
    <col min="13829" max="13829" width="12.5703125" bestFit="1" customWidth="1"/>
    <col min="13830" max="13830" width="2.5703125" bestFit="1" customWidth="1"/>
    <col min="13832" max="13832" width="2.5703125" bestFit="1" customWidth="1"/>
    <col min="13833" max="13833" width="15.28515625" bestFit="1" customWidth="1"/>
    <col min="13834" max="13834" width="2.5703125" bestFit="1" customWidth="1"/>
    <col min="13835" max="13835" width="14.42578125" bestFit="1" customWidth="1"/>
    <col min="14082" max="14082" width="23.28515625" customWidth="1"/>
    <col min="14083" max="14083" width="14.140625" bestFit="1" customWidth="1"/>
    <col min="14084" max="14084" width="2.5703125" bestFit="1" customWidth="1"/>
    <col min="14085" max="14085" width="12.5703125" bestFit="1" customWidth="1"/>
    <col min="14086" max="14086" width="2.5703125" bestFit="1" customWidth="1"/>
    <col min="14088" max="14088" width="2.5703125" bestFit="1" customWidth="1"/>
    <col min="14089" max="14089" width="15.28515625" bestFit="1" customWidth="1"/>
    <col min="14090" max="14090" width="2.5703125" bestFit="1" customWidth="1"/>
    <col min="14091" max="14091" width="14.42578125" bestFit="1" customWidth="1"/>
    <col min="14338" max="14338" width="23.28515625" customWidth="1"/>
    <col min="14339" max="14339" width="14.140625" bestFit="1" customWidth="1"/>
    <col min="14340" max="14340" width="2.5703125" bestFit="1" customWidth="1"/>
    <col min="14341" max="14341" width="12.5703125" bestFit="1" customWidth="1"/>
    <col min="14342" max="14342" width="2.5703125" bestFit="1" customWidth="1"/>
    <col min="14344" max="14344" width="2.5703125" bestFit="1" customWidth="1"/>
    <col min="14345" max="14345" width="15.28515625" bestFit="1" customWidth="1"/>
    <col min="14346" max="14346" width="2.5703125" bestFit="1" customWidth="1"/>
    <col min="14347" max="14347" width="14.42578125" bestFit="1" customWidth="1"/>
    <col min="14594" max="14594" width="23.28515625" customWidth="1"/>
    <col min="14595" max="14595" width="14.140625" bestFit="1" customWidth="1"/>
    <col min="14596" max="14596" width="2.5703125" bestFit="1" customWidth="1"/>
    <col min="14597" max="14597" width="12.5703125" bestFit="1" customWidth="1"/>
    <col min="14598" max="14598" width="2.5703125" bestFit="1" customWidth="1"/>
    <col min="14600" max="14600" width="2.5703125" bestFit="1" customWidth="1"/>
    <col min="14601" max="14601" width="15.28515625" bestFit="1" customWidth="1"/>
    <col min="14602" max="14602" width="2.5703125" bestFit="1" customWidth="1"/>
    <col min="14603" max="14603" width="14.42578125" bestFit="1" customWidth="1"/>
    <col min="14850" max="14850" width="23.28515625" customWidth="1"/>
    <col min="14851" max="14851" width="14.140625" bestFit="1" customWidth="1"/>
    <col min="14852" max="14852" width="2.5703125" bestFit="1" customWidth="1"/>
    <col min="14853" max="14853" width="12.5703125" bestFit="1" customWidth="1"/>
    <col min="14854" max="14854" width="2.5703125" bestFit="1" customWidth="1"/>
    <col min="14856" max="14856" width="2.5703125" bestFit="1" customWidth="1"/>
    <col min="14857" max="14857" width="15.28515625" bestFit="1" customWidth="1"/>
    <col min="14858" max="14858" width="2.5703125" bestFit="1" customWidth="1"/>
    <col min="14859" max="14859" width="14.42578125" bestFit="1" customWidth="1"/>
    <col min="15106" max="15106" width="23.28515625" customWidth="1"/>
    <col min="15107" max="15107" width="14.140625" bestFit="1" customWidth="1"/>
    <col min="15108" max="15108" width="2.5703125" bestFit="1" customWidth="1"/>
    <col min="15109" max="15109" width="12.5703125" bestFit="1" customWidth="1"/>
    <col min="15110" max="15110" width="2.5703125" bestFit="1" customWidth="1"/>
    <col min="15112" max="15112" width="2.5703125" bestFit="1" customWidth="1"/>
    <col min="15113" max="15113" width="15.28515625" bestFit="1" customWidth="1"/>
    <col min="15114" max="15114" width="2.5703125" bestFit="1" customWidth="1"/>
    <col min="15115" max="15115" width="14.42578125" bestFit="1" customWidth="1"/>
    <col min="15362" max="15362" width="23.28515625" customWidth="1"/>
    <col min="15363" max="15363" width="14.140625" bestFit="1" customWidth="1"/>
    <col min="15364" max="15364" width="2.5703125" bestFit="1" customWidth="1"/>
    <col min="15365" max="15365" width="12.5703125" bestFit="1" customWidth="1"/>
    <col min="15366" max="15366" width="2.5703125" bestFit="1" customWidth="1"/>
    <col min="15368" max="15368" width="2.5703125" bestFit="1" customWidth="1"/>
    <col min="15369" max="15369" width="15.28515625" bestFit="1" customWidth="1"/>
    <col min="15370" max="15370" width="2.5703125" bestFit="1" customWidth="1"/>
    <col min="15371" max="15371" width="14.42578125" bestFit="1" customWidth="1"/>
    <col min="15618" max="15618" width="23.28515625" customWidth="1"/>
    <col min="15619" max="15619" width="14.140625" bestFit="1" customWidth="1"/>
    <col min="15620" max="15620" width="2.5703125" bestFit="1" customWidth="1"/>
    <col min="15621" max="15621" width="12.5703125" bestFit="1" customWidth="1"/>
    <col min="15622" max="15622" width="2.5703125" bestFit="1" customWidth="1"/>
    <col min="15624" max="15624" width="2.5703125" bestFit="1" customWidth="1"/>
    <col min="15625" max="15625" width="15.28515625" bestFit="1" customWidth="1"/>
    <col min="15626" max="15626" width="2.5703125" bestFit="1" customWidth="1"/>
    <col min="15627" max="15627" width="14.42578125" bestFit="1" customWidth="1"/>
    <col min="15874" max="15874" width="23.28515625" customWidth="1"/>
    <col min="15875" max="15875" width="14.140625" bestFit="1" customWidth="1"/>
    <col min="15876" max="15876" width="2.5703125" bestFit="1" customWidth="1"/>
    <col min="15877" max="15877" width="12.5703125" bestFit="1" customWidth="1"/>
    <col min="15878" max="15878" width="2.5703125" bestFit="1" customWidth="1"/>
    <col min="15880" max="15880" width="2.5703125" bestFit="1" customWidth="1"/>
    <col min="15881" max="15881" width="15.28515625" bestFit="1" customWidth="1"/>
    <col min="15882" max="15882" width="2.5703125" bestFit="1" customWidth="1"/>
    <col min="15883" max="15883" width="14.42578125" bestFit="1" customWidth="1"/>
    <col min="16130" max="16130" width="23.28515625" customWidth="1"/>
    <col min="16131" max="16131" width="14.140625" bestFit="1" customWidth="1"/>
    <col min="16132" max="16132" width="2.5703125" bestFit="1" customWidth="1"/>
    <col min="16133" max="16133" width="12.5703125" bestFit="1" customWidth="1"/>
    <col min="16134" max="16134" width="2.5703125" bestFit="1" customWidth="1"/>
    <col min="16136" max="16136" width="2.5703125" bestFit="1" customWidth="1"/>
    <col min="16137" max="16137" width="15.28515625" bestFit="1" customWidth="1"/>
    <col min="16138" max="16138" width="2.5703125" bestFit="1" customWidth="1"/>
    <col min="16139" max="16139" width="14.42578125" bestFit="1" customWidth="1"/>
  </cols>
  <sheetData>
    <row r="1" spans="1:12" ht="18.75">
      <c r="A1" s="303" t="s">
        <v>230</v>
      </c>
      <c r="B1" s="303"/>
    </row>
    <row r="2" spans="1:12" ht="18.75">
      <c r="A2" s="303" t="s">
        <v>206</v>
      </c>
      <c r="B2" s="303"/>
      <c r="C2" s="215"/>
      <c r="D2" s="215"/>
      <c r="E2" s="215"/>
      <c r="F2" s="215"/>
      <c r="G2" s="215"/>
      <c r="H2" s="215"/>
      <c r="I2" s="215"/>
      <c r="J2" s="215"/>
      <c r="K2" s="215"/>
      <c r="L2" s="217"/>
    </row>
    <row r="3" spans="1:12" ht="18.75">
      <c r="A3" s="303" t="s">
        <v>145</v>
      </c>
      <c r="B3" s="303"/>
      <c r="C3" s="215"/>
      <c r="D3" s="215"/>
      <c r="E3" s="215"/>
      <c r="F3" s="215"/>
      <c r="G3" s="215"/>
      <c r="H3" s="215"/>
      <c r="I3" s="215"/>
      <c r="J3" s="215"/>
      <c r="K3" s="215"/>
      <c r="L3" s="215"/>
    </row>
    <row r="4" spans="1:12" ht="18.75">
      <c r="A4" s="303" t="s">
        <v>0</v>
      </c>
      <c r="B4" s="303"/>
      <c r="C4" s="218"/>
      <c r="D4" s="219"/>
      <c r="E4" s="215"/>
      <c r="F4" s="219"/>
      <c r="G4" s="215"/>
      <c r="H4" s="215"/>
      <c r="I4" s="220"/>
      <c r="J4" s="220"/>
      <c r="K4" s="218"/>
      <c r="L4" s="215"/>
    </row>
    <row r="5" spans="1:12" ht="16.5" thickBot="1">
      <c r="A5" s="215"/>
      <c r="B5" s="215"/>
      <c r="C5" s="221" t="s">
        <v>307</v>
      </c>
      <c r="D5" s="219"/>
      <c r="E5" s="221" t="s">
        <v>56</v>
      </c>
      <c r="F5" s="219"/>
      <c r="G5" s="221" t="s">
        <v>308</v>
      </c>
      <c r="H5" s="219"/>
      <c r="I5" s="222" t="s">
        <v>309</v>
      </c>
      <c r="J5" s="219"/>
      <c r="K5" s="221" t="s">
        <v>310</v>
      </c>
      <c r="L5" s="215"/>
    </row>
    <row r="6" spans="1:12" ht="15.75">
      <c r="A6" s="223" t="s">
        <v>311</v>
      </c>
      <c r="B6" s="215"/>
      <c r="C6" s="215"/>
      <c r="D6" s="224"/>
      <c r="E6" s="215"/>
      <c r="F6" s="224"/>
      <c r="G6" s="215"/>
      <c r="H6" s="215"/>
      <c r="I6" s="224"/>
      <c r="J6" s="224"/>
      <c r="K6" s="215"/>
      <c r="L6" s="215"/>
    </row>
    <row r="7" spans="1:12" ht="15.75">
      <c r="A7" s="214" t="s">
        <v>301</v>
      </c>
      <c r="B7" s="215"/>
      <c r="C7" s="225"/>
      <c r="D7" s="224"/>
      <c r="E7" s="215"/>
      <c r="F7" s="224"/>
      <c r="G7" s="215"/>
      <c r="H7" s="215"/>
      <c r="I7" s="224"/>
      <c r="J7" s="224"/>
      <c r="K7" s="226"/>
      <c r="L7" s="215"/>
    </row>
    <row r="8" spans="1:12" ht="15.75">
      <c r="A8" s="214" t="s">
        <v>302</v>
      </c>
      <c r="B8" s="215"/>
      <c r="C8" s="225">
        <v>7046880</v>
      </c>
      <c r="D8" s="224"/>
      <c r="E8" s="215"/>
      <c r="F8" s="224"/>
      <c r="G8" s="215"/>
      <c r="H8" s="215"/>
      <c r="I8" s="224"/>
      <c r="J8" s="224"/>
      <c r="K8" s="231">
        <f>+C8+E8</f>
        <v>7046880</v>
      </c>
      <c r="L8" s="215"/>
    </row>
    <row r="9" spans="1:12" ht="15.75">
      <c r="A9" s="214" t="s">
        <v>303</v>
      </c>
      <c r="B9" s="215"/>
      <c r="C9" s="227">
        <v>1349542.26</v>
      </c>
      <c r="D9" s="224"/>
      <c r="E9" s="227">
        <v>3501214</v>
      </c>
      <c r="F9" s="228"/>
      <c r="G9" s="229"/>
      <c r="H9" s="229"/>
      <c r="I9" s="228"/>
      <c r="J9" s="230"/>
      <c r="K9" s="231">
        <f>+C9+E9</f>
        <v>4850756.26</v>
      </c>
      <c r="L9" s="231"/>
    </row>
    <row r="10" spans="1:12" ht="15.75">
      <c r="A10" s="214" t="s">
        <v>304</v>
      </c>
      <c r="B10" s="215"/>
      <c r="C10" s="227">
        <v>1277384.99</v>
      </c>
      <c r="D10" s="224"/>
      <c r="E10" s="227">
        <v>8548270</v>
      </c>
      <c r="F10" s="228"/>
      <c r="G10" s="229"/>
      <c r="H10" s="229"/>
      <c r="I10" s="228"/>
      <c r="J10" s="230"/>
      <c r="K10" s="231">
        <f>+C10+E10</f>
        <v>9825654.9900000002</v>
      </c>
      <c r="L10" s="231"/>
    </row>
    <row r="11" spans="1:12" ht="15.75">
      <c r="A11" s="214" t="s">
        <v>305</v>
      </c>
      <c r="B11" s="215"/>
      <c r="C11" s="227">
        <v>1730616</v>
      </c>
      <c r="D11" s="224"/>
      <c r="E11" s="227">
        <v>8929826.1999999993</v>
      </c>
      <c r="F11" s="228"/>
      <c r="G11" s="229"/>
      <c r="H11" s="229"/>
      <c r="I11" s="228"/>
      <c r="J11" s="230"/>
      <c r="K11" s="231">
        <f>+C11+E11</f>
        <v>10660442.199999999</v>
      </c>
      <c r="L11" s="231"/>
    </row>
    <row r="12" spans="1:12" ht="18">
      <c r="A12" s="214" t="s">
        <v>306</v>
      </c>
      <c r="B12" s="215"/>
      <c r="C12" s="232">
        <v>2470287.39</v>
      </c>
      <c r="D12" s="233"/>
      <c r="E12" s="217">
        <v>11754512.43</v>
      </c>
      <c r="F12" s="228"/>
      <c r="G12" s="229"/>
      <c r="H12" s="229"/>
      <c r="I12" s="231"/>
      <c r="J12" s="224"/>
      <c r="K12" s="231">
        <f>+C12+E12</f>
        <v>14224799.82</v>
      </c>
      <c r="L12" s="231"/>
    </row>
    <row r="13" spans="1:12" ht="15.75">
      <c r="A13" s="215"/>
      <c r="B13" s="215"/>
      <c r="C13" s="234">
        <f>SUM(C7:C12)</f>
        <v>13874710.640000001</v>
      </c>
      <c r="D13" s="224"/>
      <c r="E13" s="235">
        <f>SUM(E9:E12)</f>
        <v>32733822.629999999</v>
      </c>
      <c r="F13" s="224"/>
      <c r="G13" s="235">
        <f>SUM(G9:G12)</f>
        <v>0</v>
      </c>
      <c r="H13" s="215"/>
      <c r="I13" s="235">
        <f>SUM(I9:I12)</f>
        <v>0</v>
      </c>
      <c r="J13" s="224"/>
      <c r="K13" s="235">
        <f>SUM(K7:K12)</f>
        <v>46608533.269999996</v>
      </c>
      <c r="L13" s="231"/>
    </row>
    <row r="14" spans="1:12" ht="15.75">
      <c r="A14" s="215"/>
      <c r="B14" s="215"/>
      <c r="C14" s="226"/>
      <c r="D14" s="224"/>
      <c r="E14" s="226"/>
      <c r="F14" s="224"/>
      <c r="G14" s="226"/>
      <c r="H14" s="215"/>
      <c r="I14" s="226"/>
      <c r="J14" s="224"/>
      <c r="K14" s="215"/>
      <c r="L14" s="231"/>
    </row>
    <row r="15" spans="1:12" ht="15.75">
      <c r="A15" s="223" t="s">
        <v>312</v>
      </c>
      <c r="B15" s="215"/>
      <c r="C15" s="215"/>
      <c r="D15" s="224"/>
      <c r="E15" s="215"/>
      <c r="F15" s="224"/>
      <c r="G15" s="215"/>
      <c r="H15" s="215"/>
      <c r="I15" s="224"/>
      <c r="J15" s="224"/>
      <c r="K15" s="215"/>
      <c r="L15" s="231"/>
    </row>
    <row r="16" spans="1:12" ht="15.75">
      <c r="A16" s="214" t="s">
        <v>313</v>
      </c>
      <c r="B16" s="215"/>
      <c r="C16" s="236"/>
      <c r="D16" s="224"/>
      <c r="E16" s="225"/>
      <c r="F16" s="228"/>
      <c r="G16" s="229"/>
      <c r="H16" s="229"/>
      <c r="I16" s="228"/>
      <c r="J16" s="228"/>
      <c r="K16" s="226"/>
      <c r="L16" s="231"/>
    </row>
    <row r="17" spans="1:12" ht="16.5" thickBot="1">
      <c r="A17" s="214" t="s">
        <v>314</v>
      </c>
      <c r="B17" s="215"/>
      <c r="C17" s="236"/>
      <c r="D17" s="224"/>
      <c r="E17" s="225"/>
      <c r="F17" s="228"/>
      <c r="G17" s="229"/>
      <c r="H17" s="229"/>
      <c r="I17" s="228"/>
      <c r="J17" s="228"/>
      <c r="K17" s="226"/>
      <c r="L17" s="231"/>
    </row>
    <row r="18" spans="1:12" ht="16.5" thickBot="1">
      <c r="A18" s="215"/>
      <c r="B18" s="215"/>
      <c r="C18" s="235">
        <f>SUM(C16:C17)</f>
        <v>0</v>
      </c>
      <c r="D18" s="224"/>
      <c r="E18" s="237">
        <f>SUM(E16:E17)</f>
        <v>0</v>
      </c>
      <c r="F18" s="224"/>
      <c r="G18" s="237">
        <f>SUM(G16:G17)</f>
        <v>0</v>
      </c>
      <c r="H18" s="215"/>
      <c r="I18" s="237">
        <f>+SUM(I16:I17)</f>
        <v>0</v>
      </c>
      <c r="J18" s="224"/>
      <c r="K18" s="235">
        <f>SUM(K16:K17)</f>
        <v>0</v>
      </c>
      <c r="L18" s="231"/>
    </row>
    <row r="19" spans="1:12" ht="16.5" thickBot="1">
      <c r="A19" s="322" t="s">
        <v>315</v>
      </c>
      <c r="B19" s="322"/>
      <c r="C19" s="238">
        <f>+C13-C18</f>
        <v>13874710.640000001</v>
      </c>
      <c r="D19" s="239"/>
      <c r="E19" s="238">
        <f>+E13-E18</f>
        <v>32733822.629999999</v>
      </c>
      <c r="F19" s="239"/>
      <c r="G19" s="238">
        <f>+G13+G18</f>
        <v>0</v>
      </c>
      <c r="H19" s="216"/>
      <c r="I19" s="238">
        <f>+I13+I18</f>
        <v>0</v>
      </c>
      <c r="J19" s="239"/>
      <c r="K19" s="238">
        <f>+K13-K18</f>
        <v>46608533.269999996</v>
      </c>
      <c r="L19" s="231"/>
    </row>
    <row r="20" spans="1:12" ht="16.5" thickTop="1">
      <c r="A20" s="240"/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31"/>
    </row>
    <row r="21" spans="1:12">
      <c r="B21" t="s">
        <v>453</v>
      </c>
    </row>
    <row r="32" spans="1:12">
      <c r="I32" s="132"/>
    </row>
    <row r="33" spans="9:9">
      <c r="I33" s="132"/>
    </row>
    <row r="34" spans="9:9">
      <c r="I34" s="132"/>
    </row>
    <row r="35" spans="9:9">
      <c r="I35" s="132"/>
    </row>
    <row r="36" spans="9:9">
      <c r="I36" s="132"/>
    </row>
    <row r="37" spans="9:9">
      <c r="I37" s="132"/>
    </row>
    <row r="38" spans="9:9">
      <c r="I38" s="132"/>
    </row>
    <row r="39" spans="9:9">
      <c r="I39" s="31"/>
    </row>
  </sheetData>
  <mergeCells count="5">
    <mergeCell ref="A1:B1"/>
    <mergeCell ref="A2:B2"/>
    <mergeCell ref="A3:B3"/>
    <mergeCell ref="A4:B4"/>
    <mergeCell ref="A19:B1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</sheetPr>
  <dimension ref="A1:B13"/>
  <sheetViews>
    <sheetView workbookViewId="0">
      <selection activeCell="C10" sqref="C10:D11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8.75">
      <c r="A1" s="303" t="s">
        <v>146</v>
      </c>
      <c r="B1" s="303"/>
    </row>
    <row r="2" spans="1:2" ht="18.75">
      <c r="A2" s="303" t="s">
        <v>214</v>
      </c>
      <c r="B2" s="303"/>
    </row>
    <row r="3" spans="1:2" ht="18.75">
      <c r="A3" s="303" t="s">
        <v>454</v>
      </c>
      <c r="B3" s="303"/>
    </row>
    <row r="4" spans="1:2" ht="18.75">
      <c r="A4" s="303" t="s">
        <v>0</v>
      </c>
      <c r="B4" s="303"/>
    </row>
    <row r="5" spans="1:2" ht="15.75">
      <c r="A5" s="10"/>
      <c r="B5" s="25"/>
    </row>
    <row r="6" spans="1:2" ht="15.75">
      <c r="A6" s="10"/>
      <c r="B6" s="25"/>
    </row>
    <row r="7" spans="1:2">
      <c r="A7" s="323" t="s">
        <v>50</v>
      </c>
      <c r="B7" s="311" t="s">
        <v>144</v>
      </c>
    </row>
    <row r="8" spans="1:2">
      <c r="A8" s="324"/>
      <c r="B8" s="312"/>
    </row>
    <row r="9" spans="1:2">
      <c r="A9" s="325"/>
      <c r="B9" s="313"/>
    </row>
    <row r="10" spans="1:2" ht="15.75">
      <c r="A10" s="40" t="s">
        <v>81</v>
      </c>
      <c r="B10" s="94"/>
    </row>
    <row r="11" spans="1:2" ht="15.75">
      <c r="A11" s="29" t="s">
        <v>80</v>
      </c>
      <c r="B11" s="21">
        <v>0</v>
      </c>
    </row>
    <row r="12" spans="1:2" ht="15.75">
      <c r="A12" s="29" t="s">
        <v>82</v>
      </c>
      <c r="B12" s="21">
        <v>0</v>
      </c>
    </row>
    <row r="13" spans="1:2" ht="15.75">
      <c r="A13" s="26" t="s">
        <v>215</v>
      </c>
      <c r="B13" s="27"/>
    </row>
  </sheetData>
  <mergeCells count="6">
    <mergeCell ref="A7:A9"/>
    <mergeCell ref="B7:B9"/>
    <mergeCell ref="A1:B1"/>
    <mergeCell ref="A3:B3"/>
    <mergeCell ref="A2:B2"/>
    <mergeCell ref="A4:B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303" t="s">
        <v>146</v>
      </c>
      <c r="B1" s="303"/>
    </row>
    <row r="2" spans="1:2" ht="18.75">
      <c r="A2" s="303" t="s">
        <v>207</v>
      </c>
      <c r="B2" s="303"/>
    </row>
    <row r="3" spans="1:2" ht="18.75">
      <c r="A3" s="303" t="s">
        <v>455</v>
      </c>
      <c r="B3" s="303"/>
    </row>
    <row r="4" spans="1:2" ht="18.75">
      <c r="A4" s="303" t="s">
        <v>0</v>
      </c>
      <c r="B4" s="303"/>
    </row>
    <row r="5" spans="1:2" ht="18.75">
      <c r="A5" s="34"/>
      <c r="B5" s="34"/>
    </row>
    <row r="6" spans="1:2" ht="15.75">
      <c r="B6" s="25"/>
    </row>
    <row r="7" spans="1:2" ht="15.75">
      <c r="B7" s="25"/>
    </row>
    <row r="8" spans="1:2">
      <c r="A8" s="323" t="s">
        <v>50</v>
      </c>
      <c r="B8" s="311" t="s">
        <v>144</v>
      </c>
    </row>
    <row r="9" spans="1:2">
      <c r="A9" s="324"/>
      <c r="B9" s="312"/>
    </row>
    <row r="10" spans="1:2">
      <c r="A10" s="325"/>
      <c r="B10" s="313"/>
    </row>
    <row r="11" spans="1:2" ht="15.75">
      <c r="A11" s="38" t="s">
        <v>203</v>
      </c>
      <c r="B11" s="97">
        <v>0</v>
      </c>
    </row>
    <row r="12" spans="1:2" ht="15.75" hidden="1">
      <c r="A12" s="39"/>
      <c r="B12" s="24"/>
    </row>
    <row r="13" spans="1:2" ht="15.75">
      <c r="A13" s="26" t="s">
        <v>210</v>
      </c>
      <c r="B13" s="13">
        <f>SUM(B11:B12)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8.75">
      <c r="A1" s="303" t="s">
        <v>146</v>
      </c>
      <c r="B1" s="303"/>
    </row>
    <row r="2" spans="1:2" ht="18.75">
      <c r="A2" s="303" t="s">
        <v>208</v>
      </c>
      <c r="B2" s="303"/>
    </row>
    <row r="3" spans="1:2" ht="18.75">
      <c r="A3" s="303" t="s">
        <v>449</v>
      </c>
      <c r="B3" s="303"/>
    </row>
    <row r="4" spans="1:2" ht="18.75">
      <c r="A4" s="303" t="s">
        <v>0</v>
      </c>
      <c r="B4" s="303"/>
    </row>
    <row r="5" spans="1:2" ht="15.75">
      <c r="A5" s="10"/>
      <c r="B5" s="25"/>
    </row>
    <row r="6" spans="1:2" ht="15.75">
      <c r="A6" s="10"/>
      <c r="B6" s="25"/>
    </row>
    <row r="7" spans="1:2">
      <c r="A7" s="323" t="s">
        <v>50</v>
      </c>
      <c r="B7" s="311" t="s">
        <v>144</v>
      </c>
    </row>
    <row r="8" spans="1:2">
      <c r="A8" s="324"/>
      <c r="B8" s="312"/>
    </row>
    <row r="9" spans="1:2">
      <c r="A9" s="325"/>
      <c r="B9" s="313"/>
    </row>
    <row r="10" spans="1:2" ht="15.75">
      <c r="A10" s="40" t="s">
        <v>81</v>
      </c>
      <c r="B10" s="92"/>
    </row>
    <row r="11" spans="1:2" ht="15.75">
      <c r="A11" s="29" t="s">
        <v>80</v>
      </c>
      <c r="B11" s="17">
        <v>0</v>
      </c>
    </row>
    <row r="12" spans="1:2" ht="15.75">
      <c r="A12" s="29" t="s">
        <v>82</v>
      </c>
      <c r="B12" s="17">
        <v>0</v>
      </c>
    </row>
    <row r="13" spans="1:2" ht="17.25">
      <c r="A13" s="26" t="s">
        <v>211</v>
      </c>
      <c r="B13" s="121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</vt:i4>
      </vt:variant>
    </vt:vector>
  </HeadingPairs>
  <TitlesOfParts>
    <vt:vector size="19" baseType="lpstr">
      <vt:lpstr>Balanza comprobacion  Intranet</vt:lpstr>
      <vt:lpstr>Total Gasto</vt:lpstr>
      <vt:lpstr>ESF SNS</vt:lpstr>
      <vt:lpstr>ERF SRS</vt:lpstr>
      <vt:lpstr>ECAMP</vt:lpstr>
      <vt:lpstr>EST. Flujo Efc</vt:lpstr>
      <vt:lpstr>Efectivo</vt:lpstr>
      <vt:lpstr>Cuenta por Cobrar</vt:lpstr>
      <vt:lpstr>Inventario</vt:lpstr>
      <vt:lpstr>CXP Corto plazo</vt:lpstr>
      <vt:lpstr>Retenciones y Acum.</vt:lpstr>
      <vt:lpstr>Patrimonio</vt:lpstr>
      <vt:lpstr>Ingresos</vt:lpstr>
      <vt:lpstr>Mobiliario Eq. Ofc.</vt:lpstr>
      <vt:lpstr>Benef. Empl x p Corto Plazo</vt:lpstr>
      <vt:lpstr>CXP Largo Plazo</vt:lpstr>
      <vt:lpstr>Benef. Empl x pagar Larg. Plaz</vt:lpstr>
      <vt:lpstr>Hoja1</vt:lpstr>
      <vt:lpstr>'Balanza comprobacion  Intranet'!Títulos_a_imprimir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Estervina Calderon</cp:lastModifiedBy>
  <cp:lastPrinted>2026-02-10T13:40:57Z</cp:lastPrinted>
  <dcterms:created xsi:type="dcterms:W3CDTF">2018-05-02T13:48:18Z</dcterms:created>
  <dcterms:modified xsi:type="dcterms:W3CDTF">2026-02-10T15:18:01Z</dcterms:modified>
</cp:coreProperties>
</file>