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-2023\"/>
    </mc:Choice>
  </mc:AlternateContent>
  <xr:revisionPtr revIDLastSave="0" documentId="13_ncr:1_{8B565BCD-428E-442A-8C9C-6E2DDECD2E78}" xr6:coauthVersionLast="47" xr6:coauthVersionMax="47" xr10:uidLastSave="{00000000-0000-0000-0000-000000000000}"/>
  <bookViews>
    <workbookView xWindow="-120" yWindow="-120" windowWidth="21840" windowHeight="13140" xr2:uid="{059247C9-10F9-463B-9370-104A1802FED2}"/>
  </bookViews>
  <sheets>
    <sheet name="EJECUCION PRESUPUESTARIA NOVIEM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0" i="1" l="1"/>
  <c r="B76" i="1"/>
  <c r="B69" i="1"/>
  <c r="B64" i="1"/>
  <c r="N57" i="1"/>
  <c r="M57" i="1"/>
  <c r="L57" i="1"/>
  <c r="K57" i="1"/>
  <c r="J57" i="1"/>
  <c r="I57" i="1"/>
  <c r="H57" i="1"/>
  <c r="G57" i="1"/>
  <c r="G54" i="1" s="1"/>
  <c r="F57" i="1"/>
  <c r="E57" i="1"/>
  <c r="D57" i="1"/>
  <c r="N56" i="1"/>
  <c r="M56" i="1"/>
  <c r="L56" i="1"/>
  <c r="K56" i="1"/>
  <c r="J56" i="1"/>
  <c r="I56" i="1"/>
  <c r="H56" i="1"/>
  <c r="G56" i="1"/>
  <c r="F56" i="1"/>
  <c r="E56" i="1"/>
  <c r="D56" i="1"/>
  <c r="N55" i="1"/>
  <c r="M55" i="1"/>
  <c r="L55" i="1"/>
  <c r="L54" i="1" s="1"/>
  <c r="K55" i="1"/>
  <c r="J55" i="1"/>
  <c r="I55" i="1"/>
  <c r="I54" i="1" s="1"/>
  <c r="H55" i="1"/>
  <c r="H54" i="1" s="1"/>
  <c r="G55" i="1"/>
  <c r="F55" i="1"/>
  <c r="E55" i="1"/>
  <c r="E54" i="1" s="1"/>
  <c r="D55" i="1"/>
  <c r="D54" i="1" s="1"/>
  <c r="P54" i="1"/>
  <c r="O54" i="1"/>
  <c r="M54" i="1"/>
  <c r="B54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B47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B38" i="1"/>
  <c r="N37" i="1"/>
  <c r="M37" i="1"/>
  <c r="L37" i="1"/>
  <c r="K37" i="1"/>
  <c r="J37" i="1"/>
  <c r="I37" i="1"/>
  <c r="H37" i="1"/>
  <c r="G37" i="1"/>
  <c r="F37" i="1"/>
  <c r="E37" i="1"/>
  <c r="D37" i="1"/>
  <c r="N36" i="1"/>
  <c r="M36" i="1"/>
  <c r="L36" i="1"/>
  <c r="K36" i="1"/>
  <c r="J36" i="1"/>
  <c r="I36" i="1"/>
  <c r="H36" i="1"/>
  <c r="G36" i="1"/>
  <c r="F36" i="1"/>
  <c r="E36" i="1"/>
  <c r="D36" i="1"/>
  <c r="N35" i="1"/>
  <c r="M35" i="1"/>
  <c r="L35" i="1"/>
  <c r="K35" i="1"/>
  <c r="J35" i="1"/>
  <c r="I35" i="1"/>
  <c r="H35" i="1"/>
  <c r="G35" i="1"/>
  <c r="F35" i="1"/>
  <c r="E35" i="1"/>
  <c r="D35" i="1"/>
  <c r="N34" i="1"/>
  <c r="M34" i="1"/>
  <c r="L34" i="1"/>
  <c r="K34" i="1"/>
  <c r="J34" i="1"/>
  <c r="I34" i="1"/>
  <c r="H34" i="1"/>
  <c r="G34" i="1"/>
  <c r="F34" i="1"/>
  <c r="E34" i="1"/>
  <c r="D34" i="1"/>
  <c r="N33" i="1"/>
  <c r="M33" i="1"/>
  <c r="L33" i="1"/>
  <c r="K33" i="1"/>
  <c r="J33" i="1"/>
  <c r="I33" i="1"/>
  <c r="H33" i="1"/>
  <c r="G33" i="1"/>
  <c r="F33" i="1"/>
  <c r="E33" i="1"/>
  <c r="D33" i="1"/>
  <c r="N32" i="1"/>
  <c r="M32" i="1"/>
  <c r="L32" i="1"/>
  <c r="K32" i="1"/>
  <c r="J32" i="1"/>
  <c r="I32" i="1"/>
  <c r="H32" i="1"/>
  <c r="G32" i="1"/>
  <c r="F32" i="1"/>
  <c r="E32" i="1"/>
  <c r="D32" i="1"/>
  <c r="N31" i="1"/>
  <c r="M31" i="1"/>
  <c r="L31" i="1"/>
  <c r="K31" i="1"/>
  <c r="J31" i="1"/>
  <c r="I31" i="1"/>
  <c r="H31" i="1"/>
  <c r="G31" i="1"/>
  <c r="F31" i="1"/>
  <c r="F28" i="1" s="1"/>
  <c r="E31" i="1"/>
  <c r="D31" i="1"/>
  <c r="N30" i="1"/>
  <c r="M30" i="1"/>
  <c r="L30" i="1"/>
  <c r="K30" i="1"/>
  <c r="J30" i="1"/>
  <c r="I30" i="1"/>
  <c r="H30" i="1"/>
  <c r="G30" i="1"/>
  <c r="F30" i="1"/>
  <c r="E30" i="1"/>
  <c r="D30" i="1"/>
  <c r="N29" i="1"/>
  <c r="M29" i="1"/>
  <c r="L29" i="1"/>
  <c r="K29" i="1"/>
  <c r="J29" i="1"/>
  <c r="I29" i="1"/>
  <c r="H29" i="1"/>
  <c r="G29" i="1"/>
  <c r="F29" i="1"/>
  <c r="E29" i="1"/>
  <c r="D29" i="1"/>
  <c r="P28" i="1"/>
  <c r="O28" i="1"/>
  <c r="B28" i="1"/>
  <c r="N27" i="1"/>
  <c r="M27" i="1"/>
  <c r="L27" i="1"/>
  <c r="K27" i="1"/>
  <c r="J27" i="1"/>
  <c r="I27" i="1"/>
  <c r="H27" i="1"/>
  <c r="G27" i="1"/>
  <c r="F27" i="1"/>
  <c r="E27" i="1"/>
  <c r="D27" i="1"/>
  <c r="N26" i="1"/>
  <c r="M26" i="1"/>
  <c r="L26" i="1"/>
  <c r="K26" i="1"/>
  <c r="J26" i="1"/>
  <c r="I26" i="1"/>
  <c r="H26" i="1"/>
  <c r="G26" i="1"/>
  <c r="F26" i="1"/>
  <c r="E26" i="1"/>
  <c r="D26" i="1"/>
  <c r="N25" i="1"/>
  <c r="M25" i="1"/>
  <c r="L25" i="1"/>
  <c r="K25" i="1"/>
  <c r="J25" i="1"/>
  <c r="I25" i="1"/>
  <c r="H25" i="1"/>
  <c r="G25" i="1"/>
  <c r="F25" i="1"/>
  <c r="E25" i="1"/>
  <c r="D25" i="1"/>
  <c r="N24" i="1"/>
  <c r="M24" i="1"/>
  <c r="L24" i="1"/>
  <c r="K24" i="1"/>
  <c r="J24" i="1"/>
  <c r="I24" i="1"/>
  <c r="H24" i="1"/>
  <c r="G24" i="1"/>
  <c r="F24" i="1"/>
  <c r="E24" i="1"/>
  <c r="D24" i="1"/>
  <c r="N23" i="1"/>
  <c r="M23" i="1"/>
  <c r="L23" i="1"/>
  <c r="K23" i="1"/>
  <c r="J23" i="1"/>
  <c r="I23" i="1"/>
  <c r="H23" i="1"/>
  <c r="G23" i="1"/>
  <c r="F23" i="1"/>
  <c r="E23" i="1"/>
  <c r="D23" i="1"/>
  <c r="N22" i="1"/>
  <c r="M22" i="1"/>
  <c r="L22" i="1"/>
  <c r="K22" i="1"/>
  <c r="J22" i="1"/>
  <c r="I22" i="1"/>
  <c r="H22" i="1"/>
  <c r="G22" i="1"/>
  <c r="F22" i="1"/>
  <c r="E22" i="1"/>
  <c r="D22" i="1"/>
  <c r="N21" i="1"/>
  <c r="M21" i="1"/>
  <c r="L21" i="1"/>
  <c r="K21" i="1"/>
  <c r="J21" i="1"/>
  <c r="I21" i="1"/>
  <c r="H21" i="1"/>
  <c r="G21" i="1"/>
  <c r="F21" i="1"/>
  <c r="E21" i="1"/>
  <c r="D21" i="1"/>
  <c r="N20" i="1"/>
  <c r="M20" i="1"/>
  <c r="L20" i="1"/>
  <c r="K20" i="1"/>
  <c r="J20" i="1"/>
  <c r="I20" i="1"/>
  <c r="H20" i="1"/>
  <c r="G20" i="1"/>
  <c r="F20" i="1"/>
  <c r="E20" i="1"/>
  <c r="D20" i="1"/>
  <c r="N19" i="1"/>
  <c r="M19" i="1"/>
  <c r="L19" i="1"/>
  <c r="K19" i="1"/>
  <c r="J19" i="1"/>
  <c r="I19" i="1"/>
  <c r="H19" i="1"/>
  <c r="G19" i="1"/>
  <c r="F19" i="1"/>
  <c r="E19" i="1"/>
  <c r="D19" i="1"/>
  <c r="P18" i="1"/>
  <c r="O18" i="1"/>
  <c r="B18" i="1"/>
  <c r="N17" i="1"/>
  <c r="M17" i="1"/>
  <c r="L17" i="1"/>
  <c r="K17" i="1"/>
  <c r="J17" i="1"/>
  <c r="I17" i="1"/>
  <c r="H17" i="1"/>
  <c r="G17" i="1"/>
  <c r="F17" i="1"/>
  <c r="E17" i="1"/>
  <c r="D17" i="1"/>
  <c r="N16" i="1"/>
  <c r="M16" i="1"/>
  <c r="L16" i="1"/>
  <c r="K16" i="1"/>
  <c r="J16" i="1"/>
  <c r="I16" i="1"/>
  <c r="H16" i="1"/>
  <c r="G16" i="1"/>
  <c r="F16" i="1"/>
  <c r="E16" i="1"/>
  <c r="D16" i="1"/>
  <c r="N15" i="1"/>
  <c r="M15" i="1"/>
  <c r="L15" i="1"/>
  <c r="K15" i="1"/>
  <c r="J15" i="1"/>
  <c r="I15" i="1"/>
  <c r="H15" i="1"/>
  <c r="G15" i="1"/>
  <c r="F15" i="1"/>
  <c r="E15" i="1"/>
  <c r="D15" i="1"/>
  <c r="N14" i="1"/>
  <c r="M14" i="1"/>
  <c r="L14" i="1"/>
  <c r="K14" i="1"/>
  <c r="J14" i="1"/>
  <c r="I14" i="1"/>
  <c r="H14" i="1"/>
  <c r="G14" i="1"/>
  <c r="F14" i="1"/>
  <c r="E14" i="1"/>
  <c r="D14" i="1"/>
  <c r="N13" i="1"/>
  <c r="M13" i="1"/>
  <c r="L13" i="1"/>
  <c r="K13" i="1"/>
  <c r="J13" i="1"/>
  <c r="I13" i="1"/>
  <c r="H13" i="1"/>
  <c r="H12" i="1" s="1"/>
  <c r="G13" i="1"/>
  <c r="F13" i="1"/>
  <c r="E13" i="1"/>
  <c r="D13" i="1"/>
  <c r="P12" i="1"/>
  <c r="O12" i="1"/>
  <c r="B12" i="1"/>
  <c r="G18" i="1" l="1"/>
  <c r="O11" i="1"/>
  <c r="J28" i="1"/>
  <c r="D12" i="1"/>
  <c r="L12" i="1"/>
  <c r="K18" i="1"/>
  <c r="N28" i="1"/>
  <c r="B11" i="1"/>
  <c r="F12" i="1"/>
  <c r="F11" i="1" s="1"/>
  <c r="J12" i="1"/>
  <c r="N12" i="1"/>
  <c r="F18" i="1"/>
  <c r="J18" i="1"/>
  <c r="N18" i="1"/>
  <c r="D18" i="1"/>
  <c r="H18" i="1"/>
  <c r="L18" i="1"/>
  <c r="L11" i="1" s="1"/>
  <c r="E18" i="1"/>
  <c r="I18" i="1"/>
  <c r="M18" i="1"/>
  <c r="E28" i="1"/>
  <c r="I28" i="1"/>
  <c r="M28" i="1"/>
  <c r="G28" i="1"/>
  <c r="K28" i="1"/>
  <c r="D28" i="1"/>
  <c r="H28" i="1"/>
  <c r="L28" i="1"/>
  <c r="K54" i="1"/>
  <c r="P11" i="1"/>
  <c r="G12" i="1"/>
  <c r="K12" i="1"/>
  <c r="E12" i="1"/>
  <c r="I12" i="1"/>
  <c r="M12" i="1"/>
  <c r="F54" i="1"/>
  <c r="J54" i="1"/>
  <c r="N54" i="1"/>
  <c r="E11" i="1" l="1"/>
  <c r="G11" i="1"/>
  <c r="H11" i="1"/>
  <c r="D11" i="1"/>
  <c r="N11" i="1"/>
  <c r="K11" i="1"/>
  <c r="I11" i="1"/>
  <c r="J11" i="1"/>
  <c r="M11" i="1"/>
</calcChain>
</file>

<file path=xl/sharedStrings.xml><?xml version="1.0" encoding="utf-8"?>
<sst xmlns="http://schemas.openxmlformats.org/spreadsheetml/2006/main" count="102" uniqueCount="102">
  <si>
    <t>{Servicio Regional de Salud el Valle}</t>
  </si>
  <si>
    <t>Servicio Regional de Salud el Valle</t>
  </si>
  <si>
    <t>Año {2023}</t>
  </si>
  <si>
    <t xml:space="preserve">Ejecución de Gasto y Aplicaciones financieras </t>
  </si>
  <si>
    <t>En RD$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</si>
  <si>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</si>
  <si>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</si>
  <si>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</si>
  <si>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</si>
  <si>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</si>
  <si>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</si>
  <si>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</si>
  <si>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</si>
  <si>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</si>
  <si>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</si>
  <si>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</si>
  <si>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</si>
  <si>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</si>
  <si>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</si>
  <si>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</si>
  <si>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</si>
  <si>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</si>
  <si>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</si>
  <si>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</si>
  <si>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</si>
  <si>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</si>
  <si>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</si>
  <si>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</si>
  <si>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</si>
  <si>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</si>
  <si>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</si>
  <si>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</si>
  <si>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</si>
  <si>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</si>
  <si>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</si>
  <si>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</si>
  <si>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</si>
  <si>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</si>
  <si>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</si>
  <si>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</si>
  <si>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</si>
  <si>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</si>
  <si>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</si>
  <si>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</si>
  <si>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</si>
  <si>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</si>
  <si>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</si>
  <si>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</si>
  <si>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</si>
  <si>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</si>
  <si>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</si>
  <si>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</si>
  <si>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</si>
  <si>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</si>
  <si>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</si>
  <si>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</si>
  <si>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</si>
  <si>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</si>
  <si>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</si>
  <si>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</si>
  <si>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</si>
  <si>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</si>
  <si>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</si>
  <si>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</si>
  <si>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</si>
  <si>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</si>
  <si>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</si>
  <si>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</si>
  <si>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</si>
  <si>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</si>
  <si>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</si>
  <si>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</si>
  <si>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</si>
  <si>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</si>
  <si>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</si>
  <si>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</si>
  <si>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</si>
  <si>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</si>
  <si>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</si>
  <si>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</si>
  <si>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</si>
  <si>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</si>
  <si>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</si>
  <si>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</si>
  <si>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</si>
  <si>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</si>
  <si>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</si>
  <si>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</si>
  <si>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</si>
  <si>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</si>
  <si>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</si>
  <si>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</si>
  <si>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</si>
  <si>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</si>
  <si>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</si>
  <si>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</si>
  <si>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</si>
  <si>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</si>
  <si>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</si>
  <si>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</si>
  <si>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Lic.Francina A. Nova </t>
  </si>
  <si>
    <t>Coordinador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</si>
</sst>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theme="1"/>
      <name val="Arial"/>
      <family val="2"/>
    </font>
    <font>
      <b/>
      <sz val="12"/>
      <color theme="1"/>
      <name val="Arial"/>
      <family val="2"/>
    </font>
    <font>
      <sz val="16"/>
      <color theme="1"/>
      <name val="Arial"/>
      <family val="2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/>
      <top style="thin">
        <color theme="4" tint="0.3999755851924192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2" borderId="2" xfId="0" applyFont="1" applyFill="1" applyBorder="1" applyAlignment="1">
      <alignment horizontal="left" vertical="center"/>
    </xf>
    <xf numFmtId="43" fontId="2" fillId="2" borderId="2" xfId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43" fontId="2" fillId="2" borderId="6" xfId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 vertical="center"/>
    </xf>
    <xf numFmtId="164" fontId="8" fillId="3" borderId="0" xfId="0" applyNumberFormat="1" applyFont="1" applyFill="1"/>
    <xf numFmtId="43" fontId="2" fillId="2" borderId="2" xfId="0" applyNumberFormat="1" applyFont="1" applyFill="1" applyBorder="1" applyAlignment="1">
      <alignment horizontal="left" vertical="center"/>
    </xf>
    <xf numFmtId="0" fontId="3" fillId="4" borderId="0" xfId="0" applyFont="1" applyFill="1" applyAlignment="1">
      <alignment horizontal="left" indent="1"/>
    </xf>
    <xf numFmtId="164" fontId="8" fillId="4" borderId="0" xfId="0" applyNumberFormat="1" applyFont="1" applyFill="1"/>
    <xf numFmtId="164" fontId="3" fillId="4" borderId="0" xfId="0" applyNumberFormat="1" applyFont="1" applyFill="1"/>
    <xf numFmtId="164" fontId="9" fillId="4" borderId="0" xfId="0" applyNumberFormat="1" applyFont="1" applyFill="1"/>
    <xf numFmtId="0" fontId="0" fillId="0" borderId="0" xfId="0" applyAlignment="1">
      <alignment horizontal="left" indent="2"/>
    </xf>
    <xf numFmtId="164" fontId="10" fillId="5" borderId="0" xfId="0" applyNumberFormat="1" applyFont="1" applyFill="1"/>
    <xf numFmtId="164" fontId="0" fillId="0" borderId="0" xfId="0" applyNumberFormat="1"/>
    <xf numFmtId="43" fontId="11" fillId="0" borderId="0" xfId="1" applyFont="1" applyAlignment="1">
      <alignment vertical="center" wrapText="1"/>
    </xf>
    <xf numFmtId="43" fontId="0" fillId="0" borderId="0" xfId="1" applyFont="1"/>
    <xf numFmtId="0" fontId="0" fillId="0" borderId="8" xfId="0" applyBorder="1"/>
    <xf numFmtId="43" fontId="0" fillId="5" borderId="0" xfId="0" applyNumberFormat="1" applyFill="1"/>
    <xf numFmtId="165" fontId="0" fillId="0" borderId="0" xfId="0" applyNumberFormat="1" applyAlignment="1">
      <alignment vertical="center" wrapText="1"/>
    </xf>
    <xf numFmtId="0" fontId="3" fillId="0" borderId="0" xfId="0" applyFont="1" applyAlignment="1">
      <alignment horizontal="left" indent="1"/>
    </xf>
    <xf numFmtId="164" fontId="8" fillId="5" borderId="0" xfId="0" applyNumberFormat="1" applyFont="1" applyFill="1"/>
    <xf numFmtId="164" fontId="3" fillId="0" borderId="0" xfId="0" applyNumberFormat="1" applyFont="1"/>
    <xf numFmtId="0" fontId="2" fillId="2" borderId="9" xfId="0" applyFont="1" applyFill="1" applyBorder="1" applyAlignment="1">
      <alignment vertical="center"/>
    </xf>
    <xf numFmtId="164" fontId="3" fillId="2" borderId="9" xfId="0" applyNumberFormat="1" applyFont="1" applyFill="1" applyBorder="1"/>
    <xf numFmtId="0" fontId="0" fillId="0" borderId="10" xfId="0" applyBorder="1" applyAlignment="1">
      <alignment vertical="center"/>
    </xf>
    <xf numFmtId="0" fontId="3" fillId="0" borderId="10" xfId="0" applyFont="1" applyBorder="1" applyAlignment="1">
      <alignment wrapText="1"/>
    </xf>
    <xf numFmtId="0" fontId="0" fillId="0" borderId="10" xfId="0" applyBorder="1" applyAlignment="1">
      <alignment wrapText="1"/>
    </xf>
    <xf numFmtId="0" fontId="3" fillId="0" borderId="0" xfId="0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628651</xdr:colOff>
      <xdr:row>2</xdr:row>
      <xdr:rowOff>152400</xdr:rowOff>
    </xdr:from>
    <xdr:to>
      <xdr:col>15</xdr:col>
      <xdr:colOff>609600</xdr:colOff>
      <xdr:row>5</xdr:row>
      <xdr:rowOff>19050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69AFC8E7-9142-4BE0-A095-FD86E066EBEF}"/>
            </a:ext>
          </a:extLst>
        </xdr:cNvPr>
        <xdr:cNvSpPr txBox="1"/>
      </xdr:nvSpPr>
      <xdr:spPr>
        <a:xfrm>
          <a:off x="23564851" y="533400"/>
          <a:ext cx="2019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s-US" sz="1100"/>
        </a:p>
      </xdr:txBody>
    </xdr:sp>
    <xdr:clientData/>
  </xdr:twoCellAnchor>
  <xdr:twoCellAnchor>
    <xdr:from>
      <xdr:col>0</xdr:col>
      <xdr:colOff>9525</xdr:colOff>
      <xdr:row>2</xdr:row>
      <xdr:rowOff>152400</xdr:rowOff>
    </xdr:from>
    <xdr:to>
      <xdr:col>0</xdr:col>
      <xdr:colOff>1647824</xdr:colOff>
      <xdr:row>5</xdr:row>
      <xdr:rowOff>19050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1D4C1AC2-E46F-461A-AAEF-CB0EEF54B922}"/>
            </a:ext>
          </a:extLst>
        </xdr:cNvPr>
        <xdr:cNvSpPr txBox="1"/>
      </xdr:nvSpPr>
      <xdr:spPr>
        <a:xfrm>
          <a:off x="1533525" y="533400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s-US" sz="1100"/>
        </a:p>
      </xdr:txBody>
    </xdr:sp>
    <xdr:clientData/>
  </xdr:twoCellAnchor>
  <xdr:twoCellAnchor editAs="oneCell">
    <xdr:from>
      <xdr:col>13</xdr:col>
      <xdr:colOff>533400</xdr:colOff>
      <xdr:row>2</xdr:row>
      <xdr:rowOff>152400</xdr:rowOff>
    </xdr:from>
    <xdr:to>
      <xdr:col>15</xdr:col>
      <xdr:colOff>561975</xdr:colOff>
      <xdr:row>4</xdr:row>
      <xdr:rowOff>180975</xdr:rowOff>
    </xdr:to>
    <xdr:pic>
      <xdr:nvPicPr>
        <xdr:cNvPr id="4" name="Imagen 3" descr="C:\Users\Asistdirector1\Desktop\logo el valle png\logo srs.png">
          <a:extLst>
            <a:ext uri="{FF2B5EF4-FFF2-40B4-BE49-F238E27FC236}">
              <a16:creationId xmlns:a16="http://schemas.microsoft.com/office/drawing/2014/main" id="{ACE31EDB-167E-4190-96FE-DBA9B7E8A8B4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45600" y="533400"/>
          <a:ext cx="2066925" cy="6572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9525</xdr:colOff>
      <xdr:row>2</xdr:row>
      <xdr:rowOff>152401</xdr:rowOff>
    </xdr:from>
    <xdr:to>
      <xdr:col>0</xdr:col>
      <xdr:colOff>1600200</xdr:colOff>
      <xdr:row>5</xdr:row>
      <xdr:rowOff>9526</xdr:rowOff>
    </xdr:to>
    <xdr:pic>
      <xdr:nvPicPr>
        <xdr:cNvPr id="5" name="Imagen 4" descr="C:\Users\Asistdirector1\Desktop\logo el valle png\logo srs.png">
          <a:extLst>
            <a:ext uri="{FF2B5EF4-FFF2-40B4-BE49-F238E27FC236}">
              <a16:creationId xmlns:a16="http://schemas.microsoft.com/office/drawing/2014/main" id="{4C76B2AF-0865-455F-9288-EAA617F97596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533401"/>
          <a:ext cx="1590675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SRS%20EL%20VALLE%20MODULO%20DE%20CONTABILIDAD%202023-%20VS%20NOVIEMBRE.xlsx" TargetMode="External"/><Relationship Id="rId1" Type="http://schemas.openxmlformats.org/officeDocument/2006/relationships/externalLinkPath" Target="/Users/fnova/Desktop/SRS%20EL%20VALLE%20MODULO%20DE%20CONTABILIDAD%202023-%20VS%20NOV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Hoja1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RO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>
        <row r="23">
          <cell r="L23">
            <v>1876200</v>
          </cell>
        </row>
        <row r="47">
          <cell r="L47">
            <v>11000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437781.43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12500</v>
          </cell>
        </row>
        <row r="121">
          <cell r="L121">
            <v>77410.61</v>
          </cell>
        </row>
        <row r="144">
          <cell r="L144">
            <v>0</v>
          </cell>
        </row>
        <row r="153">
          <cell r="L153">
            <v>74641.600000000006</v>
          </cell>
        </row>
        <row r="175">
          <cell r="L175">
            <v>3927.3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51153</v>
          </cell>
        </row>
        <row r="257">
          <cell r="L257">
            <v>0</v>
          </cell>
        </row>
        <row r="282">
          <cell r="L282">
            <v>188376.65</v>
          </cell>
        </row>
        <row r="299">
          <cell r="L299">
            <v>0</v>
          </cell>
        </row>
        <row r="304">
          <cell r="L304">
            <v>29144.52</v>
          </cell>
        </row>
        <row r="333">
          <cell r="L333">
            <v>55238.16</v>
          </cell>
        </row>
        <row r="344">
          <cell r="L344">
            <v>0</v>
          </cell>
        </row>
        <row r="353">
          <cell r="L353">
            <v>244260</v>
          </cell>
        </row>
      </sheetData>
      <sheetData sheetId="51">
        <row r="23">
          <cell r="L23">
            <v>2034700</v>
          </cell>
        </row>
        <row r="47">
          <cell r="L47">
            <v>5500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78429.350000000006</v>
          </cell>
        </row>
        <row r="84">
          <cell r="L84">
            <v>965035.5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14500</v>
          </cell>
        </row>
        <row r="121">
          <cell r="L121">
            <v>486931.91</v>
          </cell>
        </row>
        <row r="144">
          <cell r="L144">
            <v>0</v>
          </cell>
        </row>
        <row r="153">
          <cell r="L153">
            <v>435777</v>
          </cell>
        </row>
        <row r="175">
          <cell r="L175">
            <v>19863.86</v>
          </cell>
        </row>
        <row r="204">
          <cell r="L204">
            <v>391481.39999999997</v>
          </cell>
        </row>
        <row r="209">
          <cell r="L209">
            <v>0</v>
          </cell>
        </row>
        <row r="221">
          <cell r="L221">
            <v>22420</v>
          </cell>
        </row>
        <row r="228">
          <cell r="L228">
            <v>113280</v>
          </cell>
        </row>
        <row r="241">
          <cell r="L241">
            <v>133379.5</v>
          </cell>
        </row>
        <row r="246">
          <cell r="L246">
            <v>119671.98000000001</v>
          </cell>
        </row>
        <row r="257">
          <cell r="L257">
            <v>420350.04000000004</v>
          </cell>
        </row>
        <row r="282">
          <cell r="L282">
            <v>2364959.88</v>
          </cell>
        </row>
        <row r="299">
          <cell r="L299">
            <v>0</v>
          </cell>
        </row>
        <row r="304">
          <cell r="L304">
            <v>4977576.08</v>
          </cell>
        </row>
        <row r="333">
          <cell r="L333">
            <v>99510</v>
          </cell>
        </row>
        <row r="344">
          <cell r="L344">
            <v>0</v>
          </cell>
        </row>
        <row r="353">
          <cell r="L353">
            <v>700330</v>
          </cell>
        </row>
      </sheetData>
      <sheetData sheetId="52">
        <row r="23">
          <cell r="L23">
            <v>2326467.83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82621.3</v>
          </cell>
        </row>
        <row r="84">
          <cell r="L84">
            <v>43666.210000000006</v>
          </cell>
        </row>
        <row r="102">
          <cell r="L102">
            <v>928660</v>
          </cell>
        </row>
        <row r="107">
          <cell r="L107">
            <v>0</v>
          </cell>
        </row>
        <row r="112">
          <cell r="L112">
            <v>18500</v>
          </cell>
        </row>
        <row r="121">
          <cell r="L121">
            <v>280138.36</v>
          </cell>
        </row>
        <row r="144">
          <cell r="L144">
            <v>0</v>
          </cell>
        </row>
        <row r="153">
          <cell r="L153">
            <v>7490</v>
          </cell>
        </row>
        <row r="175">
          <cell r="L175">
            <v>19668.93</v>
          </cell>
        </row>
        <row r="204">
          <cell r="L204">
            <v>500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10000</v>
          </cell>
        </row>
        <row r="246">
          <cell r="L246">
            <v>0</v>
          </cell>
        </row>
        <row r="257">
          <cell r="L257">
            <v>6667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1488475.24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</sheetData>
      <sheetData sheetId="53"/>
      <sheetData sheetId="54">
        <row r="23">
          <cell r="L23">
            <v>2594019.52</v>
          </cell>
        </row>
        <row r="47">
          <cell r="L47">
            <v>5013165.0299999993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86937.2</v>
          </cell>
        </row>
        <row r="84">
          <cell r="L84">
            <v>46595.95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87000</v>
          </cell>
        </row>
        <row r="121">
          <cell r="L121">
            <v>133230.60999999999</v>
          </cell>
        </row>
        <row r="144">
          <cell r="L144">
            <v>0</v>
          </cell>
        </row>
        <row r="153">
          <cell r="L153">
            <v>59708</v>
          </cell>
        </row>
        <row r="175">
          <cell r="L175">
            <v>43734.35</v>
          </cell>
        </row>
        <row r="204">
          <cell r="L204">
            <v>321530.11</v>
          </cell>
        </row>
        <row r="209">
          <cell r="L209">
            <v>229406.84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51675</v>
          </cell>
        </row>
        <row r="246">
          <cell r="L246">
            <v>129420.98999999999</v>
          </cell>
        </row>
        <row r="257">
          <cell r="L257">
            <v>459387</v>
          </cell>
        </row>
        <row r="282">
          <cell r="L282">
            <v>1231689.6299999999</v>
          </cell>
        </row>
        <row r="299">
          <cell r="L299">
            <v>0</v>
          </cell>
        </row>
        <row r="304">
          <cell r="L304">
            <v>755853.82000000007</v>
          </cell>
        </row>
        <row r="333">
          <cell r="L333">
            <v>1003000</v>
          </cell>
        </row>
        <row r="344">
          <cell r="L344">
            <v>0</v>
          </cell>
        </row>
        <row r="353">
          <cell r="L353">
            <v>0</v>
          </cell>
        </row>
      </sheetData>
      <sheetData sheetId="55">
        <row r="23">
          <cell r="L23">
            <v>1906535.16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175934.84999999998</v>
          </cell>
        </row>
        <row r="84">
          <cell r="L84">
            <v>905040.34</v>
          </cell>
        </row>
        <row r="102">
          <cell r="L102">
            <v>40710</v>
          </cell>
        </row>
        <row r="107">
          <cell r="L107">
            <v>283099.52000000002</v>
          </cell>
        </row>
        <row r="112">
          <cell r="L112">
            <v>0</v>
          </cell>
        </row>
        <row r="121">
          <cell r="L121">
            <v>644076.11</v>
          </cell>
        </row>
        <row r="144">
          <cell r="L144">
            <v>0</v>
          </cell>
        </row>
        <row r="153">
          <cell r="L153">
            <v>2381919.98</v>
          </cell>
        </row>
        <row r="175">
          <cell r="L175">
            <v>54644.959999999999</v>
          </cell>
        </row>
        <row r="204">
          <cell r="L204">
            <v>235953.09999999998</v>
          </cell>
        </row>
        <row r="209">
          <cell r="L209">
            <v>0</v>
          </cell>
        </row>
        <row r="221">
          <cell r="L221">
            <v>130378.2</v>
          </cell>
        </row>
        <row r="228">
          <cell r="L228">
            <v>1307385.23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255500.37</v>
          </cell>
        </row>
        <row r="282">
          <cell r="L282">
            <v>1323423.1100000001</v>
          </cell>
        </row>
        <row r="299">
          <cell r="L299">
            <v>0</v>
          </cell>
        </row>
        <row r="304">
          <cell r="L304">
            <v>4283545.1199999992</v>
          </cell>
        </row>
        <row r="333">
          <cell r="L333">
            <v>281004.14</v>
          </cell>
        </row>
        <row r="344">
          <cell r="L344">
            <v>0</v>
          </cell>
        </row>
        <row r="353">
          <cell r="L353">
            <v>0</v>
          </cell>
        </row>
      </sheetData>
      <sheetData sheetId="56">
        <row r="23">
          <cell r="L23">
            <v>2773543.51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379784.18000000005</v>
          </cell>
        </row>
        <row r="102">
          <cell r="L102">
            <v>59000</v>
          </cell>
        </row>
        <row r="107">
          <cell r="L107">
            <v>0</v>
          </cell>
        </row>
        <row r="112">
          <cell r="L112">
            <v>54900</v>
          </cell>
        </row>
        <row r="121">
          <cell r="L121">
            <v>275018.36</v>
          </cell>
        </row>
        <row r="144">
          <cell r="L144">
            <v>0</v>
          </cell>
        </row>
        <row r="153">
          <cell r="L153">
            <v>1098052.3999999999</v>
          </cell>
        </row>
        <row r="175">
          <cell r="L175">
            <v>54797.21</v>
          </cell>
        </row>
        <row r="204">
          <cell r="L204">
            <v>547335.09</v>
          </cell>
        </row>
        <row r="209">
          <cell r="L209">
            <v>69501.47</v>
          </cell>
        </row>
        <row r="221">
          <cell r="L221">
            <v>338660</v>
          </cell>
        </row>
        <row r="228">
          <cell r="L228">
            <v>270935.09000000003</v>
          </cell>
        </row>
        <row r="241">
          <cell r="L241">
            <v>14958</v>
          </cell>
        </row>
        <row r="246">
          <cell r="L246">
            <v>211595</v>
          </cell>
        </row>
        <row r="257">
          <cell r="L257">
            <v>4050</v>
          </cell>
        </row>
        <row r="282">
          <cell r="L282">
            <v>353252.43</v>
          </cell>
        </row>
        <row r="299">
          <cell r="L299">
            <v>0</v>
          </cell>
        </row>
        <row r="304">
          <cell r="L304">
            <v>4142448.97</v>
          </cell>
        </row>
        <row r="333">
          <cell r="L333">
            <v>341000</v>
          </cell>
        </row>
        <row r="344">
          <cell r="L344">
            <v>0</v>
          </cell>
        </row>
        <row r="353">
          <cell r="L353">
            <v>0</v>
          </cell>
        </row>
      </sheetData>
      <sheetData sheetId="57"/>
      <sheetData sheetId="58">
        <row r="23">
          <cell r="L23">
            <v>2004211.4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80869.25</v>
          </cell>
        </row>
        <row r="84">
          <cell r="L84">
            <v>995965.32999999984</v>
          </cell>
        </row>
        <row r="102">
          <cell r="L102">
            <v>16992</v>
          </cell>
        </row>
        <row r="107">
          <cell r="L107">
            <v>90337</v>
          </cell>
        </row>
        <row r="112">
          <cell r="L112">
            <v>7050</v>
          </cell>
        </row>
        <row r="121">
          <cell r="L121">
            <v>579738.36</v>
          </cell>
        </row>
        <row r="144">
          <cell r="L144">
            <v>0</v>
          </cell>
        </row>
        <row r="153">
          <cell r="L153">
            <v>353553</v>
          </cell>
        </row>
        <row r="175">
          <cell r="L175">
            <v>17044.669999999998</v>
          </cell>
        </row>
        <row r="204">
          <cell r="L204">
            <v>380387.64</v>
          </cell>
        </row>
        <row r="209">
          <cell r="L209">
            <v>144904.64000000001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210810</v>
          </cell>
        </row>
        <row r="257">
          <cell r="L257">
            <v>7400</v>
          </cell>
        </row>
        <row r="282">
          <cell r="L282">
            <v>20745</v>
          </cell>
        </row>
        <row r="299">
          <cell r="L299">
            <v>0</v>
          </cell>
        </row>
        <row r="304">
          <cell r="L304">
            <v>1151838.28</v>
          </cell>
        </row>
        <row r="333">
          <cell r="L333">
            <v>1530255.14</v>
          </cell>
        </row>
        <row r="344">
          <cell r="L344">
            <v>0</v>
          </cell>
        </row>
        <row r="353">
          <cell r="L353">
            <v>0</v>
          </cell>
        </row>
      </sheetData>
      <sheetData sheetId="59">
        <row r="23">
          <cell r="L23">
            <v>2424114.9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239062.33000000002</v>
          </cell>
        </row>
        <row r="84">
          <cell r="L84">
            <v>231308.27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2000</v>
          </cell>
        </row>
        <row r="121">
          <cell r="L121">
            <v>313258.62</v>
          </cell>
        </row>
        <row r="144">
          <cell r="L144">
            <v>0</v>
          </cell>
        </row>
        <row r="153">
          <cell r="L153">
            <v>826750</v>
          </cell>
        </row>
        <row r="175">
          <cell r="L175">
            <v>437263.54</v>
          </cell>
        </row>
        <row r="204">
          <cell r="L204">
            <v>259945.12999999998</v>
          </cell>
        </row>
        <row r="209">
          <cell r="L209">
            <v>29440</v>
          </cell>
        </row>
        <row r="221">
          <cell r="L221">
            <v>0</v>
          </cell>
        </row>
        <row r="228">
          <cell r="L228">
            <v>1427640.7</v>
          </cell>
        </row>
        <row r="241">
          <cell r="L241">
            <v>0</v>
          </cell>
        </row>
        <row r="246">
          <cell r="L246">
            <v>15840.8</v>
          </cell>
        </row>
        <row r="257">
          <cell r="L257">
            <v>121729.5</v>
          </cell>
        </row>
        <row r="282">
          <cell r="L282">
            <v>86636.9</v>
          </cell>
        </row>
        <row r="299">
          <cell r="L299">
            <v>0</v>
          </cell>
        </row>
        <row r="304">
          <cell r="L304">
            <v>4048858.03</v>
          </cell>
        </row>
        <row r="333">
          <cell r="L333">
            <v>430172</v>
          </cell>
        </row>
        <row r="344">
          <cell r="L344">
            <v>0</v>
          </cell>
        </row>
        <row r="353">
          <cell r="L353">
            <v>0</v>
          </cell>
        </row>
      </sheetData>
      <sheetData sheetId="60">
        <row r="23">
          <cell r="L23">
            <v>2893779.0300000003</v>
          </cell>
        </row>
        <row r="47">
          <cell r="L47">
            <v>7521246.46</v>
          </cell>
        </row>
        <row r="60">
          <cell r="L60">
            <v>6058.61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445155.04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4592</v>
          </cell>
        </row>
        <row r="121">
          <cell r="L121">
            <v>451128.37</v>
          </cell>
        </row>
        <row r="144">
          <cell r="L144">
            <v>0</v>
          </cell>
        </row>
        <row r="153">
          <cell r="L153">
            <v>492238.94</v>
          </cell>
        </row>
        <row r="175">
          <cell r="L175">
            <v>27635.279999999999</v>
          </cell>
        </row>
        <row r="204">
          <cell r="L204">
            <v>248689.1</v>
          </cell>
        </row>
        <row r="209">
          <cell r="L209">
            <v>37568.400000000001</v>
          </cell>
        </row>
        <row r="221">
          <cell r="L221">
            <v>0</v>
          </cell>
        </row>
        <row r="228">
          <cell r="L228">
            <v>1239250</v>
          </cell>
        </row>
        <row r="241">
          <cell r="L241">
            <v>89950</v>
          </cell>
        </row>
        <row r="246">
          <cell r="L246">
            <v>1410</v>
          </cell>
        </row>
        <row r="257">
          <cell r="L257">
            <v>3304</v>
          </cell>
        </row>
        <row r="282">
          <cell r="L282">
            <v>693070.21</v>
          </cell>
        </row>
        <row r="299">
          <cell r="L299">
            <v>0</v>
          </cell>
        </row>
        <row r="304">
          <cell r="L304">
            <v>1194782.32</v>
          </cell>
        </row>
        <row r="333">
          <cell r="L333">
            <v>3402533.74</v>
          </cell>
        </row>
        <row r="344">
          <cell r="L344">
            <v>0</v>
          </cell>
        </row>
        <row r="353">
          <cell r="L353">
            <v>653130</v>
          </cell>
        </row>
      </sheetData>
      <sheetData sheetId="61"/>
      <sheetData sheetId="62">
        <row r="23">
          <cell r="L23">
            <v>2180694.2199999997</v>
          </cell>
        </row>
        <row r="47">
          <cell r="L47">
            <v>39542.67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121987.52</v>
          </cell>
        </row>
        <row r="84">
          <cell r="L84">
            <v>81528.560000000012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4970</v>
          </cell>
        </row>
        <row r="121">
          <cell r="L121">
            <v>787138.38000000012</v>
          </cell>
        </row>
        <row r="144">
          <cell r="L144">
            <v>279731.07</v>
          </cell>
        </row>
        <row r="153">
          <cell r="L153">
            <v>37751</v>
          </cell>
        </row>
        <row r="175">
          <cell r="L175">
            <v>43130.79</v>
          </cell>
        </row>
        <row r="204">
          <cell r="L204">
            <v>85500</v>
          </cell>
        </row>
        <row r="209">
          <cell r="L209">
            <v>5900</v>
          </cell>
        </row>
        <row r="221">
          <cell r="L221">
            <v>371700</v>
          </cell>
        </row>
        <row r="228">
          <cell r="L228">
            <v>0</v>
          </cell>
        </row>
        <row r="241">
          <cell r="L241">
            <v>5657.6</v>
          </cell>
        </row>
        <row r="246">
          <cell r="L246">
            <v>0</v>
          </cell>
        </row>
        <row r="257">
          <cell r="L257">
            <v>195685.76000000001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2803314.55</v>
          </cell>
        </row>
        <row r="333">
          <cell r="L333">
            <v>1283239.1600000001</v>
          </cell>
        </row>
        <row r="344">
          <cell r="L344">
            <v>0</v>
          </cell>
        </row>
        <row r="353">
          <cell r="L353">
            <v>0</v>
          </cell>
        </row>
      </sheetData>
      <sheetData sheetId="63">
        <row r="23">
          <cell r="L23">
            <v>2273416.7199999997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121525.17</v>
          </cell>
        </row>
        <row r="84">
          <cell r="L84">
            <v>827840.54999999993</v>
          </cell>
        </row>
        <row r="102">
          <cell r="L102">
            <v>0</v>
          </cell>
        </row>
        <row r="107">
          <cell r="L107">
            <v>44400</v>
          </cell>
        </row>
        <row r="112">
          <cell r="L112">
            <v>2920</v>
          </cell>
        </row>
        <row r="121">
          <cell r="L121">
            <v>260858.37</v>
          </cell>
        </row>
        <row r="144">
          <cell r="L144">
            <v>0</v>
          </cell>
        </row>
        <row r="153">
          <cell r="L153">
            <v>112967</v>
          </cell>
        </row>
        <row r="175">
          <cell r="L175">
            <v>23342.36</v>
          </cell>
        </row>
        <row r="204">
          <cell r="L204">
            <v>29113.8</v>
          </cell>
        </row>
        <row r="209">
          <cell r="L209">
            <v>9925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1157472</v>
          </cell>
        </row>
        <row r="246">
          <cell r="L246">
            <v>3121</v>
          </cell>
        </row>
        <row r="257">
          <cell r="L257">
            <v>0</v>
          </cell>
        </row>
        <row r="282">
          <cell r="L282">
            <v>352260.6</v>
          </cell>
        </row>
        <row r="299">
          <cell r="L299">
            <v>0</v>
          </cell>
        </row>
        <row r="304">
          <cell r="L304">
            <v>429755.94</v>
          </cell>
        </row>
        <row r="333">
          <cell r="L333">
            <v>776611.83</v>
          </cell>
        </row>
        <row r="344">
          <cell r="L344">
            <v>0</v>
          </cell>
        </row>
        <row r="353">
          <cell r="L353">
            <v>0</v>
          </cell>
        </row>
      </sheetData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F9E04-4F95-448F-891C-A0F15500C1BF}">
  <dimension ref="A3:Q98"/>
  <sheetViews>
    <sheetView tabSelected="1" workbookViewId="0">
      <selection activeCell="A4" sqref="A4:P4"/>
    </sheetView>
  </sheetViews>
  <sheetFormatPr baseColWidth="10" defaultColWidth="11.42578125" defaultRowHeight="15" x14ac:dyDescent="0.25"/>
  <cols>
    <col min="1" max="1" width="93.7109375" bestFit="1" customWidth="1"/>
    <col min="2" max="2" width="21.42578125" customWidth="1"/>
    <col min="3" max="3" width="16.7109375" customWidth="1"/>
    <col min="4" max="4" width="20" customWidth="1"/>
    <col min="5" max="5" width="20.42578125" customWidth="1"/>
    <col min="6" max="6" width="17.7109375" customWidth="1"/>
    <col min="7" max="7" width="17.85546875" customWidth="1"/>
    <col min="8" max="8" width="17.140625" customWidth="1"/>
    <col min="9" max="9" width="20.140625" customWidth="1"/>
    <col min="10" max="10" width="18.7109375" customWidth="1"/>
    <col min="11" max="11" width="20.85546875" customWidth="1"/>
    <col min="12" max="12" width="17.7109375" customWidth="1"/>
    <col min="13" max="13" width="18.7109375" customWidth="1"/>
    <col min="14" max="14" width="19.140625" customWidth="1"/>
  </cols>
  <sheetData>
    <row r="3" spans="1:17" ht="28.5" customHeight="1" x14ac:dyDescent="0.25">
      <c r="A3" s="1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7" ht="21" customHeight="1" x14ac:dyDescent="0.25">
      <c r="A4" s="3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7" ht="15.75" x14ac:dyDescent="0.25">
      <c r="A5" s="5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7" ht="15.75" customHeight="1" x14ac:dyDescent="0.25">
      <c r="A6" s="7" t="s">
        <v>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7" ht="15.75" customHeight="1" x14ac:dyDescent="0.25">
      <c r="A7" s="8" t="s">
        <v>4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</row>
    <row r="9" spans="1:17" ht="25.5" customHeight="1" x14ac:dyDescent="0.25">
      <c r="A9" s="9" t="s">
        <v>5</v>
      </c>
      <c r="B9" s="10" t="s">
        <v>6</v>
      </c>
      <c r="C9" s="10" t="s">
        <v>7</v>
      </c>
      <c r="D9" s="11" t="s">
        <v>8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3"/>
    </row>
    <row r="10" spans="1:17" x14ac:dyDescent="0.25">
      <c r="A10" s="9"/>
      <c r="B10" s="14"/>
      <c r="C10" s="14"/>
      <c r="D10" s="15" t="s">
        <v>9</v>
      </c>
      <c r="E10" s="15" t="s">
        <v>10</v>
      </c>
      <c r="F10" s="15" t="s">
        <v>11</v>
      </c>
      <c r="G10" s="15" t="s">
        <v>12</v>
      </c>
      <c r="H10" s="16" t="s">
        <v>13</v>
      </c>
      <c r="I10" s="15" t="s">
        <v>14</v>
      </c>
      <c r="J10" s="16" t="s">
        <v>15</v>
      </c>
      <c r="K10" s="15" t="s">
        <v>16</v>
      </c>
      <c r="L10" s="15" t="s">
        <v>17</v>
      </c>
      <c r="M10" s="15" t="s">
        <v>18</v>
      </c>
      <c r="N10" s="15" t="s">
        <v>19</v>
      </c>
      <c r="O10" s="16" t="s">
        <v>20</v>
      </c>
      <c r="P10" s="15" t="s">
        <v>21</v>
      </c>
    </row>
    <row r="11" spans="1:17" ht="20.25" x14ac:dyDescent="0.3">
      <c r="A11" s="17" t="s">
        <v>22</v>
      </c>
      <c r="B11" s="18">
        <f>B12+B18+B28+B54</f>
        <v>94886072.299999997</v>
      </c>
      <c r="C11" s="17"/>
      <c r="D11" s="19">
        <f>D12+D18+D28+D54</f>
        <v>3061633.27</v>
      </c>
      <c r="E11" s="19">
        <f t="shared" ref="E11:P11" si="0">E12+E18+E28+E54</f>
        <v>13383696.5</v>
      </c>
      <c r="F11" s="19">
        <f t="shared" si="0"/>
        <v>5212854.87</v>
      </c>
      <c r="G11" s="19">
        <f t="shared" si="0"/>
        <v>12246354.050000001</v>
      </c>
      <c r="H11" s="19">
        <f t="shared" si="0"/>
        <v>14209150.189999998</v>
      </c>
      <c r="I11" s="19">
        <f t="shared" si="0"/>
        <v>10988831.710000001</v>
      </c>
      <c r="J11" s="19">
        <f t="shared" si="0"/>
        <v>7592101.71</v>
      </c>
      <c r="K11" s="19">
        <f t="shared" si="0"/>
        <v>10894020.719999999</v>
      </c>
      <c r="L11" s="19">
        <f t="shared" si="0"/>
        <v>19405521.5</v>
      </c>
      <c r="M11" s="19">
        <f t="shared" si="0"/>
        <v>8327471.2799999993</v>
      </c>
      <c r="N11" s="19">
        <f t="shared" si="0"/>
        <v>6425530.3399999999</v>
      </c>
      <c r="O11" s="19">
        <f t="shared" si="0"/>
        <v>0</v>
      </c>
      <c r="P11" s="19">
        <f t="shared" si="0"/>
        <v>0</v>
      </c>
    </row>
    <row r="12" spans="1:17" ht="20.25" x14ac:dyDescent="0.3">
      <c r="A12" s="20" t="s">
        <v>23</v>
      </c>
      <c r="B12" s="21">
        <f>B13+B14+B15+B16+B17</f>
        <v>38156539.280000001</v>
      </c>
      <c r="C12" s="22"/>
      <c r="D12" s="23">
        <f>D13+D14+D15+D16+D17</f>
        <v>1887200</v>
      </c>
      <c r="E12" s="23">
        <f>E13+E14+E15+E16+E17</f>
        <v>2118629.35</v>
      </c>
      <c r="F12" s="23">
        <f t="shared" ref="F12:P12" si="1">F13+F14+F15+F16+F17</f>
        <v>2409089.13</v>
      </c>
      <c r="G12" s="23">
        <f t="shared" si="1"/>
        <v>7694121.7499999991</v>
      </c>
      <c r="H12" s="23">
        <f t="shared" si="1"/>
        <v>2082470.0099999998</v>
      </c>
      <c r="I12" s="23">
        <f t="shared" si="1"/>
        <v>2773543.51</v>
      </c>
      <c r="J12" s="23">
        <f t="shared" si="1"/>
        <v>2085080.65</v>
      </c>
      <c r="K12" s="23">
        <f t="shared" si="1"/>
        <v>2663177.23</v>
      </c>
      <c r="L12" s="23">
        <f t="shared" si="1"/>
        <v>10421084.1</v>
      </c>
      <c r="M12" s="23">
        <f t="shared" si="1"/>
        <v>2342224.4099999997</v>
      </c>
      <c r="N12" s="23">
        <f t="shared" si="1"/>
        <v>2394941.8899999997</v>
      </c>
      <c r="O12" s="23">
        <f t="shared" si="1"/>
        <v>0</v>
      </c>
      <c r="P12" s="23">
        <f t="shared" si="1"/>
        <v>0</v>
      </c>
    </row>
    <row r="13" spans="1:17" ht="20.25" x14ac:dyDescent="0.3">
      <c r="A13" s="24" t="s">
        <v>24</v>
      </c>
      <c r="B13" s="25">
        <v>27056539.280000001</v>
      </c>
      <c r="C13" s="26"/>
      <c r="D13" s="27">
        <f>+'[1]CONSOLIDADO ENERO'!$L$23</f>
        <v>1876200</v>
      </c>
      <c r="E13" s="27">
        <f>+'[1]CONSOLIDADO FEBRERO'!$L$23</f>
        <v>2034700</v>
      </c>
      <c r="F13" s="27">
        <f>+'[1]CONSOLIDADO MARZO'!$L$23</f>
        <v>2326467.83</v>
      </c>
      <c r="G13" s="27">
        <f>+'[1]CONSOLIDADO ABRIL'!$L$23</f>
        <v>2594019.52</v>
      </c>
      <c r="H13" s="27">
        <f>+'[1]CONSOLIDADO MAYO'!$L$23</f>
        <v>1906535.16</v>
      </c>
      <c r="I13" s="27">
        <f>+'[1]CONSOLIDADO JUNIO'!$L$23</f>
        <v>2773543.51</v>
      </c>
      <c r="J13" s="27">
        <f>+'[1]CONSOLIDADO JULIO'!$L$23</f>
        <v>2004211.4</v>
      </c>
      <c r="K13" s="27">
        <f>+'[1]CONSOLIDADO AGOSTO'!$L$23</f>
        <v>2424114.9</v>
      </c>
      <c r="L13" s="27">
        <f>+'[1]CONSOLIDADO SEPTIEMBRE'!$L$23</f>
        <v>2893779.0300000003</v>
      </c>
      <c r="M13" s="27">
        <f>+'[1]CONSOLIDADO OCTUBRE'!$L$23</f>
        <v>2180694.2199999997</v>
      </c>
      <c r="N13" s="27">
        <f>+'[1]CONSOLIDADO NOVIEMBRE'!$L$23</f>
        <v>2273416.7199999997</v>
      </c>
      <c r="O13" s="28"/>
    </row>
    <row r="14" spans="1:17" ht="20.25" x14ac:dyDescent="0.3">
      <c r="A14" s="24" t="s">
        <v>25</v>
      </c>
      <c r="B14" s="25">
        <v>9000000</v>
      </c>
      <c r="C14" s="26"/>
      <c r="D14" s="27">
        <f>+'[1]CONSOLIDADO ENERO'!$L$47</f>
        <v>11000</v>
      </c>
      <c r="E14" s="27">
        <f>+'[1]CONSOLIDADO FEBRERO'!$L$47</f>
        <v>5500</v>
      </c>
      <c r="F14" s="27">
        <f>+'[1]CONSOLIDADO MARZO'!$L$47</f>
        <v>0</v>
      </c>
      <c r="G14" s="27">
        <f>+'[1]CONSOLIDADO ABRIL'!$L$47</f>
        <v>5013165.0299999993</v>
      </c>
      <c r="H14" s="27">
        <f>+'[1]CONSOLIDADO MAYO'!$L$47</f>
        <v>0</v>
      </c>
      <c r="I14" s="27">
        <f>+'[1]CONSOLIDADO JUNIO'!$L$47</f>
        <v>0</v>
      </c>
      <c r="J14" s="27">
        <f>+'[1]CONSOLIDADO JULIO'!$L$47</f>
        <v>0</v>
      </c>
      <c r="K14" s="27">
        <f>+'[1]CONSOLIDADO AGOSTO'!$L$47</f>
        <v>0</v>
      </c>
      <c r="L14" s="27">
        <f>+'[1]CONSOLIDADO SEPTIEMBRE'!$L$47</f>
        <v>7521246.46</v>
      </c>
      <c r="M14" s="27">
        <f>+'[1]CONSOLIDADO OCTUBRE'!$L$47</f>
        <v>39542.67</v>
      </c>
      <c r="N14" s="27">
        <f>+'[1]CONSOLIDADO NOVIEMBRE'!$L$47</f>
        <v>0</v>
      </c>
    </row>
    <row r="15" spans="1:17" ht="20.25" x14ac:dyDescent="0.3">
      <c r="A15" s="24" t="s">
        <v>26</v>
      </c>
      <c r="B15" s="25"/>
      <c r="C15" s="26"/>
      <c r="D15" s="27">
        <f>+'[1]CONSOLIDADO ENERO'!$L$60</f>
        <v>0</v>
      </c>
      <c r="E15" s="27">
        <f>+'[1]CONSOLIDADO FEBRERO'!$L$60</f>
        <v>0</v>
      </c>
      <c r="F15" s="27">
        <f>+'[1]CONSOLIDADO MARZO'!$L$60</f>
        <v>0</v>
      </c>
      <c r="G15" s="27">
        <f>+'[1]CONSOLIDADO ABRIL'!$L$60</f>
        <v>0</v>
      </c>
      <c r="H15" s="27">
        <f>+'[1]CONSOLIDADO MAYO'!$L$60</f>
        <v>0</v>
      </c>
      <c r="I15" s="27">
        <f>+'[1]CONSOLIDADO JUNIO'!$L$60</f>
        <v>0</v>
      </c>
      <c r="J15" s="27">
        <f>+'[1]CONSOLIDADO JULIO'!$L$60</f>
        <v>0</v>
      </c>
      <c r="K15" s="27">
        <f>+'[1]CONSOLIDADO AGOSTO'!$L$60</f>
        <v>0</v>
      </c>
      <c r="L15" s="27">
        <f>+'[1]CONSOLIDADO SEPTIEMBRE'!$L$60</f>
        <v>6058.61</v>
      </c>
      <c r="M15" s="27">
        <f>+'[1]CONSOLIDADO OCTUBRE'!$L$60</f>
        <v>0</v>
      </c>
      <c r="N15" s="27">
        <f>+'[1]CONSOLIDADO NOVIEMBRE'!$L$60</f>
        <v>0</v>
      </c>
      <c r="Q15" s="29"/>
    </row>
    <row r="16" spans="1:17" ht="20.25" x14ac:dyDescent="0.3">
      <c r="A16" s="24" t="s">
        <v>27</v>
      </c>
      <c r="B16" s="25"/>
      <c r="C16" s="26"/>
      <c r="D16" s="27">
        <f>+'[1]CONSOLIDADO ENERO'!$L$67</f>
        <v>0</v>
      </c>
      <c r="E16" s="27">
        <f>+'[1]CONSOLIDADO FEBRERO'!$L$67</f>
        <v>0</v>
      </c>
      <c r="F16" s="27">
        <f>+'[1]CONSOLIDADO MARZO'!$L$67</f>
        <v>0</v>
      </c>
      <c r="G16" s="27">
        <f>+'[1]CONSOLIDADO ABRIL'!$L$67</f>
        <v>0</v>
      </c>
      <c r="H16" s="27">
        <f>+'[1]CONSOLIDADO MAYO'!$L$67</f>
        <v>0</v>
      </c>
      <c r="I16" s="27">
        <f>+'[1]CONSOLIDADO JUNIO'!$L$67</f>
        <v>0</v>
      </c>
      <c r="J16" s="27">
        <f>+'[1]CONSOLIDADO JULIO'!$L$67</f>
        <v>0</v>
      </c>
      <c r="K16" s="27">
        <f>+'[1]CONSOLIDADO AGOSTO'!$L$67</f>
        <v>0</v>
      </c>
      <c r="L16" s="27">
        <f>+'[1]CONSOLIDADO SEPTIEMBRE'!$L$67</f>
        <v>0</v>
      </c>
      <c r="M16" s="27">
        <f>+'[1]CONSOLIDADO OCTUBRE'!$L$67</f>
        <v>0</v>
      </c>
      <c r="N16" s="27">
        <f>+'[1]CONSOLIDADO NOVIEMBRE'!$L$67</f>
        <v>0</v>
      </c>
    </row>
    <row r="17" spans="1:16" ht="20.25" x14ac:dyDescent="0.3">
      <c r="A17" s="24" t="s">
        <v>28</v>
      </c>
      <c r="B17" s="25">
        <v>2100000</v>
      </c>
      <c r="C17" s="26"/>
      <c r="D17" s="30">
        <f>+'[1]CONSOLIDADO ENERO'!$L$74</f>
        <v>0</v>
      </c>
      <c r="E17" s="27">
        <f>+'[1]CONSOLIDADO FEBRERO'!$L$74</f>
        <v>78429.350000000006</v>
      </c>
      <c r="F17" s="27">
        <f>+'[1]CONSOLIDADO MARZO'!$L$74</f>
        <v>82621.3</v>
      </c>
      <c r="G17" s="27">
        <f>+'[1]CONSOLIDADO ABRIL'!$L$74</f>
        <v>86937.2</v>
      </c>
      <c r="H17" s="27">
        <f>+'[1]CONSOLIDADO MAYO'!$L$74</f>
        <v>175934.84999999998</v>
      </c>
      <c r="I17" s="27">
        <f>+'[1]CONSOLIDADO JUNIO'!$L$74</f>
        <v>0</v>
      </c>
      <c r="J17" s="27">
        <f>+'[1]CONSOLIDADO JULIO'!$L$74</f>
        <v>80869.25</v>
      </c>
      <c r="K17" s="27">
        <f>+'[1]CONSOLIDADO AGOSTO'!$L$74</f>
        <v>239062.33000000002</v>
      </c>
      <c r="L17" s="27">
        <f>+'[1]CONSOLIDADO SEPTIEMBRE'!$L$74</f>
        <v>0</v>
      </c>
      <c r="M17" s="27">
        <f>+'[1]CONSOLIDADO OCTUBRE'!$L$74</f>
        <v>121987.52</v>
      </c>
      <c r="N17" s="27">
        <f>+'[1]CONSOLIDADO NOVIEMBRE'!$L$74</f>
        <v>121525.17</v>
      </c>
    </row>
    <row r="18" spans="1:16" ht="20.25" x14ac:dyDescent="0.3">
      <c r="A18" s="17" t="s">
        <v>29</v>
      </c>
      <c r="B18" s="18">
        <f>B19+B20+B21+B22+B23+B24+B24+B25+B26+B27</f>
        <v>21575333.02</v>
      </c>
      <c r="C18" s="17"/>
      <c r="D18" s="19">
        <f>D19+D20+D21+D22+D23+D24+D25+D26+D27</f>
        <v>606260.94000000006</v>
      </c>
      <c r="E18" s="19">
        <f t="shared" ref="E18:P18" si="2">E19+E20+E21+E22+E23+E24+E25+E26+E27</f>
        <v>2313589.67</v>
      </c>
      <c r="F18" s="19">
        <f t="shared" si="2"/>
        <v>1298623.4999999998</v>
      </c>
      <c r="G18" s="19">
        <f t="shared" si="2"/>
        <v>691799.02</v>
      </c>
      <c r="H18" s="19">
        <f t="shared" si="2"/>
        <v>4545444.0099999988</v>
      </c>
      <c r="I18" s="19">
        <f t="shared" si="2"/>
        <v>2468887.2399999998</v>
      </c>
      <c r="J18" s="19">
        <f t="shared" si="2"/>
        <v>2441068</v>
      </c>
      <c r="K18" s="19">
        <f t="shared" si="2"/>
        <v>2070525.56</v>
      </c>
      <c r="L18" s="19">
        <f t="shared" si="2"/>
        <v>1669438.73</v>
      </c>
      <c r="M18" s="19">
        <f t="shared" si="2"/>
        <v>1319749.8000000003</v>
      </c>
      <c r="N18" s="19">
        <f t="shared" si="2"/>
        <v>1301442.08</v>
      </c>
      <c r="O18" s="19">
        <f t="shared" si="2"/>
        <v>0</v>
      </c>
      <c r="P18" s="19">
        <f t="shared" si="2"/>
        <v>0</v>
      </c>
    </row>
    <row r="19" spans="1:16" ht="20.25" x14ac:dyDescent="0.3">
      <c r="A19" s="24" t="s">
        <v>30</v>
      </c>
      <c r="B19" s="25">
        <v>4017395</v>
      </c>
      <c r="C19" s="26"/>
      <c r="D19" s="27">
        <f>+'[1]CONSOLIDADO ENERO'!$L$84</f>
        <v>437781.43</v>
      </c>
      <c r="E19" s="27">
        <f>+'[1]CONSOLIDADO FEBRERO'!$L$84</f>
        <v>965035.5</v>
      </c>
      <c r="F19" s="27">
        <f>+'[1]CONSOLIDADO MARZO'!$L$84</f>
        <v>43666.210000000006</v>
      </c>
      <c r="G19" s="27">
        <f>+'[1]CONSOLIDADO ABRIL'!$L$84</f>
        <v>46595.95</v>
      </c>
      <c r="H19" s="27">
        <f>+'[1]CONSOLIDADO MAYO'!$L$84</f>
        <v>905040.34</v>
      </c>
      <c r="I19" s="27">
        <f>+'[1]CONSOLIDADO JUNIO'!$L$84</f>
        <v>379784.18000000005</v>
      </c>
      <c r="J19" s="27">
        <f>+'[1]CONSOLIDADO JULIO'!$L$84</f>
        <v>995965.32999999984</v>
      </c>
      <c r="K19" s="27">
        <f>+'[1]CONSOLIDADO AGOSTO'!$L$84</f>
        <v>231308.27</v>
      </c>
      <c r="L19" s="27">
        <f>+'[1]CONSOLIDADO SEPTIEMBRE'!$L$84</f>
        <v>445155.04</v>
      </c>
      <c r="M19" s="27">
        <f>+'[1]CONSOLIDADO OCTUBRE'!$L$84</f>
        <v>81528.560000000012</v>
      </c>
      <c r="N19" s="27">
        <f>+'[1]CONSOLIDADO NOVIEMBRE'!$L$84</f>
        <v>827840.54999999993</v>
      </c>
    </row>
    <row r="20" spans="1:16" ht="20.25" x14ac:dyDescent="0.3">
      <c r="A20" s="24" t="s">
        <v>31</v>
      </c>
      <c r="B20" s="25">
        <v>3516500</v>
      </c>
      <c r="C20" s="26"/>
      <c r="D20" s="27">
        <f>+'[1]CONSOLIDADO ENERO'!$L$102</f>
        <v>0</v>
      </c>
      <c r="E20" s="27">
        <f>+'[1]CONSOLIDADO FEBRERO'!$L$102</f>
        <v>0</v>
      </c>
      <c r="F20" s="27">
        <f>+'[1]CONSOLIDADO MARZO'!$L$102</f>
        <v>928660</v>
      </c>
      <c r="G20" s="27">
        <f>+'[1]CONSOLIDADO ABRIL'!$L$102</f>
        <v>0</v>
      </c>
      <c r="H20" s="27">
        <f>+'[1]CONSOLIDADO MAYO'!$L$102</f>
        <v>40710</v>
      </c>
      <c r="I20" s="27">
        <f>+'[1]CONSOLIDADO JUNIO'!$L$102</f>
        <v>59000</v>
      </c>
      <c r="J20" s="27">
        <f>+'[1]CONSOLIDADO JULIO'!$L$102</f>
        <v>16992</v>
      </c>
      <c r="K20" s="27">
        <f>+'[1]CONSOLIDADO AGOSTO'!$L$102</f>
        <v>0</v>
      </c>
      <c r="L20" s="27">
        <f>+'[1]CONSOLIDADO SEPTIEMBRE'!$L$102</f>
        <v>0</v>
      </c>
      <c r="M20" s="27">
        <f>+'[1]CONSOLIDADO OCTUBRE'!$L$102</f>
        <v>0</v>
      </c>
      <c r="N20" s="27">
        <f>+'[1]CONSOLIDADO NOVIEMBRE'!$L$102</f>
        <v>0</v>
      </c>
    </row>
    <row r="21" spans="1:16" ht="20.25" x14ac:dyDescent="0.3">
      <c r="A21" s="24" t="s">
        <v>32</v>
      </c>
      <c r="B21" s="25">
        <v>470000</v>
      </c>
      <c r="C21" s="26"/>
      <c r="D21" s="27">
        <f>+'[1]CONSOLIDADO ENERO'!$L$107</f>
        <v>0</v>
      </c>
      <c r="E21" s="27">
        <f>+'[1]CONSOLIDADO FEBRERO'!$L$107</f>
        <v>0</v>
      </c>
      <c r="F21" s="27">
        <f>+'[1]CONSOLIDADO MARZO'!$L$107</f>
        <v>0</v>
      </c>
      <c r="G21" s="27">
        <f>+'[1]CONSOLIDADO ABRIL'!$L$107</f>
        <v>0</v>
      </c>
      <c r="H21" s="27">
        <f>+'[1]CONSOLIDADO MAYO'!$L$107</f>
        <v>283099.52000000002</v>
      </c>
      <c r="I21" s="27">
        <f>+'[1]CONSOLIDADO JUNIO'!$L$107</f>
        <v>0</v>
      </c>
      <c r="J21" s="27">
        <f>+'[1]CONSOLIDADO JULIO'!$L$107</f>
        <v>90337</v>
      </c>
      <c r="K21" s="27">
        <f>+'[1]CONSOLIDADO AGOSTO'!$L$107</f>
        <v>0</v>
      </c>
      <c r="L21" s="27">
        <f>+'[1]CONSOLIDADO SEPTIEMBRE'!$L$107</f>
        <v>0</v>
      </c>
      <c r="M21" s="27">
        <f>+'[1]CONSOLIDADO OCTUBRE'!$L$107</f>
        <v>0</v>
      </c>
      <c r="N21" s="27">
        <f>+'[1]CONSOLIDADO NOVIEMBRE'!$L$107</f>
        <v>44400</v>
      </c>
    </row>
    <row r="22" spans="1:16" ht="20.25" x14ac:dyDescent="0.3">
      <c r="A22" s="24" t="s">
        <v>33</v>
      </c>
      <c r="B22" s="25">
        <v>595000</v>
      </c>
      <c r="C22" s="26"/>
      <c r="D22" s="27">
        <f>+'[1]CONSOLIDADO ENERO'!$L$112</f>
        <v>12500</v>
      </c>
      <c r="E22" s="27">
        <f>+'[1]CONSOLIDADO FEBRERO'!$L$112</f>
        <v>14500</v>
      </c>
      <c r="F22" s="27">
        <f>+'[1]CONSOLIDADO MARZO'!$L$112</f>
        <v>18500</v>
      </c>
      <c r="G22" s="27">
        <f>+'[1]CONSOLIDADO ABRIL'!$L$112</f>
        <v>87000</v>
      </c>
      <c r="H22" s="27">
        <f>+'[1]CONSOLIDADO MAYO'!$L$112</f>
        <v>0</v>
      </c>
      <c r="I22" s="27">
        <f>+'[1]CONSOLIDADO JUNIO'!$L$112</f>
        <v>54900</v>
      </c>
      <c r="J22" s="27">
        <f>+'[1]CONSOLIDADO JULIO'!$L$112</f>
        <v>7050</v>
      </c>
      <c r="K22" s="27">
        <f>+'[1]CONSOLIDADO AGOSTO'!$L$112</f>
        <v>2000</v>
      </c>
      <c r="L22" s="27">
        <f>+'[1]CONSOLIDADO SEPTIEMBRE'!$L$112</f>
        <v>4592</v>
      </c>
      <c r="M22" s="27">
        <f>+'[1]CONSOLIDADO OCTUBRE'!$L$112</f>
        <v>4970</v>
      </c>
      <c r="N22" s="27">
        <f>+'[1]CONSOLIDADO NOVIEMBRE'!$L$112</f>
        <v>2920</v>
      </c>
    </row>
    <row r="23" spans="1:16" ht="20.25" x14ac:dyDescent="0.3">
      <c r="A23" s="24" t="s">
        <v>34</v>
      </c>
      <c r="B23" s="25">
        <v>3305959.14</v>
      </c>
      <c r="C23" s="26"/>
      <c r="D23" s="27">
        <f>+'[1]CONSOLIDADO ENERO'!$L$121</f>
        <v>77410.61</v>
      </c>
      <c r="E23" s="27">
        <f>+'[1]CONSOLIDADO FEBRERO'!$L$121</f>
        <v>486931.91</v>
      </c>
      <c r="F23" s="27">
        <f>+'[1]CONSOLIDADO MARZO'!$L$121</f>
        <v>280138.36</v>
      </c>
      <c r="G23" s="27">
        <f>+'[1]CONSOLIDADO ABRIL'!$L$121</f>
        <v>133230.60999999999</v>
      </c>
      <c r="H23" s="27">
        <f>+'[1]CONSOLIDADO MAYO'!$L$121</f>
        <v>644076.11</v>
      </c>
      <c r="I23" s="27">
        <f>+'[1]CONSOLIDADO JUNIO'!$L$121</f>
        <v>275018.36</v>
      </c>
      <c r="J23" s="27">
        <f>+'[1]CONSOLIDADO JULIO'!$L$121</f>
        <v>579738.36</v>
      </c>
      <c r="K23" s="27">
        <f>+'[1]CONSOLIDADO AGOSTO'!$L$121</f>
        <v>313258.62</v>
      </c>
      <c r="L23" s="27">
        <f>+'[1]CONSOLIDADO SEPTIEMBRE'!$L$121</f>
        <v>451128.37</v>
      </c>
      <c r="M23" s="27">
        <f>+'[1]CONSOLIDADO OCTUBRE'!$L$121</f>
        <v>787138.38000000012</v>
      </c>
      <c r="N23" s="27">
        <f>+'[1]CONSOLIDADO NOVIEMBRE'!$L$121</f>
        <v>260858.37</v>
      </c>
    </row>
    <row r="24" spans="1:16" ht="20.25" x14ac:dyDescent="0.3">
      <c r="A24" s="24" t="s">
        <v>35</v>
      </c>
      <c r="B24" s="25"/>
      <c r="C24" s="26"/>
      <c r="D24" s="27">
        <f>+'[1]CONSOLIDADO ENERO'!$L$144</f>
        <v>0</v>
      </c>
      <c r="E24" s="27">
        <f>+'[1]CONSOLIDADO FEBRERO'!$L$144</f>
        <v>0</v>
      </c>
      <c r="F24" s="27">
        <f>+'[1]CONSOLIDADO MARZO'!$L$144</f>
        <v>0</v>
      </c>
      <c r="G24" s="27">
        <f>+'[1]CONSOLIDADO ABRIL'!$L$144</f>
        <v>0</v>
      </c>
      <c r="H24" s="27">
        <f>+'[1]CONSOLIDADO MAYO'!$L$144</f>
        <v>0</v>
      </c>
      <c r="I24" s="27">
        <f>+'[1]CONSOLIDADO JUNIO'!$L$144</f>
        <v>0</v>
      </c>
      <c r="J24" s="27">
        <f>+'[1]CONSOLIDADO JULIO'!$L$144</f>
        <v>0</v>
      </c>
      <c r="K24" s="27">
        <f>+'[1]CONSOLIDADO AGOSTO'!$L$144</f>
        <v>0</v>
      </c>
      <c r="L24" s="27">
        <f>+'[1]CONSOLIDADO SEPTIEMBRE'!$L$144</f>
        <v>0</v>
      </c>
      <c r="M24" s="27">
        <f>+'[1]CONSOLIDADO OCTUBRE'!$L$144</f>
        <v>279731.07</v>
      </c>
      <c r="N24" s="27">
        <f>+'[1]CONSOLIDADO NOVIEMBRE'!$L$144</f>
        <v>0</v>
      </c>
    </row>
    <row r="25" spans="1:16" ht="20.25" x14ac:dyDescent="0.3">
      <c r="A25" s="24" t="s">
        <v>36</v>
      </c>
      <c r="B25" s="25">
        <v>6850000</v>
      </c>
      <c r="C25" s="26"/>
      <c r="D25" s="27">
        <f>+'[1]CONSOLIDADO ENERO'!$L$153</f>
        <v>74641.600000000006</v>
      </c>
      <c r="E25" s="27">
        <f>+'[1]CONSOLIDADO FEBRERO'!$L$153</f>
        <v>435777</v>
      </c>
      <c r="F25" s="27">
        <f>+'[1]CONSOLIDADO MARZO'!$L$153</f>
        <v>7490</v>
      </c>
      <c r="G25" s="27">
        <f>+'[1]CONSOLIDADO ABRIL'!$L$153</f>
        <v>59708</v>
      </c>
      <c r="H25" s="27">
        <f>+'[1]CONSOLIDADO MAYO'!$L$153</f>
        <v>2381919.98</v>
      </c>
      <c r="I25" s="27">
        <f>+'[1]CONSOLIDADO JUNIO'!$L$153</f>
        <v>1098052.3999999999</v>
      </c>
      <c r="J25" s="27">
        <f>+'[1]CONSOLIDADO JULIO'!$L$153</f>
        <v>353553</v>
      </c>
      <c r="K25" s="27">
        <f>+'[1]CONSOLIDADO AGOSTO'!$L$153</f>
        <v>826750</v>
      </c>
      <c r="L25" s="27">
        <f>+'[1]CONSOLIDADO SEPTIEMBRE'!$L$153</f>
        <v>492238.94</v>
      </c>
      <c r="M25" s="27">
        <f>+'[1]CONSOLIDADO OCTUBRE'!$L$153</f>
        <v>37751</v>
      </c>
      <c r="N25" s="27">
        <f>+'[1]CONSOLIDADO NOVIEMBRE'!$L$153</f>
        <v>112967</v>
      </c>
    </row>
    <row r="26" spans="1:16" ht="20.25" x14ac:dyDescent="0.3">
      <c r="A26" s="24" t="s">
        <v>37</v>
      </c>
      <c r="B26" s="25">
        <v>2715978.88</v>
      </c>
      <c r="C26" s="26"/>
      <c r="D26" s="27">
        <f>+'[1]CONSOLIDADO ENERO'!$L$175</f>
        <v>3927.3</v>
      </c>
      <c r="E26" s="27">
        <f>+'[1]CONSOLIDADO FEBRERO'!$L$175</f>
        <v>19863.86</v>
      </c>
      <c r="F26" s="27">
        <f>+'[1]CONSOLIDADO MARZO'!$L$175</f>
        <v>19668.93</v>
      </c>
      <c r="G26" s="27">
        <f>+'[1]CONSOLIDADO ABRIL'!$L$175</f>
        <v>43734.35</v>
      </c>
      <c r="H26" s="27">
        <f>+'[1]CONSOLIDADO MAYO'!$L$175</f>
        <v>54644.959999999999</v>
      </c>
      <c r="I26" s="27">
        <f>+'[1]CONSOLIDADO JUNIO'!$L$175</f>
        <v>54797.21</v>
      </c>
      <c r="J26" s="27">
        <f>+'[1]CONSOLIDADO JULIO'!$L$175</f>
        <v>17044.669999999998</v>
      </c>
      <c r="K26" s="27">
        <f>+'[1]CONSOLIDADO AGOSTO'!$L$175</f>
        <v>437263.54</v>
      </c>
      <c r="L26" s="27">
        <f>+'[1]CONSOLIDADO SEPTIEMBRE'!$L$175</f>
        <v>27635.279999999999</v>
      </c>
      <c r="M26" s="27">
        <f>+'[1]CONSOLIDADO OCTUBRE'!$L$175</f>
        <v>43130.79</v>
      </c>
      <c r="N26" s="27">
        <f>+'[1]CONSOLIDADO NOVIEMBRE'!$L$175</f>
        <v>23342.36</v>
      </c>
    </row>
    <row r="27" spans="1:16" ht="20.25" x14ac:dyDescent="0.3">
      <c r="A27" s="24" t="s">
        <v>38</v>
      </c>
      <c r="B27" s="25">
        <v>104500</v>
      </c>
      <c r="C27" s="26"/>
      <c r="D27" s="27">
        <f>+'[1]CONSOLIDADO ENERO'!$L$204</f>
        <v>0</v>
      </c>
      <c r="E27" s="27">
        <f>+'[1]CONSOLIDADO FEBRERO'!$L$204</f>
        <v>391481.39999999997</v>
      </c>
      <c r="F27" s="27">
        <f>+'[1]CONSOLIDADO MARZO'!$L$204</f>
        <v>500</v>
      </c>
      <c r="G27" s="27">
        <f>+'[1]CONSOLIDADO ABRIL'!$L$204</f>
        <v>321530.11</v>
      </c>
      <c r="H27" s="27">
        <f>+'[1]CONSOLIDADO MAYO'!$L$204</f>
        <v>235953.09999999998</v>
      </c>
      <c r="I27" s="27">
        <f>+'[1]CONSOLIDADO JUNIO'!$L$204</f>
        <v>547335.09</v>
      </c>
      <c r="J27" s="27">
        <f>+'[1]CONSOLIDADO JULIO'!$L$204</f>
        <v>380387.64</v>
      </c>
      <c r="K27" s="27">
        <f>+'[1]CONSOLIDADO AGOSTO'!$L$204</f>
        <v>259945.12999999998</v>
      </c>
      <c r="L27" s="27">
        <f>+'[1]CONSOLIDADO SEPTIEMBRE'!$L$204</f>
        <v>248689.1</v>
      </c>
      <c r="M27" s="27">
        <f>+'[1]CONSOLIDADO OCTUBRE'!$L$204</f>
        <v>85500</v>
      </c>
      <c r="N27" s="27">
        <f>+'[1]CONSOLIDADO NOVIEMBRE'!$L$204</f>
        <v>29113.8</v>
      </c>
    </row>
    <row r="28" spans="1:16" ht="20.25" x14ac:dyDescent="0.3">
      <c r="A28" s="17" t="s">
        <v>39</v>
      </c>
      <c r="B28" s="18">
        <f>B29+B30+B31+B32+B33+B34+B35+B36+B37</f>
        <v>28604200</v>
      </c>
      <c r="C28" s="17"/>
      <c r="D28" s="19">
        <f>D29+D30+D31+D32+D33+D34+D35+D36+D37</f>
        <v>268674.17</v>
      </c>
      <c r="E28" s="19">
        <f t="shared" ref="E28:P28" si="3">E29+E30+E31+E32+E33+E34+E35+E36+E37</f>
        <v>8151637.4800000004</v>
      </c>
      <c r="F28" s="19">
        <f t="shared" si="3"/>
        <v>1505142.24</v>
      </c>
      <c r="G28" s="19">
        <f t="shared" si="3"/>
        <v>2857433.2800000003</v>
      </c>
      <c r="H28" s="19">
        <f t="shared" si="3"/>
        <v>7300232.0299999993</v>
      </c>
      <c r="I28" s="19">
        <f t="shared" si="3"/>
        <v>5405400.96</v>
      </c>
      <c r="J28" s="19">
        <f t="shared" si="3"/>
        <v>1535697.9199999999</v>
      </c>
      <c r="K28" s="19">
        <f t="shared" si="3"/>
        <v>5730145.9299999997</v>
      </c>
      <c r="L28" s="19">
        <f t="shared" si="3"/>
        <v>3259334.9299999997</v>
      </c>
      <c r="M28" s="19">
        <f t="shared" si="3"/>
        <v>3382257.9099999997</v>
      </c>
      <c r="N28" s="19">
        <f t="shared" si="3"/>
        <v>1952534.54</v>
      </c>
      <c r="O28" s="19">
        <f t="shared" si="3"/>
        <v>0</v>
      </c>
      <c r="P28" s="19">
        <f t="shared" si="3"/>
        <v>0</v>
      </c>
    </row>
    <row r="29" spans="1:16" ht="20.25" x14ac:dyDescent="0.3">
      <c r="A29" s="24" t="s">
        <v>40</v>
      </c>
      <c r="B29" s="25">
        <v>2300000</v>
      </c>
      <c r="C29" s="26"/>
      <c r="D29" s="27">
        <f>+'[1]CONSOLIDADO ENERO'!$L$209</f>
        <v>0</v>
      </c>
      <c r="E29" s="27">
        <f>+'[1]CONSOLIDADO FEBRERO'!$L$209</f>
        <v>0</v>
      </c>
      <c r="F29" s="27">
        <f>+'[1]CONSOLIDADO MARZO'!$L$209</f>
        <v>0</v>
      </c>
      <c r="G29" s="27">
        <f>+'[1]CONSOLIDADO ABRIL'!$L$209</f>
        <v>229406.84</v>
      </c>
      <c r="H29" s="27">
        <f>+'[1]CONSOLIDADO MAYO'!$L$209</f>
        <v>0</v>
      </c>
      <c r="I29" s="27">
        <f>+'[1]CONSOLIDADO JUNIO'!$L$209</f>
        <v>69501.47</v>
      </c>
      <c r="J29" s="27">
        <f>+'[1]CONSOLIDADO JULIO'!$L$209</f>
        <v>144904.64000000001</v>
      </c>
      <c r="K29" s="27">
        <f>+'[1]CONSOLIDADO AGOSTO'!$L$209</f>
        <v>29440</v>
      </c>
      <c r="L29" s="27">
        <f>+'[1]CONSOLIDADO SEPTIEMBRE'!$L$209</f>
        <v>37568.400000000001</v>
      </c>
      <c r="M29" s="27">
        <f>+'[1]CONSOLIDADO OCTUBRE'!$L$209</f>
        <v>5900</v>
      </c>
      <c r="N29" s="27">
        <f>+'[1]CONSOLIDADO NOVIEMBRE'!$L$209</f>
        <v>9925</v>
      </c>
    </row>
    <row r="30" spans="1:16" ht="20.25" x14ac:dyDescent="0.3">
      <c r="A30" s="24" t="s">
        <v>41</v>
      </c>
      <c r="B30" s="25">
        <v>400000</v>
      </c>
      <c r="C30" s="26"/>
      <c r="D30" s="27">
        <f>+'[1]CONSOLIDADO ENERO'!$L$221</f>
        <v>0</v>
      </c>
      <c r="E30" s="27">
        <f>+'[1]CONSOLIDADO FEBRERO'!$L$221</f>
        <v>22420</v>
      </c>
      <c r="F30" s="27">
        <f>+'[1]CONSOLIDADO MARZO'!$L$221</f>
        <v>0</v>
      </c>
      <c r="G30" s="27">
        <f>+'[1]CONSOLIDADO ABRIL'!$L$221</f>
        <v>0</v>
      </c>
      <c r="H30" s="27">
        <f>+'[1]CONSOLIDADO MAYO'!$L$221</f>
        <v>130378.2</v>
      </c>
      <c r="I30" s="27">
        <f>+'[1]CONSOLIDADO JUNIO'!$L$221</f>
        <v>338660</v>
      </c>
      <c r="J30" s="27">
        <f>+'[1]CONSOLIDADO JULIO'!$L$221</f>
        <v>0</v>
      </c>
      <c r="K30" s="27">
        <f>+'[1]CONSOLIDADO AGOSTO'!$L$221</f>
        <v>0</v>
      </c>
      <c r="L30" s="27">
        <f>+'[1]CONSOLIDADO SEPTIEMBRE'!$L$221</f>
        <v>0</v>
      </c>
      <c r="M30" s="27">
        <f>+'[1]CONSOLIDADO OCTUBRE'!$L$221</f>
        <v>371700</v>
      </c>
      <c r="N30" s="27">
        <f>+'[1]CONSOLIDADO NOVIEMBRE'!$L$221</f>
        <v>0</v>
      </c>
    </row>
    <row r="31" spans="1:16" ht="20.25" x14ac:dyDescent="0.3">
      <c r="A31" s="24" t="s">
        <v>42</v>
      </c>
      <c r="B31" s="25">
        <v>2952400</v>
      </c>
      <c r="C31" s="26"/>
      <c r="D31" s="27">
        <f>+'[1]CONSOLIDADO ENERO'!$L$228</f>
        <v>0</v>
      </c>
      <c r="E31" s="27">
        <f>+'[1]CONSOLIDADO FEBRERO'!$L$228</f>
        <v>113280</v>
      </c>
      <c r="F31" s="27">
        <f>+'[1]CONSOLIDADO MARZO'!$L$228</f>
        <v>0</v>
      </c>
      <c r="G31" s="27">
        <f>+'[1]CONSOLIDADO ABRIL'!$L$228</f>
        <v>0</v>
      </c>
      <c r="H31" s="27">
        <f>+'[1]CONSOLIDADO MAYO'!$L$228</f>
        <v>1307385.23</v>
      </c>
      <c r="I31" s="27">
        <f>+'[1]CONSOLIDADO JUNIO'!$L$228</f>
        <v>270935.09000000003</v>
      </c>
      <c r="J31" s="27">
        <f>+'[1]CONSOLIDADO JULIO'!$L$228</f>
        <v>0</v>
      </c>
      <c r="K31" s="27">
        <f>+'[1]CONSOLIDADO AGOSTO'!$L$228</f>
        <v>1427640.7</v>
      </c>
      <c r="L31" s="27">
        <f>+'[1]CONSOLIDADO SEPTIEMBRE'!$L$228</f>
        <v>1239250</v>
      </c>
      <c r="M31" s="27">
        <f>+'[1]CONSOLIDADO OCTUBRE'!$L$228</f>
        <v>0</v>
      </c>
      <c r="N31" s="27">
        <f>+'[1]CONSOLIDADO NOVIEMBRE'!$L$228</f>
        <v>0</v>
      </c>
    </row>
    <row r="32" spans="1:16" ht="20.25" x14ac:dyDescent="0.3">
      <c r="A32" s="24" t="s">
        <v>43</v>
      </c>
      <c r="B32" s="25">
        <v>3000000</v>
      </c>
      <c r="C32" s="26"/>
      <c r="D32" s="27">
        <f>+'[1]CONSOLIDADO ENERO'!$L$241</f>
        <v>0</v>
      </c>
      <c r="E32" s="27">
        <f>+'[1]CONSOLIDADO FEBRERO'!$L$241</f>
        <v>133379.5</v>
      </c>
      <c r="F32" s="27">
        <f>+'[1]CONSOLIDADO MARZO'!$L$241</f>
        <v>10000</v>
      </c>
      <c r="G32" s="27">
        <f>+'[1]CONSOLIDADO ABRIL'!$L$241</f>
        <v>51675</v>
      </c>
      <c r="H32" s="27">
        <f>+'[1]CONSOLIDADO MAYO'!$L$241</f>
        <v>0</v>
      </c>
      <c r="I32" s="27">
        <f>+'[1]CONSOLIDADO JUNIO'!$L$241</f>
        <v>14958</v>
      </c>
      <c r="J32" s="27">
        <f>+'[1]CONSOLIDADO JULIO'!$L$241</f>
        <v>0</v>
      </c>
      <c r="K32" s="27">
        <f>+'[1]CONSOLIDADO AGOSTO'!$L$241</f>
        <v>0</v>
      </c>
      <c r="L32" s="27">
        <f>+'[1]CONSOLIDADO SEPTIEMBRE'!$L$241</f>
        <v>89950</v>
      </c>
      <c r="M32" s="27">
        <f>+'[1]CONSOLIDADO OCTUBRE'!$L$241</f>
        <v>5657.6</v>
      </c>
      <c r="N32" s="27">
        <f>+'[1]CONSOLIDADO NOVIEMBRE'!$L$241</f>
        <v>1157472</v>
      </c>
    </row>
    <row r="33" spans="1:16" ht="20.25" x14ac:dyDescent="0.3">
      <c r="A33" s="24" t="s">
        <v>44</v>
      </c>
      <c r="B33" s="25">
        <v>815000</v>
      </c>
      <c r="C33" s="26"/>
      <c r="D33" s="27">
        <f>+'[1]CONSOLIDADO ENERO'!$L$246</f>
        <v>51153</v>
      </c>
      <c r="E33" s="27">
        <f>+'[1]CONSOLIDADO FEBRERO'!$L$246</f>
        <v>119671.98000000001</v>
      </c>
      <c r="F33" s="27">
        <f>+'[1]CONSOLIDADO MARZO'!$L$246</f>
        <v>0</v>
      </c>
      <c r="G33" s="27">
        <f>+'[1]CONSOLIDADO ABRIL'!$L$246</f>
        <v>129420.98999999999</v>
      </c>
      <c r="H33" s="27">
        <f>+'[1]CONSOLIDADO MAYO'!$L$246</f>
        <v>0</v>
      </c>
      <c r="I33" s="27">
        <f>+'[1]CONSOLIDADO JUNIO'!$L$246</f>
        <v>211595</v>
      </c>
      <c r="J33" s="27">
        <f>+'[1]CONSOLIDADO JULIO'!$L$246</f>
        <v>210810</v>
      </c>
      <c r="K33" s="27">
        <f>+'[1]CONSOLIDADO AGOSTO'!$L$246</f>
        <v>15840.8</v>
      </c>
      <c r="L33" s="27">
        <f>+'[1]CONSOLIDADO SEPTIEMBRE'!$L$246</f>
        <v>1410</v>
      </c>
      <c r="M33" s="27">
        <f>+'[1]CONSOLIDADO OCTUBRE'!$L$246</f>
        <v>0</v>
      </c>
      <c r="N33" s="27">
        <f>+'[1]CONSOLIDADO NOVIEMBRE'!$L$246</f>
        <v>3121</v>
      </c>
    </row>
    <row r="34" spans="1:16" ht="20.25" x14ac:dyDescent="0.3">
      <c r="A34" s="24" t="s">
        <v>45</v>
      </c>
      <c r="B34" s="25">
        <v>1931800</v>
      </c>
      <c r="C34" s="26"/>
      <c r="D34" s="27">
        <f>+'[1]CONSOLIDADO ENERO'!$L$257</f>
        <v>0</v>
      </c>
      <c r="E34" s="27">
        <f>+'[1]CONSOLIDADO FEBRERO'!$L$257</f>
        <v>420350.04000000004</v>
      </c>
      <c r="F34" s="27">
        <f>+'[1]CONSOLIDADO MARZO'!$L$257</f>
        <v>6667</v>
      </c>
      <c r="G34" s="27">
        <f>+'[1]CONSOLIDADO ABRIL'!$L$257</f>
        <v>459387</v>
      </c>
      <c r="H34" s="27">
        <f>+'[1]CONSOLIDADO MAYO'!$L$257</f>
        <v>255500.37</v>
      </c>
      <c r="I34" s="27">
        <f>+'[1]CONSOLIDADO JUNIO'!$L$257</f>
        <v>4050</v>
      </c>
      <c r="J34" s="27">
        <f>+'[1]CONSOLIDADO JULIO'!$L$257</f>
        <v>7400</v>
      </c>
      <c r="K34" s="27">
        <f>+'[1]CONSOLIDADO AGOSTO'!$L$257</f>
        <v>121729.5</v>
      </c>
      <c r="L34" s="27">
        <f>+'[1]CONSOLIDADO SEPTIEMBRE'!$L$257</f>
        <v>3304</v>
      </c>
      <c r="M34" s="27">
        <f>+'[1]CONSOLIDADO OCTUBRE'!$L$257</f>
        <v>195685.76000000001</v>
      </c>
      <c r="N34" s="27">
        <f>+'[1]CONSOLIDADO NOVIEMBRE'!$L$257</f>
        <v>0</v>
      </c>
    </row>
    <row r="35" spans="1:16" ht="20.25" x14ac:dyDescent="0.3">
      <c r="A35" s="24" t="s">
        <v>46</v>
      </c>
      <c r="B35" s="25">
        <v>10406000</v>
      </c>
      <c r="C35" s="26"/>
      <c r="D35" s="27">
        <f>+'[1]CONSOLIDADO ENERO'!$L$282</f>
        <v>188376.65</v>
      </c>
      <c r="E35" s="27">
        <f>+'[1]CONSOLIDADO FEBRERO'!$L$282</f>
        <v>2364959.88</v>
      </c>
      <c r="F35" s="27">
        <f>+'[1]CONSOLIDADO MARZO'!$L$282</f>
        <v>0</v>
      </c>
      <c r="G35" s="27">
        <f>+'[1]CONSOLIDADO ABRIL'!$L$282</f>
        <v>1231689.6299999999</v>
      </c>
      <c r="H35" s="27">
        <f>+'[1]CONSOLIDADO MAYO'!$L$282</f>
        <v>1323423.1100000001</v>
      </c>
      <c r="I35" s="27">
        <f>+'[1]CONSOLIDADO JUNIO'!$L$282</f>
        <v>353252.43</v>
      </c>
      <c r="J35" s="27">
        <f>+'[1]CONSOLIDADO JULIO'!$L$282</f>
        <v>20745</v>
      </c>
      <c r="K35" s="27">
        <f>+'[1]CONSOLIDADO AGOSTO'!$L$282</f>
        <v>86636.9</v>
      </c>
      <c r="L35" s="27">
        <f>+'[1]CONSOLIDADO SEPTIEMBRE'!$L$282</f>
        <v>693070.21</v>
      </c>
      <c r="M35" s="27">
        <f>+'[1]CONSOLIDADO OCTUBRE'!$L$282</f>
        <v>0</v>
      </c>
      <c r="N35" s="27">
        <f>+'[1]CONSOLIDADO NOVIEMBRE'!$L$282</f>
        <v>352260.6</v>
      </c>
    </row>
    <row r="36" spans="1:16" ht="20.25" x14ac:dyDescent="0.3">
      <c r="A36" s="24" t="s">
        <v>47</v>
      </c>
      <c r="B36" s="25"/>
      <c r="C36" s="26"/>
      <c r="D36" s="27">
        <f>+'[1]CONSOLIDADO ENERO'!$L$299</f>
        <v>0</v>
      </c>
      <c r="E36" s="27">
        <f>+'[1]CONSOLIDADO FEBRERO'!$L$299</f>
        <v>0</v>
      </c>
      <c r="F36" s="27">
        <f>+'[1]CONSOLIDADO MARZO'!$L$299</f>
        <v>0</v>
      </c>
      <c r="G36" s="27">
        <f>+'[1]CONSOLIDADO ABRIL'!$L$299</f>
        <v>0</v>
      </c>
      <c r="H36" s="27">
        <f>+'[1]CONSOLIDADO MAYO'!$L$299</f>
        <v>0</v>
      </c>
      <c r="I36" s="27">
        <f>+'[1]CONSOLIDADO JUNIO'!$L$299</f>
        <v>0</v>
      </c>
      <c r="J36" s="27">
        <f>+'[1]CONSOLIDADO JULIO'!$L$299</f>
        <v>0</v>
      </c>
      <c r="K36" s="27">
        <f>+'[1]CONSOLIDADO AGOSTO'!$L$299</f>
        <v>0</v>
      </c>
      <c r="L36" s="27">
        <f>+'[1]CONSOLIDADO SEPTIEMBRE'!$L$299</f>
        <v>0</v>
      </c>
      <c r="M36" s="27">
        <f>+'[1]CONSOLIDADO OCTUBRE'!$L$299</f>
        <v>0</v>
      </c>
      <c r="N36" s="27">
        <f>+'[1]CONSOLIDADO NOVIEMBRE'!$L$299</f>
        <v>0</v>
      </c>
    </row>
    <row r="37" spans="1:16" ht="20.25" x14ac:dyDescent="0.3">
      <c r="A37" s="24" t="s">
        <v>48</v>
      </c>
      <c r="B37" s="25">
        <v>6799000</v>
      </c>
      <c r="C37" s="26"/>
      <c r="D37" s="27">
        <f>+'[1]CONSOLIDADO ENERO'!$L$304</f>
        <v>29144.52</v>
      </c>
      <c r="E37" s="27">
        <f>+'[1]CONSOLIDADO FEBRERO'!$L$304</f>
        <v>4977576.08</v>
      </c>
      <c r="F37" s="27">
        <f>+'[1]CONSOLIDADO MARZO'!$L$304</f>
        <v>1488475.24</v>
      </c>
      <c r="G37" s="27">
        <f>+'[1]CONSOLIDADO ABRIL'!$L$304</f>
        <v>755853.82000000007</v>
      </c>
      <c r="H37" s="27">
        <f>+'[1]CONSOLIDADO MAYO'!$L$304</f>
        <v>4283545.1199999992</v>
      </c>
      <c r="I37" s="27">
        <f>+'[1]CONSOLIDADO JUNIO'!$L$304</f>
        <v>4142448.97</v>
      </c>
      <c r="J37" s="27">
        <f>+'[1]CONSOLIDADO JULIO'!$L$304</f>
        <v>1151838.28</v>
      </c>
      <c r="K37" s="27">
        <f>+'[1]CONSOLIDADO AGOSTO'!$L$304</f>
        <v>4048858.03</v>
      </c>
      <c r="L37" s="27">
        <f>+'[1]CONSOLIDADO SEPTIEMBRE'!$L$304</f>
        <v>1194782.32</v>
      </c>
      <c r="M37" s="27">
        <f>+'[1]CONSOLIDADO OCTUBRE'!$L$304</f>
        <v>2803314.55</v>
      </c>
      <c r="N37" s="27">
        <f>+'[1]CONSOLIDADO NOVIEMBRE'!$L$304</f>
        <v>429755.94</v>
      </c>
    </row>
    <row r="38" spans="1:16" x14ac:dyDescent="0.25">
      <c r="A38" s="17" t="s">
        <v>49</v>
      </c>
      <c r="B38" s="17">
        <f>B39+B40+B41+B42+B43+B44+B45+B46+C46</f>
        <v>0</v>
      </c>
      <c r="C38" s="17"/>
      <c r="D38" s="17">
        <f>D39+D40+D41+D42+D43+D44+D45+D46</f>
        <v>0</v>
      </c>
      <c r="E38" s="17">
        <f t="shared" ref="E38:P38" si="4">E39+E40+E41+E42+E43+E44+E45+E46</f>
        <v>0</v>
      </c>
      <c r="F38" s="17">
        <f t="shared" si="4"/>
        <v>0</v>
      </c>
      <c r="G38" s="17">
        <f t="shared" si="4"/>
        <v>0</v>
      </c>
      <c r="H38" s="17">
        <f t="shared" si="4"/>
        <v>0</v>
      </c>
      <c r="I38" s="17">
        <f t="shared" si="4"/>
        <v>0</v>
      </c>
      <c r="J38" s="17">
        <f t="shared" si="4"/>
        <v>0</v>
      </c>
      <c r="K38" s="17">
        <f t="shared" si="4"/>
        <v>0</v>
      </c>
      <c r="L38" s="17">
        <f t="shared" si="4"/>
        <v>0</v>
      </c>
      <c r="M38" s="17">
        <f t="shared" si="4"/>
        <v>0</v>
      </c>
      <c r="N38" s="17">
        <f t="shared" si="4"/>
        <v>0</v>
      </c>
      <c r="O38" s="17">
        <f t="shared" si="4"/>
        <v>0</v>
      </c>
      <c r="P38" s="17">
        <f t="shared" si="4"/>
        <v>0</v>
      </c>
    </row>
    <row r="39" spans="1:16" ht="20.25" x14ac:dyDescent="0.3">
      <c r="A39" s="24" t="s">
        <v>50</v>
      </c>
      <c r="B39" s="25"/>
      <c r="C39" s="26"/>
    </row>
    <row r="40" spans="1:16" ht="20.25" x14ac:dyDescent="0.3">
      <c r="A40" s="24" t="s">
        <v>51</v>
      </c>
      <c r="B40" s="25"/>
      <c r="C40" s="26"/>
    </row>
    <row r="41" spans="1:16" ht="20.25" x14ac:dyDescent="0.3">
      <c r="A41" s="24" t="s">
        <v>52</v>
      </c>
      <c r="B41" s="25"/>
      <c r="C41" s="26"/>
    </row>
    <row r="42" spans="1:16" ht="20.25" x14ac:dyDescent="0.3">
      <c r="A42" s="24" t="s">
        <v>53</v>
      </c>
      <c r="B42" s="25"/>
      <c r="C42" s="26"/>
    </row>
    <row r="43" spans="1:16" ht="20.25" x14ac:dyDescent="0.3">
      <c r="A43" s="24" t="s">
        <v>54</v>
      </c>
      <c r="B43" s="25"/>
      <c r="C43" s="26"/>
    </row>
    <row r="44" spans="1:16" ht="20.25" x14ac:dyDescent="0.3">
      <c r="A44" s="24" t="s">
        <v>55</v>
      </c>
      <c r="B44" s="25"/>
      <c r="C44" s="26"/>
    </row>
    <row r="45" spans="1:16" ht="20.25" x14ac:dyDescent="0.3">
      <c r="A45" s="24" t="s">
        <v>56</v>
      </c>
      <c r="B45" s="25"/>
      <c r="C45" s="26"/>
    </row>
    <row r="46" spans="1:16" ht="20.25" x14ac:dyDescent="0.3">
      <c r="A46" s="24" t="s">
        <v>57</v>
      </c>
      <c r="B46" s="25"/>
      <c r="C46" s="26"/>
    </row>
    <row r="47" spans="1:16" x14ac:dyDescent="0.25">
      <c r="A47" s="17" t="s">
        <v>58</v>
      </c>
      <c r="B47" s="17">
        <f>B48+B49+B50+B51+B52+B53</f>
        <v>0</v>
      </c>
      <c r="C47" s="17"/>
      <c r="D47" s="17">
        <f>D48+D49+D50+D51+D52+D53</f>
        <v>0</v>
      </c>
      <c r="E47" s="17">
        <f t="shared" ref="E47:P47" si="5">E48+E49+E50+E51+E52+E53</f>
        <v>0</v>
      </c>
      <c r="F47" s="17">
        <f t="shared" si="5"/>
        <v>0</v>
      </c>
      <c r="G47" s="17">
        <f t="shared" si="5"/>
        <v>0</v>
      </c>
      <c r="H47" s="17">
        <f t="shared" si="5"/>
        <v>0</v>
      </c>
      <c r="I47" s="17">
        <f t="shared" si="5"/>
        <v>0</v>
      </c>
      <c r="J47" s="17">
        <f t="shared" si="5"/>
        <v>0</v>
      </c>
      <c r="K47" s="17">
        <f t="shared" si="5"/>
        <v>0</v>
      </c>
      <c r="L47" s="17">
        <f t="shared" si="5"/>
        <v>0</v>
      </c>
      <c r="M47" s="17">
        <f t="shared" si="5"/>
        <v>0</v>
      </c>
      <c r="N47" s="17">
        <f t="shared" si="5"/>
        <v>0</v>
      </c>
      <c r="O47" s="17">
        <f t="shared" si="5"/>
        <v>0</v>
      </c>
      <c r="P47" s="17">
        <f t="shared" si="5"/>
        <v>0</v>
      </c>
    </row>
    <row r="48" spans="1:16" ht="20.25" x14ac:dyDescent="0.3">
      <c r="A48" s="24" t="s">
        <v>59</v>
      </c>
      <c r="B48" s="25"/>
      <c r="C48" s="26"/>
    </row>
    <row r="49" spans="1:16" ht="20.25" x14ac:dyDescent="0.3">
      <c r="A49" s="24" t="s">
        <v>60</v>
      </c>
      <c r="B49" s="25"/>
      <c r="C49" s="26"/>
    </row>
    <row r="50" spans="1:16" ht="20.25" x14ac:dyDescent="0.3">
      <c r="A50" s="24" t="s">
        <v>61</v>
      </c>
      <c r="B50" s="25"/>
      <c r="C50" s="26"/>
    </row>
    <row r="51" spans="1:16" ht="20.25" x14ac:dyDescent="0.3">
      <c r="A51" s="24" t="s">
        <v>62</v>
      </c>
      <c r="B51" s="25"/>
      <c r="C51" s="26"/>
    </row>
    <row r="52" spans="1:16" ht="20.25" x14ac:dyDescent="0.3">
      <c r="A52" s="24" t="s">
        <v>63</v>
      </c>
      <c r="B52" s="25"/>
      <c r="C52" s="26"/>
    </row>
    <row r="53" spans="1:16" ht="20.25" x14ac:dyDescent="0.3">
      <c r="A53" s="24" t="s">
        <v>64</v>
      </c>
      <c r="B53" s="25"/>
      <c r="C53" s="26"/>
    </row>
    <row r="54" spans="1:16" ht="20.25" x14ac:dyDescent="0.3">
      <c r="A54" s="17" t="s">
        <v>65</v>
      </c>
      <c r="B54" s="18">
        <f>B55+B56+B57+B58+B59+B60+B61+B62+B63+B63</f>
        <v>6550000</v>
      </c>
      <c r="C54" s="17"/>
      <c r="D54" s="19">
        <f>D55+D56+D57+D58+D59+D60+D61+D62+D63</f>
        <v>299498.16000000003</v>
      </c>
      <c r="E54" s="19">
        <f t="shared" ref="E54:P54" si="6">E55+E56+E57+E58+E59+E60+E61+E62+E63</f>
        <v>799840</v>
      </c>
      <c r="F54" s="19">
        <f t="shared" si="6"/>
        <v>0</v>
      </c>
      <c r="G54" s="19">
        <f t="shared" si="6"/>
        <v>1003000</v>
      </c>
      <c r="H54" s="19">
        <f t="shared" si="6"/>
        <v>281004.14</v>
      </c>
      <c r="I54" s="19">
        <f t="shared" si="6"/>
        <v>341000</v>
      </c>
      <c r="J54" s="19">
        <f t="shared" si="6"/>
        <v>1530255.14</v>
      </c>
      <c r="K54" s="19">
        <f t="shared" si="6"/>
        <v>430172</v>
      </c>
      <c r="L54" s="19">
        <f t="shared" si="6"/>
        <v>4055663.74</v>
      </c>
      <c r="M54" s="19">
        <f t="shared" si="6"/>
        <v>1283239.1600000001</v>
      </c>
      <c r="N54" s="19">
        <f t="shared" si="6"/>
        <v>776611.83</v>
      </c>
      <c r="O54" s="19">
        <f t="shared" si="6"/>
        <v>0</v>
      </c>
      <c r="P54" s="19">
        <f t="shared" si="6"/>
        <v>0</v>
      </c>
    </row>
    <row r="55" spans="1:16" ht="20.25" x14ac:dyDescent="0.3">
      <c r="A55" s="24" t="s">
        <v>66</v>
      </c>
      <c r="B55" s="25">
        <v>4100000</v>
      </c>
      <c r="C55" s="26"/>
      <c r="D55" s="27">
        <f>+'[1]CONSOLIDADO ENERO'!$L$333</f>
        <v>55238.16</v>
      </c>
      <c r="E55" s="27">
        <f>+'[1]CONSOLIDADO FEBRERO'!$L$333</f>
        <v>99510</v>
      </c>
      <c r="F55" s="27">
        <f>+'[1]CONSOLIDADO MARZO'!$L$333</f>
        <v>0</v>
      </c>
      <c r="G55" s="27">
        <f>+'[1]CONSOLIDADO ABRIL'!$L$333</f>
        <v>1003000</v>
      </c>
      <c r="H55" s="27">
        <f>+'[1]CONSOLIDADO MAYO'!$L$333</f>
        <v>281004.14</v>
      </c>
      <c r="I55" s="27">
        <f>+'[1]CONSOLIDADO JUNIO'!$L$333</f>
        <v>341000</v>
      </c>
      <c r="J55" s="27">
        <f>+'[1]CONSOLIDADO JULIO'!$L$333</f>
        <v>1530255.14</v>
      </c>
      <c r="K55" s="27">
        <f>+'[1]CONSOLIDADO AGOSTO'!$L$333</f>
        <v>430172</v>
      </c>
      <c r="L55" s="27">
        <f>+'[1]CONSOLIDADO SEPTIEMBRE'!$L$333</f>
        <v>3402533.74</v>
      </c>
      <c r="M55" s="27">
        <f>+'[1]CONSOLIDADO OCTUBRE'!$L$333</f>
        <v>1283239.1600000001</v>
      </c>
      <c r="N55" s="27">
        <f>+'[1]CONSOLIDADO NOVIEMBRE'!$L$333</f>
        <v>776611.83</v>
      </c>
    </row>
    <row r="56" spans="1:16" ht="20.25" x14ac:dyDescent="0.3">
      <c r="A56" s="24" t="s">
        <v>67</v>
      </c>
      <c r="B56" s="25"/>
      <c r="C56" s="26"/>
      <c r="D56" s="27">
        <f>+'[1]CONSOLIDADO ENERO'!$L$344</f>
        <v>0</v>
      </c>
      <c r="E56" s="27">
        <f>+'[1]CONSOLIDADO FEBRERO'!$L$344</f>
        <v>0</v>
      </c>
      <c r="F56" s="27">
        <f>+'[1]CONSOLIDADO MARZO'!$L$344</f>
        <v>0</v>
      </c>
      <c r="G56" s="27">
        <f>+'[1]CONSOLIDADO ABRIL'!$L$344</f>
        <v>0</v>
      </c>
      <c r="H56" s="27">
        <f>+'[1]CONSOLIDADO MAYO'!$L$344</f>
        <v>0</v>
      </c>
      <c r="I56" s="27">
        <f>+'[1]CONSOLIDADO JUNIO'!$L$344</f>
        <v>0</v>
      </c>
      <c r="J56" s="27">
        <f>+'[1]CONSOLIDADO JULIO'!$L$344</f>
        <v>0</v>
      </c>
      <c r="K56" s="27">
        <f>+'[1]CONSOLIDADO AGOSTO'!$L$344</f>
        <v>0</v>
      </c>
      <c r="L56" s="27">
        <f>+'[1]CONSOLIDADO SEPTIEMBRE'!$L$344</f>
        <v>0</v>
      </c>
      <c r="M56" s="27">
        <f>+'[1]CONSOLIDADO OCTUBRE'!$L$344</f>
        <v>0</v>
      </c>
      <c r="N56" s="27">
        <f>+'[1]CONSOLIDADO NOVIEMBRE'!$L$344</f>
        <v>0</v>
      </c>
    </row>
    <row r="57" spans="1:16" ht="20.25" x14ac:dyDescent="0.3">
      <c r="A57" s="24" t="s">
        <v>68</v>
      </c>
      <c r="B57" s="25">
        <v>1500000</v>
      </c>
      <c r="C57" s="26"/>
      <c r="D57" s="27">
        <f>+'[1]CONSOLIDADO ENERO'!$L$353</f>
        <v>244260</v>
      </c>
      <c r="E57" s="27">
        <f>+'[1]CONSOLIDADO FEBRERO'!$L$353</f>
        <v>700330</v>
      </c>
      <c r="F57" s="27">
        <f>+'[1]CONSOLIDADO MARZO'!$L$353</f>
        <v>0</v>
      </c>
      <c r="G57" s="27">
        <f>+'[1]CONSOLIDADO ABRIL'!$L$353</f>
        <v>0</v>
      </c>
      <c r="H57" s="27">
        <f>+'[1]CONSOLIDADO MAYO'!$L$353</f>
        <v>0</v>
      </c>
      <c r="I57" s="27">
        <f>+'[1]CONSOLIDADO JUNIO'!$L$353</f>
        <v>0</v>
      </c>
      <c r="J57" s="27">
        <f>+'[1]CONSOLIDADO JULIO'!$L$353</f>
        <v>0</v>
      </c>
      <c r="K57" s="27">
        <f>+'[1]CONSOLIDADO AGOSTO'!$L$353</f>
        <v>0</v>
      </c>
      <c r="L57" s="27">
        <f>+'[1]CONSOLIDADO SEPTIEMBRE'!$L$353</f>
        <v>653130</v>
      </c>
      <c r="M57" s="27">
        <f>+'[1]CONSOLIDADO OCTUBRE'!$L$353</f>
        <v>0</v>
      </c>
      <c r="N57" s="27">
        <f>+'[1]CONSOLIDADO NOVIEMBRE'!$L$353</f>
        <v>0</v>
      </c>
    </row>
    <row r="58" spans="1:16" ht="20.25" x14ac:dyDescent="0.3">
      <c r="A58" s="24" t="s">
        <v>69</v>
      </c>
      <c r="B58" s="25"/>
      <c r="C58" s="26"/>
      <c r="D58" s="31"/>
    </row>
    <row r="59" spans="1:16" ht="20.25" x14ac:dyDescent="0.3">
      <c r="A59" s="24" t="s">
        <v>70</v>
      </c>
      <c r="B59" s="25">
        <v>500000</v>
      </c>
      <c r="C59" s="26"/>
      <c r="D59" s="31"/>
    </row>
    <row r="60" spans="1:16" ht="20.25" x14ac:dyDescent="0.3">
      <c r="A60" s="24" t="s">
        <v>71</v>
      </c>
      <c r="B60" s="25">
        <v>200000</v>
      </c>
      <c r="C60" s="26"/>
      <c r="D60" s="31"/>
    </row>
    <row r="61" spans="1:16" ht="20.25" x14ac:dyDescent="0.3">
      <c r="A61" s="24" t="s">
        <v>72</v>
      </c>
      <c r="B61" s="25"/>
      <c r="C61" s="26"/>
      <c r="D61" s="31"/>
    </row>
    <row r="62" spans="1:16" ht="20.25" x14ac:dyDescent="0.3">
      <c r="A62" s="24" t="s">
        <v>73</v>
      </c>
      <c r="B62" s="25">
        <v>250000</v>
      </c>
      <c r="C62" s="26"/>
      <c r="D62" s="31"/>
    </row>
    <row r="63" spans="1:16" ht="20.25" x14ac:dyDescent="0.3">
      <c r="A63" s="24" t="s">
        <v>74</v>
      </c>
      <c r="B63" s="25"/>
      <c r="C63" s="26"/>
      <c r="D63" s="31"/>
    </row>
    <row r="64" spans="1:16" x14ac:dyDescent="0.25">
      <c r="A64" s="17" t="s">
        <v>75</v>
      </c>
      <c r="B64" s="17">
        <f>B65+B66+B67+B68</f>
        <v>0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</row>
    <row r="65" spans="1:17" ht="20.25" x14ac:dyDescent="0.3">
      <c r="A65" s="24" t="s">
        <v>76</v>
      </c>
      <c r="B65" s="25"/>
      <c r="C65" s="26"/>
    </row>
    <row r="66" spans="1:17" ht="20.25" x14ac:dyDescent="0.3">
      <c r="A66" s="24" t="s">
        <v>77</v>
      </c>
      <c r="B66" s="25"/>
      <c r="C66" s="26"/>
    </row>
    <row r="67" spans="1:17" ht="20.25" x14ac:dyDescent="0.3">
      <c r="A67" s="24" t="s">
        <v>78</v>
      </c>
      <c r="B67" s="25"/>
      <c r="C67" s="26"/>
    </row>
    <row r="68" spans="1:17" ht="20.25" x14ac:dyDescent="0.3">
      <c r="A68" s="24" t="s">
        <v>79</v>
      </c>
      <c r="B68" s="25"/>
      <c r="C68" s="26"/>
    </row>
    <row r="69" spans="1:17" x14ac:dyDescent="0.25">
      <c r="A69" s="17" t="s">
        <v>80</v>
      </c>
      <c r="B69" s="17">
        <f>B70+B71+B72+B73+B74+B75</f>
        <v>0</v>
      </c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</row>
    <row r="70" spans="1:17" ht="20.25" x14ac:dyDescent="0.3">
      <c r="A70" s="24" t="s">
        <v>81</v>
      </c>
      <c r="B70" s="25"/>
      <c r="C70" s="26"/>
    </row>
    <row r="71" spans="1:17" ht="20.25" x14ac:dyDescent="0.3">
      <c r="A71" s="24" t="s">
        <v>82</v>
      </c>
      <c r="B71" s="25"/>
      <c r="C71" s="26"/>
    </row>
    <row r="72" spans="1:17" x14ac:dyDescent="0.25">
      <c r="A72" s="17" t="s">
        <v>83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</row>
    <row r="73" spans="1:17" ht="20.25" x14ac:dyDescent="0.3">
      <c r="A73" s="24" t="s">
        <v>84</v>
      </c>
      <c r="B73" s="25"/>
      <c r="C73" s="26"/>
    </row>
    <row r="74" spans="1:17" ht="20.25" x14ac:dyDescent="0.3">
      <c r="A74" s="24" t="s">
        <v>85</v>
      </c>
      <c r="B74" s="25"/>
      <c r="C74" s="26"/>
    </row>
    <row r="75" spans="1:17" ht="20.25" x14ac:dyDescent="0.3">
      <c r="A75" s="24" t="s">
        <v>86</v>
      </c>
      <c r="B75" s="25"/>
      <c r="C75" s="26"/>
    </row>
    <row r="76" spans="1:17" x14ac:dyDescent="0.25">
      <c r="A76" s="17" t="s">
        <v>87</v>
      </c>
      <c r="B76" s="17">
        <f>B77+B78+B79</f>
        <v>0</v>
      </c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</row>
    <row r="77" spans="1:17" ht="20.25" x14ac:dyDescent="0.3">
      <c r="A77" s="32" t="s">
        <v>88</v>
      </c>
      <c r="B77" s="33"/>
      <c r="C77" s="34"/>
    </row>
    <row r="78" spans="1:17" ht="20.25" x14ac:dyDescent="0.3">
      <c r="A78" s="24" t="s">
        <v>89</v>
      </c>
      <c r="B78" s="25"/>
      <c r="C78" s="26"/>
    </row>
    <row r="79" spans="1:17" ht="20.25" x14ac:dyDescent="0.3">
      <c r="A79" s="24" t="s">
        <v>90</v>
      </c>
      <c r="B79" s="25"/>
      <c r="C79" s="26"/>
    </row>
    <row r="80" spans="1:17" x14ac:dyDescent="0.25">
      <c r="A80" s="17" t="s">
        <v>91</v>
      </c>
      <c r="B80" s="17">
        <f>B81+B82+B83+B84</f>
        <v>0</v>
      </c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</row>
    <row r="81" spans="1:16" ht="20.25" x14ac:dyDescent="0.3">
      <c r="A81" s="24" t="s">
        <v>92</v>
      </c>
      <c r="B81" s="25"/>
      <c r="C81" s="26"/>
    </row>
    <row r="82" spans="1:16" ht="20.25" x14ac:dyDescent="0.3">
      <c r="A82" s="24" t="s">
        <v>93</v>
      </c>
      <c r="B82" s="25"/>
      <c r="C82" s="26"/>
    </row>
    <row r="83" spans="1:16" ht="20.25" x14ac:dyDescent="0.3">
      <c r="A83" s="32" t="s">
        <v>94</v>
      </c>
      <c r="B83" s="33"/>
      <c r="C83" s="34"/>
    </row>
    <row r="84" spans="1:16" ht="20.25" x14ac:dyDescent="0.3">
      <c r="A84" s="24" t="s">
        <v>95</v>
      </c>
      <c r="B84" s="25"/>
      <c r="C84" s="26"/>
    </row>
    <row r="85" spans="1:16" x14ac:dyDescent="0.25">
      <c r="A85" s="35" t="s">
        <v>96</v>
      </c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</row>
    <row r="89" spans="1:16" ht="15.75" thickBot="1" x14ac:dyDescent="0.3"/>
    <row r="90" spans="1:16" ht="15.75" thickBot="1" x14ac:dyDescent="0.3">
      <c r="A90" s="37" t="s">
        <v>97</v>
      </c>
    </row>
    <row r="91" spans="1:16" ht="30.75" thickBot="1" x14ac:dyDescent="0.3">
      <c r="A91" s="38" t="s">
        <v>98</v>
      </c>
    </row>
    <row r="92" spans="1:16" ht="60.75" thickBot="1" x14ac:dyDescent="0.3">
      <c r="A92" s="39" t="s">
        <v>99</v>
      </c>
    </row>
    <row r="97" spans="1:1" x14ac:dyDescent="0.25">
      <c r="A97" s="40" t="s">
        <v>100</v>
      </c>
    </row>
    <row r="98" spans="1:1" x14ac:dyDescent="0.25">
      <c r="A98" s="40" t="s">
        <v>101</v>
      </c>
    </row>
  </sheetData>
  <mergeCells count="9">
    <mergeCell ref="A3:P3"/>
    <mergeCell ref="A4:P4"/>
    <mergeCell ref="A5:P5"/>
    <mergeCell ref="A6:P6"/>
    <mergeCell ref="A7:P7"/>
    <mergeCell ref="A9:A10"/>
    <mergeCell ref="B9:B10"/>
    <mergeCell ref="C9:C10"/>
    <mergeCell ref="D9:P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EJECUCION PRESUPUESTARIA NOVIEM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2023-12-14T16:06:30Z</dcterms:created>
  <dcterms:modified xsi:type="dcterms:W3CDTF">2023-12-14T16:09:41Z</dcterms:modified>
</cp:coreProperties>
</file>