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Y:\SI-2021\SRS El Valle VFA v2\"/>
    </mc:Choice>
  </mc:AlternateContent>
  <xr:revisionPtr revIDLastSave="0" documentId="8_{A7257A9A-4515-44BF-9CA8-B4516CDA6C86}" xr6:coauthVersionLast="45" xr6:coauthVersionMax="45" xr10:uidLastSave="{00000000-0000-0000-0000-000000000000}"/>
  <bookViews>
    <workbookView xWindow="-120" yWindow="-120" windowWidth="24240" windowHeight="13140" activeTab="3" xr2:uid="{831DB5BF-A398-4778-9EF7-A3D131206AD5}"/>
  </bookViews>
  <sheets>
    <sheet name="Resumen" sheetId="1" r:id="rId1"/>
    <sheet name="Formulario PPGR1" sheetId="2" r:id="rId2"/>
    <sheet name="Formulario PPGR2" sheetId="3" r:id="rId3"/>
    <sheet name="Formulario PPGR3"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CodigoActividad">[1]!Tabla2[Código]</definedName>
    <definedName name="Ls_DepartamentosSRS">[1]Catalogo!$G$169:$G$181</definedName>
    <definedName name="Ls_LinesEstategica">[1]Obj!$B$6:$B$9</definedName>
    <definedName name="Ls_Medio_Verificacion">[1]Catalogo!$B$187:$B$206</definedName>
    <definedName name="ls_Regiones">[1]Catalogo!$B$10:$B$19</definedName>
    <definedName name="lsFuentesFinanciamiento">[1]LSIns!$F$5:$F$8</definedName>
    <definedName name="lsInsumos">[1]LSIns!$B$5:$B$45</definedName>
    <definedName name="Periodo_POA">[1]Catalogo!$B$3:$B$6</definedName>
    <definedName name="Productos">[1]!Tabla3[Productos]</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83" i="4" l="1"/>
  <c r="O1683" i="4"/>
  <c r="P1683" i="4" s="1"/>
  <c r="M1683" i="4"/>
  <c r="K1683" i="4"/>
  <c r="I1683" i="4"/>
  <c r="H1683" i="4"/>
  <c r="F1683" i="4"/>
  <c r="E1683" i="4"/>
  <c r="D1683" i="4"/>
  <c r="C1683" i="4"/>
  <c r="B1683" i="4"/>
  <c r="Q1682" i="4"/>
  <c r="O1682" i="4"/>
  <c r="P1682" i="4" s="1"/>
  <c r="M1682" i="4"/>
  <c r="K1682" i="4"/>
  <c r="I1682" i="4"/>
  <c r="H1682" i="4"/>
  <c r="F1682" i="4"/>
  <c r="E1682" i="4"/>
  <c r="D1682" i="4"/>
  <c r="C1682" i="4"/>
  <c r="B1682" i="4"/>
  <c r="Q1681" i="4"/>
  <c r="O1681" i="4"/>
  <c r="P1681" i="4" s="1"/>
  <c r="M1681" i="4"/>
  <c r="K1681" i="4"/>
  <c r="I1681" i="4"/>
  <c r="H1681" i="4"/>
  <c r="F1681" i="4"/>
  <c r="E1681" i="4"/>
  <c r="D1681" i="4"/>
  <c r="C1681" i="4"/>
  <c r="B1681" i="4"/>
  <c r="Q1680" i="4"/>
  <c r="O1680" i="4"/>
  <c r="P1680" i="4" s="1"/>
  <c r="M1680" i="4"/>
  <c r="K1680" i="4"/>
  <c r="I1680" i="4"/>
  <c r="H1680" i="4"/>
  <c r="F1680" i="4"/>
  <c r="E1680" i="4"/>
  <c r="D1680" i="4"/>
  <c r="C1680" i="4"/>
  <c r="B1680" i="4"/>
  <c r="Q1679" i="4"/>
  <c r="O1679" i="4"/>
  <c r="P1679" i="4" s="1"/>
  <c r="M1679" i="4"/>
  <c r="K1679" i="4"/>
  <c r="I1679" i="4"/>
  <c r="H1679" i="4"/>
  <c r="F1679" i="4"/>
  <c r="E1679" i="4"/>
  <c r="D1679" i="4"/>
  <c r="C1679" i="4"/>
  <c r="B1679" i="4"/>
  <c r="Q1678" i="4"/>
  <c r="O1678" i="4"/>
  <c r="P1678" i="4" s="1"/>
  <c r="M1678" i="4"/>
  <c r="K1678" i="4"/>
  <c r="I1678" i="4"/>
  <c r="H1678" i="4"/>
  <c r="F1678" i="4"/>
  <c r="E1678" i="4"/>
  <c r="D1678" i="4"/>
  <c r="C1678" i="4"/>
  <c r="B1678" i="4"/>
  <c r="Q1677" i="4"/>
  <c r="O1677" i="4"/>
  <c r="P1677" i="4" s="1"/>
  <c r="M1677" i="4"/>
  <c r="K1677" i="4"/>
  <c r="I1677" i="4"/>
  <c r="H1677" i="4"/>
  <c r="F1677" i="4"/>
  <c r="E1677" i="4"/>
  <c r="D1677" i="4"/>
  <c r="C1677" i="4"/>
  <c r="B1677" i="4"/>
  <c r="Q1676" i="4"/>
  <c r="O1676" i="4"/>
  <c r="P1676" i="4" s="1"/>
  <c r="M1676" i="4"/>
  <c r="K1676" i="4"/>
  <c r="I1676" i="4"/>
  <c r="H1676" i="4"/>
  <c r="F1676" i="4"/>
  <c r="E1676" i="4"/>
  <c r="D1676" i="4"/>
  <c r="C1676" i="4"/>
  <c r="B1676" i="4"/>
  <c r="Q1675" i="4"/>
  <c r="O1675" i="4"/>
  <c r="P1675" i="4" s="1"/>
  <c r="M1675" i="4"/>
  <c r="K1675" i="4"/>
  <c r="I1675" i="4"/>
  <c r="H1675" i="4"/>
  <c r="F1675" i="4"/>
  <c r="E1675" i="4"/>
  <c r="D1675" i="4"/>
  <c r="C1675" i="4"/>
  <c r="B1675" i="4"/>
  <c r="Q1674" i="4"/>
  <c r="O1674" i="4"/>
  <c r="P1674" i="4" s="1"/>
  <c r="M1674" i="4"/>
  <c r="K1674" i="4"/>
  <c r="I1674" i="4"/>
  <c r="H1674" i="4"/>
  <c r="F1674" i="4"/>
  <c r="E1674" i="4"/>
  <c r="D1674" i="4"/>
  <c r="C1674" i="4"/>
  <c r="B1674" i="4"/>
  <c r="Q1673" i="4"/>
  <c r="O1673" i="4"/>
  <c r="P1673" i="4" s="1"/>
  <c r="M1673" i="4"/>
  <c r="K1673" i="4"/>
  <c r="I1673" i="4"/>
  <c r="H1673" i="4"/>
  <c r="F1673" i="4"/>
  <c r="E1673" i="4"/>
  <c r="D1673" i="4"/>
  <c r="C1673" i="4"/>
  <c r="B1673" i="4"/>
  <c r="Q1672" i="4"/>
  <c r="O1672" i="4"/>
  <c r="P1672" i="4" s="1"/>
  <c r="M1672" i="4"/>
  <c r="K1672" i="4"/>
  <c r="I1672" i="4"/>
  <c r="H1672" i="4"/>
  <c r="F1672" i="4"/>
  <c r="E1672" i="4"/>
  <c r="D1672" i="4"/>
  <c r="C1672" i="4"/>
  <c r="B1672" i="4"/>
  <c r="Q1671" i="4"/>
  <c r="O1671" i="4"/>
  <c r="P1671" i="4" s="1"/>
  <c r="M1671" i="4"/>
  <c r="K1671" i="4"/>
  <c r="I1671" i="4"/>
  <c r="H1671" i="4"/>
  <c r="F1671" i="4"/>
  <c r="E1671" i="4"/>
  <c r="D1671" i="4"/>
  <c r="C1671" i="4"/>
  <c r="B1671" i="4"/>
  <c r="Q1670" i="4"/>
  <c r="O1670" i="4"/>
  <c r="P1670" i="4" s="1"/>
  <c r="M1670" i="4"/>
  <c r="K1670" i="4"/>
  <c r="I1670" i="4"/>
  <c r="H1670" i="4"/>
  <c r="F1670" i="4"/>
  <c r="E1670" i="4"/>
  <c r="D1670" i="4"/>
  <c r="C1670" i="4"/>
  <c r="B1670" i="4"/>
  <c r="Q1669" i="4"/>
  <c r="O1669" i="4"/>
  <c r="P1669" i="4" s="1"/>
  <c r="M1669" i="4"/>
  <c r="K1669" i="4"/>
  <c r="I1669" i="4"/>
  <c r="H1669" i="4"/>
  <c r="F1669" i="4"/>
  <c r="E1669" i="4"/>
  <c r="D1669" i="4"/>
  <c r="C1669" i="4"/>
  <c r="B1669" i="4"/>
  <c r="Q1668" i="4"/>
  <c r="O1668" i="4"/>
  <c r="P1668" i="4" s="1"/>
  <c r="M1668" i="4"/>
  <c r="K1668" i="4"/>
  <c r="I1668" i="4"/>
  <c r="H1668" i="4"/>
  <c r="F1668" i="4"/>
  <c r="E1668" i="4"/>
  <c r="D1668" i="4"/>
  <c r="C1668" i="4"/>
  <c r="B1668" i="4"/>
  <c r="Q1667" i="4"/>
  <c r="O1667" i="4"/>
  <c r="P1667" i="4" s="1"/>
  <c r="M1667" i="4"/>
  <c r="K1667" i="4"/>
  <c r="I1667" i="4"/>
  <c r="H1667" i="4"/>
  <c r="F1667" i="4"/>
  <c r="E1667" i="4"/>
  <c r="D1667" i="4"/>
  <c r="C1667" i="4"/>
  <c r="B1667" i="4"/>
  <c r="Q1666" i="4"/>
  <c r="O1666" i="4"/>
  <c r="P1666" i="4" s="1"/>
  <c r="M1666" i="4"/>
  <c r="K1666" i="4"/>
  <c r="I1666" i="4"/>
  <c r="H1666" i="4"/>
  <c r="F1666" i="4"/>
  <c r="E1666" i="4"/>
  <c r="D1666" i="4"/>
  <c r="C1666" i="4"/>
  <c r="B1666" i="4"/>
  <c r="Q1665" i="4"/>
  <c r="O1665" i="4"/>
  <c r="P1665" i="4" s="1"/>
  <c r="M1665" i="4"/>
  <c r="K1665" i="4"/>
  <c r="I1665" i="4"/>
  <c r="H1665" i="4"/>
  <c r="F1665" i="4"/>
  <c r="E1665" i="4"/>
  <c r="D1665" i="4"/>
  <c r="C1665" i="4"/>
  <c r="B1665" i="4"/>
  <c r="Q1664" i="4"/>
  <c r="O1664" i="4"/>
  <c r="P1664" i="4" s="1"/>
  <c r="M1664" i="4"/>
  <c r="K1664" i="4"/>
  <c r="I1664" i="4"/>
  <c r="H1664" i="4"/>
  <c r="F1664" i="4"/>
  <c r="E1664" i="4"/>
  <c r="D1664" i="4"/>
  <c r="C1664" i="4"/>
  <c r="B1664" i="4"/>
  <c r="Q1663" i="4"/>
  <c r="O1663" i="4"/>
  <c r="P1663" i="4" s="1"/>
  <c r="M1663" i="4"/>
  <c r="K1663" i="4"/>
  <c r="I1663" i="4"/>
  <c r="H1663" i="4"/>
  <c r="F1663" i="4"/>
  <c r="E1663" i="4"/>
  <c r="D1663" i="4"/>
  <c r="C1663" i="4"/>
  <c r="B1663" i="4"/>
  <c r="Q1662" i="4"/>
  <c r="O1662" i="4"/>
  <c r="P1662" i="4" s="1"/>
  <c r="M1662" i="4"/>
  <c r="K1662" i="4"/>
  <c r="I1662" i="4"/>
  <c r="H1662" i="4"/>
  <c r="F1662" i="4"/>
  <c r="E1662" i="4"/>
  <c r="D1662" i="4"/>
  <c r="C1662" i="4"/>
  <c r="B1662" i="4"/>
  <c r="Q1661" i="4"/>
  <c r="O1661" i="4"/>
  <c r="P1661" i="4" s="1"/>
  <c r="M1661" i="4"/>
  <c r="K1661" i="4"/>
  <c r="I1661" i="4"/>
  <c r="H1661" i="4"/>
  <c r="F1661" i="4"/>
  <c r="E1661" i="4"/>
  <c r="D1661" i="4"/>
  <c r="C1661" i="4"/>
  <c r="B1661" i="4"/>
  <c r="Q1660" i="4"/>
  <c r="O1660" i="4"/>
  <c r="P1660" i="4" s="1"/>
  <c r="M1660" i="4"/>
  <c r="K1660" i="4"/>
  <c r="I1660" i="4"/>
  <c r="H1660" i="4"/>
  <c r="F1660" i="4"/>
  <c r="E1660" i="4"/>
  <c r="D1660" i="4"/>
  <c r="C1660" i="4"/>
  <c r="B1660" i="4"/>
  <c r="Q1659" i="4"/>
  <c r="O1659" i="4"/>
  <c r="P1659" i="4" s="1"/>
  <c r="M1659" i="4"/>
  <c r="K1659" i="4"/>
  <c r="I1659" i="4"/>
  <c r="H1659" i="4"/>
  <c r="F1659" i="4"/>
  <c r="E1659" i="4"/>
  <c r="D1659" i="4"/>
  <c r="C1659" i="4"/>
  <c r="B1659" i="4"/>
  <c r="Q1658" i="4"/>
  <c r="O1658" i="4"/>
  <c r="P1658" i="4" s="1"/>
  <c r="M1658" i="4"/>
  <c r="K1658" i="4"/>
  <c r="I1658" i="4"/>
  <c r="H1658" i="4"/>
  <c r="F1658" i="4"/>
  <c r="E1658" i="4"/>
  <c r="D1658" i="4"/>
  <c r="C1658" i="4"/>
  <c r="B1658" i="4"/>
  <c r="Q1657" i="4"/>
  <c r="O1657" i="4"/>
  <c r="P1657" i="4" s="1"/>
  <c r="M1657" i="4"/>
  <c r="K1657" i="4"/>
  <c r="I1657" i="4"/>
  <c r="H1657" i="4"/>
  <c r="F1657" i="4"/>
  <c r="E1657" i="4"/>
  <c r="D1657" i="4"/>
  <c r="C1657" i="4"/>
  <c r="B1657" i="4"/>
  <c r="Q1656" i="4"/>
  <c r="O1656" i="4"/>
  <c r="P1656" i="4" s="1"/>
  <c r="M1656" i="4"/>
  <c r="K1656" i="4"/>
  <c r="I1656" i="4"/>
  <c r="H1656" i="4"/>
  <c r="F1656" i="4"/>
  <c r="E1656" i="4"/>
  <c r="D1656" i="4"/>
  <c r="C1656" i="4"/>
  <c r="B1656" i="4"/>
  <c r="Q1655" i="4"/>
  <c r="O1655" i="4"/>
  <c r="P1655" i="4" s="1"/>
  <c r="M1655" i="4"/>
  <c r="K1655" i="4"/>
  <c r="I1655" i="4"/>
  <c r="H1655" i="4"/>
  <c r="F1655" i="4"/>
  <c r="E1655" i="4"/>
  <c r="D1655" i="4"/>
  <c r="C1655" i="4"/>
  <c r="B1655" i="4"/>
  <c r="Q1654" i="4"/>
  <c r="O1654" i="4"/>
  <c r="P1654" i="4" s="1"/>
  <c r="M1654" i="4"/>
  <c r="K1654" i="4"/>
  <c r="I1654" i="4"/>
  <c r="H1654" i="4"/>
  <c r="F1654" i="4"/>
  <c r="E1654" i="4"/>
  <c r="D1654" i="4"/>
  <c r="C1654" i="4"/>
  <c r="B1654" i="4"/>
  <c r="Q1653" i="4"/>
  <c r="O1653" i="4"/>
  <c r="P1653" i="4" s="1"/>
  <c r="M1653" i="4"/>
  <c r="K1653" i="4"/>
  <c r="I1653" i="4"/>
  <c r="H1653" i="4"/>
  <c r="F1653" i="4"/>
  <c r="E1653" i="4"/>
  <c r="D1653" i="4"/>
  <c r="C1653" i="4"/>
  <c r="B1653" i="4"/>
  <c r="Q1652" i="4"/>
  <c r="O1652" i="4"/>
  <c r="P1652" i="4" s="1"/>
  <c r="M1652" i="4"/>
  <c r="K1652" i="4"/>
  <c r="I1652" i="4"/>
  <c r="H1652" i="4"/>
  <c r="F1652" i="4"/>
  <c r="E1652" i="4"/>
  <c r="D1652" i="4"/>
  <c r="C1652" i="4"/>
  <c r="B1652" i="4"/>
  <c r="Q1651" i="4"/>
  <c r="O1651" i="4"/>
  <c r="P1651" i="4" s="1"/>
  <c r="M1651" i="4"/>
  <c r="K1651" i="4"/>
  <c r="I1651" i="4"/>
  <c r="H1651" i="4"/>
  <c r="F1651" i="4"/>
  <c r="E1651" i="4"/>
  <c r="D1651" i="4"/>
  <c r="C1651" i="4"/>
  <c r="B1651" i="4"/>
  <c r="Q1650" i="4"/>
  <c r="O1650" i="4"/>
  <c r="P1650" i="4" s="1"/>
  <c r="M1650" i="4"/>
  <c r="K1650" i="4"/>
  <c r="I1650" i="4"/>
  <c r="H1650" i="4"/>
  <c r="F1650" i="4"/>
  <c r="E1650" i="4"/>
  <c r="D1650" i="4"/>
  <c r="C1650" i="4"/>
  <c r="B1650" i="4"/>
  <c r="Q1649" i="4"/>
  <c r="O1649" i="4"/>
  <c r="P1649" i="4" s="1"/>
  <c r="M1649" i="4"/>
  <c r="K1649" i="4"/>
  <c r="I1649" i="4"/>
  <c r="H1649" i="4"/>
  <c r="F1649" i="4"/>
  <c r="E1649" i="4"/>
  <c r="D1649" i="4"/>
  <c r="C1649" i="4"/>
  <c r="B1649" i="4"/>
  <c r="Q1648" i="4"/>
  <c r="O1648" i="4"/>
  <c r="P1648" i="4" s="1"/>
  <c r="M1648" i="4"/>
  <c r="K1648" i="4"/>
  <c r="I1648" i="4"/>
  <c r="H1648" i="4"/>
  <c r="F1648" i="4"/>
  <c r="E1648" i="4"/>
  <c r="D1648" i="4"/>
  <c r="C1648" i="4"/>
  <c r="B1648" i="4"/>
  <c r="Q1647" i="4"/>
  <c r="O1647" i="4"/>
  <c r="P1647" i="4" s="1"/>
  <c r="M1647" i="4"/>
  <c r="K1647" i="4"/>
  <c r="I1647" i="4"/>
  <c r="H1647" i="4"/>
  <c r="F1647" i="4"/>
  <c r="E1647" i="4"/>
  <c r="D1647" i="4"/>
  <c r="C1647" i="4"/>
  <c r="B1647" i="4"/>
  <c r="Q1646" i="4"/>
  <c r="O1646" i="4"/>
  <c r="P1646" i="4" s="1"/>
  <c r="M1646" i="4"/>
  <c r="K1646" i="4"/>
  <c r="I1646" i="4"/>
  <c r="H1646" i="4"/>
  <c r="F1646" i="4"/>
  <c r="E1646" i="4"/>
  <c r="D1646" i="4"/>
  <c r="C1646" i="4"/>
  <c r="B1646" i="4"/>
  <c r="Q1645" i="4"/>
  <c r="O1645" i="4"/>
  <c r="P1645" i="4" s="1"/>
  <c r="M1645" i="4"/>
  <c r="K1645" i="4"/>
  <c r="I1645" i="4"/>
  <c r="H1645" i="4"/>
  <c r="F1645" i="4"/>
  <c r="E1645" i="4"/>
  <c r="D1645" i="4"/>
  <c r="C1645" i="4"/>
  <c r="B1645" i="4"/>
  <c r="Q1644" i="4"/>
  <c r="O1644" i="4"/>
  <c r="P1644" i="4" s="1"/>
  <c r="M1644" i="4"/>
  <c r="K1644" i="4"/>
  <c r="I1644" i="4"/>
  <c r="H1644" i="4"/>
  <c r="F1644" i="4"/>
  <c r="E1644" i="4"/>
  <c r="D1644" i="4"/>
  <c r="C1644" i="4"/>
  <c r="B1644" i="4"/>
  <c r="Q1643" i="4"/>
  <c r="O1643" i="4"/>
  <c r="P1643" i="4" s="1"/>
  <c r="M1643" i="4"/>
  <c r="K1643" i="4"/>
  <c r="I1643" i="4"/>
  <c r="H1643" i="4"/>
  <c r="F1643" i="4"/>
  <c r="E1643" i="4"/>
  <c r="D1643" i="4"/>
  <c r="C1643" i="4"/>
  <c r="B1643" i="4"/>
  <c r="Q1642" i="4"/>
  <c r="O1642" i="4"/>
  <c r="P1642" i="4" s="1"/>
  <c r="M1642" i="4"/>
  <c r="K1642" i="4"/>
  <c r="I1642" i="4"/>
  <c r="H1642" i="4"/>
  <c r="F1642" i="4"/>
  <c r="E1642" i="4"/>
  <c r="D1642" i="4"/>
  <c r="C1642" i="4"/>
  <c r="B1642" i="4"/>
  <c r="Q1641" i="4"/>
  <c r="O1641" i="4"/>
  <c r="P1641" i="4" s="1"/>
  <c r="M1641" i="4"/>
  <c r="K1641" i="4"/>
  <c r="I1641" i="4"/>
  <c r="H1641" i="4"/>
  <c r="F1641" i="4"/>
  <c r="E1641" i="4"/>
  <c r="D1641" i="4"/>
  <c r="C1641" i="4"/>
  <c r="B1641" i="4"/>
  <c r="Q1640" i="4"/>
  <c r="O1640" i="4"/>
  <c r="P1640" i="4" s="1"/>
  <c r="M1640" i="4"/>
  <c r="K1640" i="4"/>
  <c r="I1640" i="4"/>
  <c r="H1640" i="4"/>
  <c r="F1640" i="4"/>
  <c r="E1640" i="4"/>
  <c r="D1640" i="4"/>
  <c r="C1640" i="4"/>
  <c r="B1640" i="4"/>
  <c r="Q1639" i="4"/>
  <c r="O1639" i="4"/>
  <c r="P1639" i="4" s="1"/>
  <c r="M1639" i="4"/>
  <c r="K1639" i="4"/>
  <c r="I1639" i="4"/>
  <c r="H1639" i="4"/>
  <c r="F1639" i="4"/>
  <c r="E1639" i="4"/>
  <c r="D1639" i="4"/>
  <c r="C1639" i="4"/>
  <c r="B1639" i="4"/>
  <c r="Q1638" i="4"/>
  <c r="O1638" i="4"/>
  <c r="P1638" i="4" s="1"/>
  <c r="M1638" i="4"/>
  <c r="K1638" i="4"/>
  <c r="I1638" i="4"/>
  <c r="H1638" i="4"/>
  <c r="F1638" i="4"/>
  <c r="E1638" i="4"/>
  <c r="D1638" i="4"/>
  <c r="C1638" i="4"/>
  <c r="B1638" i="4"/>
  <c r="Q1637" i="4"/>
  <c r="O1637" i="4"/>
  <c r="P1637" i="4" s="1"/>
  <c r="M1637" i="4"/>
  <c r="K1637" i="4"/>
  <c r="I1637" i="4"/>
  <c r="H1637" i="4"/>
  <c r="F1637" i="4"/>
  <c r="E1637" i="4"/>
  <c r="D1637" i="4"/>
  <c r="C1637" i="4"/>
  <c r="B1637" i="4"/>
  <c r="Q1636" i="4"/>
  <c r="O1636" i="4"/>
  <c r="P1636" i="4" s="1"/>
  <c r="M1636" i="4"/>
  <c r="K1636" i="4"/>
  <c r="I1636" i="4"/>
  <c r="H1636" i="4"/>
  <c r="F1636" i="4"/>
  <c r="E1636" i="4"/>
  <c r="D1636" i="4"/>
  <c r="C1636" i="4"/>
  <c r="B1636" i="4"/>
  <c r="Q1635" i="4"/>
  <c r="O1635" i="4"/>
  <c r="P1635" i="4" s="1"/>
  <c r="M1635" i="4"/>
  <c r="K1635" i="4"/>
  <c r="I1635" i="4"/>
  <c r="H1635" i="4"/>
  <c r="F1635" i="4"/>
  <c r="E1635" i="4"/>
  <c r="D1635" i="4"/>
  <c r="C1635" i="4"/>
  <c r="B1635" i="4"/>
  <c r="Q1634" i="4"/>
  <c r="O1634" i="4"/>
  <c r="P1634" i="4" s="1"/>
  <c r="M1634" i="4"/>
  <c r="K1634" i="4"/>
  <c r="I1634" i="4"/>
  <c r="H1634" i="4"/>
  <c r="F1634" i="4"/>
  <c r="E1634" i="4"/>
  <c r="D1634" i="4"/>
  <c r="C1634" i="4"/>
  <c r="B1634" i="4"/>
  <c r="Q1633" i="4"/>
  <c r="O1633" i="4"/>
  <c r="P1633" i="4" s="1"/>
  <c r="M1633" i="4"/>
  <c r="K1633" i="4"/>
  <c r="I1633" i="4"/>
  <c r="H1633" i="4"/>
  <c r="F1633" i="4"/>
  <c r="E1633" i="4"/>
  <c r="D1633" i="4"/>
  <c r="C1633" i="4"/>
  <c r="B1633" i="4"/>
  <c r="Q1632" i="4"/>
  <c r="O1632" i="4"/>
  <c r="P1632" i="4" s="1"/>
  <c r="M1632" i="4"/>
  <c r="K1632" i="4"/>
  <c r="I1632" i="4"/>
  <c r="H1632" i="4"/>
  <c r="F1632" i="4"/>
  <c r="E1632" i="4"/>
  <c r="D1632" i="4"/>
  <c r="C1632" i="4"/>
  <c r="B1632" i="4"/>
  <c r="Q1631" i="4"/>
  <c r="O1631" i="4"/>
  <c r="P1631" i="4" s="1"/>
  <c r="M1631" i="4"/>
  <c r="K1631" i="4"/>
  <c r="I1631" i="4"/>
  <c r="H1631" i="4"/>
  <c r="F1631" i="4"/>
  <c r="E1631" i="4"/>
  <c r="D1631" i="4"/>
  <c r="C1631" i="4"/>
  <c r="B1631" i="4"/>
  <c r="Q1630" i="4"/>
  <c r="O1630" i="4"/>
  <c r="P1630" i="4" s="1"/>
  <c r="M1630" i="4"/>
  <c r="K1630" i="4"/>
  <c r="I1630" i="4"/>
  <c r="H1630" i="4"/>
  <c r="F1630" i="4"/>
  <c r="E1630" i="4"/>
  <c r="D1630" i="4"/>
  <c r="C1630" i="4"/>
  <c r="B1630" i="4"/>
  <c r="Q1629" i="4"/>
  <c r="O1629" i="4"/>
  <c r="P1629" i="4" s="1"/>
  <c r="M1629" i="4"/>
  <c r="K1629" i="4"/>
  <c r="I1629" i="4"/>
  <c r="H1629" i="4"/>
  <c r="F1629" i="4"/>
  <c r="E1629" i="4"/>
  <c r="D1629" i="4"/>
  <c r="C1629" i="4"/>
  <c r="B1629" i="4"/>
  <c r="Q1628" i="4"/>
  <c r="O1628" i="4"/>
  <c r="P1628" i="4" s="1"/>
  <c r="M1628" i="4"/>
  <c r="K1628" i="4"/>
  <c r="I1628" i="4"/>
  <c r="H1628" i="4"/>
  <c r="F1628" i="4"/>
  <c r="E1628" i="4"/>
  <c r="D1628" i="4"/>
  <c r="C1628" i="4"/>
  <c r="B1628" i="4"/>
  <c r="Q1627" i="4"/>
  <c r="O1627" i="4"/>
  <c r="P1627" i="4" s="1"/>
  <c r="M1627" i="4"/>
  <c r="K1627" i="4"/>
  <c r="I1627" i="4"/>
  <c r="H1627" i="4"/>
  <c r="F1627" i="4"/>
  <c r="E1627" i="4"/>
  <c r="D1627" i="4"/>
  <c r="C1627" i="4"/>
  <c r="B1627" i="4"/>
  <c r="Q1626" i="4"/>
  <c r="O1626" i="4"/>
  <c r="P1626" i="4" s="1"/>
  <c r="M1626" i="4"/>
  <c r="K1626" i="4"/>
  <c r="I1626" i="4"/>
  <c r="H1626" i="4"/>
  <c r="F1626" i="4"/>
  <c r="E1626" i="4"/>
  <c r="D1626" i="4"/>
  <c r="C1626" i="4"/>
  <c r="B1626" i="4"/>
  <c r="Q1625" i="4"/>
  <c r="O1625" i="4"/>
  <c r="P1625" i="4" s="1"/>
  <c r="M1625" i="4"/>
  <c r="K1625" i="4"/>
  <c r="I1625" i="4"/>
  <c r="H1625" i="4"/>
  <c r="F1625" i="4"/>
  <c r="E1625" i="4"/>
  <c r="D1625" i="4"/>
  <c r="C1625" i="4"/>
  <c r="B1625" i="4"/>
  <c r="Q1624" i="4"/>
  <c r="O1624" i="4"/>
  <c r="P1624" i="4" s="1"/>
  <c r="M1624" i="4"/>
  <c r="K1624" i="4"/>
  <c r="I1624" i="4"/>
  <c r="H1624" i="4"/>
  <c r="F1624" i="4"/>
  <c r="E1624" i="4"/>
  <c r="D1624" i="4"/>
  <c r="C1624" i="4"/>
  <c r="B1624" i="4"/>
  <c r="Q1623" i="4"/>
  <c r="O1623" i="4"/>
  <c r="P1623" i="4" s="1"/>
  <c r="M1623" i="4"/>
  <c r="K1623" i="4"/>
  <c r="I1623" i="4"/>
  <c r="H1623" i="4"/>
  <c r="F1623" i="4"/>
  <c r="E1623" i="4"/>
  <c r="D1623" i="4"/>
  <c r="C1623" i="4"/>
  <c r="B1623" i="4"/>
  <c r="Q1622" i="4"/>
  <c r="O1622" i="4"/>
  <c r="P1622" i="4" s="1"/>
  <c r="M1622" i="4"/>
  <c r="K1622" i="4"/>
  <c r="I1622" i="4"/>
  <c r="H1622" i="4"/>
  <c r="F1622" i="4"/>
  <c r="E1622" i="4"/>
  <c r="D1622" i="4"/>
  <c r="C1622" i="4"/>
  <c r="B1622" i="4"/>
  <c r="Q1621" i="4"/>
  <c r="O1621" i="4"/>
  <c r="P1621" i="4" s="1"/>
  <c r="M1621" i="4"/>
  <c r="K1621" i="4"/>
  <c r="I1621" i="4"/>
  <c r="H1621" i="4"/>
  <c r="F1621" i="4"/>
  <c r="E1621" i="4"/>
  <c r="D1621" i="4"/>
  <c r="C1621" i="4"/>
  <c r="B1621" i="4"/>
  <c r="Q1620" i="4"/>
  <c r="O1620" i="4"/>
  <c r="P1620" i="4" s="1"/>
  <c r="M1620" i="4"/>
  <c r="K1620" i="4"/>
  <c r="I1620" i="4"/>
  <c r="H1620" i="4"/>
  <c r="F1620" i="4"/>
  <c r="E1620" i="4"/>
  <c r="D1620" i="4"/>
  <c r="C1620" i="4"/>
  <c r="B1620" i="4"/>
  <c r="Q1619" i="4"/>
  <c r="O1619" i="4"/>
  <c r="P1619" i="4" s="1"/>
  <c r="M1619" i="4"/>
  <c r="K1619" i="4"/>
  <c r="I1619" i="4"/>
  <c r="H1619" i="4"/>
  <c r="F1619" i="4"/>
  <c r="E1619" i="4"/>
  <c r="D1619" i="4"/>
  <c r="C1619" i="4"/>
  <c r="B1619" i="4"/>
  <c r="Q1618" i="4"/>
  <c r="O1618" i="4"/>
  <c r="P1618" i="4" s="1"/>
  <c r="M1618" i="4"/>
  <c r="K1618" i="4"/>
  <c r="I1618" i="4"/>
  <c r="H1618" i="4"/>
  <c r="F1618" i="4"/>
  <c r="E1618" i="4"/>
  <c r="D1618" i="4"/>
  <c r="C1618" i="4"/>
  <c r="B1618" i="4"/>
  <c r="Q1617" i="4"/>
  <c r="O1617" i="4"/>
  <c r="P1617" i="4" s="1"/>
  <c r="M1617" i="4"/>
  <c r="K1617" i="4"/>
  <c r="I1617" i="4"/>
  <c r="H1617" i="4"/>
  <c r="F1617" i="4"/>
  <c r="E1617" i="4"/>
  <c r="D1617" i="4"/>
  <c r="C1617" i="4"/>
  <c r="B1617" i="4"/>
  <c r="Q1616" i="4"/>
  <c r="O1616" i="4"/>
  <c r="P1616" i="4" s="1"/>
  <c r="M1616" i="4"/>
  <c r="K1616" i="4"/>
  <c r="I1616" i="4"/>
  <c r="H1616" i="4"/>
  <c r="F1616" i="4"/>
  <c r="E1616" i="4"/>
  <c r="D1616" i="4"/>
  <c r="C1616" i="4"/>
  <c r="B1616" i="4"/>
  <c r="Q1615" i="4"/>
  <c r="O1615" i="4"/>
  <c r="P1615" i="4" s="1"/>
  <c r="M1615" i="4"/>
  <c r="K1615" i="4"/>
  <c r="I1615" i="4"/>
  <c r="H1615" i="4"/>
  <c r="F1615" i="4"/>
  <c r="E1615" i="4"/>
  <c r="D1615" i="4"/>
  <c r="C1615" i="4"/>
  <c r="B1615" i="4"/>
  <c r="Q1614" i="4"/>
  <c r="O1614" i="4"/>
  <c r="P1614" i="4" s="1"/>
  <c r="M1614" i="4"/>
  <c r="K1614" i="4"/>
  <c r="I1614" i="4"/>
  <c r="H1614" i="4"/>
  <c r="F1614" i="4"/>
  <c r="E1614" i="4"/>
  <c r="D1614" i="4"/>
  <c r="C1614" i="4"/>
  <c r="B1614" i="4"/>
  <c r="Q1613" i="4"/>
  <c r="O1613" i="4"/>
  <c r="P1613" i="4" s="1"/>
  <c r="M1613" i="4"/>
  <c r="K1613" i="4"/>
  <c r="I1613" i="4"/>
  <c r="H1613" i="4"/>
  <c r="F1613" i="4"/>
  <c r="E1613" i="4"/>
  <c r="D1613" i="4"/>
  <c r="C1613" i="4"/>
  <c r="B1613" i="4"/>
  <c r="Q1612" i="4"/>
  <c r="O1612" i="4"/>
  <c r="P1612" i="4" s="1"/>
  <c r="M1612" i="4"/>
  <c r="K1612" i="4"/>
  <c r="I1612" i="4"/>
  <c r="H1612" i="4"/>
  <c r="F1612" i="4"/>
  <c r="E1612" i="4"/>
  <c r="D1612" i="4"/>
  <c r="C1612" i="4"/>
  <c r="B1612" i="4"/>
  <c r="Q1611" i="4"/>
  <c r="O1611" i="4"/>
  <c r="P1611" i="4" s="1"/>
  <c r="M1611" i="4"/>
  <c r="K1611" i="4"/>
  <c r="I1611" i="4"/>
  <c r="H1611" i="4"/>
  <c r="F1611" i="4"/>
  <c r="E1611" i="4"/>
  <c r="D1611" i="4"/>
  <c r="C1611" i="4"/>
  <c r="B1611" i="4"/>
  <c r="Q1610" i="4"/>
  <c r="O1610" i="4"/>
  <c r="P1610" i="4" s="1"/>
  <c r="M1610" i="4"/>
  <c r="K1610" i="4"/>
  <c r="I1610" i="4"/>
  <c r="H1610" i="4"/>
  <c r="F1610" i="4"/>
  <c r="E1610" i="4"/>
  <c r="D1610" i="4"/>
  <c r="C1610" i="4"/>
  <c r="B1610" i="4"/>
  <c r="Q1609" i="4"/>
  <c r="O1609" i="4"/>
  <c r="P1609" i="4" s="1"/>
  <c r="M1609" i="4"/>
  <c r="K1609" i="4"/>
  <c r="I1609" i="4"/>
  <c r="H1609" i="4"/>
  <c r="F1609" i="4"/>
  <c r="E1609" i="4"/>
  <c r="D1609" i="4"/>
  <c r="C1609" i="4"/>
  <c r="B1609" i="4"/>
  <c r="Q1608" i="4"/>
  <c r="O1608" i="4"/>
  <c r="P1608" i="4" s="1"/>
  <c r="M1608" i="4"/>
  <c r="K1608" i="4"/>
  <c r="I1608" i="4"/>
  <c r="H1608" i="4"/>
  <c r="F1608" i="4"/>
  <c r="E1608" i="4"/>
  <c r="D1608" i="4"/>
  <c r="C1608" i="4"/>
  <c r="B1608" i="4"/>
  <c r="Q1607" i="4"/>
  <c r="O1607" i="4"/>
  <c r="P1607" i="4" s="1"/>
  <c r="M1607" i="4"/>
  <c r="K1607" i="4"/>
  <c r="I1607" i="4"/>
  <c r="H1607" i="4"/>
  <c r="F1607" i="4"/>
  <c r="E1607" i="4"/>
  <c r="D1607" i="4"/>
  <c r="C1607" i="4"/>
  <c r="B1607" i="4"/>
  <c r="Q1606" i="4"/>
  <c r="O1606" i="4"/>
  <c r="P1606" i="4" s="1"/>
  <c r="M1606" i="4"/>
  <c r="K1606" i="4"/>
  <c r="I1606" i="4"/>
  <c r="H1606" i="4"/>
  <c r="F1606" i="4"/>
  <c r="E1606" i="4"/>
  <c r="D1606" i="4"/>
  <c r="C1606" i="4"/>
  <c r="B1606" i="4"/>
  <c r="Q1605" i="4"/>
  <c r="O1605" i="4"/>
  <c r="P1605" i="4" s="1"/>
  <c r="M1605" i="4"/>
  <c r="K1605" i="4"/>
  <c r="I1605" i="4"/>
  <c r="H1605" i="4"/>
  <c r="F1605" i="4"/>
  <c r="E1605" i="4"/>
  <c r="D1605" i="4"/>
  <c r="C1605" i="4"/>
  <c r="B1605" i="4"/>
  <c r="Q1604" i="4"/>
  <c r="O1604" i="4"/>
  <c r="P1604" i="4" s="1"/>
  <c r="M1604" i="4"/>
  <c r="K1604" i="4"/>
  <c r="I1604" i="4"/>
  <c r="H1604" i="4"/>
  <c r="F1604" i="4"/>
  <c r="E1604" i="4"/>
  <c r="D1604" i="4"/>
  <c r="C1604" i="4"/>
  <c r="B1604" i="4"/>
  <c r="Q1603" i="4"/>
  <c r="O1603" i="4"/>
  <c r="P1603" i="4" s="1"/>
  <c r="M1603" i="4"/>
  <c r="K1603" i="4"/>
  <c r="I1603" i="4"/>
  <c r="H1603" i="4"/>
  <c r="F1603" i="4"/>
  <c r="E1603" i="4"/>
  <c r="D1603" i="4"/>
  <c r="C1603" i="4"/>
  <c r="B1603" i="4"/>
  <c r="Q1602" i="4"/>
  <c r="O1602" i="4"/>
  <c r="P1602" i="4" s="1"/>
  <c r="M1602" i="4"/>
  <c r="K1602" i="4"/>
  <c r="I1602" i="4"/>
  <c r="H1602" i="4"/>
  <c r="F1602" i="4"/>
  <c r="E1602" i="4"/>
  <c r="D1602" i="4"/>
  <c r="C1602" i="4"/>
  <c r="B1602" i="4"/>
  <c r="Q1601" i="4"/>
  <c r="O1601" i="4"/>
  <c r="P1601" i="4" s="1"/>
  <c r="M1601" i="4"/>
  <c r="K1601" i="4"/>
  <c r="I1601" i="4"/>
  <c r="H1601" i="4"/>
  <c r="F1601" i="4"/>
  <c r="E1601" i="4"/>
  <c r="D1601" i="4"/>
  <c r="C1601" i="4"/>
  <c r="B1601" i="4"/>
  <c r="Q1600" i="4"/>
  <c r="O1600" i="4"/>
  <c r="P1600" i="4" s="1"/>
  <c r="M1600" i="4"/>
  <c r="K1600" i="4"/>
  <c r="I1600" i="4"/>
  <c r="H1600" i="4"/>
  <c r="F1600" i="4"/>
  <c r="E1600" i="4"/>
  <c r="D1600" i="4"/>
  <c r="C1600" i="4"/>
  <c r="B1600" i="4"/>
  <c r="Q1599" i="4"/>
  <c r="O1599" i="4"/>
  <c r="P1599" i="4" s="1"/>
  <c r="M1599" i="4"/>
  <c r="K1599" i="4"/>
  <c r="I1599" i="4"/>
  <c r="H1599" i="4"/>
  <c r="F1599" i="4"/>
  <c r="E1599" i="4"/>
  <c r="D1599" i="4"/>
  <c r="C1599" i="4"/>
  <c r="B1599" i="4"/>
  <c r="Q1598" i="4"/>
  <c r="O1598" i="4"/>
  <c r="P1598" i="4" s="1"/>
  <c r="M1598" i="4"/>
  <c r="K1598" i="4"/>
  <c r="I1598" i="4"/>
  <c r="H1598" i="4"/>
  <c r="F1598" i="4"/>
  <c r="E1598" i="4"/>
  <c r="D1598" i="4"/>
  <c r="C1598" i="4"/>
  <c r="B1598" i="4"/>
  <c r="Q1597" i="4"/>
  <c r="O1597" i="4"/>
  <c r="P1597" i="4" s="1"/>
  <c r="M1597" i="4"/>
  <c r="K1597" i="4"/>
  <c r="I1597" i="4"/>
  <c r="H1597" i="4"/>
  <c r="F1597" i="4"/>
  <c r="E1597" i="4"/>
  <c r="D1597" i="4"/>
  <c r="C1597" i="4"/>
  <c r="B1597" i="4"/>
  <c r="Q1596" i="4"/>
  <c r="O1596" i="4"/>
  <c r="P1596" i="4" s="1"/>
  <c r="M1596" i="4"/>
  <c r="K1596" i="4"/>
  <c r="I1596" i="4"/>
  <c r="H1596" i="4"/>
  <c r="F1596" i="4"/>
  <c r="E1596" i="4"/>
  <c r="D1596" i="4"/>
  <c r="C1596" i="4"/>
  <c r="B1596" i="4"/>
  <c r="Q1595" i="4"/>
  <c r="O1595" i="4"/>
  <c r="P1595" i="4" s="1"/>
  <c r="M1595" i="4"/>
  <c r="K1595" i="4"/>
  <c r="I1595" i="4"/>
  <c r="H1595" i="4"/>
  <c r="F1595" i="4"/>
  <c r="E1595" i="4"/>
  <c r="D1595" i="4"/>
  <c r="C1595" i="4"/>
  <c r="B1595" i="4"/>
  <c r="Q1594" i="4"/>
  <c r="O1594" i="4"/>
  <c r="P1594" i="4" s="1"/>
  <c r="M1594" i="4"/>
  <c r="K1594" i="4"/>
  <c r="I1594" i="4"/>
  <c r="H1594" i="4"/>
  <c r="F1594" i="4"/>
  <c r="E1594" i="4"/>
  <c r="D1594" i="4"/>
  <c r="C1594" i="4"/>
  <c r="B1594" i="4"/>
  <c r="Q1593" i="4"/>
  <c r="O1593" i="4"/>
  <c r="P1593" i="4" s="1"/>
  <c r="M1593" i="4"/>
  <c r="K1593" i="4"/>
  <c r="I1593" i="4"/>
  <c r="H1593" i="4"/>
  <c r="F1593" i="4"/>
  <c r="E1593" i="4"/>
  <c r="D1593" i="4"/>
  <c r="C1593" i="4"/>
  <c r="B1593" i="4"/>
  <c r="Q1592" i="4"/>
  <c r="O1592" i="4"/>
  <c r="P1592" i="4" s="1"/>
  <c r="M1592" i="4"/>
  <c r="K1592" i="4"/>
  <c r="I1592" i="4"/>
  <c r="H1592" i="4"/>
  <c r="F1592" i="4"/>
  <c r="E1592" i="4"/>
  <c r="D1592" i="4"/>
  <c r="C1592" i="4"/>
  <c r="B1592" i="4"/>
  <c r="Q1591" i="4"/>
  <c r="O1591" i="4"/>
  <c r="P1591" i="4" s="1"/>
  <c r="M1591" i="4"/>
  <c r="K1591" i="4"/>
  <c r="I1591" i="4"/>
  <c r="H1591" i="4"/>
  <c r="F1591" i="4"/>
  <c r="E1591" i="4"/>
  <c r="D1591" i="4"/>
  <c r="C1591" i="4"/>
  <c r="B1591" i="4"/>
  <c r="Q1590" i="4"/>
  <c r="O1590" i="4"/>
  <c r="P1590" i="4" s="1"/>
  <c r="M1590" i="4"/>
  <c r="K1590" i="4"/>
  <c r="I1590" i="4"/>
  <c r="H1590" i="4"/>
  <c r="F1590" i="4"/>
  <c r="E1590" i="4"/>
  <c r="D1590" i="4"/>
  <c r="C1590" i="4"/>
  <c r="B1590" i="4"/>
  <c r="Q1589" i="4"/>
  <c r="O1589" i="4"/>
  <c r="P1589" i="4" s="1"/>
  <c r="M1589" i="4"/>
  <c r="K1589" i="4"/>
  <c r="I1589" i="4"/>
  <c r="H1589" i="4"/>
  <c r="F1589" i="4"/>
  <c r="E1589" i="4"/>
  <c r="D1589" i="4"/>
  <c r="C1589" i="4"/>
  <c r="B1589" i="4"/>
  <c r="Q1588" i="4"/>
  <c r="O1588" i="4"/>
  <c r="P1588" i="4" s="1"/>
  <c r="M1588" i="4"/>
  <c r="K1588" i="4"/>
  <c r="I1588" i="4"/>
  <c r="H1588" i="4"/>
  <c r="F1588" i="4"/>
  <c r="E1588" i="4"/>
  <c r="D1588" i="4"/>
  <c r="C1588" i="4"/>
  <c r="B1588" i="4"/>
  <c r="Q1587" i="4"/>
  <c r="O1587" i="4"/>
  <c r="P1587" i="4" s="1"/>
  <c r="M1587" i="4"/>
  <c r="K1587" i="4"/>
  <c r="I1587" i="4"/>
  <c r="H1587" i="4"/>
  <c r="F1587" i="4"/>
  <c r="E1587" i="4"/>
  <c r="D1587" i="4"/>
  <c r="C1587" i="4"/>
  <c r="B1587" i="4"/>
  <c r="Q1586" i="4"/>
  <c r="O1586" i="4"/>
  <c r="P1586" i="4" s="1"/>
  <c r="M1586" i="4"/>
  <c r="K1586" i="4"/>
  <c r="I1586" i="4"/>
  <c r="H1586" i="4"/>
  <c r="F1586" i="4"/>
  <c r="E1586" i="4"/>
  <c r="D1586" i="4"/>
  <c r="C1586" i="4"/>
  <c r="B1586" i="4"/>
  <c r="Q1585" i="4"/>
  <c r="O1585" i="4"/>
  <c r="P1585" i="4" s="1"/>
  <c r="M1585" i="4"/>
  <c r="K1585" i="4"/>
  <c r="I1585" i="4"/>
  <c r="H1585" i="4"/>
  <c r="F1585" i="4"/>
  <c r="E1585" i="4"/>
  <c r="D1585" i="4"/>
  <c r="C1585" i="4"/>
  <c r="B1585" i="4"/>
  <c r="Q1584" i="4"/>
  <c r="O1584" i="4"/>
  <c r="P1584" i="4" s="1"/>
  <c r="M1584" i="4"/>
  <c r="K1584" i="4"/>
  <c r="I1584" i="4"/>
  <c r="H1584" i="4"/>
  <c r="F1584" i="4"/>
  <c r="E1584" i="4"/>
  <c r="D1584" i="4"/>
  <c r="C1584" i="4"/>
  <c r="B1584" i="4"/>
  <c r="Q1583" i="4"/>
  <c r="O1583" i="4"/>
  <c r="P1583" i="4" s="1"/>
  <c r="M1583" i="4"/>
  <c r="K1583" i="4"/>
  <c r="I1583" i="4"/>
  <c r="H1583" i="4"/>
  <c r="F1583" i="4"/>
  <c r="E1583" i="4"/>
  <c r="D1583" i="4"/>
  <c r="C1583" i="4"/>
  <c r="B1583" i="4"/>
  <c r="Q1582" i="4"/>
  <c r="O1582" i="4"/>
  <c r="P1582" i="4" s="1"/>
  <c r="M1582" i="4"/>
  <c r="K1582" i="4"/>
  <c r="I1582" i="4"/>
  <c r="H1582" i="4"/>
  <c r="F1582" i="4"/>
  <c r="E1582" i="4"/>
  <c r="D1582" i="4"/>
  <c r="C1582" i="4"/>
  <c r="B1582" i="4"/>
  <c r="Q1581" i="4"/>
  <c r="O1581" i="4"/>
  <c r="P1581" i="4" s="1"/>
  <c r="M1581" i="4"/>
  <c r="K1581" i="4"/>
  <c r="I1581" i="4"/>
  <c r="H1581" i="4"/>
  <c r="F1581" i="4"/>
  <c r="E1581" i="4"/>
  <c r="D1581" i="4"/>
  <c r="C1581" i="4"/>
  <c r="B1581" i="4"/>
  <c r="Q1580" i="4"/>
  <c r="O1580" i="4"/>
  <c r="P1580" i="4" s="1"/>
  <c r="M1580" i="4"/>
  <c r="K1580" i="4"/>
  <c r="I1580" i="4"/>
  <c r="H1580" i="4"/>
  <c r="F1580" i="4"/>
  <c r="E1580" i="4"/>
  <c r="D1580" i="4"/>
  <c r="C1580" i="4"/>
  <c r="B1580" i="4"/>
  <c r="Q1579" i="4"/>
  <c r="O1579" i="4"/>
  <c r="P1579" i="4" s="1"/>
  <c r="M1579" i="4"/>
  <c r="K1579" i="4"/>
  <c r="I1579" i="4"/>
  <c r="H1579" i="4"/>
  <c r="F1579" i="4"/>
  <c r="E1579" i="4"/>
  <c r="D1579" i="4"/>
  <c r="C1579" i="4"/>
  <c r="B1579" i="4"/>
  <c r="Q1578" i="4"/>
  <c r="O1578" i="4"/>
  <c r="P1578" i="4" s="1"/>
  <c r="M1578" i="4"/>
  <c r="K1578" i="4"/>
  <c r="I1578" i="4"/>
  <c r="H1578" i="4"/>
  <c r="F1578" i="4"/>
  <c r="E1578" i="4"/>
  <c r="D1578" i="4"/>
  <c r="C1578" i="4"/>
  <c r="B1578" i="4"/>
  <c r="Q1577" i="4"/>
  <c r="O1577" i="4"/>
  <c r="P1577" i="4" s="1"/>
  <c r="M1577" i="4"/>
  <c r="K1577" i="4"/>
  <c r="I1577" i="4"/>
  <c r="H1577" i="4"/>
  <c r="F1577" i="4"/>
  <c r="E1577" i="4"/>
  <c r="D1577" i="4"/>
  <c r="C1577" i="4"/>
  <c r="B1577" i="4"/>
  <c r="Q1576" i="4"/>
  <c r="O1576" i="4"/>
  <c r="P1576" i="4" s="1"/>
  <c r="M1576" i="4"/>
  <c r="K1576" i="4"/>
  <c r="I1576" i="4"/>
  <c r="H1576" i="4"/>
  <c r="F1576" i="4"/>
  <c r="E1576" i="4"/>
  <c r="D1576" i="4"/>
  <c r="C1576" i="4"/>
  <c r="B1576" i="4"/>
  <c r="Q1575" i="4"/>
  <c r="O1575" i="4"/>
  <c r="P1575" i="4" s="1"/>
  <c r="M1575" i="4"/>
  <c r="K1575" i="4"/>
  <c r="I1575" i="4"/>
  <c r="H1575" i="4"/>
  <c r="F1575" i="4"/>
  <c r="E1575" i="4"/>
  <c r="D1575" i="4"/>
  <c r="C1575" i="4"/>
  <c r="B1575" i="4"/>
  <c r="Q1574" i="4"/>
  <c r="O1574" i="4"/>
  <c r="P1574" i="4" s="1"/>
  <c r="M1574" i="4"/>
  <c r="K1574" i="4"/>
  <c r="I1574" i="4"/>
  <c r="H1574" i="4"/>
  <c r="F1574" i="4"/>
  <c r="E1574" i="4"/>
  <c r="D1574" i="4"/>
  <c r="C1574" i="4"/>
  <c r="B1574" i="4"/>
  <c r="Q1573" i="4"/>
  <c r="O1573" i="4"/>
  <c r="P1573" i="4" s="1"/>
  <c r="M1573" i="4"/>
  <c r="K1573" i="4"/>
  <c r="I1573" i="4"/>
  <c r="H1573" i="4"/>
  <c r="F1573" i="4"/>
  <c r="E1573" i="4"/>
  <c r="D1573" i="4"/>
  <c r="C1573" i="4"/>
  <c r="B1573" i="4"/>
  <c r="Q1572" i="4"/>
  <c r="O1572" i="4"/>
  <c r="P1572" i="4" s="1"/>
  <c r="M1572" i="4"/>
  <c r="K1572" i="4"/>
  <c r="I1572" i="4"/>
  <c r="H1572" i="4"/>
  <c r="F1572" i="4"/>
  <c r="E1572" i="4"/>
  <c r="D1572" i="4"/>
  <c r="C1572" i="4"/>
  <c r="B1572" i="4"/>
  <c r="Q1571" i="4"/>
  <c r="O1571" i="4"/>
  <c r="P1571" i="4" s="1"/>
  <c r="M1571" i="4"/>
  <c r="K1571" i="4"/>
  <c r="I1571" i="4"/>
  <c r="H1571" i="4"/>
  <c r="F1571" i="4"/>
  <c r="E1571" i="4"/>
  <c r="D1571" i="4"/>
  <c r="C1571" i="4"/>
  <c r="B1571" i="4"/>
  <c r="Q1570" i="4"/>
  <c r="O1570" i="4"/>
  <c r="P1570" i="4" s="1"/>
  <c r="M1570" i="4"/>
  <c r="K1570" i="4"/>
  <c r="I1570" i="4"/>
  <c r="H1570" i="4"/>
  <c r="F1570" i="4"/>
  <c r="E1570" i="4"/>
  <c r="D1570" i="4"/>
  <c r="C1570" i="4"/>
  <c r="B1570" i="4"/>
  <c r="Q1569" i="4"/>
  <c r="O1569" i="4"/>
  <c r="P1569" i="4" s="1"/>
  <c r="M1569" i="4"/>
  <c r="K1569" i="4"/>
  <c r="I1569" i="4"/>
  <c r="H1569" i="4"/>
  <c r="F1569" i="4"/>
  <c r="E1569" i="4"/>
  <c r="D1569" i="4"/>
  <c r="C1569" i="4"/>
  <c r="B1569" i="4"/>
  <c r="Q1568" i="4"/>
  <c r="O1568" i="4"/>
  <c r="P1568" i="4" s="1"/>
  <c r="M1568" i="4"/>
  <c r="K1568" i="4"/>
  <c r="I1568" i="4"/>
  <c r="H1568" i="4"/>
  <c r="F1568" i="4"/>
  <c r="E1568" i="4"/>
  <c r="D1568" i="4"/>
  <c r="C1568" i="4"/>
  <c r="B1568" i="4"/>
  <c r="Q1567" i="4"/>
  <c r="O1567" i="4"/>
  <c r="P1567" i="4" s="1"/>
  <c r="M1567" i="4"/>
  <c r="K1567" i="4"/>
  <c r="I1567" i="4"/>
  <c r="H1567" i="4"/>
  <c r="F1567" i="4"/>
  <c r="E1567" i="4"/>
  <c r="D1567" i="4"/>
  <c r="C1567" i="4"/>
  <c r="B1567" i="4"/>
  <c r="Q1566" i="4"/>
  <c r="O1566" i="4"/>
  <c r="P1566" i="4" s="1"/>
  <c r="M1566" i="4"/>
  <c r="K1566" i="4"/>
  <c r="I1566" i="4"/>
  <c r="H1566" i="4"/>
  <c r="F1566" i="4"/>
  <c r="E1566" i="4"/>
  <c r="D1566" i="4"/>
  <c r="C1566" i="4"/>
  <c r="B1566" i="4"/>
  <c r="Q1565" i="4"/>
  <c r="O1565" i="4"/>
  <c r="P1565" i="4" s="1"/>
  <c r="M1565" i="4"/>
  <c r="K1565" i="4"/>
  <c r="I1565" i="4"/>
  <c r="H1565" i="4"/>
  <c r="F1565" i="4"/>
  <c r="E1565" i="4"/>
  <c r="D1565" i="4"/>
  <c r="C1565" i="4"/>
  <c r="B1565" i="4"/>
  <c r="Q1564" i="4"/>
  <c r="O1564" i="4"/>
  <c r="P1564" i="4" s="1"/>
  <c r="M1564" i="4"/>
  <c r="K1564" i="4"/>
  <c r="I1564" i="4"/>
  <c r="H1564" i="4"/>
  <c r="F1564" i="4"/>
  <c r="E1564" i="4"/>
  <c r="D1564" i="4"/>
  <c r="C1564" i="4"/>
  <c r="B1564" i="4"/>
  <c r="Q1563" i="4"/>
  <c r="O1563" i="4"/>
  <c r="P1563" i="4" s="1"/>
  <c r="M1563" i="4"/>
  <c r="K1563" i="4"/>
  <c r="I1563" i="4"/>
  <c r="H1563" i="4"/>
  <c r="F1563" i="4"/>
  <c r="E1563" i="4"/>
  <c r="D1563" i="4"/>
  <c r="C1563" i="4"/>
  <c r="B1563" i="4"/>
  <c r="Q1562" i="4"/>
  <c r="O1562" i="4"/>
  <c r="P1562" i="4" s="1"/>
  <c r="M1562" i="4"/>
  <c r="K1562" i="4"/>
  <c r="I1562" i="4"/>
  <c r="H1562" i="4"/>
  <c r="F1562" i="4"/>
  <c r="E1562" i="4"/>
  <c r="D1562" i="4"/>
  <c r="C1562" i="4"/>
  <c r="B1562" i="4"/>
  <c r="Q1561" i="4"/>
  <c r="O1561" i="4"/>
  <c r="P1561" i="4" s="1"/>
  <c r="M1561" i="4"/>
  <c r="K1561" i="4"/>
  <c r="I1561" i="4"/>
  <c r="H1561" i="4"/>
  <c r="F1561" i="4"/>
  <c r="E1561" i="4"/>
  <c r="D1561" i="4"/>
  <c r="C1561" i="4"/>
  <c r="B1561" i="4"/>
  <c r="Q1560" i="4"/>
  <c r="O1560" i="4"/>
  <c r="P1560" i="4" s="1"/>
  <c r="M1560" i="4"/>
  <c r="K1560" i="4"/>
  <c r="I1560" i="4"/>
  <c r="H1560" i="4"/>
  <c r="F1560" i="4"/>
  <c r="E1560" i="4"/>
  <c r="D1560" i="4"/>
  <c r="C1560" i="4"/>
  <c r="B1560" i="4"/>
  <c r="Q1559" i="4"/>
  <c r="O1559" i="4"/>
  <c r="P1559" i="4" s="1"/>
  <c r="M1559" i="4"/>
  <c r="K1559" i="4"/>
  <c r="I1559" i="4"/>
  <c r="H1559" i="4"/>
  <c r="F1559" i="4"/>
  <c r="E1559" i="4"/>
  <c r="D1559" i="4"/>
  <c r="C1559" i="4"/>
  <c r="B1559" i="4"/>
  <c r="Q1558" i="4"/>
  <c r="O1558" i="4"/>
  <c r="P1558" i="4" s="1"/>
  <c r="M1558" i="4"/>
  <c r="K1558" i="4"/>
  <c r="I1558" i="4"/>
  <c r="H1558" i="4"/>
  <c r="F1558" i="4"/>
  <c r="E1558" i="4"/>
  <c r="D1558" i="4"/>
  <c r="C1558" i="4"/>
  <c r="B1558" i="4"/>
  <c r="Q1557" i="4"/>
  <c r="O1557" i="4"/>
  <c r="P1557" i="4" s="1"/>
  <c r="M1557" i="4"/>
  <c r="K1557" i="4"/>
  <c r="I1557" i="4"/>
  <c r="H1557" i="4"/>
  <c r="F1557" i="4"/>
  <c r="E1557" i="4"/>
  <c r="D1557" i="4"/>
  <c r="C1557" i="4"/>
  <c r="B1557" i="4"/>
  <c r="Q1556" i="4"/>
  <c r="O1556" i="4"/>
  <c r="P1556" i="4" s="1"/>
  <c r="M1556" i="4"/>
  <c r="K1556" i="4"/>
  <c r="I1556" i="4"/>
  <c r="H1556" i="4"/>
  <c r="F1556" i="4"/>
  <c r="E1556" i="4"/>
  <c r="D1556" i="4"/>
  <c r="C1556" i="4"/>
  <c r="B1556" i="4"/>
  <c r="Q1555" i="4"/>
  <c r="O1555" i="4"/>
  <c r="P1555" i="4" s="1"/>
  <c r="M1555" i="4"/>
  <c r="K1555" i="4"/>
  <c r="I1555" i="4"/>
  <c r="H1555" i="4"/>
  <c r="F1555" i="4"/>
  <c r="E1555" i="4"/>
  <c r="D1555" i="4"/>
  <c r="C1555" i="4"/>
  <c r="B1555" i="4"/>
  <c r="Q1554" i="4"/>
  <c r="O1554" i="4"/>
  <c r="P1554" i="4" s="1"/>
  <c r="M1554" i="4"/>
  <c r="K1554" i="4"/>
  <c r="I1554" i="4"/>
  <c r="H1554" i="4"/>
  <c r="F1554" i="4"/>
  <c r="E1554" i="4"/>
  <c r="D1554" i="4"/>
  <c r="C1554" i="4"/>
  <c r="B1554" i="4"/>
  <c r="Q1553" i="4"/>
  <c r="O1553" i="4"/>
  <c r="P1553" i="4" s="1"/>
  <c r="M1553" i="4"/>
  <c r="K1553" i="4"/>
  <c r="I1553" i="4"/>
  <c r="H1553" i="4"/>
  <c r="F1553" i="4"/>
  <c r="E1553" i="4"/>
  <c r="D1553" i="4"/>
  <c r="C1553" i="4"/>
  <c r="B1553" i="4"/>
  <c r="Q1552" i="4"/>
  <c r="O1552" i="4"/>
  <c r="P1552" i="4" s="1"/>
  <c r="M1552" i="4"/>
  <c r="K1552" i="4"/>
  <c r="I1552" i="4"/>
  <c r="H1552" i="4"/>
  <c r="F1552" i="4"/>
  <c r="E1552" i="4"/>
  <c r="D1552" i="4"/>
  <c r="C1552" i="4"/>
  <c r="B1552" i="4"/>
  <c r="Q1551" i="4"/>
  <c r="O1551" i="4"/>
  <c r="P1551" i="4" s="1"/>
  <c r="M1551" i="4"/>
  <c r="K1551" i="4"/>
  <c r="I1551" i="4"/>
  <c r="H1551" i="4"/>
  <c r="F1551" i="4"/>
  <c r="E1551" i="4"/>
  <c r="D1551" i="4"/>
  <c r="C1551" i="4"/>
  <c r="B1551" i="4"/>
  <c r="Q1550" i="4"/>
  <c r="O1550" i="4"/>
  <c r="P1550" i="4" s="1"/>
  <c r="M1550" i="4"/>
  <c r="K1550" i="4"/>
  <c r="I1550" i="4"/>
  <c r="H1550" i="4"/>
  <c r="F1550" i="4"/>
  <c r="E1550" i="4"/>
  <c r="D1550" i="4"/>
  <c r="C1550" i="4"/>
  <c r="B1550" i="4"/>
  <c r="Q1549" i="4"/>
  <c r="O1549" i="4"/>
  <c r="P1549" i="4" s="1"/>
  <c r="M1549" i="4"/>
  <c r="K1549" i="4"/>
  <c r="I1549" i="4"/>
  <c r="H1549" i="4"/>
  <c r="F1549" i="4"/>
  <c r="E1549" i="4"/>
  <c r="D1549" i="4"/>
  <c r="C1549" i="4"/>
  <c r="B1549" i="4"/>
  <c r="Q1548" i="4"/>
  <c r="O1548" i="4"/>
  <c r="P1548" i="4" s="1"/>
  <c r="M1548" i="4"/>
  <c r="K1548" i="4"/>
  <c r="I1548" i="4"/>
  <c r="H1548" i="4"/>
  <c r="F1548" i="4"/>
  <c r="E1548" i="4"/>
  <c r="D1548" i="4"/>
  <c r="C1548" i="4"/>
  <c r="B1548" i="4"/>
  <c r="Q1547" i="4"/>
  <c r="O1547" i="4"/>
  <c r="P1547" i="4" s="1"/>
  <c r="M1547" i="4"/>
  <c r="K1547" i="4"/>
  <c r="I1547" i="4"/>
  <c r="H1547" i="4"/>
  <c r="F1547" i="4"/>
  <c r="E1547" i="4"/>
  <c r="D1547" i="4"/>
  <c r="C1547" i="4"/>
  <c r="B1547" i="4"/>
  <c r="Q1546" i="4"/>
  <c r="O1546" i="4"/>
  <c r="P1546" i="4" s="1"/>
  <c r="M1546" i="4"/>
  <c r="K1546" i="4"/>
  <c r="I1546" i="4"/>
  <c r="H1546" i="4"/>
  <c r="F1546" i="4"/>
  <c r="E1546" i="4"/>
  <c r="D1546" i="4"/>
  <c r="C1546" i="4"/>
  <c r="B1546" i="4"/>
  <c r="Q1545" i="4"/>
  <c r="O1545" i="4"/>
  <c r="P1545" i="4" s="1"/>
  <c r="M1545" i="4"/>
  <c r="K1545" i="4"/>
  <c r="I1545" i="4"/>
  <c r="H1545" i="4"/>
  <c r="F1545" i="4"/>
  <c r="E1545" i="4"/>
  <c r="D1545" i="4"/>
  <c r="C1545" i="4"/>
  <c r="B1545" i="4"/>
  <c r="Q1544" i="4"/>
  <c r="O1544" i="4"/>
  <c r="P1544" i="4" s="1"/>
  <c r="M1544" i="4"/>
  <c r="K1544" i="4"/>
  <c r="I1544" i="4"/>
  <c r="H1544" i="4"/>
  <c r="F1544" i="4"/>
  <c r="E1544" i="4"/>
  <c r="D1544" i="4"/>
  <c r="C1544" i="4"/>
  <c r="B1544" i="4"/>
  <c r="Q1543" i="4"/>
  <c r="O1543" i="4"/>
  <c r="P1543" i="4" s="1"/>
  <c r="M1543" i="4"/>
  <c r="K1543" i="4"/>
  <c r="I1543" i="4"/>
  <c r="H1543" i="4"/>
  <c r="F1543" i="4"/>
  <c r="E1543" i="4"/>
  <c r="D1543" i="4"/>
  <c r="C1543" i="4"/>
  <c r="B1543" i="4"/>
  <c r="Q1542" i="4"/>
  <c r="O1542" i="4"/>
  <c r="P1542" i="4" s="1"/>
  <c r="M1542" i="4"/>
  <c r="K1542" i="4"/>
  <c r="I1542" i="4"/>
  <c r="H1542" i="4"/>
  <c r="F1542" i="4"/>
  <c r="E1542" i="4"/>
  <c r="D1542" i="4"/>
  <c r="C1542" i="4"/>
  <c r="B1542" i="4"/>
  <c r="Q1541" i="4"/>
  <c r="O1541" i="4"/>
  <c r="P1541" i="4" s="1"/>
  <c r="M1541" i="4"/>
  <c r="K1541" i="4"/>
  <c r="I1541" i="4"/>
  <c r="H1541" i="4"/>
  <c r="F1541" i="4"/>
  <c r="E1541" i="4"/>
  <c r="D1541" i="4"/>
  <c r="C1541" i="4"/>
  <c r="B1541" i="4"/>
  <c r="Q1540" i="4"/>
  <c r="O1540" i="4"/>
  <c r="P1540" i="4" s="1"/>
  <c r="M1540" i="4"/>
  <c r="K1540" i="4"/>
  <c r="I1540" i="4"/>
  <c r="H1540" i="4"/>
  <c r="F1540" i="4"/>
  <c r="E1540" i="4"/>
  <c r="D1540" i="4"/>
  <c r="C1540" i="4"/>
  <c r="B1540" i="4"/>
  <c r="Q1539" i="4"/>
  <c r="O1539" i="4"/>
  <c r="P1539" i="4" s="1"/>
  <c r="M1539" i="4"/>
  <c r="K1539" i="4"/>
  <c r="I1539" i="4"/>
  <c r="H1539" i="4"/>
  <c r="F1539" i="4"/>
  <c r="E1539" i="4"/>
  <c r="D1539" i="4"/>
  <c r="C1539" i="4"/>
  <c r="B1539" i="4"/>
  <c r="Q1538" i="4"/>
  <c r="O1538" i="4"/>
  <c r="P1538" i="4" s="1"/>
  <c r="M1538" i="4"/>
  <c r="K1538" i="4"/>
  <c r="I1538" i="4"/>
  <c r="H1538" i="4"/>
  <c r="F1538" i="4"/>
  <c r="E1538" i="4"/>
  <c r="D1538" i="4"/>
  <c r="C1538" i="4"/>
  <c r="B1538" i="4"/>
  <c r="Q1537" i="4"/>
  <c r="O1537" i="4"/>
  <c r="P1537" i="4" s="1"/>
  <c r="M1537" i="4"/>
  <c r="K1537" i="4"/>
  <c r="I1537" i="4"/>
  <c r="H1537" i="4"/>
  <c r="F1537" i="4"/>
  <c r="E1537" i="4"/>
  <c r="D1537" i="4"/>
  <c r="C1537" i="4"/>
  <c r="B1537" i="4"/>
  <c r="Q1536" i="4"/>
  <c r="O1536" i="4"/>
  <c r="P1536" i="4" s="1"/>
  <c r="M1536" i="4"/>
  <c r="K1536" i="4"/>
  <c r="I1536" i="4"/>
  <c r="H1536" i="4"/>
  <c r="F1536" i="4"/>
  <c r="E1536" i="4"/>
  <c r="D1536" i="4"/>
  <c r="C1536" i="4"/>
  <c r="B1536" i="4"/>
  <c r="Q1535" i="4"/>
  <c r="O1535" i="4"/>
  <c r="P1535" i="4" s="1"/>
  <c r="M1535" i="4"/>
  <c r="K1535" i="4"/>
  <c r="I1535" i="4"/>
  <c r="H1535" i="4"/>
  <c r="F1535" i="4"/>
  <c r="E1535" i="4"/>
  <c r="D1535" i="4"/>
  <c r="C1535" i="4"/>
  <c r="B1535" i="4"/>
  <c r="Q1534" i="4"/>
  <c r="O1534" i="4"/>
  <c r="P1534" i="4" s="1"/>
  <c r="M1534" i="4"/>
  <c r="K1534" i="4"/>
  <c r="I1534" i="4"/>
  <c r="H1534" i="4"/>
  <c r="F1534" i="4"/>
  <c r="E1534" i="4"/>
  <c r="D1534" i="4"/>
  <c r="C1534" i="4"/>
  <c r="B1534" i="4"/>
  <c r="Q1533" i="4"/>
  <c r="O1533" i="4"/>
  <c r="P1533" i="4" s="1"/>
  <c r="M1533" i="4"/>
  <c r="K1533" i="4"/>
  <c r="I1533" i="4"/>
  <c r="H1533" i="4"/>
  <c r="F1533" i="4"/>
  <c r="E1533" i="4"/>
  <c r="D1533" i="4"/>
  <c r="C1533" i="4"/>
  <c r="B1533" i="4"/>
  <c r="Q1532" i="4"/>
  <c r="O1532" i="4"/>
  <c r="P1532" i="4" s="1"/>
  <c r="M1532" i="4"/>
  <c r="K1532" i="4"/>
  <c r="I1532" i="4"/>
  <c r="H1532" i="4"/>
  <c r="F1532" i="4"/>
  <c r="E1532" i="4"/>
  <c r="D1532" i="4"/>
  <c r="C1532" i="4"/>
  <c r="B1532" i="4"/>
  <c r="Q1531" i="4"/>
  <c r="O1531" i="4"/>
  <c r="P1531" i="4" s="1"/>
  <c r="M1531" i="4"/>
  <c r="K1531" i="4"/>
  <c r="I1531" i="4"/>
  <c r="H1531" i="4"/>
  <c r="F1531" i="4"/>
  <c r="E1531" i="4"/>
  <c r="D1531" i="4"/>
  <c r="C1531" i="4"/>
  <c r="B1531" i="4"/>
  <c r="Q1530" i="4"/>
  <c r="O1530" i="4"/>
  <c r="P1530" i="4" s="1"/>
  <c r="M1530" i="4"/>
  <c r="K1530" i="4"/>
  <c r="I1530" i="4"/>
  <c r="H1530" i="4"/>
  <c r="F1530" i="4"/>
  <c r="E1530" i="4"/>
  <c r="D1530" i="4"/>
  <c r="C1530" i="4"/>
  <c r="B1530" i="4"/>
  <c r="Q1529" i="4"/>
  <c r="O1529" i="4"/>
  <c r="P1529" i="4" s="1"/>
  <c r="M1529" i="4"/>
  <c r="K1529" i="4"/>
  <c r="I1529" i="4"/>
  <c r="H1529" i="4"/>
  <c r="F1529" i="4"/>
  <c r="E1529" i="4"/>
  <c r="D1529" i="4"/>
  <c r="C1529" i="4"/>
  <c r="B1529" i="4"/>
  <c r="Q1528" i="4"/>
  <c r="O1528" i="4"/>
  <c r="P1528" i="4" s="1"/>
  <c r="M1528" i="4"/>
  <c r="K1528" i="4"/>
  <c r="I1528" i="4"/>
  <c r="H1528" i="4"/>
  <c r="F1528" i="4"/>
  <c r="E1528" i="4"/>
  <c r="D1528" i="4"/>
  <c r="C1528" i="4"/>
  <c r="B1528" i="4"/>
  <c r="Q1527" i="4"/>
  <c r="O1527" i="4"/>
  <c r="P1527" i="4" s="1"/>
  <c r="M1527" i="4"/>
  <c r="K1527" i="4"/>
  <c r="I1527" i="4"/>
  <c r="H1527" i="4"/>
  <c r="F1527" i="4"/>
  <c r="E1527" i="4"/>
  <c r="D1527" i="4"/>
  <c r="C1527" i="4"/>
  <c r="B1527" i="4"/>
  <c r="Q1526" i="4"/>
  <c r="O1526" i="4"/>
  <c r="P1526" i="4" s="1"/>
  <c r="M1526" i="4"/>
  <c r="K1526" i="4"/>
  <c r="I1526" i="4"/>
  <c r="H1526" i="4"/>
  <c r="F1526" i="4"/>
  <c r="E1526" i="4"/>
  <c r="D1526" i="4"/>
  <c r="C1526" i="4"/>
  <c r="B1526" i="4"/>
  <c r="Q1525" i="4"/>
  <c r="O1525" i="4"/>
  <c r="P1525" i="4" s="1"/>
  <c r="M1525" i="4"/>
  <c r="K1525" i="4"/>
  <c r="I1525" i="4"/>
  <c r="H1525" i="4"/>
  <c r="F1525" i="4"/>
  <c r="E1525" i="4"/>
  <c r="D1525" i="4"/>
  <c r="C1525" i="4"/>
  <c r="B1525" i="4"/>
  <c r="Q1524" i="4"/>
  <c r="O1524" i="4"/>
  <c r="P1524" i="4" s="1"/>
  <c r="M1524" i="4"/>
  <c r="K1524" i="4"/>
  <c r="I1524" i="4"/>
  <c r="H1524" i="4"/>
  <c r="F1524" i="4"/>
  <c r="E1524" i="4"/>
  <c r="D1524" i="4"/>
  <c r="C1524" i="4"/>
  <c r="B1524" i="4"/>
  <c r="Q1523" i="4"/>
  <c r="O1523" i="4"/>
  <c r="P1523" i="4" s="1"/>
  <c r="M1523" i="4"/>
  <c r="K1523" i="4"/>
  <c r="I1523" i="4"/>
  <c r="H1523" i="4"/>
  <c r="F1523" i="4"/>
  <c r="E1523" i="4"/>
  <c r="D1523" i="4"/>
  <c r="C1523" i="4"/>
  <c r="B1523" i="4"/>
  <c r="Q1522" i="4"/>
  <c r="O1522" i="4"/>
  <c r="P1522" i="4" s="1"/>
  <c r="M1522" i="4"/>
  <c r="K1522" i="4"/>
  <c r="I1522" i="4"/>
  <c r="H1522" i="4"/>
  <c r="F1522" i="4"/>
  <c r="E1522" i="4"/>
  <c r="D1522" i="4"/>
  <c r="C1522" i="4"/>
  <c r="B1522" i="4"/>
  <c r="Q1521" i="4"/>
  <c r="O1521" i="4"/>
  <c r="P1521" i="4" s="1"/>
  <c r="M1521" i="4"/>
  <c r="K1521" i="4"/>
  <c r="I1521" i="4"/>
  <c r="H1521" i="4"/>
  <c r="F1521" i="4"/>
  <c r="E1521" i="4"/>
  <c r="D1521" i="4"/>
  <c r="C1521" i="4"/>
  <c r="B1521" i="4"/>
  <c r="Q1520" i="4"/>
  <c r="O1520" i="4"/>
  <c r="P1520" i="4" s="1"/>
  <c r="M1520" i="4"/>
  <c r="K1520" i="4"/>
  <c r="I1520" i="4"/>
  <c r="H1520" i="4"/>
  <c r="F1520" i="4"/>
  <c r="E1520" i="4"/>
  <c r="D1520" i="4"/>
  <c r="C1520" i="4"/>
  <c r="B1520" i="4"/>
  <c r="Q1519" i="4"/>
  <c r="O1519" i="4"/>
  <c r="P1519" i="4" s="1"/>
  <c r="M1519" i="4"/>
  <c r="K1519" i="4"/>
  <c r="I1519" i="4"/>
  <c r="H1519" i="4"/>
  <c r="F1519" i="4"/>
  <c r="E1519" i="4"/>
  <c r="D1519" i="4"/>
  <c r="C1519" i="4"/>
  <c r="B1519" i="4"/>
  <c r="Q1518" i="4"/>
  <c r="O1518" i="4"/>
  <c r="P1518" i="4" s="1"/>
  <c r="M1518" i="4"/>
  <c r="K1518" i="4"/>
  <c r="I1518" i="4"/>
  <c r="H1518" i="4"/>
  <c r="F1518" i="4"/>
  <c r="E1518" i="4"/>
  <c r="D1518" i="4"/>
  <c r="C1518" i="4"/>
  <c r="B1518" i="4"/>
  <c r="Q1517" i="4"/>
  <c r="O1517" i="4"/>
  <c r="P1517" i="4" s="1"/>
  <c r="M1517" i="4"/>
  <c r="K1517" i="4"/>
  <c r="I1517" i="4"/>
  <c r="H1517" i="4"/>
  <c r="F1517" i="4"/>
  <c r="E1517" i="4"/>
  <c r="D1517" i="4"/>
  <c r="C1517" i="4"/>
  <c r="B1517" i="4"/>
  <c r="Q1516" i="4"/>
  <c r="O1516" i="4"/>
  <c r="P1516" i="4" s="1"/>
  <c r="M1516" i="4"/>
  <c r="K1516" i="4"/>
  <c r="I1516" i="4"/>
  <c r="H1516" i="4"/>
  <c r="F1516" i="4"/>
  <c r="E1516" i="4"/>
  <c r="D1516" i="4"/>
  <c r="C1516" i="4"/>
  <c r="B1516" i="4"/>
  <c r="Q1515" i="4"/>
  <c r="O1515" i="4"/>
  <c r="P1515" i="4" s="1"/>
  <c r="M1515" i="4"/>
  <c r="K1515" i="4"/>
  <c r="I1515" i="4"/>
  <c r="H1515" i="4"/>
  <c r="F1515" i="4"/>
  <c r="E1515" i="4"/>
  <c r="D1515" i="4"/>
  <c r="C1515" i="4"/>
  <c r="B1515" i="4"/>
  <c r="Q1514" i="4"/>
  <c r="O1514" i="4"/>
  <c r="P1514" i="4" s="1"/>
  <c r="M1514" i="4"/>
  <c r="K1514" i="4"/>
  <c r="I1514" i="4"/>
  <c r="H1514" i="4"/>
  <c r="F1514" i="4"/>
  <c r="E1514" i="4"/>
  <c r="D1514" i="4"/>
  <c r="C1514" i="4"/>
  <c r="B1514" i="4"/>
  <c r="Q1513" i="4"/>
  <c r="O1513" i="4"/>
  <c r="P1513" i="4" s="1"/>
  <c r="M1513" i="4"/>
  <c r="K1513" i="4"/>
  <c r="I1513" i="4"/>
  <c r="H1513" i="4"/>
  <c r="F1513" i="4"/>
  <c r="E1513" i="4"/>
  <c r="D1513" i="4"/>
  <c r="C1513" i="4"/>
  <c r="B1513" i="4"/>
  <c r="Q1512" i="4"/>
  <c r="O1512" i="4"/>
  <c r="P1512" i="4" s="1"/>
  <c r="M1512" i="4"/>
  <c r="K1512" i="4"/>
  <c r="I1512" i="4"/>
  <c r="H1512" i="4"/>
  <c r="F1512" i="4"/>
  <c r="E1512" i="4"/>
  <c r="D1512" i="4"/>
  <c r="C1512" i="4"/>
  <c r="B1512" i="4"/>
  <c r="Q1511" i="4"/>
  <c r="O1511" i="4"/>
  <c r="P1511" i="4" s="1"/>
  <c r="M1511" i="4"/>
  <c r="K1511" i="4"/>
  <c r="I1511" i="4"/>
  <c r="H1511" i="4"/>
  <c r="F1511" i="4"/>
  <c r="E1511" i="4"/>
  <c r="D1511" i="4"/>
  <c r="C1511" i="4"/>
  <c r="B1511" i="4"/>
  <c r="Q1510" i="4"/>
  <c r="O1510" i="4"/>
  <c r="P1510" i="4" s="1"/>
  <c r="M1510" i="4"/>
  <c r="K1510" i="4"/>
  <c r="I1510" i="4"/>
  <c r="H1510" i="4"/>
  <c r="F1510" i="4"/>
  <c r="E1510" i="4"/>
  <c r="D1510" i="4"/>
  <c r="C1510" i="4"/>
  <c r="B1510" i="4"/>
  <c r="Q1509" i="4"/>
  <c r="O1509" i="4"/>
  <c r="P1509" i="4" s="1"/>
  <c r="M1509" i="4"/>
  <c r="K1509" i="4"/>
  <c r="I1509" i="4"/>
  <c r="H1509" i="4"/>
  <c r="F1509" i="4"/>
  <c r="E1509" i="4"/>
  <c r="D1509" i="4"/>
  <c r="C1509" i="4"/>
  <c r="B1509" i="4"/>
  <c r="Q1508" i="4"/>
  <c r="O1508" i="4"/>
  <c r="P1508" i="4" s="1"/>
  <c r="M1508" i="4"/>
  <c r="K1508" i="4"/>
  <c r="I1508" i="4"/>
  <c r="H1508" i="4"/>
  <c r="F1508" i="4"/>
  <c r="E1508" i="4"/>
  <c r="D1508" i="4"/>
  <c r="C1508" i="4"/>
  <c r="B1508" i="4"/>
  <c r="Q1507" i="4"/>
  <c r="O1507" i="4"/>
  <c r="P1507" i="4" s="1"/>
  <c r="M1507" i="4"/>
  <c r="K1507" i="4"/>
  <c r="I1507" i="4"/>
  <c r="H1507" i="4"/>
  <c r="F1507" i="4"/>
  <c r="E1507" i="4"/>
  <c r="D1507" i="4"/>
  <c r="C1507" i="4"/>
  <c r="B1507" i="4"/>
  <c r="Q1506" i="4"/>
  <c r="O1506" i="4"/>
  <c r="P1506" i="4" s="1"/>
  <c r="M1506" i="4"/>
  <c r="K1506" i="4"/>
  <c r="I1506" i="4"/>
  <c r="H1506" i="4"/>
  <c r="F1506" i="4"/>
  <c r="E1506" i="4"/>
  <c r="D1506" i="4"/>
  <c r="C1506" i="4"/>
  <c r="B1506" i="4"/>
  <c r="Q1505" i="4"/>
  <c r="O1505" i="4"/>
  <c r="P1505" i="4" s="1"/>
  <c r="M1505" i="4"/>
  <c r="K1505" i="4"/>
  <c r="I1505" i="4"/>
  <c r="H1505" i="4"/>
  <c r="F1505" i="4"/>
  <c r="E1505" i="4"/>
  <c r="D1505" i="4"/>
  <c r="C1505" i="4"/>
  <c r="B1505" i="4"/>
  <c r="Q1504" i="4"/>
  <c r="O1504" i="4"/>
  <c r="P1504" i="4" s="1"/>
  <c r="M1504" i="4"/>
  <c r="K1504" i="4"/>
  <c r="I1504" i="4"/>
  <c r="H1504" i="4"/>
  <c r="F1504" i="4"/>
  <c r="E1504" i="4"/>
  <c r="D1504" i="4"/>
  <c r="C1504" i="4"/>
  <c r="B1504" i="4"/>
  <c r="Q1503" i="4"/>
  <c r="O1503" i="4"/>
  <c r="P1503" i="4" s="1"/>
  <c r="M1503" i="4"/>
  <c r="K1503" i="4"/>
  <c r="I1503" i="4"/>
  <c r="H1503" i="4"/>
  <c r="F1503" i="4"/>
  <c r="E1503" i="4"/>
  <c r="D1503" i="4"/>
  <c r="C1503" i="4"/>
  <c r="B1503" i="4"/>
  <c r="Q1502" i="4"/>
  <c r="O1502" i="4"/>
  <c r="P1502" i="4" s="1"/>
  <c r="M1502" i="4"/>
  <c r="K1502" i="4"/>
  <c r="I1502" i="4"/>
  <c r="H1502" i="4"/>
  <c r="F1502" i="4"/>
  <c r="E1502" i="4"/>
  <c r="D1502" i="4"/>
  <c r="C1502" i="4"/>
  <c r="B1502" i="4"/>
  <c r="Q1501" i="4"/>
  <c r="O1501" i="4"/>
  <c r="P1501" i="4" s="1"/>
  <c r="M1501" i="4"/>
  <c r="K1501" i="4"/>
  <c r="I1501" i="4"/>
  <c r="H1501" i="4"/>
  <c r="F1501" i="4"/>
  <c r="E1501" i="4"/>
  <c r="D1501" i="4"/>
  <c r="C1501" i="4"/>
  <c r="B1501" i="4"/>
  <c r="Q1500" i="4"/>
  <c r="O1500" i="4"/>
  <c r="P1500" i="4" s="1"/>
  <c r="M1500" i="4"/>
  <c r="K1500" i="4"/>
  <c r="I1500" i="4"/>
  <c r="H1500" i="4"/>
  <c r="F1500" i="4"/>
  <c r="E1500" i="4"/>
  <c r="D1500" i="4"/>
  <c r="C1500" i="4"/>
  <c r="B1500" i="4"/>
  <c r="Q1499" i="4"/>
  <c r="O1499" i="4"/>
  <c r="P1499" i="4" s="1"/>
  <c r="M1499" i="4"/>
  <c r="K1499" i="4"/>
  <c r="I1499" i="4"/>
  <c r="H1499" i="4"/>
  <c r="F1499" i="4"/>
  <c r="E1499" i="4"/>
  <c r="D1499" i="4"/>
  <c r="C1499" i="4"/>
  <c r="B1499" i="4"/>
  <c r="Q1498" i="4"/>
  <c r="O1498" i="4"/>
  <c r="P1498" i="4" s="1"/>
  <c r="M1498" i="4"/>
  <c r="K1498" i="4"/>
  <c r="I1498" i="4"/>
  <c r="H1498" i="4"/>
  <c r="F1498" i="4"/>
  <c r="E1498" i="4"/>
  <c r="D1498" i="4"/>
  <c r="C1498" i="4"/>
  <c r="B1498" i="4"/>
  <c r="Q1497" i="4"/>
  <c r="O1497" i="4"/>
  <c r="P1497" i="4" s="1"/>
  <c r="M1497" i="4"/>
  <c r="K1497" i="4"/>
  <c r="I1497" i="4"/>
  <c r="H1497" i="4"/>
  <c r="F1497" i="4"/>
  <c r="E1497" i="4"/>
  <c r="D1497" i="4"/>
  <c r="C1497" i="4"/>
  <c r="B1497" i="4"/>
  <c r="Q1496" i="4"/>
  <c r="O1496" i="4"/>
  <c r="P1496" i="4" s="1"/>
  <c r="M1496" i="4"/>
  <c r="K1496" i="4"/>
  <c r="I1496" i="4"/>
  <c r="H1496" i="4"/>
  <c r="F1496" i="4"/>
  <c r="E1496" i="4"/>
  <c r="D1496" i="4"/>
  <c r="C1496" i="4"/>
  <c r="B1496" i="4"/>
  <c r="Q1495" i="4"/>
  <c r="O1495" i="4"/>
  <c r="P1495" i="4" s="1"/>
  <c r="M1495" i="4"/>
  <c r="K1495" i="4"/>
  <c r="I1495" i="4"/>
  <c r="H1495" i="4"/>
  <c r="F1495" i="4"/>
  <c r="E1495" i="4"/>
  <c r="D1495" i="4"/>
  <c r="C1495" i="4"/>
  <c r="B1495" i="4"/>
  <c r="Q1494" i="4"/>
  <c r="O1494" i="4"/>
  <c r="P1494" i="4" s="1"/>
  <c r="M1494" i="4"/>
  <c r="K1494" i="4"/>
  <c r="I1494" i="4"/>
  <c r="H1494" i="4"/>
  <c r="F1494" i="4"/>
  <c r="E1494" i="4"/>
  <c r="D1494" i="4"/>
  <c r="C1494" i="4"/>
  <c r="B1494" i="4"/>
  <c r="Q1493" i="4"/>
  <c r="O1493" i="4"/>
  <c r="P1493" i="4" s="1"/>
  <c r="M1493" i="4"/>
  <c r="K1493" i="4"/>
  <c r="I1493" i="4"/>
  <c r="H1493" i="4"/>
  <c r="F1493" i="4"/>
  <c r="E1493" i="4"/>
  <c r="D1493" i="4"/>
  <c r="C1493" i="4"/>
  <c r="B1493" i="4"/>
  <c r="Q1492" i="4"/>
  <c r="O1492" i="4"/>
  <c r="P1492" i="4" s="1"/>
  <c r="M1492" i="4"/>
  <c r="K1492" i="4"/>
  <c r="I1492" i="4"/>
  <c r="H1492" i="4"/>
  <c r="F1492" i="4"/>
  <c r="E1492" i="4"/>
  <c r="D1492" i="4"/>
  <c r="C1492" i="4"/>
  <c r="B1492" i="4"/>
  <c r="Q1491" i="4"/>
  <c r="O1491" i="4"/>
  <c r="P1491" i="4" s="1"/>
  <c r="M1491" i="4"/>
  <c r="K1491" i="4"/>
  <c r="I1491" i="4"/>
  <c r="H1491" i="4"/>
  <c r="F1491" i="4"/>
  <c r="E1491" i="4"/>
  <c r="D1491" i="4"/>
  <c r="C1491" i="4"/>
  <c r="B1491" i="4"/>
  <c r="Q1490" i="4"/>
  <c r="O1490" i="4"/>
  <c r="P1490" i="4" s="1"/>
  <c r="M1490" i="4"/>
  <c r="K1490" i="4"/>
  <c r="I1490" i="4"/>
  <c r="H1490" i="4"/>
  <c r="F1490" i="4"/>
  <c r="E1490" i="4"/>
  <c r="D1490" i="4"/>
  <c r="C1490" i="4"/>
  <c r="B1490" i="4"/>
  <c r="Q1489" i="4"/>
  <c r="O1489" i="4"/>
  <c r="P1489" i="4" s="1"/>
  <c r="M1489" i="4"/>
  <c r="K1489" i="4"/>
  <c r="I1489" i="4"/>
  <c r="H1489" i="4"/>
  <c r="F1489" i="4"/>
  <c r="E1489" i="4"/>
  <c r="D1489" i="4"/>
  <c r="C1489" i="4"/>
  <c r="B1489" i="4"/>
  <c r="Q1488" i="4"/>
  <c r="O1488" i="4"/>
  <c r="P1488" i="4" s="1"/>
  <c r="M1488" i="4"/>
  <c r="K1488" i="4"/>
  <c r="I1488" i="4"/>
  <c r="H1488" i="4"/>
  <c r="F1488" i="4"/>
  <c r="E1488" i="4"/>
  <c r="D1488" i="4"/>
  <c r="C1488" i="4"/>
  <c r="B1488" i="4"/>
  <c r="Q1487" i="4"/>
  <c r="O1487" i="4"/>
  <c r="P1487" i="4" s="1"/>
  <c r="M1487" i="4"/>
  <c r="K1487" i="4"/>
  <c r="I1487" i="4"/>
  <c r="H1487" i="4"/>
  <c r="F1487" i="4"/>
  <c r="E1487" i="4"/>
  <c r="D1487" i="4"/>
  <c r="C1487" i="4"/>
  <c r="B1487" i="4"/>
  <c r="Q1486" i="4"/>
  <c r="O1486" i="4"/>
  <c r="P1486" i="4" s="1"/>
  <c r="M1486" i="4"/>
  <c r="K1486" i="4"/>
  <c r="I1486" i="4"/>
  <c r="H1486" i="4"/>
  <c r="F1486" i="4"/>
  <c r="E1486" i="4"/>
  <c r="D1486" i="4"/>
  <c r="C1486" i="4"/>
  <c r="B1486" i="4"/>
  <c r="Q1485" i="4"/>
  <c r="O1485" i="4"/>
  <c r="P1485" i="4" s="1"/>
  <c r="M1485" i="4"/>
  <c r="K1485" i="4"/>
  <c r="I1485" i="4"/>
  <c r="H1485" i="4"/>
  <c r="F1485" i="4"/>
  <c r="E1485" i="4"/>
  <c r="D1485" i="4"/>
  <c r="C1485" i="4"/>
  <c r="B1485" i="4"/>
  <c r="Q1484" i="4"/>
  <c r="O1484" i="4"/>
  <c r="P1484" i="4" s="1"/>
  <c r="M1484" i="4"/>
  <c r="K1484" i="4"/>
  <c r="I1484" i="4"/>
  <c r="H1484" i="4"/>
  <c r="F1484" i="4"/>
  <c r="E1484" i="4"/>
  <c r="D1484" i="4"/>
  <c r="C1484" i="4"/>
  <c r="B1484" i="4"/>
  <c r="Q1483" i="4"/>
  <c r="O1483" i="4"/>
  <c r="P1483" i="4" s="1"/>
  <c r="M1483" i="4"/>
  <c r="K1483" i="4"/>
  <c r="I1483" i="4"/>
  <c r="H1483" i="4"/>
  <c r="F1483" i="4"/>
  <c r="E1483" i="4"/>
  <c r="D1483" i="4"/>
  <c r="C1483" i="4"/>
  <c r="B1483" i="4"/>
  <c r="Q1482" i="4"/>
  <c r="O1482" i="4"/>
  <c r="P1482" i="4" s="1"/>
  <c r="M1482" i="4"/>
  <c r="K1482" i="4"/>
  <c r="I1482" i="4"/>
  <c r="H1482" i="4"/>
  <c r="F1482" i="4"/>
  <c r="E1482" i="4"/>
  <c r="D1482" i="4"/>
  <c r="C1482" i="4"/>
  <c r="B1482" i="4"/>
  <c r="Q1481" i="4"/>
  <c r="O1481" i="4"/>
  <c r="P1481" i="4" s="1"/>
  <c r="M1481" i="4"/>
  <c r="K1481" i="4"/>
  <c r="I1481" i="4"/>
  <c r="H1481" i="4"/>
  <c r="F1481" i="4"/>
  <c r="E1481" i="4"/>
  <c r="D1481" i="4"/>
  <c r="C1481" i="4"/>
  <c r="B1481" i="4"/>
  <c r="Q1480" i="4"/>
  <c r="O1480" i="4"/>
  <c r="P1480" i="4" s="1"/>
  <c r="M1480" i="4"/>
  <c r="K1480" i="4"/>
  <c r="I1480" i="4"/>
  <c r="H1480" i="4"/>
  <c r="F1480" i="4"/>
  <c r="E1480" i="4"/>
  <c r="D1480" i="4"/>
  <c r="C1480" i="4"/>
  <c r="B1480" i="4"/>
  <c r="Q1479" i="4"/>
  <c r="O1479" i="4"/>
  <c r="P1479" i="4" s="1"/>
  <c r="M1479" i="4"/>
  <c r="K1479" i="4"/>
  <c r="I1479" i="4"/>
  <c r="H1479" i="4"/>
  <c r="F1479" i="4"/>
  <c r="E1479" i="4"/>
  <c r="D1479" i="4"/>
  <c r="C1479" i="4"/>
  <c r="B1479" i="4"/>
  <c r="Q1478" i="4"/>
  <c r="O1478" i="4"/>
  <c r="P1478" i="4" s="1"/>
  <c r="M1478" i="4"/>
  <c r="K1478" i="4"/>
  <c r="I1478" i="4"/>
  <c r="H1478" i="4"/>
  <c r="F1478" i="4"/>
  <c r="E1478" i="4"/>
  <c r="D1478" i="4"/>
  <c r="C1478" i="4"/>
  <c r="B1478" i="4"/>
  <c r="Q1477" i="4"/>
  <c r="O1477" i="4"/>
  <c r="P1477" i="4" s="1"/>
  <c r="M1477" i="4"/>
  <c r="K1477" i="4"/>
  <c r="I1477" i="4"/>
  <c r="H1477" i="4"/>
  <c r="F1477" i="4"/>
  <c r="E1477" i="4"/>
  <c r="D1477" i="4"/>
  <c r="C1477" i="4"/>
  <c r="B1477" i="4"/>
  <c r="Q1476" i="4"/>
  <c r="O1476" i="4"/>
  <c r="P1476" i="4" s="1"/>
  <c r="M1476" i="4"/>
  <c r="K1476" i="4"/>
  <c r="I1476" i="4"/>
  <c r="H1476" i="4"/>
  <c r="F1476" i="4"/>
  <c r="E1476" i="4"/>
  <c r="D1476" i="4"/>
  <c r="C1476" i="4"/>
  <c r="B1476" i="4"/>
  <c r="Q1475" i="4"/>
  <c r="O1475" i="4"/>
  <c r="P1475" i="4" s="1"/>
  <c r="M1475" i="4"/>
  <c r="K1475" i="4"/>
  <c r="I1475" i="4"/>
  <c r="H1475" i="4"/>
  <c r="F1475" i="4"/>
  <c r="E1475" i="4"/>
  <c r="D1475" i="4"/>
  <c r="C1475" i="4"/>
  <c r="B1475" i="4"/>
  <c r="Q1474" i="4"/>
  <c r="O1474" i="4"/>
  <c r="P1474" i="4" s="1"/>
  <c r="M1474" i="4"/>
  <c r="K1474" i="4"/>
  <c r="I1474" i="4"/>
  <c r="H1474" i="4"/>
  <c r="F1474" i="4"/>
  <c r="E1474" i="4"/>
  <c r="D1474" i="4"/>
  <c r="C1474" i="4"/>
  <c r="B1474" i="4"/>
  <c r="Q1473" i="4"/>
  <c r="O1473" i="4"/>
  <c r="P1473" i="4" s="1"/>
  <c r="M1473" i="4"/>
  <c r="K1473" i="4"/>
  <c r="I1473" i="4"/>
  <c r="H1473" i="4"/>
  <c r="F1473" i="4"/>
  <c r="E1473" i="4"/>
  <c r="D1473" i="4"/>
  <c r="C1473" i="4"/>
  <c r="B1473" i="4"/>
  <c r="Q1472" i="4"/>
  <c r="O1472" i="4"/>
  <c r="P1472" i="4" s="1"/>
  <c r="M1472" i="4"/>
  <c r="K1472" i="4"/>
  <c r="I1472" i="4"/>
  <c r="H1472" i="4"/>
  <c r="F1472" i="4"/>
  <c r="E1472" i="4"/>
  <c r="D1472" i="4"/>
  <c r="C1472" i="4"/>
  <c r="B1472" i="4"/>
  <c r="Q1471" i="4"/>
  <c r="O1471" i="4"/>
  <c r="P1471" i="4" s="1"/>
  <c r="M1471" i="4"/>
  <c r="K1471" i="4"/>
  <c r="I1471" i="4"/>
  <c r="H1471" i="4"/>
  <c r="F1471" i="4"/>
  <c r="E1471" i="4"/>
  <c r="D1471" i="4"/>
  <c r="C1471" i="4"/>
  <c r="B1471" i="4"/>
  <c r="Q1470" i="4"/>
  <c r="O1470" i="4"/>
  <c r="P1470" i="4" s="1"/>
  <c r="M1470" i="4"/>
  <c r="K1470" i="4"/>
  <c r="I1470" i="4"/>
  <c r="H1470" i="4"/>
  <c r="F1470" i="4"/>
  <c r="E1470" i="4"/>
  <c r="D1470" i="4"/>
  <c r="C1470" i="4"/>
  <c r="B1470" i="4"/>
  <c r="Q1469" i="4"/>
  <c r="O1469" i="4"/>
  <c r="P1469" i="4" s="1"/>
  <c r="M1469" i="4"/>
  <c r="K1469" i="4"/>
  <c r="I1469" i="4"/>
  <c r="H1469" i="4"/>
  <c r="F1469" i="4"/>
  <c r="E1469" i="4"/>
  <c r="D1469" i="4"/>
  <c r="C1469" i="4"/>
  <c r="B1469" i="4"/>
  <c r="Q1468" i="4"/>
  <c r="O1468" i="4"/>
  <c r="P1468" i="4" s="1"/>
  <c r="M1468" i="4"/>
  <c r="K1468" i="4"/>
  <c r="I1468" i="4"/>
  <c r="H1468" i="4"/>
  <c r="F1468" i="4"/>
  <c r="E1468" i="4"/>
  <c r="D1468" i="4"/>
  <c r="C1468" i="4"/>
  <c r="B1468" i="4"/>
  <c r="Q1467" i="4"/>
  <c r="O1467" i="4"/>
  <c r="P1467" i="4" s="1"/>
  <c r="M1467" i="4"/>
  <c r="K1467" i="4"/>
  <c r="I1467" i="4"/>
  <c r="H1467" i="4"/>
  <c r="F1467" i="4"/>
  <c r="E1467" i="4"/>
  <c r="D1467" i="4"/>
  <c r="C1467" i="4"/>
  <c r="B1467" i="4"/>
  <c r="Q1466" i="4"/>
  <c r="O1466" i="4"/>
  <c r="P1466" i="4" s="1"/>
  <c r="M1466" i="4"/>
  <c r="K1466" i="4"/>
  <c r="I1466" i="4"/>
  <c r="H1466" i="4"/>
  <c r="F1466" i="4"/>
  <c r="E1466" i="4"/>
  <c r="D1466" i="4"/>
  <c r="C1466" i="4"/>
  <c r="B1466" i="4"/>
  <c r="Q1465" i="4"/>
  <c r="O1465" i="4"/>
  <c r="P1465" i="4" s="1"/>
  <c r="M1465" i="4"/>
  <c r="K1465" i="4"/>
  <c r="I1465" i="4"/>
  <c r="H1465" i="4"/>
  <c r="F1465" i="4"/>
  <c r="E1465" i="4"/>
  <c r="D1465" i="4"/>
  <c r="C1465" i="4"/>
  <c r="B1465" i="4"/>
  <c r="Q1464" i="4"/>
  <c r="O1464" i="4"/>
  <c r="P1464" i="4" s="1"/>
  <c r="M1464" i="4"/>
  <c r="K1464" i="4"/>
  <c r="I1464" i="4"/>
  <c r="H1464" i="4"/>
  <c r="F1464" i="4"/>
  <c r="E1464" i="4"/>
  <c r="D1464" i="4"/>
  <c r="C1464" i="4"/>
  <c r="B1464" i="4"/>
  <c r="Q1463" i="4"/>
  <c r="O1463" i="4"/>
  <c r="P1463" i="4" s="1"/>
  <c r="M1463" i="4"/>
  <c r="K1463" i="4"/>
  <c r="I1463" i="4"/>
  <c r="H1463" i="4"/>
  <c r="F1463" i="4"/>
  <c r="E1463" i="4"/>
  <c r="D1463" i="4"/>
  <c r="C1463" i="4"/>
  <c r="B1463" i="4"/>
  <c r="Q1462" i="4"/>
  <c r="O1462" i="4"/>
  <c r="P1462" i="4" s="1"/>
  <c r="M1462" i="4"/>
  <c r="K1462" i="4"/>
  <c r="I1462" i="4"/>
  <c r="H1462" i="4"/>
  <c r="F1462" i="4"/>
  <c r="E1462" i="4"/>
  <c r="D1462" i="4"/>
  <c r="C1462" i="4"/>
  <c r="B1462" i="4"/>
  <c r="Q1461" i="4"/>
  <c r="O1461" i="4"/>
  <c r="P1461" i="4" s="1"/>
  <c r="M1461" i="4"/>
  <c r="K1461" i="4"/>
  <c r="I1461" i="4"/>
  <c r="H1461" i="4"/>
  <c r="F1461" i="4"/>
  <c r="E1461" i="4"/>
  <c r="D1461" i="4"/>
  <c r="C1461" i="4"/>
  <c r="B1461" i="4"/>
  <c r="Q1460" i="4"/>
  <c r="O1460" i="4"/>
  <c r="P1460" i="4" s="1"/>
  <c r="M1460" i="4"/>
  <c r="K1460" i="4"/>
  <c r="I1460" i="4"/>
  <c r="H1460" i="4"/>
  <c r="F1460" i="4"/>
  <c r="E1460" i="4"/>
  <c r="D1460" i="4"/>
  <c r="C1460" i="4"/>
  <c r="B1460" i="4"/>
  <c r="Q1459" i="4"/>
  <c r="O1459" i="4"/>
  <c r="P1459" i="4" s="1"/>
  <c r="M1459" i="4"/>
  <c r="K1459" i="4"/>
  <c r="I1459" i="4"/>
  <c r="H1459" i="4"/>
  <c r="F1459" i="4"/>
  <c r="E1459" i="4"/>
  <c r="D1459" i="4"/>
  <c r="C1459" i="4"/>
  <c r="B1459" i="4"/>
  <c r="Q1458" i="4"/>
  <c r="O1458" i="4"/>
  <c r="P1458" i="4" s="1"/>
  <c r="M1458" i="4"/>
  <c r="K1458" i="4"/>
  <c r="I1458" i="4"/>
  <c r="H1458" i="4"/>
  <c r="F1458" i="4"/>
  <c r="E1458" i="4"/>
  <c r="D1458" i="4"/>
  <c r="C1458" i="4"/>
  <c r="B1458" i="4"/>
  <c r="Q1457" i="4"/>
  <c r="O1457" i="4"/>
  <c r="P1457" i="4" s="1"/>
  <c r="M1457" i="4"/>
  <c r="K1457" i="4"/>
  <c r="I1457" i="4"/>
  <c r="H1457" i="4"/>
  <c r="F1457" i="4"/>
  <c r="E1457" i="4"/>
  <c r="D1457" i="4"/>
  <c r="C1457" i="4"/>
  <c r="B1457" i="4"/>
  <c r="Q1456" i="4"/>
  <c r="O1456" i="4"/>
  <c r="P1456" i="4" s="1"/>
  <c r="M1456" i="4"/>
  <c r="K1456" i="4"/>
  <c r="I1456" i="4"/>
  <c r="H1456" i="4"/>
  <c r="F1456" i="4"/>
  <c r="E1456" i="4"/>
  <c r="D1456" i="4"/>
  <c r="C1456" i="4"/>
  <c r="B1456" i="4"/>
  <c r="Q1455" i="4"/>
  <c r="O1455" i="4"/>
  <c r="P1455" i="4" s="1"/>
  <c r="M1455" i="4"/>
  <c r="K1455" i="4"/>
  <c r="I1455" i="4"/>
  <c r="H1455" i="4"/>
  <c r="F1455" i="4"/>
  <c r="E1455" i="4"/>
  <c r="D1455" i="4"/>
  <c r="C1455" i="4"/>
  <c r="B1455" i="4"/>
  <c r="Q1454" i="4"/>
  <c r="O1454" i="4"/>
  <c r="P1454" i="4" s="1"/>
  <c r="M1454" i="4"/>
  <c r="K1454" i="4"/>
  <c r="I1454" i="4"/>
  <c r="H1454" i="4"/>
  <c r="F1454" i="4"/>
  <c r="E1454" i="4"/>
  <c r="D1454" i="4"/>
  <c r="C1454" i="4"/>
  <c r="B1454" i="4"/>
  <c r="Q1453" i="4"/>
  <c r="O1453" i="4"/>
  <c r="P1453" i="4" s="1"/>
  <c r="M1453" i="4"/>
  <c r="K1453" i="4"/>
  <c r="I1453" i="4"/>
  <c r="H1453" i="4"/>
  <c r="F1453" i="4"/>
  <c r="E1453" i="4"/>
  <c r="D1453" i="4"/>
  <c r="C1453" i="4"/>
  <c r="B1453" i="4"/>
  <c r="Q1452" i="4"/>
  <c r="O1452" i="4"/>
  <c r="P1452" i="4" s="1"/>
  <c r="M1452" i="4"/>
  <c r="K1452" i="4"/>
  <c r="I1452" i="4"/>
  <c r="H1452" i="4"/>
  <c r="F1452" i="4"/>
  <c r="E1452" i="4"/>
  <c r="D1452" i="4"/>
  <c r="C1452" i="4"/>
  <c r="B1452" i="4"/>
  <c r="Q1451" i="4"/>
  <c r="O1451" i="4"/>
  <c r="P1451" i="4" s="1"/>
  <c r="M1451" i="4"/>
  <c r="K1451" i="4"/>
  <c r="I1451" i="4"/>
  <c r="H1451" i="4"/>
  <c r="F1451" i="4"/>
  <c r="E1451" i="4"/>
  <c r="D1451" i="4"/>
  <c r="C1451" i="4"/>
  <c r="B1451" i="4"/>
  <c r="Q1450" i="4"/>
  <c r="O1450" i="4"/>
  <c r="P1450" i="4" s="1"/>
  <c r="M1450" i="4"/>
  <c r="K1450" i="4"/>
  <c r="I1450" i="4"/>
  <c r="H1450" i="4"/>
  <c r="F1450" i="4"/>
  <c r="E1450" i="4"/>
  <c r="D1450" i="4"/>
  <c r="C1450" i="4"/>
  <c r="B1450" i="4"/>
  <c r="Q1449" i="4"/>
  <c r="O1449" i="4"/>
  <c r="P1449" i="4" s="1"/>
  <c r="M1449" i="4"/>
  <c r="K1449" i="4"/>
  <c r="I1449" i="4"/>
  <c r="H1449" i="4"/>
  <c r="F1449" i="4"/>
  <c r="E1449" i="4"/>
  <c r="D1449" i="4"/>
  <c r="C1449" i="4"/>
  <c r="B1449" i="4"/>
  <c r="Q1448" i="4"/>
  <c r="O1448" i="4"/>
  <c r="P1448" i="4" s="1"/>
  <c r="M1448" i="4"/>
  <c r="K1448" i="4"/>
  <c r="I1448" i="4"/>
  <c r="H1448" i="4"/>
  <c r="F1448" i="4"/>
  <c r="E1448" i="4"/>
  <c r="D1448" i="4"/>
  <c r="C1448" i="4"/>
  <c r="B1448" i="4"/>
  <c r="Q1447" i="4"/>
  <c r="O1447" i="4"/>
  <c r="P1447" i="4" s="1"/>
  <c r="M1447" i="4"/>
  <c r="K1447" i="4"/>
  <c r="I1447" i="4"/>
  <c r="H1447" i="4"/>
  <c r="F1447" i="4"/>
  <c r="E1447" i="4"/>
  <c r="D1447" i="4"/>
  <c r="C1447" i="4"/>
  <c r="B1447" i="4"/>
  <c r="Q1446" i="4"/>
  <c r="O1446" i="4"/>
  <c r="P1446" i="4" s="1"/>
  <c r="M1446" i="4"/>
  <c r="K1446" i="4"/>
  <c r="I1446" i="4"/>
  <c r="H1446" i="4"/>
  <c r="F1446" i="4"/>
  <c r="E1446" i="4"/>
  <c r="D1446" i="4"/>
  <c r="C1446" i="4"/>
  <c r="B1446" i="4"/>
  <c r="Q1445" i="4"/>
  <c r="O1445" i="4"/>
  <c r="P1445" i="4" s="1"/>
  <c r="M1445" i="4"/>
  <c r="K1445" i="4"/>
  <c r="I1445" i="4"/>
  <c r="H1445" i="4"/>
  <c r="F1445" i="4"/>
  <c r="E1445" i="4"/>
  <c r="D1445" i="4"/>
  <c r="C1445" i="4"/>
  <c r="B1445" i="4"/>
  <c r="Q1444" i="4"/>
  <c r="O1444" i="4"/>
  <c r="P1444" i="4" s="1"/>
  <c r="M1444" i="4"/>
  <c r="K1444" i="4"/>
  <c r="I1444" i="4"/>
  <c r="H1444" i="4"/>
  <c r="F1444" i="4"/>
  <c r="E1444" i="4"/>
  <c r="D1444" i="4"/>
  <c r="C1444" i="4"/>
  <c r="B1444" i="4"/>
  <c r="Q1443" i="4"/>
  <c r="O1443" i="4"/>
  <c r="P1443" i="4" s="1"/>
  <c r="M1443" i="4"/>
  <c r="K1443" i="4"/>
  <c r="I1443" i="4"/>
  <c r="H1443" i="4"/>
  <c r="F1443" i="4"/>
  <c r="E1443" i="4"/>
  <c r="D1443" i="4"/>
  <c r="C1443" i="4"/>
  <c r="B1443" i="4"/>
  <c r="Q1442" i="4"/>
  <c r="O1442" i="4"/>
  <c r="P1442" i="4" s="1"/>
  <c r="M1442" i="4"/>
  <c r="K1442" i="4"/>
  <c r="I1442" i="4"/>
  <c r="H1442" i="4"/>
  <c r="F1442" i="4"/>
  <c r="E1442" i="4"/>
  <c r="D1442" i="4"/>
  <c r="C1442" i="4"/>
  <c r="B1442" i="4"/>
  <c r="Q1441" i="4"/>
  <c r="O1441" i="4"/>
  <c r="P1441" i="4" s="1"/>
  <c r="M1441" i="4"/>
  <c r="K1441" i="4"/>
  <c r="I1441" i="4"/>
  <c r="H1441" i="4"/>
  <c r="F1441" i="4"/>
  <c r="E1441" i="4"/>
  <c r="D1441" i="4"/>
  <c r="C1441" i="4"/>
  <c r="B1441" i="4"/>
  <c r="Q1440" i="4"/>
  <c r="O1440" i="4"/>
  <c r="P1440" i="4" s="1"/>
  <c r="M1440" i="4"/>
  <c r="K1440" i="4"/>
  <c r="I1440" i="4"/>
  <c r="H1440" i="4"/>
  <c r="F1440" i="4"/>
  <c r="E1440" i="4"/>
  <c r="D1440" i="4"/>
  <c r="C1440" i="4"/>
  <c r="B1440" i="4"/>
  <c r="Q1439" i="4"/>
  <c r="O1439" i="4"/>
  <c r="P1439" i="4" s="1"/>
  <c r="M1439" i="4"/>
  <c r="K1439" i="4"/>
  <c r="I1439" i="4"/>
  <c r="H1439" i="4"/>
  <c r="F1439" i="4"/>
  <c r="E1439" i="4"/>
  <c r="D1439" i="4"/>
  <c r="C1439" i="4"/>
  <c r="B1439" i="4"/>
  <c r="Q1438" i="4"/>
  <c r="O1438" i="4"/>
  <c r="P1438" i="4" s="1"/>
  <c r="M1438" i="4"/>
  <c r="K1438" i="4"/>
  <c r="I1438" i="4"/>
  <c r="H1438" i="4"/>
  <c r="F1438" i="4"/>
  <c r="E1438" i="4"/>
  <c r="D1438" i="4"/>
  <c r="C1438" i="4"/>
  <c r="B1438" i="4"/>
  <c r="Q1437" i="4"/>
  <c r="O1437" i="4"/>
  <c r="P1437" i="4" s="1"/>
  <c r="M1437" i="4"/>
  <c r="K1437" i="4"/>
  <c r="I1437" i="4"/>
  <c r="H1437" i="4"/>
  <c r="F1437" i="4"/>
  <c r="E1437" i="4"/>
  <c r="D1437" i="4"/>
  <c r="C1437" i="4"/>
  <c r="B1437" i="4"/>
  <c r="Q1436" i="4"/>
  <c r="O1436" i="4"/>
  <c r="P1436" i="4" s="1"/>
  <c r="M1436" i="4"/>
  <c r="K1436" i="4"/>
  <c r="I1436" i="4"/>
  <c r="H1436" i="4"/>
  <c r="F1436" i="4"/>
  <c r="E1436" i="4"/>
  <c r="D1436" i="4"/>
  <c r="C1436" i="4"/>
  <c r="B1436" i="4"/>
  <c r="Q1435" i="4"/>
  <c r="O1435" i="4"/>
  <c r="P1435" i="4" s="1"/>
  <c r="M1435" i="4"/>
  <c r="K1435" i="4"/>
  <c r="I1435" i="4"/>
  <c r="H1435" i="4"/>
  <c r="F1435" i="4"/>
  <c r="E1435" i="4"/>
  <c r="D1435" i="4"/>
  <c r="C1435" i="4"/>
  <c r="B1435" i="4"/>
  <c r="Q1434" i="4"/>
  <c r="O1434" i="4"/>
  <c r="P1434" i="4" s="1"/>
  <c r="M1434" i="4"/>
  <c r="K1434" i="4"/>
  <c r="I1434" i="4"/>
  <c r="H1434" i="4"/>
  <c r="F1434" i="4"/>
  <c r="E1434" i="4"/>
  <c r="D1434" i="4"/>
  <c r="C1434" i="4"/>
  <c r="B1434" i="4"/>
  <c r="Q1433" i="4"/>
  <c r="O1433" i="4"/>
  <c r="P1433" i="4" s="1"/>
  <c r="M1433" i="4"/>
  <c r="K1433" i="4"/>
  <c r="I1433" i="4"/>
  <c r="H1433" i="4"/>
  <c r="F1433" i="4"/>
  <c r="E1433" i="4"/>
  <c r="D1433" i="4"/>
  <c r="C1433" i="4"/>
  <c r="B1433" i="4"/>
  <c r="Q1432" i="4"/>
  <c r="O1432" i="4"/>
  <c r="P1432" i="4" s="1"/>
  <c r="M1432" i="4"/>
  <c r="K1432" i="4"/>
  <c r="I1432" i="4"/>
  <c r="H1432" i="4"/>
  <c r="F1432" i="4"/>
  <c r="E1432" i="4"/>
  <c r="D1432" i="4"/>
  <c r="C1432" i="4"/>
  <c r="B1432" i="4"/>
  <c r="Q1431" i="4"/>
  <c r="O1431" i="4"/>
  <c r="P1431" i="4" s="1"/>
  <c r="M1431" i="4"/>
  <c r="K1431" i="4"/>
  <c r="I1431" i="4"/>
  <c r="H1431" i="4"/>
  <c r="F1431" i="4"/>
  <c r="E1431" i="4"/>
  <c r="D1431" i="4"/>
  <c r="C1431" i="4"/>
  <c r="B1431" i="4"/>
  <c r="Q1430" i="4"/>
  <c r="O1430" i="4"/>
  <c r="P1430" i="4" s="1"/>
  <c r="M1430" i="4"/>
  <c r="K1430" i="4"/>
  <c r="I1430" i="4"/>
  <c r="H1430" i="4"/>
  <c r="F1430" i="4"/>
  <c r="E1430" i="4"/>
  <c r="D1430" i="4"/>
  <c r="C1430" i="4"/>
  <c r="B1430" i="4"/>
  <c r="Q1429" i="4"/>
  <c r="O1429" i="4"/>
  <c r="P1429" i="4" s="1"/>
  <c r="M1429" i="4"/>
  <c r="K1429" i="4"/>
  <c r="I1429" i="4"/>
  <c r="H1429" i="4"/>
  <c r="F1429" i="4"/>
  <c r="E1429" i="4"/>
  <c r="D1429" i="4"/>
  <c r="C1429" i="4"/>
  <c r="B1429" i="4"/>
  <c r="Q1428" i="4"/>
  <c r="O1428" i="4"/>
  <c r="P1428" i="4" s="1"/>
  <c r="M1428" i="4"/>
  <c r="K1428" i="4"/>
  <c r="I1428" i="4"/>
  <c r="H1428" i="4"/>
  <c r="F1428" i="4"/>
  <c r="E1428" i="4"/>
  <c r="D1428" i="4"/>
  <c r="C1428" i="4"/>
  <c r="B1428" i="4"/>
  <c r="Q1427" i="4"/>
  <c r="O1427" i="4"/>
  <c r="P1427" i="4" s="1"/>
  <c r="M1427" i="4"/>
  <c r="K1427" i="4"/>
  <c r="I1427" i="4"/>
  <c r="H1427" i="4"/>
  <c r="F1427" i="4"/>
  <c r="E1427" i="4"/>
  <c r="D1427" i="4"/>
  <c r="C1427" i="4"/>
  <c r="B1427" i="4"/>
  <c r="Q1426" i="4"/>
  <c r="O1426" i="4"/>
  <c r="P1426" i="4" s="1"/>
  <c r="M1426" i="4"/>
  <c r="K1426" i="4"/>
  <c r="I1426" i="4"/>
  <c r="H1426" i="4"/>
  <c r="F1426" i="4"/>
  <c r="E1426" i="4"/>
  <c r="D1426" i="4"/>
  <c r="C1426" i="4"/>
  <c r="B1426" i="4"/>
  <c r="Q1425" i="4"/>
  <c r="O1425" i="4"/>
  <c r="P1425" i="4" s="1"/>
  <c r="M1425" i="4"/>
  <c r="K1425" i="4"/>
  <c r="I1425" i="4"/>
  <c r="H1425" i="4"/>
  <c r="F1425" i="4"/>
  <c r="E1425" i="4"/>
  <c r="D1425" i="4"/>
  <c r="C1425" i="4"/>
  <c r="B1425" i="4"/>
  <c r="Q1424" i="4"/>
  <c r="O1424" i="4"/>
  <c r="P1424" i="4" s="1"/>
  <c r="M1424" i="4"/>
  <c r="K1424" i="4"/>
  <c r="I1424" i="4"/>
  <c r="H1424" i="4"/>
  <c r="F1424" i="4"/>
  <c r="E1424" i="4"/>
  <c r="D1424" i="4"/>
  <c r="C1424" i="4"/>
  <c r="B1424" i="4"/>
  <c r="Q1423" i="4"/>
  <c r="O1423" i="4"/>
  <c r="P1423" i="4" s="1"/>
  <c r="M1423" i="4"/>
  <c r="K1423" i="4"/>
  <c r="I1423" i="4"/>
  <c r="H1423" i="4"/>
  <c r="F1423" i="4"/>
  <c r="E1423" i="4"/>
  <c r="D1423" i="4"/>
  <c r="C1423" i="4"/>
  <c r="B1423" i="4"/>
  <c r="Q1422" i="4"/>
  <c r="O1422" i="4"/>
  <c r="P1422" i="4" s="1"/>
  <c r="M1422" i="4"/>
  <c r="K1422" i="4"/>
  <c r="I1422" i="4"/>
  <c r="H1422" i="4"/>
  <c r="F1422" i="4"/>
  <c r="E1422" i="4"/>
  <c r="D1422" i="4"/>
  <c r="C1422" i="4"/>
  <c r="B1422" i="4"/>
  <c r="Q1421" i="4"/>
  <c r="O1421" i="4"/>
  <c r="P1421" i="4" s="1"/>
  <c r="M1421" i="4"/>
  <c r="K1421" i="4"/>
  <c r="I1421" i="4"/>
  <c r="H1421" i="4"/>
  <c r="F1421" i="4"/>
  <c r="E1421" i="4"/>
  <c r="D1421" i="4"/>
  <c r="C1421" i="4"/>
  <c r="B1421" i="4"/>
  <c r="Q1420" i="4"/>
  <c r="O1420" i="4"/>
  <c r="P1420" i="4" s="1"/>
  <c r="M1420" i="4"/>
  <c r="K1420" i="4"/>
  <c r="I1420" i="4"/>
  <c r="H1420" i="4"/>
  <c r="F1420" i="4"/>
  <c r="E1420" i="4"/>
  <c r="D1420" i="4"/>
  <c r="C1420" i="4"/>
  <c r="B1420" i="4"/>
  <c r="Q1419" i="4"/>
  <c r="O1419" i="4"/>
  <c r="P1419" i="4" s="1"/>
  <c r="M1419" i="4"/>
  <c r="K1419" i="4"/>
  <c r="I1419" i="4"/>
  <c r="H1419" i="4"/>
  <c r="F1419" i="4"/>
  <c r="E1419" i="4"/>
  <c r="D1419" i="4"/>
  <c r="C1419" i="4"/>
  <c r="B1419" i="4"/>
  <c r="Q1418" i="4"/>
  <c r="O1418" i="4"/>
  <c r="P1418" i="4" s="1"/>
  <c r="M1418" i="4"/>
  <c r="K1418" i="4"/>
  <c r="I1418" i="4"/>
  <c r="H1418" i="4"/>
  <c r="F1418" i="4"/>
  <c r="E1418" i="4"/>
  <c r="D1418" i="4"/>
  <c r="C1418" i="4"/>
  <c r="B1418" i="4"/>
  <c r="Q1417" i="4"/>
  <c r="O1417" i="4"/>
  <c r="P1417" i="4" s="1"/>
  <c r="M1417" i="4"/>
  <c r="K1417" i="4"/>
  <c r="I1417" i="4"/>
  <c r="H1417" i="4"/>
  <c r="F1417" i="4"/>
  <c r="E1417" i="4"/>
  <c r="D1417" i="4"/>
  <c r="C1417" i="4"/>
  <c r="B1417" i="4"/>
  <c r="Q1416" i="4"/>
  <c r="O1416" i="4"/>
  <c r="P1416" i="4" s="1"/>
  <c r="M1416" i="4"/>
  <c r="K1416" i="4"/>
  <c r="I1416" i="4"/>
  <c r="H1416" i="4"/>
  <c r="F1416" i="4"/>
  <c r="E1416" i="4"/>
  <c r="D1416" i="4"/>
  <c r="C1416" i="4"/>
  <c r="B1416" i="4"/>
  <c r="Q1415" i="4"/>
  <c r="O1415" i="4"/>
  <c r="P1415" i="4" s="1"/>
  <c r="M1415" i="4"/>
  <c r="K1415" i="4"/>
  <c r="I1415" i="4"/>
  <c r="H1415" i="4"/>
  <c r="F1415" i="4"/>
  <c r="E1415" i="4"/>
  <c r="D1415" i="4"/>
  <c r="C1415" i="4"/>
  <c r="B1415" i="4"/>
  <c r="Q1414" i="4"/>
  <c r="O1414" i="4"/>
  <c r="P1414" i="4" s="1"/>
  <c r="M1414" i="4"/>
  <c r="K1414" i="4"/>
  <c r="I1414" i="4"/>
  <c r="H1414" i="4"/>
  <c r="F1414" i="4"/>
  <c r="E1414" i="4"/>
  <c r="D1414" i="4"/>
  <c r="C1414" i="4"/>
  <c r="B1414" i="4"/>
  <c r="Q1413" i="4"/>
  <c r="O1413" i="4"/>
  <c r="P1413" i="4" s="1"/>
  <c r="M1413" i="4"/>
  <c r="K1413" i="4"/>
  <c r="I1413" i="4"/>
  <c r="H1413" i="4"/>
  <c r="F1413" i="4"/>
  <c r="E1413" i="4"/>
  <c r="D1413" i="4"/>
  <c r="C1413" i="4"/>
  <c r="B1413" i="4"/>
  <c r="Q1412" i="4"/>
  <c r="O1412" i="4"/>
  <c r="P1412" i="4" s="1"/>
  <c r="M1412" i="4"/>
  <c r="K1412" i="4"/>
  <c r="I1412" i="4"/>
  <c r="H1412" i="4"/>
  <c r="F1412" i="4"/>
  <c r="E1412" i="4"/>
  <c r="D1412" i="4"/>
  <c r="C1412" i="4"/>
  <c r="B1412" i="4"/>
  <c r="Q1411" i="4"/>
  <c r="O1411" i="4"/>
  <c r="P1411" i="4" s="1"/>
  <c r="M1411" i="4"/>
  <c r="K1411" i="4"/>
  <c r="I1411" i="4"/>
  <c r="H1411" i="4"/>
  <c r="F1411" i="4"/>
  <c r="E1411" i="4"/>
  <c r="D1411" i="4"/>
  <c r="C1411" i="4"/>
  <c r="B1411" i="4"/>
  <c r="Q1410" i="4"/>
  <c r="O1410" i="4"/>
  <c r="P1410" i="4" s="1"/>
  <c r="M1410" i="4"/>
  <c r="K1410" i="4"/>
  <c r="I1410" i="4"/>
  <c r="H1410" i="4"/>
  <c r="F1410" i="4"/>
  <c r="E1410" i="4"/>
  <c r="D1410" i="4"/>
  <c r="C1410" i="4"/>
  <c r="B1410" i="4"/>
  <c r="Q1409" i="4"/>
  <c r="O1409" i="4"/>
  <c r="P1409" i="4" s="1"/>
  <c r="M1409" i="4"/>
  <c r="K1409" i="4"/>
  <c r="I1409" i="4"/>
  <c r="H1409" i="4"/>
  <c r="F1409" i="4"/>
  <c r="E1409" i="4"/>
  <c r="D1409" i="4"/>
  <c r="C1409" i="4"/>
  <c r="B1409" i="4"/>
  <c r="Q1408" i="4"/>
  <c r="O1408" i="4"/>
  <c r="P1408" i="4" s="1"/>
  <c r="M1408" i="4"/>
  <c r="K1408" i="4"/>
  <c r="I1408" i="4"/>
  <c r="H1408" i="4"/>
  <c r="F1408" i="4"/>
  <c r="E1408" i="4"/>
  <c r="D1408" i="4"/>
  <c r="C1408" i="4"/>
  <c r="B1408" i="4"/>
  <c r="Q1407" i="4"/>
  <c r="O1407" i="4"/>
  <c r="P1407" i="4" s="1"/>
  <c r="M1407" i="4"/>
  <c r="K1407" i="4"/>
  <c r="I1407" i="4"/>
  <c r="H1407" i="4"/>
  <c r="F1407" i="4"/>
  <c r="E1407" i="4"/>
  <c r="D1407" i="4"/>
  <c r="C1407" i="4"/>
  <c r="B1407" i="4"/>
  <c r="Q1406" i="4"/>
  <c r="O1406" i="4"/>
  <c r="P1406" i="4" s="1"/>
  <c r="M1406" i="4"/>
  <c r="K1406" i="4"/>
  <c r="I1406" i="4"/>
  <c r="H1406" i="4"/>
  <c r="F1406" i="4"/>
  <c r="E1406" i="4"/>
  <c r="D1406" i="4"/>
  <c r="C1406" i="4"/>
  <c r="B1406" i="4"/>
  <c r="Q1405" i="4"/>
  <c r="O1405" i="4"/>
  <c r="P1405" i="4" s="1"/>
  <c r="M1405" i="4"/>
  <c r="K1405" i="4"/>
  <c r="I1405" i="4"/>
  <c r="H1405" i="4"/>
  <c r="F1405" i="4"/>
  <c r="E1405" i="4"/>
  <c r="D1405" i="4"/>
  <c r="C1405" i="4"/>
  <c r="B1405" i="4"/>
  <c r="Q1404" i="4"/>
  <c r="O1404" i="4"/>
  <c r="P1404" i="4" s="1"/>
  <c r="M1404" i="4"/>
  <c r="K1404" i="4"/>
  <c r="I1404" i="4"/>
  <c r="H1404" i="4"/>
  <c r="F1404" i="4"/>
  <c r="E1404" i="4"/>
  <c r="D1404" i="4"/>
  <c r="C1404" i="4"/>
  <c r="B1404" i="4"/>
  <c r="Q1403" i="4"/>
  <c r="O1403" i="4"/>
  <c r="P1403" i="4" s="1"/>
  <c r="M1403" i="4"/>
  <c r="K1403" i="4"/>
  <c r="I1403" i="4"/>
  <c r="H1403" i="4"/>
  <c r="F1403" i="4"/>
  <c r="E1403" i="4"/>
  <c r="D1403" i="4"/>
  <c r="C1403" i="4"/>
  <c r="B1403" i="4"/>
  <c r="Q1402" i="4"/>
  <c r="O1402" i="4"/>
  <c r="P1402" i="4" s="1"/>
  <c r="M1402" i="4"/>
  <c r="K1402" i="4"/>
  <c r="I1402" i="4"/>
  <c r="H1402" i="4"/>
  <c r="F1402" i="4"/>
  <c r="E1402" i="4"/>
  <c r="D1402" i="4"/>
  <c r="C1402" i="4"/>
  <c r="B1402" i="4"/>
  <c r="Q1401" i="4"/>
  <c r="O1401" i="4"/>
  <c r="P1401" i="4" s="1"/>
  <c r="M1401" i="4"/>
  <c r="K1401" i="4"/>
  <c r="I1401" i="4"/>
  <c r="H1401" i="4"/>
  <c r="F1401" i="4"/>
  <c r="E1401" i="4"/>
  <c r="D1401" i="4"/>
  <c r="C1401" i="4"/>
  <c r="B1401" i="4"/>
  <c r="Q1400" i="4"/>
  <c r="O1400" i="4"/>
  <c r="P1400" i="4" s="1"/>
  <c r="M1400" i="4"/>
  <c r="K1400" i="4"/>
  <c r="I1400" i="4"/>
  <c r="H1400" i="4"/>
  <c r="F1400" i="4"/>
  <c r="E1400" i="4"/>
  <c r="D1400" i="4"/>
  <c r="C1400" i="4"/>
  <c r="B1400" i="4"/>
  <c r="Q1399" i="4"/>
  <c r="O1399" i="4"/>
  <c r="P1399" i="4" s="1"/>
  <c r="M1399" i="4"/>
  <c r="K1399" i="4"/>
  <c r="I1399" i="4"/>
  <c r="H1399" i="4"/>
  <c r="F1399" i="4"/>
  <c r="E1399" i="4"/>
  <c r="D1399" i="4"/>
  <c r="C1399" i="4"/>
  <c r="B1399" i="4"/>
  <c r="Q1398" i="4"/>
  <c r="O1398" i="4"/>
  <c r="P1398" i="4" s="1"/>
  <c r="M1398" i="4"/>
  <c r="K1398" i="4"/>
  <c r="I1398" i="4"/>
  <c r="H1398" i="4"/>
  <c r="F1398" i="4"/>
  <c r="E1398" i="4"/>
  <c r="D1398" i="4"/>
  <c r="C1398" i="4"/>
  <c r="B1398" i="4"/>
  <c r="Q1397" i="4"/>
  <c r="O1397" i="4"/>
  <c r="P1397" i="4" s="1"/>
  <c r="M1397" i="4"/>
  <c r="K1397" i="4"/>
  <c r="I1397" i="4"/>
  <c r="H1397" i="4"/>
  <c r="F1397" i="4"/>
  <c r="E1397" i="4"/>
  <c r="D1397" i="4"/>
  <c r="C1397" i="4"/>
  <c r="B1397" i="4"/>
  <c r="Q1396" i="4"/>
  <c r="O1396" i="4"/>
  <c r="P1396" i="4" s="1"/>
  <c r="M1396" i="4"/>
  <c r="K1396" i="4"/>
  <c r="I1396" i="4"/>
  <c r="H1396" i="4"/>
  <c r="F1396" i="4"/>
  <c r="E1396" i="4"/>
  <c r="D1396" i="4"/>
  <c r="C1396" i="4"/>
  <c r="B1396" i="4"/>
  <c r="Q1395" i="4"/>
  <c r="O1395" i="4"/>
  <c r="P1395" i="4" s="1"/>
  <c r="M1395" i="4"/>
  <c r="K1395" i="4"/>
  <c r="I1395" i="4"/>
  <c r="H1395" i="4"/>
  <c r="F1395" i="4"/>
  <c r="E1395" i="4"/>
  <c r="D1395" i="4"/>
  <c r="C1395" i="4"/>
  <c r="B1395" i="4"/>
  <c r="Q1394" i="4"/>
  <c r="O1394" i="4"/>
  <c r="P1394" i="4" s="1"/>
  <c r="M1394" i="4"/>
  <c r="K1394" i="4"/>
  <c r="I1394" i="4"/>
  <c r="H1394" i="4"/>
  <c r="F1394" i="4"/>
  <c r="E1394" i="4"/>
  <c r="D1394" i="4"/>
  <c r="C1394" i="4"/>
  <c r="B1394" i="4"/>
  <c r="Q1393" i="4"/>
  <c r="O1393" i="4"/>
  <c r="P1393" i="4" s="1"/>
  <c r="M1393" i="4"/>
  <c r="K1393" i="4"/>
  <c r="I1393" i="4"/>
  <c r="H1393" i="4"/>
  <c r="F1393" i="4"/>
  <c r="E1393" i="4"/>
  <c r="D1393" i="4"/>
  <c r="C1393" i="4"/>
  <c r="B1393" i="4"/>
  <c r="Q1392" i="4"/>
  <c r="O1392" i="4"/>
  <c r="P1392" i="4" s="1"/>
  <c r="M1392" i="4"/>
  <c r="K1392" i="4"/>
  <c r="I1392" i="4"/>
  <c r="H1392" i="4"/>
  <c r="F1392" i="4"/>
  <c r="E1392" i="4"/>
  <c r="D1392" i="4"/>
  <c r="C1392" i="4"/>
  <c r="B1392" i="4"/>
  <c r="Q1391" i="4"/>
  <c r="O1391" i="4"/>
  <c r="P1391" i="4" s="1"/>
  <c r="M1391" i="4"/>
  <c r="K1391" i="4"/>
  <c r="I1391" i="4"/>
  <c r="H1391" i="4"/>
  <c r="F1391" i="4"/>
  <c r="E1391" i="4"/>
  <c r="D1391" i="4"/>
  <c r="C1391" i="4"/>
  <c r="B1391" i="4"/>
  <c r="Q1390" i="4"/>
  <c r="O1390" i="4"/>
  <c r="P1390" i="4" s="1"/>
  <c r="M1390" i="4"/>
  <c r="K1390" i="4"/>
  <c r="I1390" i="4"/>
  <c r="H1390" i="4"/>
  <c r="F1390" i="4"/>
  <c r="E1390" i="4"/>
  <c r="D1390" i="4"/>
  <c r="C1390" i="4"/>
  <c r="B1390" i="4"/>
  <c r="Q1389" i="4"/>
  <c r="O1389" i="4"/>
  <c r="P1389" i="4" s="1"/>
  <c r="M1389" i="4"/>
  <c r="K1389" i="4"/>
  <c r="I1389" i="4"/>
  <c r="H1389" i="4"/>
  <c r="F1389" i="4"/>
  <c r="E1389" i="4"/>
  <c r="D1389" i="4"/>
  <c r="C1389" i="4"/>
  <c r="B1389" i="4"/>
  <c r="Q1388" i="4"/>
  <c r="O1388" i="4"/>
  <c r="P1388" i="4" s="1"/>
  <c r="M1388" i="4"/>
  <c r="K1388" i="4"/>
  <c r="I1388" i="4"/>
  <c r="H1388" i="4"/>
  <c r="F1388" i="4"/>
  <c r="E1388" i="4"/>
  <c r="D1388" i="4"/>
  <c r="C1388" i="4"/>
  <c r="B1388" i="4"/>
  <c r="Q1387" i="4"/>
  <c r="O1387" i="4"/>
  <c r="P1387" i="4" s="1"/>
  <c r="M1387" i="4"/>
  <c r="K1387" i="4"/>
  <c r="I1387" i="4"/>
  <c r="H1387" i="4"/>
  <c r="F1387" i="4"/>
  <c r="E1387" i="4"/>
  <c r="D1387" i="4"/>
  <c r="C1387" i="4"/>
  <c r="B1387" i="4"/>
  <c r="Q1386" i="4"/>
  <c r="O1386" i="4"/>
  <c r="P1386" i="4" s="1"/>
  <c r="M1386" i="4"/>
  <c r="K1386" i="4"/>
  <c r="I1386" i="4"/>
  <c r="H1386" i="4"/>
  <c r="F1386" i="4"/>
  <c r="E1386" i="4"/>
  <c r="D1386" i="4"/>
  <c r="C1386" i="4"/>
  <c r="B1386" i="4"/>
  <c r="Q1385" i="4"/>
  <c r="O1385" i="4"/>
  <c r="P1385" i="4" s="1"/>
  <c r="M1385" i="4"/>
  <c r="K1385" i="4"/>
  <c r="I1385" i="4"/>
  <c r="H1385" i="4"/>
  <c r="F1385" i="4"/>
  <c r="E1385" i="4"/>
  <c r="D1385" i="4"/>
  <c r="C1385" i="4"/>
  <c r="B1385" i="4"/>
  <c r="Q1384" i="4"/>
  <c r="O1384" i="4"/>
  <c r="P1384" i="4" s="1"/>
  <c r="M1384" i="4"/>
  <c r="K1384" i="4"/>
  <c r="I1384" i="4"/>
  <c r="H1384" i="4"/>
  <c r="F1384" i="4"/>
  <c r="E1384" i="4"/>
  <c r="D1384" i="4"/>
  <c r="C1384" i="4"/>
  <c r="B1384" i="4"/>
  <c r="Q1383" i="4"/>
  <c r="O1383" i="4"/>
  <c r="P1383" i="4" s="1"/>
  <c r="M1383" i="4"/>
  <c r="K1383" i="4"/>
  <c r="I1383" i="4"/>
  <c r="H1383" i="4"/>
  <c r="F1383" i="4"/>
  <c r="E1383" i="4"/>
  <c r="D1383" i="4"/>
  <c r="C1383" i="4"/>
  <c r="B1383" i="4"/>
  <c r="Q1382" i="4"/>
  <c r="O1382" i="4"/>
  <c r="P1382" i="4" s="1"/>
  <c r="M1382" i="4"/>
  <c r="K1382" i="4"/>
  <c r="I1382" i="4"/>
  <c r="H1382" i="4"/>
  <c r="F1382" i="4"/>
  <c r="E1382" i="4"/>
  <c r="D1382" i="4"/>
  <c r="C1382" i="4"/>
  <c r="B1382" i="4"/>
  <c r="Q1381" i="4"/>
  <c r="O1381" i="4"/>
  <c r="P1381" i="4" s="1"/>
  <c r="M1381" i="4"/>
  <c r="K1381" i="4"/>
  <c r="I1381" i="4"/>
  <c r="H1381" i="4"/>
  <c r="F1381" i="4"/>
  <c r="E1381" i="4"/>
  <c r="D1381" i="4"/>
  <c r="C1381" i="4"/>
  <c r="B1381" i="4"/>
  <c r="Q1380" i="4"/>
  <c r="O1380" i="4"/>
  <c r="P1380" i="4" s="1"/>
  <c r="M1380" i="4"/>
  <c r="K1380" i="4"/>
  <c r="I1380" i="4"/>
  <c r="H1380" i="4"/>
  <c r="F1380" i="4"/>
  <c r="E1380" i="4"/>
  <c r="D1380" i="4"/>
  <c r="C1380" i="4"/>
  <c r="B1380" i="4"/>
  <c r="Q1379" i="4"/>
  <c r="O1379" i="4"/>
  <c r="P1379" i="4" s="1"/>
  <c r="M1379" i="4"/>
  <c r="K1379" i="4"/>
  <c r="I1379" i="4"/>
  <c r="H1379" i="4"/>
  <c r="F1379" i="4"/>
  <c r="E1379" i="4"/>
  <c r="D1379" i="4"/>
  <c r="C1379" i="4"/>
  <c r="B1379" i="4"/>
  <c r="Q1378" i="4"/>
  <c r="O1378" i="4"/>
  <c r="P1378" i="4" s="1"/>
  <c r="M1378" i="4"/>
  <c r="K1378" i="4"/>
  <c r="I1378" i="4"/>
  <c r="H1378" i="4"/>
  <c r="F1378" i="4"/>
  <c r="E1378" i="4"/>
  <c r="D1378" i="4"/>
  <c r="C1378" i="4"/>
  <c r="B1378" i="4"/>
  <c r="Q1377" i="4"/>
  <c r="O1377" i="4"/>
  <c r="P1377" i="4" s="1"/>
  <c r="M1377" i="4"/>
  <c r="K1377" i="4"/>
  <c r="I1377" i="4"/>
  <c r="H1377" i="4"/>
  <c r="F1377" i="4"/>
  <c r="E1377" i="4"/>
  <c r="D1377" i="4"/>
  <c r="C1377" i="4"/>
  <c r="B1377" i="4"/>
  <c r="Q1376" i="4"/>
  <c r="O1376" i="4"/>
  <c r="P1376" i="4" s="1"/>
  <c r="M1376" i="4"/>
  <c r="K1376" i="4"/>
  <c r="I1376" i="4"/>
  <c r="H1376" i="4"/>
  <c r="F1376" i="4"/>
  <c r="E1376" i="4"/>
  <c r="D1376" i="4"/>
  <c r="C1376" i="4"/>
  <c r="B1376" i="4"/>
  <c r="Q1375" i="4"/>
  <c r="O1375" i="4"/>
  <c r="P1375" i="4" s="1"/>
  <c r="M1375" i="4"/>
  <c r="K1375" i="4"/>
  <c r="I1375" i="4"/>
  <c r="H1375" i="4"/>
  <c r="F1375" i="4"/>
  <c r="E1375" i="4"/>
  <c r="D1375" i="4"/>
  <c r="C1375" i="4"/>
  <c r="B1375" i="4"/>
  <c r="Q1374" i="4"/>
  <c r="O1374" i="4"/>
  <c r="P1374" i="4" s="1"/>
  <c r="M1374" i="4"/>
  <c r="K1374" i="4"/>
  <c r="I1374" i="4"/>
  <c r="H1374" i="4"/>
  <c r="F1374" i="4"/>
  <c r="E1374" i="4"/>
  <c r="D1374" i="4"/>
  <c r="C1374" i="4"/>
  <c r="B1374" i="4"/>
  <c r="Q1373" i="4"/>
  <c r="O1373" i="4"/>
  <c r="P1373" i="4" s="1"/>
  <c r="M1373" i="4"/>
  <c r="K1373" i="4"/>
  <c r="I1373" i="4"/>
  <c r="H1373" i="4"/>
  <c r="F1373" i="4"/>
  <c r="E1373" i="4"/>
  <c r="D1373" i="4"/>
  <c r="C1373" i="4"/>
  <c r="B1373" i="4"/>
  <c r="Q1372" i="4"/>
  <c r="O1372" i="4"/>
  <c r="P1372" i="4" s="1"/>
  <c r="M1372" i="4"/>
  <c r="K1372" i="4"/>
  <c r="I1372" i="4"/>
  <c r="H1372" i="4"/>
  <c r="F1372" i="4"/>
  <c r="E1372" i="4"/>
  <c r="D1372" i="4"/>
  <c r="C1372" i="4"/>
  <c r="B1372" i="4"/>
  <c r="Q1371" i="4"/>
  <c r="O1371" i="4"/>
  <c r="P1371" i="4" s="1"/>
  <c r="M1371" i="4"/>
  <c r="K1371" i="4"/>
  <c r="I1371" i="4"/>
  <c r="H1371" i="4"/>
  <c r="F1371" i="4"/>
  <c r="E1371" i="4"/>
  <c r="D1371" i="4"/>
  <c r="C1371" i="4"/>
  <c r="B1371" i="4"/>
  <c r="Q1370" i="4"/>
  <c r="O1370" i="4"/>
  <c r="P1370" i="4" s="1"/>
  <c r="M1370" i="4"/>
  <c r="K1370" i="4"/>
  <c r="I1370" i="4"/>
  <c r="H1370" i="4"/>
  <c r="F1370" i="4"/>
  <c r="E1370" i="4"/>
  <c r="D1370" i="4"/>
  <c r="C1370" i="4"/>
  <c r="B1370" i="4"/>
  <c r="Q1369" i="4"/>
  <c r="O1369" i="4"/>
  <c r="P1369" i="4" s="1"/>
  <c r="M1369" i="4"/>
  <c r="K1369" i="4"/>
  <c r="I1369" i="4"/>
  <c r="H1369" i="4"/>
  <c r="F1369" i="4"/>
  <c r="E1369" i="4"/>
  <c r="D1369" i="4"/>
  <c r="C1369" i="4"/>
  <c r="B1369" i="4"/>
  <c r="Q1368" i="4"/>
  <c r="O1368" i="4"/>
  <c r="P1368" i="4" s="1"/>
  <c r="M1368" i="4"/>
  <c r="K1368" i="4"/>
  <c r="I1368" i="4"/>
  <c r="H1368" i="4"/>
  <c r="F1368" i="4"/>
  <c r="E1368" i="4"/>
  <c r="D1368" i="4"/>
  <c r="C1368" i="4"/>
  <c r="B1368" i="4"/>
  <c r="Q1367" i="4"/>
  <c r="O1367" i="4"/>
  <c r="P1367" i="4" s="1"/>
  <c r="M1367" i="4"/>
  <c r="K1367" i="4"/>
  <c r="I1367" i="4"/>
  <c r="H1367" i="4"/>
  <c r="F1367" i="4"/>
  <c r="E1367" i="4"/>
  <c r="D1367" i="4"/>
  <c r="C1367" i="4"/>
  <c r="B1367" i="4"/>
  <c r="Q1366" i="4"/>
  <c r="O1366" i="4"/>
  <c r="P1366" i="4" s="1"/>
  <c r="M1366" i="4"/>
  <c r="K1366" i="4"/>
  <c r="I1366" i="4"/>
  <c r="H1366" i="4"/>
  <c r="F1366" i="4"/>
  <c r="E1366" i="4"/>
  <c r="D1366" i="4"/>
  <c r="C1366" i="4"/>
  <c r="B1366" i="4"/>
  <c r="Q1365" i="4"/>
  <c r="O1365" i="4"/>
  <c r="P1365" i="4" s="1"/>
  <c r="M1365" i="4"/>
  <c r="K1365" i="4"/>
  <c r="I1365" i="4"/>
  <c r="H1365" i="4"/>
  <c r="F1365" i="4"/>
  <c r="E1365" i="4"/>
  <c r="D1365" i="4"/>
  <c r="C1365" i="4"/>
  <c r="B1365" i="4"/>
  <c r="Q1364" i="4"/>
  <c r="O1364" i="4"/>
  <c r="P1364" i="4" s="1"/>
  <c r="M1364" i="4"/>
  <c r="K1364" i="4"/>
  <c r="I1364" i="4"/>
  <c r="H1364" i="4"/>
  <c r="F1364" i="4"/>
  <c r="E1364" i="4"/>
  <c r="D1364" i="4"/>
  <c r="C1364" i="4"/>
  <c r="B1364" i="4"/>
  <c r="Q1363" i="4"/>
  <c r="O1363" i="4"/>
  <c r="P1363" i="4" s="1"/>
  <c r="M1363" i="4"/>
  <c r="K1363" i="4"/>
  <c r="I1363" i="4"/>
  <c r="H1363" i="4"/>
  <c r="F1363" i="4"/>
  <c r="E1363" i="4"/>
  <c r="D1363" i="4"/>
  <c r="C1363" i="4"/>
  <c r="B1363" i="4"/>
  <c r="Q1362" i="4"/>
  <c r="O1362" i="4"/>
  <c r="P1362" i="4" s="1"/>
  <c r="M1362" i="4"/>
  <c r="K1362" i="4"/>
  <c r="I1362" i="4"/>
  <c r="H1362" i="4"/>
  <c r="F1362" i="4"/>
  <c r="E1362" i="4"/>
  <c r="D1362" i="4"/>
  <c r="C1362" i="4"/>
  <c r="B1362" i="4"/>
  <c r="Q1361" i="4"/>
  <c r="O1361" i="4"/>
  <c r="P1361" i="4" s="1"/>
  <c r="M1361" i="4"/>
  <c r="K1361" i="4"/>
  <c r="I1361" i="4"/>
  <c r="H1361" i="4"/>
  <c r="F1361" i="4"/>
  <c r="E1361" i="4"/>
  <c r="D1361" i="4"/>
  <c r="C1361" i="4"/>
  <c r="B1361" i="4"/>
  <c r="Q1360" i="4"/>
  <c r="O1360" i="4"/>
  <c r="P1360" i="4" s="1"/>
  <c r="M1360" i="4"/>
  <c r="K1360" i="4"/>
  <c r="I1360" i="4"/>
  <c r="H1360" i="4"/>
  <c r="F1360" i="4"/>
  <c r="E1360" i="4"/>
  <c r="D1360" i="4"/>
  <c r="C1360" i="4"/>
  <c r="B1360" i="4"/>
  <c r="Q1359" i="4"/>
  <c r="O1359" i="4"/>
  <c r="P1359" i="4" s="1"/>
  <c r="M1359" i="4"/>
  <c r="K1359" i="4"/>
  <c r="I1359" i="4"/>
  <c r="H1359" i="4"/>
  <c r="F1359" i="4"/>
  <c r="E1359" i="4"/>
  <c r="D1359" i="4"/>
  <c r="C1359" i="4"/>
  <c r="B1359" i="4"/>
  <c r="Q1358" i="4"/>
  <c r="O1358" i="4"/>
  <c r="P1358" i="4" s="1"/>
  <c r="M1358" i="4"/>
  <c r="K1358" i="4"/>
  <c r="I1358" i="4"/>
  <c r="H1358" i="4"/>
  <c r="F1358" i="4"/>
  <c r="E1358" i="4"/>
  <c r="D1358" i="4"/>
  <c r="C1358" i="4"/>
  <c r="B1358" i="4"/>
  <c r="Q1357" i="4"/>
  <c r="O1357" i="4"/>
  <c r="P1357" i="4" s="1"/>
  <c r="M1357" i="4"/>
  <c r="K1357" i="4"/>
  <c r="I1357" i="4"/>
  <c r="H1357" i="4"/>
  <c r="F1357" i="4"/>
  <c r="E1357" i="4"/>
  <c r="D1357" i="4"/>
  <c r="C1357" i="4"/>
  <c r="B1357" i="4"/>
  <c r="Q1356" i="4"/>
  <c r="O1356" i="4"/>
  <c r="P1356" i="4" s="1"/>
  <c r="M1356" i="4"/>
  <c r="K1356" i="4"/>
  <c r="I1356" i="4"/>
  <c r="H1356" i="4"/>
  <c r="F1356" i="4"/>
  <c r="E1356" i="4"/>
  <c r="D1356" i="4"/>
  <c r="C1356" i="4"/>
  <c r="B1356" i="4"/>
  <c r="Q1355" i="4"/>
  <c r="O1355" i="4"/>
  <c r="P1355" i="4" s="1"/>
  <c r="M1355" i="4"/>
  <c r="K1355" i="4"/>
  <c r="I1355" i="4"/>
  <c r="H1355" i="4"/>
  <c r="F1355" i="4"/>
  <c r="E1355" i="4"/>
  <c r="D1355" i="4"/>
  <c r="C1355" i="4"/>
  <c r="B1355" i="4"/>
  <c r="Q1354" i="4"/>
  <c r="O1354" i="4"/>
  <c r="P1354" i="4" s="1"/>
  <c r="M1354" i="4"/>
  <c r="K1354" i="4"/>
  <c r="I1354" i="4"/>
  <c r="H1354" i="4"/>
  <c r="F1354" i="4"/>
  <c r="E1354" i="4"/>
  <c r="D1354" i="4"/>
  <c r="C1354" i="4"/>
  <c r="B1354" i="4"/>
  <c r="Q1353" i="4"/>
  <c r="O1353" i="4"/>
  <c r="P1353" i="4" s="1"/>
  <c r="M1353" i="4"/>
  <c r="K1353" i="4"/>
  <c r="I1353" i="4"/>
  <c r="H1353" i="4"/>
  <c r="F1353" i="4"/>
  <c r="E1353" i="4"/>
  <c r="D1353" i="4"/>
  <c r="C1353" i="4"/>
  <c r="B1353" i="4"/>
  <c r="Q1352" i="4"/>
  <c r="O1352" i="4"/>
  <c r="P1352" i="4" s="1"/>
  <c r="M1352" i="4"/>
  <c r="K1352" i="4"/>
  <c r="I1352" i="4"/>
  <c r="H1352" i="4"/>
  <c r="F1352" i="4"/>
  <c r="E1352" i="4"/>
  <c r="D1352" i="4"/>
  <c r="C1352" i="4"/>
  <c r="B1352" i="4"/>
  <c r="Q1351" i="4"/>
  <c r="O1351" i="4"/>
  <c r="P1351" i="4" s="1"/>
  <c r="M1351" i="4"/>
  <c r="K1351" i="4"/>
  <c r="I1351" i="4"/>
  <c r="H1351" i="4"/>
  <c r="F1351" i="4"/>
  <c r="E1351" i="4"/>
  <c r="D1351" i="4"/>
  <c r="C1351" i="4"/>
  <c r="B1351" i="4"/>
  <c r="Q1350" i="4"/>
  <c r="O1350" i="4"/>
  <c r="P1350" i="4" s="1"/>
  <c r="M1350" i="4"/>
  <c r="K1350" i="4"/>
  <c r="I1350" i="4"/>
  <c r="H1350" i="4"/>
  <c r="F1350" i="4"/>
  <c r="E1350" i="4"/>
  <c r="D1350" i="4"/>
  <c r="C1350" i="4"/>
  <c r="B1350" i="4"/>
  <c r="Q1349" i="4"/>
  <c r="O1349" i="4"/>
  <c r="P1349" i="4" s="1"/>
  <c r="M1349" i="4"/>
  <c r="K1349" i="4"/>
  <c r="I1349" i="4"/>
  <c r="H1349" i="4"/>
  <c r="F1349" i="4"/>
  <c r="E1349" i="4"/>
  <c r="D1349" i="4"/>
  <c r="C1349" i="4"/>
  <c r="B1349" i="4"/>
  <c r="Q1348" i="4"/>
  <c r="O1348" i="4"/>
  <c r="P1348" i="4" s="1"/>
  <c r="M1348" i="4"/>
  <c r="K1348" i="4"/>
  <c r="I1348" i="4"/>
  <c r="H1348" i="4"/>
  <c r="F1348" i="4"/>
  <c r="E1348" i="4"/>
  <c r="D1348" i="4"/>
  <c r="C1348" i="4"/>
  <c r="B1348" i="4"/>
  <c r="Q1347" i="4"/>
  <c r="O1347" i="4"/>
  <c r="P1347" i="4" s="1"/>
  <c r="M1347" i="4"/>
  <c r="K1347" i="4"/>
  <c r="I1347" i="4"/>
  <c r="H1347" i="4"/>
  <c r="F1347" i="4"/>
  <c r="E1347" i="4"/>
  <c r="D1347" i="4"/>
  <c r="C1347" i="4"/>
  <c r="B1347" i="4"/>
  <c r="Q1346" i="4"/>
  <c r="O1346" i="4"/>
  <c r="P1346" i="4" s="1"/>
  <c r="M1346" i="4"/>
  <c r="K1346" i="4"/>
  <c r="I1346" i="4"/>
  <c r="H1346" i="4"/>
  <c r="F1346" i="4"/>
  <c r="E1346" i="4"/>
  <c r="D1346" i="4"/>
  <c r="C1346" i="4"/>
  <c r="B1346" i="4"/>
  <c r="Q1345" i="4"/>
  <c r="O1345" i="4"/>
  <c r="P1345" i="4" s="1"/>
  <c r="M1345" i="4"/>
  <c r="K1345" i="4"/>
  <c r="I1345" i="4"/>
  <c r="H1345" i="4"/>
  <c r="F1345" i="4"/>
  <c r="E1345" i="4"/>
  <c r="D1345" i="4"/>
  <c r="C1345" i="4"/>
  <c r="B1345" i="4"/>
  <c r="Q1344" i="4"/>
  <c r="O1344" i="4"/>
  <c r="P1344" i="4" s="1"/>
  <c r="M1344" i="4"/>
  <c r="K1344" i="4"/>
  <c r="I1344" i="4"/>
  <c r="H1344" i="4"/>
  <c r="F1344" i="4"/>
  <c r="E1344" i="4"/>
  <c r="D1344" i="4"/>
  <c r="C1344" i="4"/>
  <c r="B1344" i="4"/>
  <c r="Q1343" i="4"/>
  <c r="P1343" i="4"/>
  <c r="O1343" i="4"/>
  <c r="M1343" i="4"/>
  <c r="K1343" i="4"/>
  <c r="I1343" i="4"/>
  <c r="H1343" i="4"/>
  <c r="F1343" i="4"/>
  <c r="E1343" i="4"/>
  <c r="D1343" i="4"/>
  <c r="C1343" i="4"/>
  <c r="B1343" i="4"/>
  <c r="Q1342" i="4"/>
  <c r="O1342" i="4"/>
  <c r="P1342" i="4" s="1"/>
  <c r="M1342" i="4"/>
  <c r="K1342" i="4"/>
  <c r="I1342" i="4"/>
  <c r="H1342" i="4"/>
  <c r="F1342" i="4"/>
  <c r="E1342" i="4"/>
  <c r="D1342" i="4"/>
  <c r="C1342" i="4"/>
  <c r="B1342" i="4"/>
  <c r="Q1341" i="4"/>
  <c r="O1341" i="4"/>
  <c r="P1341" i="4" s="1"/>
  <c r="M1341" i="4"/>
  <c r="K1341" i="4"/>
  <c r="I1341" i="4"/>
  <c r="H1341" i="4"/>
  <c r="F1341" i="4"/>
  <c r="E1341" i="4"/>
  <c r="D1341" i="4"/>
  <c r="C1341" i="4"/>
  <c r="B1341" i="4"/>
  <c r="Q1340" i="4"/>
  <c r="O1340" i="4"/>
  <c r="P1340" i="4" s="1"/>
  <c r="M1340" i="4"/>
  <c r="K1340" i="4"/>
  <c r="I1340" i="4"/>
  <c r="H1340" i="4"/>
  <c r="F1340" i="4"/>
  <c r="E1340" i="4"/>
  <c r="D1340" i="4"/>
  <c r="C1340" i="4"/>
  <c r="B1340" i="4"/>
  <c r="Q1339" i="4"/>
  <c r="O1339" i="4"/>
  <c r="P1339" i="4" s="1"/>
  <c r="M1339" i="4"/>
  <c r="K1339" i="4"/>
  <c r="I1339" i="4"/>
  <c r="H1339" i="4"/>
  <c r="F1339" i="4"/>
  <c r="E1339" i="4"/>
  <c r="D1339" i="4"/>
  <c r="C1339" i="4"/>
  <c r="B1339" i="4"/>
  <c r="Q1338" i="4"/>
  <c r="O1338" i="4"/>
  <c r="P1338" i="4" s="1"/>
  <c r="M1338" i="4"/>
  <c r="K1338" i="4"/>
  <c r="I1338" i="4"/>
  <c r="H1338" i="4"/>
  <c r="F1338" i="4"/>
  <c r="E1338" i="4"/>
  <c r="D1338" i="4"/>
  <c r="C1338" i="4"/>
  <c r="B1338" i="4"/>
  <c r="Q1337" i="4"/>
  <c r="O1337" i="4"/>
  <c r="P1337" i="4" s="1"/>
  <c r="M1337" i="4"/>
  <c r="K1337" i="4"/>
  <c r="I1337" i="4"/>
  <c r="H1337" i="4"/>
  <c r="F1337" i="4"/>
  <c r="E1337" i="4"/>
  <c r="D1337" i="4"/>
  <c r="C1337" i="4"/>
  <c r="B1337" i="4"/>
  <c r="Q1336" i="4"/>
  <c r="O1336" i="4"/>
  <c r="P1336" i="4" s="1"/>
  <c r="M1336" i="4"/>
  <c r="K1336" i="4"/>
  <c r="I1336" i="4"/>
  <c r="H1336" i="4"/>
  <c r="F1336" i="4"/>
  <c r="E1336" i="4"/>
  <c r="D1336" i="4"/>
  <c r="C1336" i="4"/>
  <c r="B1336" i="4"/>
  <c r="Q1335" i="4"/>
  <c r="O1335" i="4"/>
  <c r="P1335" i="4" s="1"/>
  <c r="M1335" i="4"/>
  <c r="K1335" i="4"/>
  <c r="I1335" i="4"/>
  <c r="H1335" i="4"/>
  <c r="F1335" i="4"/>
  <c r="E1335" i="4"/>
  <c r="D1335" i="4"/>
  <c r="C1335" i="4"/>
  <c r="B1335" i="4"/>
  <c r="Q1334" i="4"/>
  <c r="O1334" i="4"/>
  <c r="P1334" i="4" s="1"/>
  <c r="M1334" i="4"/>
  <c r="K1334" i="4"/>
  <c r="I1334" i="4"/>
  <c r="H1334" i="4"/>
  <c r="F1334" i="4"/>
  <c r="E1334" i="4"/>
  <c r="D1334" i="4"/>
  <c r="C1334" i="4"/>
  <c r="B1334" i="4"/>
  <c r="Q1333" i="4"/>
  <c r="O1333" i="4"/>
  <c r="P1333" i="4" s="1"/>
  <c r="M1333" i="4"/>
  <c r="K1333" i="4"/>
  <c r="I1333" i="4"/>
  <c r="H1333" i="4"/>
  <c r="F1333" i="4"/>
  <c r="E1333" i="4"/>
  <c r="D1333" i="4"/>
  <c r="C1333" i="4"/>
  <c r="B1333" i="4"/>
  <c r="Q1332" i="4"/>
  <c r="O1332" i="4"/>
  <c r="P1332" i="4" s="1"/>
  <c r="M1332" i="4"/>
  <c r="K1332" i="4"/>
  <c r="I1332" i="4"/>
  <c r="H1332" i="4"/>
  <c r="F1332" i="4"/>
  <c r="E1332" i="4"/>
  <c r="D1332" i="4"/>
  <c r="C1332" i="4"/>
  <c r="B1332" i="4"/>
  <c r="Q1331" i="4"/>
  <c r="O1331" i="4"/>
  <c r="P1331" i="4" s="1"/>
  <c r="M1331" i="4"/>
  <c r="K1331" i="4"/>
  <c r="I1331" i="4"/>
  <c r="H1331" i="4"/>
  <c r="F1331" i="4"/>
  <c r="E1331" i="4"/>
  <c r="D1331" i="4"/>
  <c r="C1331" i="4"/>
  <c r="B1331" i="4"/>
  <c r="Q1330" i="4"/>
  <c r="O1330" i="4"/>
  <c r="P1330" i="4" s="1"/>
  <c r="M1330" i="4"/>
  <c r="K1330" i="4"/>
  <c r="I1330" i="4"/>
  <c r="H1330" i="4"/>
  <c r="F1330" i="4"/>
  <c r="E1330" i="4"/>
  <c r="D1330" i="4"/>
  <c r="C1330" i="4"/>
  <c r="B1330" i="4"/>
  <c r="Q1329" i="4"/>
  <c r="O1329" i="4"/>
  <c r="P1329" i="4" s="1"/>
  <c r="M1329" i="4"/>
  <c r="K1329" i="4"/>
  <c r="I1329" i="4"/>
  <c r="H1329" i="4"/>
  <c r="F1329" i="4"/>
  <c r="E1329" i="4"/>
  <c r="D1329" i="4"/>
  <c r="C1329" i="4"/>
  <c r="B1329" i="4"/>
  <c r="Q1328" i="4"/>
  <c r="O1328" i="4"/>
  <c r="P1328" i="4" s="1"/>
  <c r="M1328" i="4"/>
  <c r="K1328" i="4"/>
  <c r="I1328" i="4"/>
  <c r="H1328" i="4"/>
  <c r="F1328" i="4"/>
  <c r="E1328" i="4"/>
  <c r="D1328" i="4"/>
  <c r="C1328" i="4"/>
  <c r="B1328" i="4"/>
  <c r="Q1327" i="4"/>
  <c r="O1327" i="4"/>
  <c r="P1327" i="4" s="1"/>
  <c r="M1327" i="4"/>
  <c r="K1327" i="4"/>
  <c r="I1327" i="4"/>
  <c r="H1327" i="4"/>
  <c r="F1327" i="4"/>
  <c r="E1327" i="4"/>
  <c r="D1327" i="4"/>
  <c r="C1327" i="4"/>
  <c r="B1327" i="4"/>
  <c r="Q1326" i="4"/>
  <c r="O1326" i="4"/>
  <c r="P1326" i="4" s="1"/>
  <c r="M1326" i="4"/>
  <c r="K1326" i="4"/>
  <c r="I1326" i="4"/>
  <c r="H1326" i="4"/>
  <c r="F1326" i="4"/>
  <c r="E1326" i="4"/>
  <c r="D1326" i="4"/>
  <c r="C1326" i="4"/>
  <c r="B1326" i="4"/>
  <c r="Q1325" i="4"/>
  <c r="O1325" i="4"/>
  <c r="P1325" i="4" s="1"/>
  <c r="M1325" i="4"/>
  <c r="K1325" i="4"/>
  <c r="I1325" i="4"/>
  <c r="H1325" i="4"/>
  <c r="F1325" i="4"/>
  <c r="E1325" i="4"/>
  <c r="D1325" i="4"/>
  <c r="C1325" i="4"/>
  <c r="B1325" i="4"/>
  <c r="Q1324" i="4"/>
  <c r="O1324" i="4"/>
  <c r="P1324" i="4" s="1"/>
  <c r="M1324" i="4"/>
  <c r="K1324" i="4"/>
  <c r="I1324" i="4"/>
  <c r="H1324" i="4"/>
  <c r="F1324" i="4"/>
  <c r="E1324" i="4"/>
  <c r="D1324" i="4"/>
  <c r="C1324" i="4"/>
  <c r="B1324" i="4"/>
  <c r="Q1323" i="4"/>
  <c r="O1323" i="4"/>
  <c r="P1323" i="4" s="1"/>
  <c r="M1323" i="4"/>
  <c r="K1323" i="4"/>
  <c r="I1323" i="4"/>
  <c r="H1323" i="4"/>
  <c r="F1323" i="4"/>
  <c r="E1323" i="4"/>
  <c r="D1323" i="4"/>
  <c r="C1323" i="4"/>
  <c r="B1323" i="4"/>
  <c r="Q1322" i="4"/>
  <c r="O1322" i="4"/>
  <c r="P1322" i="4" s="1"/>
  <c r="M1322" i="4"/>
  <c r="K1322" i="4"/>
  <c r="I1322" i="4"/>
  <c r="H1322" i="4"/>
  <c r="F1322" i="4"/>
  <c r="E1322" i="4"/>
  <c r="D1322" i="4"/>
  <c r="C1322" i="4"/>
  <c r="B1322" i="4"/>
  <c r="Q1321" i="4"/>
  <c r="O1321" i="4"/>
  <c r="P1321" i="4" s="1"/>
  <c r="M1321" i="4"/>
  <c r="K1321" i="4"/>
  <c r="I1321" i="4"/>
  <c r="H1321" i="4"/>
  <c r="F1321" i="4"/>
  <c r="E1321" i="4"/>
  <c r="D1321" i="4"/>
  <c r="C1321" i="4"/>
  <c r="B1321" i="4"/>
  <c r="Q1320" i="4"/>
  <c r="O1320" i="4"/>
  <c r="P1320" i="4" s="1"/>
  <c r="M1320" i="4"/>
  <c r="K1320" i="4"/>
  <c r="I1320" i="4"/>
  <c r="H1320" i="4"/>
  <c r="F1320" i="4"/>
  <c r="E1320" i="4"/>
  <c r="D1320" i="4"/>
  <c r="C1320" i="4"/>
  <c r="B1320" i="4"/>
  <c r="Q1319" i="4"/>
  <c r="O1319" i="4"/>
  <c r="P1319" i="4" s="1"/>
  <c r="M1319" i="4"/>
  <c r="K1319" i="4"/>
  <c r="I1319" i="4"/>
  <c r="H1319" i="4"/>
  <c r="F1319" i="4"/>
  <c r="E1319" i="4"/>
  <c r="D1319" i="4"/>
  <c r="C1319" i="4"/>
  <c r="B1319" i="4"/>
  <c r="Q1318" i="4"/>
  <c r="O1318" i="4"/>
  <c r="P1318" i="4" s="1"/>
  <c r="M1318" i="4"/>
  <c r="K1318" i="4"/>
  <c r="I1318" i="4"/>
  <c r="H1318" i="4"/>
  <c r="F1318" i="4"/>
  <c r="E1318" i="4"/>
  <c r="D1318" i="4"/>
  <c r="C1318" i="4"/>
  <c r="B1318" i="4"/>
  <c r="Q1317" i="4"/>
  <c r="O1317" i="4"/>
  <c r="P1317" i="4" s="1"/>
  <c r="M1317" i="4"/>
  <c r="K1317" i="4"/>
  <c r="I1317" i="4"/>
  <c r="H1317" i="4"/>
  <c r="F1317" i="4"/>
  <c r="E1317" i="4"/>
  <c r="D1317" i="4"/>
  <c r="C1317" i="4"/>
  <c r="B1317" i="4"/>
  <c r="Q1316" i="4"/>
  <c r="O1316" i="4"/>
  <c r="P1316" i="4" s="1"/>
  <c r="M1316" i="4"/>
  <c r="K1316" i="4"/>
  <c r="I1316" i="4"/>
  <c r="H1316" i="4"/>
  <c r="F1316" i="4"/>
  <c r="E1316" i="4"/>
  <c r="D1316" i="4"/>
  <c r="C1316" i="4"/>
  <c r="B1316" i="4"/>
  <c r="Q1315" i="4"/>
  <c r="O1315" i="4"/>
  <c r="P1315" i="4" s="1"/>
  <c r="M1315" i="4"/>
  <c r="K1315" i="4"/>
  <c r="I1315" i="4"/>
  <c r="H1315" i="4"/>
  <c r="F1315" i="4"/>
  <c r="E1315" i="4"/>
  <c r="D1315" i="4"/>
  <c r="C1315" i="4"/>
  <c r="B1315" i="4"/>
  <c r="Q1314" i="4"/>
  <c r="O1314" i="4"/>
  <c r="P1314" i="4" s="1"/>
  <c r="M1314" i="4"/>
  <c r="K1314" i="4"/>
  <c r="I1314" i="4"/>
  <c r="H1314" i="4"/>
  <c r="F1314" i="4"/>
  <c r="E1314" i="4"/>
  <c r="D1314" i="4"/>
  <c r="C1314" i="4"/>
  <c r="B1314" i="4"/>
  <c r="Q1313" i="4"/>
  <c r="O1313" i="4"/>
  <c r="P1313" i="4" s="1"/>
  <c r="M1313" i="4"/>
  <c r="K1313" i="4"/>
  <c r="I1313" i="4"/>
  <c r="H1313" i="4"/>
  <c r="F1313" i="4"/>
  <c r="E1313" i="4"/>
  <c r="D1313" i="4"/>
  <c r="C1313" i="4"/>
  <c r="B1313" i="4"/>
  <c r="Q1312" i="4"/>
  <c r="O1312" i="4"/>
  <c r="P1312" i="4" s="1"/>
  <c r="M1312" i="4"/>
  <c r="K1312" i="4"/>
  <c r="I1312" i="4"/>
  <c r="H1312" i="4"/>
  <c r="F1312" i="4"/>
  <c r="E1312" i="4"/>
  <c r="D1312" i="4"/>
  <c r="C1312" i="4"/>
  <c r="B1312" i="4"/>
  <c r="Q1311" i="4"/>
  <c r="O1311" i="4"/>
  <c r="P1311" i="4" s="1"/>
  <c r="M1311" i="4"/>
  <c r="K1311" i="4"/>
  <c r="I1311" i="4"/>
  <c r="H1311" i="4"/>
  <c r="F1311" i="4"/>
  <c r="E1311" i="4"/>
  <c r="D1311" i="4"/>
  <c r="C1311" i="4"/>
  <c r="B1311" i="4"/>
  <c r="Q1310" i="4"/>
  <c r="O1310" i="4"/>
  <c r="P1310" i="4" s="1"/>
  <c r="M1310" i="4"/>
  <c r="K1310" i="4"/>
  <c r="I1310" i="4"/>
  <c r="H1310" i="4"/>
  <c r="F1310" i="4"/>
  <c r="E1310" i="4"/>
  <c r="D1310" i="4"/>
  <c r="C1310" i="4"/>
  <c r="B1310" i="4"/>
  <c r="Q1309" i="4"/>
  <c r="O1309" i="4"/>
  <c r="P1309" i="4" s="1"/>
  <c r="M1309" i="4"/>
  <c r="K1309" i="4"/>
  <c r="I1309" i="4"/>
  <c r="H1309" i="4"/>
  <c r="F1309" i="4"/>
  <c r="E1309" i="4"/>
  <c r="D1309" i="4"/>
  <c r="C1309" i="4"/>
  <c r="B1309" i="4"/>
  <c r="Q1308" i="4"/>
  <c r="O1308" i="4"/>
  <c r="P1308" i="4" s="1"/>
  <c r="M1308" i="4"/>
  <c r="K1308" i="4"/>
  <c r="I1308" i="4"/>
  <c r="H1308" i="4"/>
  <c r="F1308" i="4"/>
  <c r="E1308" i="4"/>
  <c r="D1308" i="4"/>
  <c r="C1308" i="4"/>
  <c r="B1308" i="4"/>
  <c r="Q1307" i="4"/>
  <c r="O1307" i="4"/>
  <c r="P1307" i="4" s="1"/>
  <c r="M1307" i="4"/>
  <c r="K1307" i="4"/>
  <c r="I1307" i="4"/>
  <c r="H1307" i="4"/>
  <c r="F1307" i="4"/>
  <c r="E1307" i="4"/>
  <c r="D1307" i="4"/>
  <c r="C1307" i="4"/>
  <c r="B1307" i="4"/>
  <c r="Q1306" i="4"/>
  <c r="O1306" i="4"/>
  <c r="P1306" i="4" s="1"/>
  <c r="M1306" i="4"/>
  <c r="K1306" i="4"/>
  <c r="I1306" i="4"/>
  <c r="H1306" i="4"/>
  <c r="F1306" i="4"/>
  <c r="E1306" i="4"/>
  <c r="D1306" i="4"/>
  <c r="C1306" i="4"/>
  <c r="B1306" i="4"/>
  <c r="Q1305" i="4"/>
  <c r="O1305" i="4"/>
  <c r="P1305" i="4" s="1"/>
  <c r="M1305" i="4"/>
  <c r="K1305" i="4"/>
  <c r="I1305" i="4"/>
  <c r="H1305" i="4"/>
  <c r="F1305" i="4"/>
  <c r="E1305" i="4"/>
  <c r="D1305" i="4"/>
  <c r="C1305" i="4"/>
  <c r="B1305" i="4"/>
  <c r="Q1304" i="4"/>
  <c r="O1304" i="4"/>
  <c r="P1304" i="4" s="1"/>
  <c r="M1304" i="4"/>
  <c r="K1304" i="4"/>
  <c r="I1304" i="4"/>
  <c r="H1304" i="4"/>
  <c r="F1304" i="4"/>
  <c r="E1304" i="4"/>
  <c r="D1304" i="4"/>
  <c r="C1304" i="4"/>
  <c r="B1304" i="4"/>
  <c r="Q1303" i="4"/>
  <c r="O1303" i="4"/>
  <c r="P1303" i="4" s="1"/>
  <c r="M1303" i="4"/>
  <c r="K1303" i="4"/>
  <c r="I1303" i="4"/>
  <c r="H1303" i="4"/>
  <c r="F1303" i="4"/>
  <c r="E1303" i="4"/>
  <c r="D1303" i="4"/>
  <c r="C1303" i="4"/>
  <c r="B1303" i="4"/>
  <c r="Q1302" i="4"/>
  <c r="O1302" i="4"/>
  <c r="P1302" i="4" s="1"/>
  <c r="M1302" i="4"/>
  <c r="K1302" i="4"/>
  <c r="I1302" i="4"/>
  <c r="H1302" i="4"/>
  <c r="F1302" i="4"/>
  <c r="E1302" i="4"/>
  <c r="D1302" i="4"/>
  <c r="C1302" i="4"/>
  <c r="B1302" i="4"/>
  <c r="Q1301" i="4"/>
  <c r="O1301" i="4"/>
  <c r="P1301" i="4" s="1"/>
  <c r="M1301" i="4"/>
  <c r="K1301" i="4"/>
  <c r="I1301" i="4"/>
  <c r="H1301" i="4"/>
  <c r="F1301" i="4"/>
  <c r="E1301" i="4"/>
  <c r="D1301" i="4"/>
  <c r="C1301" i="4"/>
  <c r="B1301" i="4"/>
  <c r="Q1300" i="4"/>
  <c r="O1300" i="4"/>
  <c r="P1300" i="4" s="1"/>
  <c r="M1300" i="4"/>
  <c r="K1300" i="4"/>
  <c r="I1300" i="4"/>
  <c r="H1300" i="4"/>
  <c r="F1300" i="4"/>
  <c r="E1300" i="4"/>
  <c r="D1300" i="4"/>
  <c r="C1300" i="4"/>
  <c r="B1300" i="4"/>
  <c r="Q1299" i="4"/>
  <c r="O1299" i="4"/>
  <c r="P1299" i="4" s="1"/>
  <c r="M1299" i="4"/>
  <c r="K1299" i="4"/>
  <c r="I1299" i="4"/>
  <c r="H1299" i="4"/>
  <c r="F1299" i="4"/>
  <c r="E1299" i="4"/>
  <c r="D1299" i="4"/>
  <c r="C1299" i="4"/>
  <c r="B1299" i="4"/>
  <c r="Q1298" i="4"/>
  <c r="O1298" i="4"/>
  <c r="P1298" i="4" s="1"/>
  <c r="M1298" i="4"/>
  <c r="K1298" i="4"/>
  <c r="I1298" i="4"/>
  <c r="H1298" i="4"/>
  <c r="F1298" i="4"/>
  <c r="E1298" i="4"/>
  <c r="D1298" i="4"/>
  <c r="C1298" i="4"/>
  <c r="B1298" i="4"/>
  <c r="Q1297" i="4"/>
  <c r="O1297" i="4"/>
  <c r="P1297" i="4" s="1"/>
  <c r="M1297" i="4"/>
  <c r="K1297" i="4"/>
  <c r="I1297" i="4"/>
  <c r="H1297" i="4"/>
  <c r="F1297" i="4"/>
  <c r="E1297" i="4"/>
  <c r="D1297" i="4"/>
  <c r="C1297" i="4"/>
  <c r="B1297" i="4"/>
  <c r="Q1296" i="4"/>
  <c r="O1296" i="4"/>
  <c r="P1296" i="4" s="1"/>
  <c r="M1296" i="4"/>
  <c r="K1296" i="4"/>
  <c r="I1296" i="4"/>
  <c r="H1296" i="4"/>
  <c r="F1296" i="4"/>
  <c r="E1296" i="4"/>
  <c r="D1296" i="4"/>
  <c r="C1296" i="4"/>
  <c r="B1296" i="4"/>
  <c r="Q1295" i="4"/>
  <c r="O1295" i="4"/>
  <c r="P1295" i="4" s="1"/>
  <c r="M1295" i="4"/>
  <c r="K1295" i="4"/>
  <c r="I1295" i="4"/>
  <c r="H1295" i="4"/>
  <c r="F1295" i="4"/>
  <c r="E1295" i="4"/>
  <c r="D1295" i="4"/>
  <c r="C1295" i="4"/>
  <c r="B1295" i="4"/>
  <c r="Q1294" i="4"/>
  <c r="O1294" i="4"/>
  <c r="P1294" i="4" s="1"/>
  <c r="M1294" i="4"/>
  <c r="K1294" i="4"/>
  <c r="I1294" i="4"/>
  <c r="H1294" i="4"/>
  <c r="F1294" i="4"/>
  <c r="E1294" i="4"/>
  <c r="D1294" i="4"/>
  <c r="C1294" i="4"/>
  <c r="B1294" i="4"/>
  <c r="Q1293" i="4"/>
  <c r="O1293" i="4"/>
  <c r="P1293" i="4" s="1"/>
  <c r="M1293" i="4"/>
  <c r="K1293" i="4"/>
  <c r="I1293" i="4"/>
  <c r="H1293" i="4"/>
  <c r="F1293" i="4"/>
  <c r="E1293" i="4"/>
  <c r="D1293" i="4"/>
  <c r="C1293" i="4"/>
  <c r="B1293" i="4"/>
  <c r="Q1292" i="4"/>
  <c r="O1292" i="4"/>
  <c r="P1292" i="4" s="1"/>
  <c r="M1292" i="4"/>
  <c r="K1292" i="4"/>
  <c r="I1292" i="4"/>
  <c r="H1292" i="4"/>
  <c r="F1292" i="4"/>
  <c r="E1292" i="4"/>
  <c r="D1292" i="4"/>
  <c r="C1292" i="4"/>
  <c r="B1292" i="4"/>
  <c r="Q1291" i="4"/>
  <c r="O1291" i="4"/>
  <c r="P1291" i="4" s="1"/>
  <c r="M1291" i="4"/>
  <c r="K1291" i="4"/>
  <c r="I1291" i="4"/>
  <c r="H1291" i="4"/>
  <c r="F1291" i="4"/>
  <c r="E1291" i="4"/>
  <c r="D1291" i="4"/>
  <c r="C1291" i="4"/>
  <c r="B1291" i="4"/>
  <c r="Q1290" i="4"/>
  <c r="O1290" i="4"/>
  <c r="P1290" i="4" s="1"/>
  <c r="M1290" i="4"/>
  <c r="K1290" i="4"/>
  <c r="I1290" i="4"/>
  <c r="H1290" i="4"/>
  <c r="F1290" i="4"/>
  <c r="E1290" i="4"/>
  <c r="D1290" i="4"/>
  <c r="C1290" i="4"/>
  <c r="B1290" i="4"/>
  <c r="Q1289" i="4"/>
  <c r="O1289" i="4"/>
  <c r="P1289" i="4" s="1"/>
  <c r="M1289" i="4"/>
  <c r="K1289" i="4"/>
  <c r="I1289" i="4"/>
  <c r="H1289" i="4"/>
  <c r="F1289" i="4"/>
  <c r="E1289" i="4"/>
  <c r="D1289" i="4"/>
  <c r="C1289" i="4"/>
  <c r="B1289" i="4"/>
  <c r="Q1288" i="4"/>
  <c r="O1288" i="4"/>
  <c r="P1288" i="4" s="1"/>
  <c r="M1288" i="4"/>
  <c r="K1288" i="4"/>
  <c r="I1288" i="4"/>
  <c r="H1288" i="4"/>
  <c r="F1288" i="4"/>
  <c r="E1288" i="4"/>
  <c r="D1288" i="4"/>
  <c r="C1288" i="4"/>
  <c r="B1288" i="4"/>
  <c r="Q1287" i="4"/>
  <c r="O1287" i="4"/>
  <c r="P1287" i="4" s="1"/>
  <c r="M1287" i="4"/>
  <c r="K1287" i="4"/>
  <c r="I1287" i="4"/>
  <c r="H1287" i="4"/>
  <c r="F1287" i="4"/>
  <c r="E1287" i="4"/>
  <c r="D1287" i="4"/>
  <c r="C1287" i="4"/>
  <c r="B1287" i="4"/>
  <c r="Q1286" i="4"/>
  <c r="O1286" i="4"/>
  <c r="P1286" i="4" s="1"/>
  <c r="M1286" i="4"/>
  <c r="K1286" i="4"/>
  <c r="I1286" i="4"/>
  <c r="H1286" i="4"/>
  <c r="F1286" i="4"/>
  <c r="E1286" i="4"/>
  <c r="D1286" i="4"/>
  <c r="C1286" i="4"/>
  <c r="B1286" i="4"/>
  <c r="Q1285" i="4"/>
  <c r="O1285" i="4"/>
  <c r="P1285" i="4" s="1"/>
  <c r="M1285" i="4"/>
  <c r="K1285" i="4"/>
  <c r="I1285" i="4"/>
  <c r="H1285" i="4"/>
  <c r="F1285" i="4"/>
  <c r="E1285" i="4"/>
  <c r="D1285" i="4"/>
  <c r="C1285" i="4"/>
  <c r="B1285" i="4"/>
  <c r="Q1284" i="4"/>
  <c r="O1284" i="4"/>
  <c r="P1284" i="4" s="1"/>
  <c r="M1284" i="4"/>
  <c r="K1284" i="4"/>
  <c r="I1284" i="4"/>
  <c r="H1284" i="4"/>
  <c r="F1284" i="4"/>
  <c r="E1284" i="4"/>
  <c r="D1284" i="4"/>
  <c r="C1284" i="4"/>
  <c r="B1284" i="4"/>
  <c r="Q1283" i="4"/>
  <c r="O1283" i="4"/>
  <c r="P1283" i="4" s="1"/>
  <c r="M1283" i="4"/>
  <c r="K1283" i="4"/>
  <c r="I1283" i="4"/>
  <c r="H1283" i="4"/>
  <c r="F1283" i="4"/>
  <c r="E1283" i="4"/>
  <c r="D1283" i="4"/>
  <c r="C1283" i="4"/>
  <c r="B1283" i="4"/>
  <c r="Q1282" i="4"/>
  <c r="O1282" i="4"/>
  <c r="P1282" i="4" s="1"/>
  <c r="M1282" i="4"/>
  <c r="K1282" i="4"/>
  <c r="I1282" i="4"/>
  <c r="H1282" i="4"/>
  <c r="F1282" i="4"/>
  <c r="E1282" i="4"/>
  <c r="D1282" i="4"/>
  <c r="C1282" i="4"/>
  <c r="B1282" i="4"/>
  <c r="Q1281" i="4"/>
  <c r="O1281" i="4"/>
  <c r="P1281" i="4" s="1"/>
  <c r="M1281" i="4"/>
  <c r="K1281" i="4"/>
  <c r="I1281" i="4"/>
  <c r="H1281" i="4"/>
  <c r="F1281" i="4"/>
  <c r="E1281" i="4"/>
  <c r="D1281" i="4"/>
  <c r="C1281" i="4"/>
  <c r="B1281" i="4"/>
  <c r="Q1280" i="4"/>
  <c r="O1280" i="4"/>
  <c r="P1280" i="4" s="1"/>
  <c r="M1280" i="4"/>
  <c r="K1280" i="4"/>
  <c r="I1280" i="4"/>
  <c r="H1280" i="4"/>
  <c r="F1280" i="4"/>
  <c r="E1280" i="4"/>
  <c r="D1280" i="4"/>
  <c r="C1280" i="4"/>
  <c r="B1280" i="4"/>
  <c r="Q1279" i="4"/>
  <c r="O1279" i="4"/>
  <c r="P1279" i="4" s="1"/>
  <c r="M1279" i="4"/>
  <c r="K1279" i="4"/>
  <c r="I1279" i="4"/>
  <c r="H1279" i="4"/>
  <c r="F1279" i="4"/>
  <c r="E1279" i="4"/>
  <c r="D1279" i="4"/>
  <c r="C1279" i="4"/>
  <c r="B1279" i="4"/>
  <c r="Q1278" i="4"/>
  <c r="O1278" i="4"/>
  <c r="P1278" i="4" s="1"/>
  <c r="M1278" i="4"/>
  <c r="K1278" i="4"/>
  <c r="I1278" i="4"/>
  <c r="H1278" i="4"/>
  <c r="F1278" i="4"/>
  <c r="E1278" i="4"/>
  <c r="D1278" i="4"/>
  <c r="C1278" i="4"/>
  <c r="B1278" i="4"/>
  <c r="Q1277" i="4"/>
  <c r="O1277" i="4"/>
  <c r="P1277" i="4" s="1"/>
  <c r="M1277" i="4"/>
  <c r="K1277" i="4"/>
  <c r="I1277" i="4"/>
  <c r="H1277" i="4"/>
  <c r="F1277" i="4"/>
  <c r="E1277" i="4"/>
  <c r="D1277" i="4"/>
  <c r="C1277" i="4"/>
  <c r="B1277" i="4"/>
  <c r="Q1276" i="4"/>
  <c r="O1276" i="4"/>
  <c r="P1276" i="4" s="1"/>
  <c r="M1276" i="4"/>
  <c r="K1276" i="4"/>
  <c r="I1276" i="4"/>
  <c r="H1276" i="4"/>
  <c r="F1276" i="4"/>
  <c r="E1276" i="4"/>
  <c r="D1276" i="4"/>
  <c r="C1276" i="4"/>
  <c r="B1276" i="4"/>
  <c r="Q1275" i="4"/>
  <c r="O1275" i="4"/>
  <c r="P1275" i="4" s="1"/>
  <c r="M1275" i="4"/>
  <c r="K1275" i="4"/>
  <c r="I1275" i="4"/>
  <c r="H1275" i="4"/>
  <c r="F1275" i="4"/>
  <c r="E1275" i="4"/>
  <c r="D1275" i="4"/>
  <c r="C1275" i="4"/>
  <c r="B1275" i="4"/>
  <c r="Q1274" i="4"/>
  <c r="O1274" i="4"/>
  <c r="P1274" i="4" s="1"/>
  <c r="M1274" i="4"/>
  <c r="K1274" i="4"/>
  <c r="I1274" i="4"/>
  <c r="H1274" i="4"/>
  <c r="F1274" i="4"/>
  <c r="E1274" i="4"/>
  <c r="D1274" i="4"/>
  <c r="C1274" i="4"/>
  <c r="B1274" i="4"/>
  <c r="Q1273" i="4"/>
  <c r="O1273" i="4"/>
  <c r="P1273" i="4" s="1"/>
  <c r="M1273" i="4"/>
  <c r="K1273" i="4"/>
  <c r="I1273" i="4"/>
  <c r="H1273" i="4"/>
  <c r="F1273" i="4"/>
  <c r="E1273" i="4"/>
  <c r="D1273" i="4"/>
  <c r="C1273" i="4"/>
  <c r="B1273" i="4"/>
  <c r="Q1272" i="4"/>
  <c r="O1272" i="4"/>
  <c r="P1272" i="4" s="1"/>
  <c r="M1272" i="4"/>
  <c r="K1272" i="4"/>
  <c r="I1272" i="4"/>
  <c r="H1272" i="4"/>
  <c r="F1272" i="4"/>
  <c r="E1272" i="4"/>
  <c r="D1272" i="4"/>
  <c r="C1272" i="4"/>
  <c r="B1272" i="4"/>
  <c r="Q1271" i="4"/>
  <c r="O1271" i="4"/>
  <c r="P1271" i="4" s="1"/>
  <c r="M1271" i="4"/>
  <c r="K1271" i="4"/>
  <c r="I1271" i="4"/>
  <c r="H1271" i="4"/>
  <c r="F1271" i="4"/>
  <c r="E1271" i="4"/>
  <c r="D1271" i="4"/>
  <c r="C1271" i="4"/>
  <c r="B1271" i="4"/>
  <c r="Q1270" i="4"/>
  <c r="O1270" i="4"/>
  <c r="P1270" i="4" s="1"/>
  <c r="M1270" i="4"/>
  <c r="K1270" i="4"/>
  <c r="I1270" i="4"/>
  <c r="H1270" i="4"/>
  <c r="F1270" i="4"/>
  <c r="E1270" i="4"/>
  <c r="D1270" i="4"/>
  <c r="C1270" i="4"/>
  <c r="B1270" i="4"/>
  <c r="Q1269" i="4"/>
  <c r="O1269" i="4"/>
  <c r="P1269" i="4" s="1"/>
  <c r="M1269" i="4"/>
  <c r="K1269" i="4"/>
  <c r="I1269" i="4"/>
  <c r="H1269" i="4"/>
  <c r="F1269" i="4"/>
  <c r="E1269" i="4"/>
  <c r="D1269" i="4"/>
  <c r="C1269" i="4"/>
  <c r="B1269" i="4"/>
  <c r="Q1268" i="4"/>
  <c r="O1268" i="4"/>
  <c r="P1268" i="4" s="1"/>
  <c r="M1268" i="4"/>
  <c r="K1268" i="4"/>
  <c r="I1268" i="4"/>
  <c r="H1268" i="4"/>
  <c r="F1268" i="4"/>
  <c r="E1268" i="4"/>
  <c r="D1268" i="4"/>
  <c r="C1268" i="4"/>
  <c r="B1268" i="4"/>
  <c r="Q1267" i="4"/>
  <c r="O1267" i="4"/>
  <c r="P1267" i="4" s="1"/>
  <c r="M1267" i="4"/>
  <c r="K1267" i="4"/>
  <c r="I1267" i="4"/>
  <c r="H1267" i="4"/>
  <c r="F1267" i="4"/>
  <c r="E1267" i="4"/>
  <c r="D1267" i="4"/>
  <c r="C1267" i="4"/>
  <c r="B1267" i="4"/>
  <c r="Q1266" i="4"/>
  <c r="O1266" i="4"/>
  <c r="P1266" i="4" s="1"/>
  <c r="M1266" i="4"/>
  <c r="K1266" i="4"/>
  <c r="I1266" i="4"/>
  <c r="H1266" i="4"/>
  <c r="F1266" i="4"/>
  <c r="E1266" i="4"/>
  <c r="D1266" i="4"/>
  <c r="C1266" i="4"/>
  <c r="B1266" i="4"/>
  <c r="Q1265" i="4"/>
  <c r="O1265" i="4"/>
  <c r="P1265" i="4" s="1"/>
  <c r="M1265" i="4"/>
  <c r="K1265" i="4"/>
  <c r="I1265" i="4"/>
  <c r="H1265" i="4"/>
  <c r="F1265" i="4"/>
  <c r="E1265" i="4"/>
  <c r="D1265" i="4"/>
  <c r="C1265" i="4"/>
  <c r="B1265" i="4"/>
  <c r="Q1264" i="4"/>
  <c r="O1264" i="4"/>
  <c r="P1264" i="4" s="1"/>
  <c r="M1264" i="4"/>
  <c r="K1264" i="4"/>
  <c r="I1264" i="4"/>
  <c r="H1264" i="4"/>
  <c r="F1264" i="4"/>
  <c r="E1264" i="4"/>
  <c r="D1264" i="4"/>
  <c r="C1264" i="4"/>
  <c r="B1264" i="4"/>
  <c r="Q1263" i="4"/>
  <c r="O1263" i="4"/>
  <c r="P1263" i="4" s="1"/>
  <c r="M1263" i="4"/>
  <c r="K1263" i="4"/>
  <c r="I1263" i="4"/>
  <c r="H1263" i="4"/>
  <c r="F1263" i="4"/>
  <c r="E1263" i="4"/>
  <c r="D1263" i="4"/>
  <c r="C1263" i="4"/>
  <c r="B1263" i="4"/>
  <c r="Q1262" i="4"/>
  <c r="O1262" i="4"/>
  <c r="P1262" i="4" s="1"/>
  <c r="M1262" i="4"/>
  <c r="K1262" i="4"/>
  <c r="I1262" i="4"/>
  <c r="H1262" i="4"/>
  <c r="F1262" i="4"/>
  <c r="E1262" i="4"/>
  <c r="D1262" i="4"/>
  <c r="C1262" i="4"/>
  <c r="B1262" i="4"/>
  <c r="Q1261" i="4"/>
  <c r="O1261" i="4"/>
  <c r="P1261" i="4" s="1"/>
  <c r="M1261" i="4"/>
  <c r="K1261" i="4"/>
  <c r="I1261" i="4"/>
  <c r="H1261" i="4"/>
  <c r="F1261" i="4"/>
  <c r="E1261" i="4"/>
  <c r="D1261" i="4"/>
  <c r="C1261" i="4"/>
  <c r="B1261" i="4"/>
  <c r="Q1260" i="4"/>
  <c r="O1260" i="4"/>
  <c r="P1260" i="4" s="1"/>
  <c r="M1260" i="4"/>
  <c r="K1260" i="4"/>
  <c r="I1260" i="4"/>
  <c r="H1260" i="4"/>
  <c r="F1260" i="4"/>
  <c r="E1260" i="4"/>
  <c r="D1260" i="4"/>
  <c r="C1260" i="4"/>
  <c r="B1260" i="4"/>
  <c r="Q1259" i="4"/>
  <c r="O1259" i="4"/>
  <c r="P1259" i="4" s="1"/>
  <c r="M1259" i="4"/>
  <c r="K1259" i="4"/>
  <c r="I1259" i="4"/>
  <c r="H1259" i="4"/>
  <c r="F1259" i="4"/>
  <c r="E1259" i="4"/>
  <c r="D1259" i="4"/>
  <c r="C1259" i="4"/>
  <c r="B1259" i="4"/>
  <c r="Q1258" i="4"/>
  <c r="O1258" i="4"/>
  <c r="P1258" i="4" s="1"/>
  <c r="M1258" i="4"/>
  <c r="K1258" i="4"/>
  <c r="I1258" i="4"/>
  <c r="H1258" i="4"/>
  <c r="F1258" i="4"/>
  <c r="E1258" i="4"/>
  <c r="D1258" i="4"/>
  <c r="C1258" i="4"/>
  <c r="B1258" i="4"/>
  <c r="Q1257" i="4"/>
  <c r="O1257" i="4"/>
  <c r="P1257" i="4" s="1"/>
  <c r="M1257" i="4"/>
  <c r="K1257" i="4"/>
  <c r="I1257" i="4"/>
  <c r="H1257" i="4"/>
  <c r="F1257" i="4"/>
  <c r="E1257" i="4"/>
  <c r="D1257" i="4"/>
  <c r="C1257" i="4"/>
  <c r="B1257" i="4"/>
  <c r="Q1256" i="4"/>
  <c r="O1256" i="4"/>
  <c r="P1256" i="4" s="1"/>
  <c r="M1256" i="4"/>
  <c r="K1256" i="4"/>
  <c r="I1256" i="4"/>
  <c r="H1256" i="4"/>
  <c r="F1256" i="4"/>
  <c r="E1256" i="4"/>
  <c r="D1256" i="4"/>
  <c r="C1256" i="4"/>
  <c r="B1256" i="4"/>
  <c r="Q1255" i="4"/>
  <c r="O1255" i="4"/>
  <c r="P1255" i="4" s="1"/>
  <c r="M1255" i="4"/>
  <c r="K1255" i="4"/>
  <c r="I1255" i="4"/>
  <c r="H1255" i="4"/>
  <c r="F1255" i="4"/>
  <c r="E1255" i="4"/>
  <c r="D1255" i="4"/>
  <c r="C1255" i="4"/>
  <c r="B1255" i="4"/>
  <c r="Q1254" i="4"/>
  <c r="O1254" i="4"/>
  <c r="P1254" i="4" s="1"/>
  <c r="M1254" i="4"/>
  <c r="K1254" i="4"/>
  <c r="I1254" i="4"/>
  <c r="H1254" i="4"/>
  <c r="F1254" i="4"/>
  <c r="E1254" i="4"/>
  <c r="D1254" i="4"/>
  <c r="C1254" i="4"/>
  <c r="B1254" i="4"/>
  <c r="Q1253" i="4"/>
  <c r="O1253" i="4"/>
  <c r="P1253" i="4" s="1"/>
  <c r="M1253" i="4"/>
  <c r="K1253" i="4"/>
  <c r="I1253" i="4"/>
  <c r="H1253" i="4"/>
  <c r="F1253" i="4"/>
  <c r="E1253" i="4"/>
  <c r="D1253" i="4"/>
  <c r="C1253" i="4"/>
  <c r="B1253" i="4"/>
  <c r="Q1252" i="4"/>
  <c r="O1252" i="4"/>
  <c r="P1252" i="4" s="1"/>
  <c r="M1252" i="4"/>
  <c r="K1252" i="4"/>
  <c r="I1252" i="4"/>
  <c r="H1252" i="4"/>
  <c r="F1252" i="4"/>
  <c r="E1252" i="4"/>
  <c r="D1252" i="4"/>
  <c r="C1252" i="4"/>
  <c r="B1252" i="4"/>
  <c r="Q1251" i="4"/>
  <c r="O1251" i="4"/>
  <c r="P1251" i="4" s="1"/>
  <c r="M1251" i="4"/>
  <c r="K1251" i="4"/>
  <c r="I1251" i="4"/>
  <c r="H1251" i="4"/>
  <c r="F1251" i="4"/>
  <c r="E1251" i="4"/>
  <c r="D1251" i="4"/>
  <c r="C1251" i="4"/>
  <c r="B1251" i="4"/>
  <c r="Q1250" i="4"/>
  <c r="O1250" i="4"/>
  <c r="P1250" i="4" s="1"/>
  <c r="M1250" i="4"/>
  <c r="K1250" i="4"/>
  <c r="I1250" i="4"/>
  <c r="H1250" i="4"/>
  <c r="F1250" i="4"/>
  <c r="E1250" i="4"/>
  <c r="D1250" i="4"/>
  <c r="C1250" i="4"/>
  <c r="B1250" i="4"/>
  <c r="Q1249" i="4"/>
  <c r="O1249" i="4"/>
  <c r="P1249" i="4" s="1"/>
  <c r="M1249" i="4"/>
  <c r="K1249" i="4"/>
  <c r="I1249" i="4"/>
  <c r="H1249" i="4"/>
  <c r="F1249" i="4"/>
  <c r="E1249" i="4"/>
  <c r="D1249" i="4"/>
  <c r="C1249" i="4"/>
  <c r="B1249" i="4"/>
  <c r="Q1248" i="4"/>
  <c r="O1248" i="4"/>
  <c r="P1248" i="4" s="1"/>
  <c r="M1248" i="4"/>
  <c r="K1248" i="4"/>
  <c r="I1248" i="4"/>
  <c r="H1248" i="4"/>
  <c r="F1248" i="4"/>
  <c r="E1248" i="4"/>
  <c r="D1248" i="4"/>
  <c r="C1248" i="4"/>
  <c r="B1248" i="4"/>
  <c r="Q1247" i="4"/>
  <c r="O1247" i="4"/>
  <c r="P1247" i="4" s="1"/>
  <c r="M1247" i="4"/>
  <c r="K1247" i="4"/>
  <c r="I1247" i="4"/>
  <c r="H1247" i="4"/>
  <c r="F1247" i="4"/>
  <c r="E1247" i="4"/>
  <c r="D1247" i="4"/>
  <c r="C1247" i="4"/>
  <c r="B1247" i="4"/>
  <c r="Q1246" i="4"/>
  <c r="O1246" i="4"/>
  <c r="P1246" i="4" s="1"/>
  <c r="M1246" i="4"/>
  <c r="K1246" i="4"/>
  <c r="I1246" i="4"/>
  <c r="H1246" i="4"/>
  <c r="F1246" i="4"/>
  <c r="E1246" i="4"/>
  <c r="D1246" i="4"/>
  <c r="C1246" i="4"/>
  <c r="B1246" i="4"/>
  <c r="Q1245" i="4"/>
  <c r="O1245" i="4"/>
  <c r="P1245" i="4" s="1"/>
  <c r="M1245" i="4"/>
  <c r="K1245" i="4"/>
  <c r="I1245" i="4"/>
  <c r="H1245" i="4"/>
  <c r="F1245" i="4"/>
  <c r="E1245" i="4"/>
  <c r="D1245" i="4"/>
  <c r="C1245" i="4"/>
  <c r="B1245" i="4"/>
  <c r="Q1244" i="4"/>
  <c r="O1244" i="4"/>
  <c r="P1244" i="4" s="1"/>
  <c r="M1244" i="4"/>
  <c r="K1244" i="4"/>
  <c r="I1244" i="4"/>
  <c r="H1244" i="4"/>
  <c r="F1244" i="4"/>
  <c r="E1244" i="4"/>
  <c r="D1244" i="4"/>
  <c r="C1244" i="4"/>
  <c r="B1244" i="4"/>
  <c r="Q1243" i="4"/>
  <c r="O1243" i="4"/>
  <c r="P1243" i="4" s="1"/>
  <c r="M1243" i="4"/>
  <c r="K1243" i="4"/>
  <c r="I1243" i="4"/>
  <c r="H1243" i="4"/>
  <c r="F1243" i="4"/>
  <c r="E1243" i="4"/>
  <c r="D1243" i="4"/>
  <c r="C1243" i="4"/>
  <c r="B1243" i="4"/>
  <c r="Q1242" i="4"/>
  <c r="O1242" i="4"/>
  <c r="P1242" i="4" s="1"/>
  <c r="M1242" i="4"/>
  <c r="K1242" i="4"/>
  <c r="I1242" i="4"/>
  <c r="H1242" i="4"/>
  <c r="F1242" i="4"/>
  <c r="E1242" i="4"/>
  <c r="D1242" i="4"/>
  <c r="C1242" i="4"/>
  <c r="B1242" i="4"/>
  <c r="Q1241" i="4"/>
  <c r="O1241" i="4"/>
  <c r="P1241" i="4" s="1"/>
  <c r="M1241" i="4"/>
  <c r="K1241" i="4"/>
  <c r="I1241" i="4"/>
  <c r="H1241" i="4"/>
  <c r="F1241" i="4"/>
  <c r="E1241" i="4"/>
  <c r="D1241" i="4"/>
  <c r="C1241" i="4"/>
  <c r="B1241" i="4"/>
  <c r="Q1240" i="4"/>
  <c r="O1240" i="4"/>
  <c r="P1240" i="4" s="1"/>
  <c r="M1240" i="4"/>
  <c r="K1240" i="4"/>
  <c r="I1240" i="4"/>
  <c r="H1240" i="4"/>
  <c r="F1240" i="4"/>
  <c r="E1240" i="4"/>
  <c r="D1240" i="4"/>
  <c r="C1240" i="4"/>
  <c r="B1240" i="4"/>
  <c r="Q1239" i="4"/>
  <c r="O1239" i="4"/>
  <c r="P1239" i="4" s="1"/>
  <c r="M1239" i="4"/>
  <c r="K1239" i="4"/>
  <c r="I1239" i="4"/>
  <c r="H1239" i="4"/>
  <c r="F1239" i="4"/>
  <c r="E1239" i="4"/>
  <c r="D1239" i="4"/>
  <c r="C1239" i="4"/>
  <c r="B1239" i="4"/>
  <c r="Q1238" i="4"/>
  <c r="O1238" i="4"/>
  <c r="P1238" i="4" s="1"/>
  <c r="M1238" i="4"/>
  <c r="K1238" i="4"/>
  <c r="I1238" i="4"/>
  <c r="H1238" i="4"/>
  <c r="F1238" i="4"/>
  <c r="E1238" i="4"/>
  <c r="D1238" i="4"/>
  <c r="C1238" i="4"/>
  <c r="B1238" i="4"/>
  <c r="Q1237" i="4"/>
  <c r="O1237" i="4"/>
  <c r="P1237" i="4" s="1"/>
  <c r="M1237" i="4"/>
  <c r="K1237" i="4"/>
  <c r="I1237" i="4"/>
  <c r="H1237" i="4"/>
  <c r="F1237" i="4"/>
  <c r="E1237" i="4"/>
  <c r="D1237" i="4"/>
  <c r="C1237" i="4"/>
  <c r="B1237" i="4"/>
  <c r="Q1236" i="4"/>
  <c r="O1236" i="4"/>
  <c r="P1236" i="4" s="1"/>
  <c r="M1236" i="4"/>
  <c r="K1236" i="4"/>
  <c r="I1236" i="4"/>
  <c r="H1236" i="4"/>
  <c r="F1236" i="4"/>
  <c r="E1236" i="4"/>
  <c r="D1236" i="4"/>
  <c r="C1236" i="4"/>
  <c r="B1236" i="4"/>
  <c r="Q1235" i="4"/>
  <c r="O1235" i="4"/>
  <c r="P1235" i="4" s="1"/>
  <c r="M1235" i="4"/>
  <c r="K1235" i="4"/>
  <c r="I1235" i="4"/>
  <c r="H1235" i="4"/>
  <c r="F1235" i="4"/>
  <c r="E1235" i="4"/>
  <c r="D1235" i="4"/>
  <c r="C1235" i="4"/>
  <c r="B1235" i="4"/>
  <c r="Q1234" i="4"/>
  <c r="O1234" i="4"/>
  <c r="P1234" i="4" s="1"/>
  <c r="M1234" i="4"/>
  <c r="K1234" i="4"/>
  <c r="I1234" i="4"/>
  <c r="H1234" i="4"/>
  <c r="F1234" i="4"/>
  <c r="E1234" i="4"/>
  <c r="D1234" i="4"/>
  <c r="C1234" i="4"/>
  <c r="B1234" i="4"/>
  <c r="Q1233" i="4"/>
  <c r="O1233" i="4"/>
  <c r="P1233" i="4" s="1"/>
  <c r="M1233" i="4"/>
  <c r="K1233" i="4"/>
  <c r="I1233" i="4"/>
  <c r="H1233" i="4"/>
  <c r="F1233" i="4"/>
  <c r="E1233" i="4"/>
  <c r="D1233" i="4"/>
  <c r="C1233" i="4"/>
  <c r="B1233" i="4"/>
  <c r="Q1232" i="4"/>
  <c r="O1232" i="4"/>
  <c r="P1232" i="4" s="1"/>
  <c r="M1232" i="4"/>
  <c r="K1232" i="4"/>
  <c r="I1232" i="4"/>
  <c r="H1232" i="4"/>
  <c r="F1232" i="4"/>
  <c r="E1232" i="4"/>
  <c r="D1232" i="4"/>
  <c r="C1232" i="4"/>
  <c r="B1232" i="4"/>
  <c r="Q1231" i="4"/>
  <c r="O1231" i="4"/>
  <c r="P1231" i="4" s="1"/>
  <c r="M1231" i="4"/>
  <c r="K1231" i="4"/>
  <c r="I1231" i="4"/>
  <c r="H1231" i="4"/>
  <c r="F1231" i="4"/>
  <c r="E1231" i="4"/>
  <c r="D1231" i="4"/>
  <c r="C1231" i="4"/>
  <c r="B1231" i="4"/>
  <c r="Q1230" i="4"/>
  <c r="O1230" i="4"/>
  <c r="P1230" i="4" s="1"/>
  <c r="M1230" i="4"/>
  <c r="K1230" i="4"/>
  <c r="I1230" i="4"/>
  <c r="H1230" i="4"/>
  <c r="F1230" i="4"/>
  <c r="E1230" i="4"/>
  <c r="D1230" i="4"/>
  <c r="C1230" i="4"/>
  <c r="B1230" i="4"/>
  <c r="Q1229" i="4"/>
  <c r="O1229" i="4"/>
  <c r="P1229" i="4" s="1"/>
  <c r="M1229" i="4"/>
  <c r="K1229" i="4"/>
  <c r="I1229" i="4"/>
  <c r="H1229" i="4"/>
  <c r="F1229" i="4"/>
  <c r="E1229" i="4"/>
  <c r="D1229" i="4"/>
  <c r="C1229" i="4"/>
  <c r="B1229" i="4"/>
  <c r="Q1228" i="4"/>
  <c r="O1228" i="4"/>
  <c r="P1228" i="4" s="1"/>
  <c r="M1228" i="4"/>
  <c r="K1228" i="4"/>
  <c r="I1228" i="4"/>
  <c r="H1228" i="4"/>
  <c r="F1228" i="4"/>
  <c r="E1228" i="4"/>
  <c r="D1228" i="4"/>
  <c r="C1228" i="4"/>
  <c r="B1228" i="4"/>
  <c r="Q1227" i="4"/>
  <c r="O1227" i="4"/>
  <c r="P1227" i="4" s="1"/>
  <c r="M1227" i="4"/>
  <c r="K1227" i="4"/>
  <c r="I1227" i="4"/>
  <c r="H1227" i="4"/>
  <c r="F1227" i="4"/>
  <c r="E1227" i="4"/>
  <c r="D1227" i="4"/>
  <c r="C1227" i="4"/>
  <c r="B1227" i="4"/>
  <c r="Q1226" i="4"/>
  <c r="O1226" i="4"/>
  <c r="P1226" i="4" s="1"/>
  <c r="M1226" i="4"/>
  <c r="K1226" i="4"/>
  <c r="I1226" i="4"/>
  <c r="H1226" i="4"/>
  <c r="F1226" i="4"/>
  <c r="E1226" i="4"/>
  <c r="D1226" i="4"/>
  <c r="C1226" i="4"/>
  <c r="B1226" i="4"/>
  <c r="Q1225" i="4"/>
  <c r="O1225" i="4"/>
  <c r="P1225" i="4" s="1"/>
  <c r="M1225" i="4"/>
  <c r="K1225" i="4"/>
  <c r="I1225" i="4"/>
  <c r="H1225" i="4"/>
  <c r="F1225" i="4"/>
  <c r="E1225" i="4"/>
  <c r="D1225" i="4"/>
  <c r="C1225" i="4"/>
  <c r="B1225" i="4"/>
  <c r="Q1224" i="4"/>
  <c r="O1224" i="4"/>
  <c r="P1224" i="4" s="1"/>
  <c r="M1224" i="4"/>
  <c r="K1224" i="4"/>
  <c r="I1224" i="4"/>
  <c r="H1224" i="4"/>
  <c r="F1224" i="4"/>
  <c r="E1224" i="4"/>
  <c r="D1224" i="4"/>
  <c r="C1224" i="4"/>
  <c r="B1224" i="4"/>
  <c r="Q1223" i="4"/>
  <c r="O1223" i="4"/>
  <c r="P1223" i="4" s="1"/>
  <c r="M1223" i="4"/>
  <c r="K1223" i="4"/>
  <c r="I1223" i="4"/>
  <c r="H1223" i="4"/>
  <c r="F1223" i="4"/>
  <c r="E1223" i="4"/>
  <c r="D1223" i="4"/>
  <c r="C1223" i="4"/>
  <c r="B1223" i="4"/>
  <c r="Q1222" i="4"/>
  <c r="O1222" i="4"/>
  <c r="P1222" i="4" s="1"/>
  <c r="M1222" i="4"/>
  <c r="K1222" i="4"/>
  <c r="I1222" i="4"/>
  <c r="H1222" i="4"/>
  <c r="F1222" i="4"/>
  <c r="E1222" i="4"/>
  <c r="D1222" i="4"/>
  <c r="C1222" i="4"/>
  <c r="B1222" i="4"/>
  <c r="Q1221" i="4"/>
  <c r="O1221" i="4"/>
  <c r="P1221" i="4" s="1"/>
  <c r="M1221" i="4"/>
  <c r="K1221" i="4"/>
  <c r="I1221" i="4"/>
  <c r="H1221" i="4"/>
  <c r="F1221" i="4"/>
  <c r="E1221" i="4"/>
  <c r="D1221" i="4"/>
  <c r="C1221" i="4"/>
  <c r="B1221" i="4"/>
  <c r="Q1220" i="4"/>
  <c r="O1220" i="4"/>
  <c r="P1220" i="4" s="1"/>
  <c r="M1220" i="4"/>
  <c r="K1220" i="4"/>
  <c r="I1220" i="4"/>
  <c r="H1220" i="4"/>
  <c r="F1220" i="4"/>
  <c r="E1220" i="4"/>
  <c r="D1220" i="4"/>
  <c r="C1220" i="4"/>
  <c r="B1220" i="4"/>
  <c r="Q1219" i="4"/>
  <c r="O1219" i="4"/>
  <c r="P1219" i="4" s="1"/>
  <c r="M1219" i="4"/>
  <c r="K1219" i="4"/>
  <c r="I1219" i="4"/>
  <c r="H1219" i="4"/>
  <c r="F1219" i="4"/>
  <c r="E1219" i="4"/>
  <c r="D1219" i="4"/>
  <c r="C1219" i="4"/>
  <c r="B1219" i="4"/>
  <c r="Q1218" i="4"/>
  <c r="O1218" i="4"/>
  <c r="P1218" i="4" s="1"/>
  <c r="M1218" i="4"/>
  <c r="K1218" i="4"/>
  <c r="I1218" i="4"/>
  <c r="H1218" i="4"/>
  <c r="F1218" i="4"/>
  <c r="E1218" i="4"/>
  <c r="D1218" i="4"/>
  <c r="C1218" i="4"/>
  <c r="B1218" i="4"/>
  <c r="Q1217" i="4"/>
  <c r="O1217" i="4"/>
  <c r="P1217" i="4" s="1"/>
  <c r="M1217" i="4"/>
  <c r="K1217" i="4"/>
  <c r="I1217" i="4"/>
  <c r="H1217" i="4"/>
  <c r="F1217" i="4"/>
  <c r="E1217" i="4"/>
  <c r="D1217" i="4"/>
  <c r="C1217" i="4"/>
  <c r="B1217" i="4"/>
  <c r="Q1216" i="4"/>
  <c r="O1216" i="4"/>
  <c r="P1216" i="4" s="1"/>
  <c r="M1216" i="4"/>
  <c r="K1216" i="4"/>
  <c r="I1216" i="4"/>
  <c r="H1216" i="4"/>
  <c r="F1216" i="4"/>
  <c r="E1216" i="4"/>
  <c r="D1216" i="4"/>
  <c r="C1216" i="4"/>
  <c r="B1216" i="4"/>
  <c r="Q1215" i="4"/>
  <c r="O1215" i="4"/>
  <c r="P1215" i="4" s="1"/>
  <c r="M1215" i="4"/>
  <c r="K1215" i="4"/>
  <c r="I1215" i="4"/>
  <c r="H1215" i="4"/>
  <c r="F1215" i="4"/>
  <c r="E1215" i="4"/>
  <c r="D1215" i="4"/>
  <c r="C1215" i="4"/>
  <c r="B1215" i="4"/>
  <c r="Q1214" i="4"/>
  <c r="O1214" i="4"/>
  <c r="P1214" i="4" s="1"/>
  <c r="M1214" i="4"/>
  <c r="K1214" i="4"/>
  <c r="I1214" i="4"/>
  <c r="H1214" i="4"/>
  <c r="F1214" i="4"/>
  <c r="E1214" i="4"/>
  <c r="D1214" i="4"/>
  <c r="C1214" i="4"/>
  <c r="B1214" i="4"/>
  <c r="Q1213" i="4"/>
  <c r="O1213" i="4"/>
  <c r="P1213" i="4" s="1"/>
  <c r="M1213" i="4"/>
  <c r="K1213" i="4"/>
  <c r="I1213" i="4"/>
  <c r="H1213" i="4"/>
  <c r="F1213" i="4"/>
  <c r="E1213" i="4"/>
  <c r="D1213" i="4"/>
  <c r="C1213" i="4"/>
  <c r="B1213" i="4"/>
  <c r="Q1212" i="4"/>
  <c r="O1212" i="4"/>
  <c r="P1212" i="4" s="1"/>
  <c r="M1212" i="4"/>
  <c r="K1212" i="4"/>
  <c r="I1212" i="4"/>
  <c r="H1212" i="4"/>
  <c r="F1212" i="4"/>
  <c r="E1212" i="4"/>
  <c r="D1212" i="4"/>
  <c r="C1212" i="4"/>
  <c r="B1212" i="4"/>
  <c r="Q1211" i="4"/>
  <c r="O1211" i="4"/>
  <c r="P1211" i="4" s="1"/>
  <c r="M1211" i="4"/>
  <c r="K1211" i="4"/>
  <c r="I1211" i="4"/>
  <c r="H1211" i="4"/>
  <c r="F1211" i="4"/>
  <c r="E1211" i="4"/>
  <c r="D1211" i="4"/>
  <c r="C1211" i="4"/>
  <c r="B1211" i="4"/>
  <c r="Q1210" i="4"/>
  <c r="O1210" i="4"/>
  <c r="P1210" i="4" s="1"/>
  <c r="M1210" i="4"/>
  <c r="K1210" i="4"/>
  <c r="I1210" i="4"/>
  <c r="H1210" i="4"/>
  <c r="F1210" i="4"/>
  <c r="E1210" i="4"/>
  <c r="D1210" i="4"/>
  <c r="C1210" i="4"/>
  <c r="B1210" i="4"/>
  <c r="Q1209" i="4"/>
  <c r="P1209" i="4"/>
  <c r="O1209" i="4"/>
  <c r="M1209" i="4"/>
  <c r="K1209" i="4"/>
  <c r="I1209" i="4"/>
  <c r="H1209" i="4"/>
  <c r="F1209" i="4"/>
  <c r="E1209" i="4"/>
  <c r="D1209" i="4"/>
  <c r="C1209" i="4"/>
  <c r="B1209" i="4"/>
  <c r="Q1208" i="4"/>
  <c r="P1208" i="4"/>
  <c r="O1208" i="4"/>
  <c r="M1208" i="4"/>
  <c r="K1208" i="4"/>
  <c r="I1208" i="4"/>
  <c r="H1208" i="4"/>
  <c r="F1208" i="4"/>
  <c r="E1208" i="4"/>
  <c r="D1208" i="4"/>
  <c r="C1208" i="4"/>
  <c r="B1208" i="4"/>
  <c r="Q1207" i="4"/>
  <c r="P1207" i="4"/>
  <c r="O1207" i="4"/>
  <c r="M1207" i="4"/>
  <c r="K1207" i="4"/>
  <c r="I1207" i="4"/>
  <c r="H1207" i="4"/>
  <c r="F1207" i="4"/>
  <c r="E1207" i="4"/>
  <c r="D1207" i="4"/>
  <c r="C1207" i="4"/>
  <c r="B1207" i="4"/>
  <c r="Q1206" i="4"/>
  <c r="P1206" i="4"/>
  <c r="O1206" i="4"/>
  <c r="M1206" i="4"/>
  <c r="K1206" i="4"/>
  <c r="I1206" i="4"/>
  <c r="H1206" i="4"/>
  <c r="F1206" i="4"/>
  <c r="E1206" i="4"/>
  <c r="D1206" i="4"/>
  <c r="C1206" i="4"/>
  <c r="B1206" i="4"/>
  <c r="Q1205" i="4"/>
  <c r="P1205" i="4"/>
  <c r="O1205" i="4"/>
  <c r="M1205" i="4"/>
  <c r="K1205" i="4"/>
  <c r="I1205" i="4"/>
  <c r="H1205" i="4"/>
  <c r="F1205" i="4"/>
  <c r="E1205" i="4"/>
  <c r="D1205" i="4"/>
  <c r="C1205" i="4"/>
  <c r="B1205" i="4"/>
  <c r="Q1204" i="4"/>
  <c r="P1204" i="4"/>
  <c r="O1204" i="4"/>
  <c r="M1204" i="4"/>
  <c r="K1204" i="4"/>
  <c r="I1204" i="4"/>
  <c r="H1204" i="4"/>
  <c r="F1204" i="4"/>
  <c r="E1204" i="4"/>
  <c r="D1204" i="4"/>
  <c r="C1204" i="4"/>
  <c r="B1204" i="4"/>
  <c r="Q1203" i="4"/>
  <c r="P1203" i="4"/>
  <c r="O1203" i="4"/>
  <c r="M1203" i="4"/>
  <c r="K1203" i="4"/>
  <c r="I1203" i="4"/>
  <c r="H1203" i="4"/>
  <c r="F1203" i="4"/>
  <c r="E1203" i="4"/>
  <c r="D1203" i="4"/>
  <c r="C1203" i="4"/>
  <c r="B1203" i="4"/>
  <c r="Q1202" i="4"/>
  <c r="P1202" i="4"/>
  <c r="O1202" i="4"/>
  <c r="M1202" i="4"/>
  <c r="K1202" i="4"/>
  <c r="I1202" i="4"/>
  <c r="H1202" i="4"/>
  <c r="F1202" i="4"/>
  <c r="E1202" i="4"/>
  <c r="D1202" i="4"/>
  <c r="C1202" i="4"/>
  <c r="B1202" i="4"/>
  <c r="Q1201" i="4"/>
  <c r="P1201" i="4"/>
  <c r="O1201" i="4"/>
  <c r="M1201" i="4"/>
  <c r="K1201" i="4"/>
  <c r="I1201" i="4"/>
  <c r="H1201" i="4"/>
  <c r="F1201" i="4"/>
  <c r="E1201" i="4"/>
  <c r="D1201" i="4"/>
  <c r="C1201" i="4"/>
  <c r="B1201" i="4"/>
  <c r="Q1200" i="4"/>
  <c r="P1200" i="4"/>
  <c r="O1200" i="4"/>
  <c r="M1200" i="4"/>
  <c r="K1200" i="4"/>
  <c r="I1200" i="4"/>
  <c r="H1200" i="4"/>
  <c r="F1200" i="4"/>
  <c r="E1200" i="4"/>
  <c r="D1200" i="4"/>
  <c r="C1200" i="4"/>
  <c r="B1200" i="4"/>
  <c r="Q1199" i="4"/>
  <c r="P1199" i="4"/>
  <c r="O1199" i="4"/>
  <c r="M1199" i="4"/>
  <c r="K1199" i="4"/>
  <c r="I1199" i="4"/>
  <c r="H1199" i="4"/>
  <c r="F1199" i="4"/>
  <c r="E1199" i="4"/>
  <c r="D1199" i="4"/>
  <c r="C1199" i="4"/>
  <c r="B1199" i="4"/>
  <c r="Q1198" i="4"/>
  <c r="P1198" i="4"/>
  <c r="O1198" i="4"/>
  <c r="M1198" i="4"/>
  <c r="K1198" i="4"/>
  <c r="I1198" i="4"/>
  <c r="H1198" i="4"/>
  <c r="F1198" i="4"/>
  <c r="E1198" i="4"/>
  <c r="D1198" i="4"/>
  <c r="C1198" i="4"/>
  <c r="B1198" i="4"/>
  <c r="Q1197" i="4"/>
  <c r="P1197" i="4"/>
  <c r="O1197" i="4"/>
  <c r="M1197" i="4"/>
  <c r="K1197" i="4"/>
  <c r="I1197" i="4"/>
  <c r="H1197" i="4"/>
  <c r="F1197" i="4"/>
  <c r="E1197" i="4"/>
  <c r="D1197" i="4"/>
  <c r="C1197" i="4"/>
  <c r="B1197" i="4"/>
  <c r="Q1196" i="4"/>
  <c r="P1196" i="4"/>
  <c r="O1196" i="4"/>
  <c r="M1196" i="4"/>
  <c r="K1196" i="4"/>
  <c r="I1196" i="4"/>
  <c r="H1196" i="4"/>
  <c r="F1196" i="4"/>
  <c r="E1196" i="4"/>
  <c r="D1196" i="4"/>
  <c r="C1196" i="4"/>
  <c r="B1196" i="4"/>
  <c r="Q1195" i="4"/>
  <c r="P1195" i="4"/>
  <c r="O1195" i="4"/>
  <c r="M1195" i="4"/>
  <c r="K1195" i="4"/>
  <c r="I1195" i="4"/>
  <c r="H1195" i="4"/>
  <c r="F1195" i="4"/>
  <c r="E1195" i="4"/>
  <c r="D1195" i="4"/>
  <c r="C1195" i="4"/>
  <c r="B1195" i="4"/>
  <c r="Q1194" i="4"/>
  <c r="P1194" i="4"/>
  <c r="O1194" i="4"/>
  <c r="M1194" i="4"/>
  <c r="K1194" i="4"/>
  <c r="I1194" i="4"/>
  <c r="H1194" i="4"/>
  <c r="F1194" i="4"/>
  <c r="E1194" i="4"/>
  <c r="D1194" i="4"/>
  <c r="C1194" i="4"/>
  <c r="B1194" i="4"/>
  <c r="Q1193" i="4"/>
  <c r="P1193" i="4"/>
  <c r="O1193" i="4"/>
  <c r="M1193" i="4"/>
  <c r="K1193" i="4"/>
  <c r="I1193" i="4"/>
  <c r="H1193" i="4"/>
  <c r="F1193" i="4"/>
  <c r="E1193" i="4"/>
  <c r="D1193" i="4"/>
  <c r="C1193" i="4"/>
  <c r="B1193" i="4"/>
  <c r="Q1192" i="4"/>
  <c r="P1192" i="4"/>
  <c r="O1192" i="4"/>
  <c r="M1192" i="4"/>
  <c r="K1192" i="4"/>
  <c r="I1192" i="4"/>
  <c r="H1192" i="4"/>
  <c r="F1192" i="4"/>
  <c r="E1192" i="4"/>
  <c r="D1192" i="4"/>
  <c r="C1192" i="4"/>
  <c r="B1192" i="4"/>
  <c r="Q1191" i="4"/>
  <c r="P1191" i="4"/>
  <c r="O1191" i="4"/>
  <c r="M1191" i="4"/>
  <c r="K1191" i="4"/>
  <c r="I1191" i="4"/>
  <c r="H1191" i="4"/>
  <c r="F1191" i="4"/>
  <c r="E1191" i="4"/>
  <c r="D1191" i="4"/>
  <c r="C1191" i="4"/>
  <c r="B1191" i="4"/>
  <c r="Q1190" i="4"/>
  <c r="P1190" i="4"/>
  <c r="O1190" i="4"/>
  <c r="M1190" i="4"/>
  <c r="K1190" i="4"/>
  <c r="I1190" i="4"/>
  <c r="H1190" i="4"/>
  <c r="F1190" i="4"/>
  <c r="E1190" i="4"/>
  <c r="D1190" i="4"/>
  <c r="C1190" i="4"/>
  <c r="B1190" i="4"/>
  <c r="Q1189" i="4"/>
  <c r="P1189" i="4"/>
  <c r="O1189" i="4"/>
  <c r="M1189" i="4"/>
  <c r="K1189" i="4"/>
  <c r="I1189" i="4"/>
  <c r="H1189" i="4"/>
  <c r="F1189" i="4"/>
  <c r="E1189" i="4"/>
  <c r="D1189" i="4"/>
  <c r="C1189" i="4"/>
  <c r="B1189" i="4"/>
  <c r="Q1188" i="4"/>
  <c r="P1188" i="4"/>
  <c r="O1188" i="4"/>
  <c r="M1188" i="4"/>
  <c r="K1188" i="4"/>
  <c r="I1188" i="4"/>
  <c r="H1188" i="4"/>
  <c r="F1188" i="4"/>
  <c r="E1188" i="4"/>
  <c r="D1188" i="4"/>
  <c r="C1188" i="4"/>
  <c r="B1188" i="4"/>
  <c r="Q1187" i="4"/>
  <c r="P1187" i="4"/>
  <c r="O1187" i="4"/>
  <c r="M1187" i="4"/>
  <c r="K1187" i="4"/>
  <c r="I1187" i="4"/>
  <c r="H1187" i="4"/>
  <c r="F1187" i="4"/>
  <c r="E1187" i="4"/>
  <c r="D1187" i="4"/>
  <c r="C1187" i="4"/>
  <c r="B1187" i="4"/>
  <c r="Q1186" i="4"/>
  <c r="P1186" i="4"/>
  <c r="O1186" i="4"/>
  <c r="M1186" i="4"/>
  <c r="K1186" i="4"/>
  <c r="I1186" i="4"/>
  <c r="H1186" i="4"/>
  <c r="F1186" i="4"/>
  <c r="E1186" i="4"/>
  <c r="D1186" i="4"/>
  <c r="C1186" i="4"/>
  <c r="B1186" i="4"/>
  <c r="Q1185" i="4"/>
  <c r="P1185" i="4"/>
  <c r="O1185" i="4"/>
  <c r="M1185" i="4"/>
  <c r="K1185" i="4"/>
  <c r="I1185" i="4"/>
  <c r="H1185" i="4"/>
  <c r="F1185" i="4"/>
  <c r="E1185" i="4"/>
  <c r="D1185" i="4"/>
  <c r="C1185" i="4"/>
  <c r="B1185" i="4"/>
  <c r="Q1184" i="4"/>
  <c r="P1184" i="4"/>
  <c r="O1184" i="4"/>
  <c r="M1184" i="4"/>
  <c r="K1184" i="4"/>
  <c r="I1184" i="4"/>
  <c r="H1184" i="4"/>
  <c r="F1184" i="4"/>
  <c r="E1184" i="4"/>
  <c r="D1184" i="4"/>
  <c r="C1184" i="4"/>
  <c r="B1184" i="4"/>
  <c r="Q1183" i="4"/>
  <c r="P1183" i="4"/>
  <c r="O1183" i="4"/>
  <c r="M1183" i="4"/>
  <c r="K1183" i="4"/>
  <c r="I1183" i="4"/>
  <c r="H1183" i="4"/>
  <c r="F1183" i="4"/>
  <c r="E1183" i="4"/>
  <c r="D1183" i="4"/>
  <c r="C1183" i="4"/>
  <c r="B1183" i="4"/>
  <c r="Q1182" i="4"/>
  <c r="P1182" i="4"/>
  <c r="O1182" i="4"/>
  <c r="M1182" i="4"/>
  <c r="K1182" i="4"/>
  <c r="I1182" i="4"/>
  <c r="H1182" i="4"/>
  <c r="F1182" i="4"/>
  <c r="E1182" i="4"/>
  <c r="D1182" i="4"/>
  <c r="C1182" i="4"/>
  <c r="B1182" i="4"/>
  <c r="Q1181" i="4"/>
  <c r="P1181" i="4"/>
  <c r="O1181" i="4"/>
  <c r="M1181" i="4"/>
  <c r="K1181" i="4"/>
  <c r="I1181" i="4"/>
  <c r="H1181" i="4"/>
  <c r="F1181" i="4"/>
  <c r="E1181" i="4"/>
  <c r="D1181" i="4"/>
  <c r="C1181" i="4"/>
  <c r="B1181" i="4"/>
  <c r="Q1180" i="4"/>
  <c r="P1180" i="4"/>
  <c r="O1180" i="4"/>
  <c r="M1180" i="4"/>
  <c r="K1180" i="4"/>
  <c r="I1180" i="4"/>
  <c r="H1180" i="4"/>
  <c r="F1180" i="4"/>
  <c r="E1180" i="4"/>
  <c r="D1180" i="4"/>
  <c r="C1180" i="4"/>
  <c r="B1180" i="4"/>
  <c r="Q1179" i="4"/>
  <c r="P1179" i="4"/>
  <c r="O1179" i="4"/>
  <c r="M1179" i="4"/>
  <c r="K1179" i="4"/>
  <c r="I1179" i="4"/>
  <c r="H1179" i="4"/>
  <c r="F1179" i="4"/>
  <c r="E1179" i="4"/>
  <c r="D1179" i="4"/>
  <c r="C1179" i="4"/>
  <c r="B1179" i="4"/>
  <c r="Q1178" i="4"/>
  <c r="P1178" i="4"/>
  <c r="O1178" i="4"/>
  <c r="M1178" i="4"/>
  <c r="K1178" i="4"/>
  <c r="I1178" i="4"/>
  <c r="H1178" i="4"/>
  <c r="F1178" i="4"/>
  <c r="E1178" i="4"/>
  <c r="D1178" i="4"/>
  <c r="C1178" i="4"/>
  <c r="B1178" i="4"/>
  <c r="Q1177" i="4"/>
  <c r="P1177" i="4"/>
  <c r="O1177" i="4"/>
  <c r="M1177" i="4"/>
  <c r="K1177" i="4"/>
  <c r="I1177" i="4"/>
  <c r="H1177" i="4"/>
  <c r="F1177" i="4"/>
  <c r="E1177" i="4"/>
  <c r="D1177" i="4"/>
  <c r="C1177" i="4"/>
  <c r="B1177" i="4"/>
  <c r="Q1176" i="4"/>
  <c r="P1176" i="4"/>
  <c r="O1176" i="4"/>
  <c r="M1176" i="4"/>
  <c r="K1176" i="4"/>
  <c r="I1176" i="4"/>
  <c r="H1176" i="4"/>
  <c r="F1176" i="4"/>
  <c r="E1176" i="4"/>
  <c r="D1176" i="4"/>
  <c r="C1176" i="4"/>
  <c r="B1176" i="4"/>
  <c r="Q1175" i="4"/>
  <c r="P1175" i="4"/>
  <c r="O1175" i="4"/>
  <c r="M1175" i="4"/>
  <c r="K1175" i="4"/>
  <c r="I1175" i="4"/>
  <c r="H1175" i="4"/>
  <c r="F1175" i="4"/>
  <c r="E1175" i="4"/>
  <c r="D1175" i="4"/>
  <c r="C1175" i="4"/>
  <c r="B1175" i="4"/>
  <c r="Q1174" i="4"/>
  <c r="P1174" i="4"/>
  <c r="O1174" i="4"/>
  <c r="M1174" i="4"/>
  <c r="K1174" i="4"/>
  <c r="I1174" i="4"/>
  <c r="H1174" i="4"/>
  <c r="F1174" i="4"/>
  <c r="E1174" i="4"/>
  <c r="D1174" i="4"/>
  <c r="C1174" i="4"/>
  <c r="B1174" i="4"/>
  <c r="Q1173" i="4"/>
  <c r="P1173" i="4"/>
  <c r="O1173" i="4"/>
  <c r="M1173" i="4"/>
  <c r="K1173" i="4"/>
  <c r="I1173" i="4"/>
  <c r="H1173" i="4"/>
  <c r="F1173" i="4"/>
  <c r="E1173" i="4"/>
  <c r="D1173" i="4"/>
  <c r="C1173" i="4"/>
  <c r="B1173" i="4"/>
  <c r="Q1172" i="4"/>
  <c r="P1172" i="4"/>
  <c r="O1172" i="4"/>
  <c r="M1172" i="4"/>
  <c r="K1172" i="4"/>
  <c r="I1172" i="4"/>
  <c r="H1172" i="4"/>
  <c r="F1172" i="4"/>
  <c r="E1172" i="4"/>
  <c r="D1172" i="4"/>
  <c r="C1172" i="4"/>
  <c r="B1172" i="4"/>
  <c r="Q1171" i="4"/>
  <c r="P1171" i="4"/>
  <c r="O1171" i="4"/>
  <c r="M1171" i="4"/>
  <c r="K1171" i="4"/>
  <c r="I1171" i="4"/>
  <c r="H1171" i="4"/>
  <c r="F1171" i="4"/>
  <c r="E1171" i="4"/>
  <c r="D1171" i="4"/>
  <c r="C1171" i="4"/>
  <c r="B1171" i="4"/>
  <c r="Q1170" i="4"/>
  <c r="P1170" i="4"/>
  <c r="O1170" i="4"/>
  <c r="M1170" i="4"/>
  <c r="K1170" i="4"/>
  <c r="I1170" i="4"/>
  <c r="H1170" i="4"/>
  <c r="F1170" i="4"/>
  <c r="E1170" i="4"/>
  <c r="D1170" i="4"/>
  <c r="C1170" i="4"/>
  <c r="B1170" i="4"/>
  <c r="Q1169" i="4"/>
  <c r="P1169" i="4"/>
  <c r="O1169" i="4"/>
  <c r="M1169" i="4"/>
  <c r="K1169" i="4"/>
  <c r="I1169" i="4"/>
  <c r="H1169" i="4"/>
  <c r="F1169" i="4"/>
  <c r="E1169" i="4"/>
  <c r="D1169" i="4"/>
  <c r="C1169" i="4"/>
  <c r="B1169" i="4"/>
  <c r="Q1168" i="4"/>
  <c r="P1168" i="4"/>
  <c r="O1168" i="4"/>
  <c r="M1168" i="4"/>
  <c r="K1168" i="4"/>
  <c r="I1168" i="4"/>
  <c r="H1168" i="4"/>
  <c r="F1168" i="4"/>
  <c r="E1168" i="4"/>
  <c r="D1168" i="4"/>
  <c r="C1168" i="4"/>
  <c r="B1168" i="4"/>
  <c r="Q1167" i="4"/>
  <c r="P1167" i="4"/>
  <c r="O1167" i="4"/>
  <c r="M1167" i="4"/>
  <c r="K1167" i="4"/>
  <c r="I1167" i="4"/>
  <c r="H1167" i="4"/>
  <c r="F1167" i="4"/>
  <c r="E1167" i="4"/>
  <c r="D1167" i="4"/>
  <c r="C1167" i="4"/>
  <c r="B1167" i="4"/>
  <c r="Q1166" i="4"/>
  <c r="P1166" i="4"/>
  <c r="O1166" i="4"/>
  <c r="M1166" i="4"/>
  <c r="K1166" i="4"/>
  <c r="I1166" i="4"/>
  <c r="H1166" i="4"/>
  <c r="F1166" i="4"/>
  <c r="E1166" i="4"/>
  <c r="D1166" i="4"/>
  <c r="C1166" i="4"/>
  <c r="B1166" i="4"/>
  <c r="Q1165" i="4"/>
  <c r="P1165" i="4"/>
  <c r="O1165" i="4"/>
  <c r="M1165" i="4"/>
  <c r="K1165" i="4"/>
  <c r="I1165" i="4"/>
  <c r="H1165" i="4"/>
  <c r="F1165" i="4"/>
  <c r="E1165" i="4"/>
  <c r="D1165" i="4"/>
  <c r="C1165" i="4"/>
  <c r="B1165" i="4"/>
  <c r="Q1164" i="4"/>
  <c r="P1164" i="4"/>
  <c r="O1164" i="4"/>
  <c r="M1164" i="4"/>
  <c r="K1164" i="4"/>
  <c r="I1164" i="4"/>
  <c r="H1164" i="4"/>
  <c r="F1164" i="4"/>
  <c r="E1164" i="4"/>
  <c r="D1164" i="4"/>
  <c r="C1164" i="4"/>
  <c r="B1164" i="4"/>
  <c r="Q1163" i="4"/>
  <c r="P1163" i="4"/>
  <c r="O1163" i="4"/>
  <c r="M1163" i="4"/>
  <c r="K1163" i="4"/>
  <c r="I1163" i="4"/>
  <c r="H1163" i="4"/>
  <c r="F1163" i="4"/>
  <c r="E1163" i="4"/>
  <c r="D1163" i="4"/>
  <c r="C1163" i="4"/>
  <c r="B1163" i="4"/>
  <c r="Q1162" i="4"/>
  <c r="P1162" i="4"/>
  <c r="O1162" i="4"/>
  <c r="M1162" i="4"/>
  <c r="K1162" i="4"/>
  <c r="I1162" i="4"/>
  <c r="H1162" i="4"/>
  <c r="F1162" i="4"/>
  <c r="E1162" i="4"/>
  <c r="D1162" i="4"/>
  <c r="C1162" i="4"/>
  <c r="B1162" i="4"/>
  <c r="Q1161" i="4"/>
  <c r="P1161" i="4"/>
  <c r="O1161" i="4"/>
  <c r="M1161" i="4"/>
  <c r="K1161" i="4"/>
  <c r="I1161" i="4"/>
  <c r="H1161" i="4"/>
  <c r="F1161" i="4"/>
  <c r="E1161" i="4"/>
  <c r="D1161" i="4"/>
  <c r="C1161" i="4"/>
  <c r="B1161" i="4"/>
  <c r="Q1160" i="4"/>
  <c r="P1160" i="4"/>
  <c r="O1160" i="4"/>
  <c r="M1160" i="4"/>
  <c r="K1160" i="4"/>
  <c r="I1160" i="4"/>
  <c r="H1160" i="4"/>
  <c r="F1160" i="4"/>
  <c r="E1160" i="4"/>
  <c r="D1160" i="4"/>
  <c r="C1160" i="4"/>
  <c r="B1160" i="4"/>
  <c r="Q1159" i="4"/>
  <c r="P1159" i="4"/>
  <c r="O1159" i="4"/>
  <c r="M1159" i="4"/>
  <c r="K1159" i="4"/>
  <c r="I1159" i="4"/>
  <c r="H1159" i="4"/>
  <c r="F1159" i="4"/>
  <c r="E1159" i="4"/>
  <c r="D1159" i="4"/>
  <c r="C1159" i="4"/>
  <c r="B1159" i="4"/>
  <c r="Q1158" i="4"/>
  <c r="P1158" i="4"/>
  <c r="O1158" i="4"/>
  <c r="M1158" i="4"/>
  <c r="K1158" i="4"/>
  <c r="I1158" i="4"/>
  <c r="H1158" i="4"/>
  <c r="F1158" i="4"/>
  <c r="E1158" i="4"/>
  <c r="D1158" i="4"/>
  <c r="C1158" i="4"/>
  <c r="B1158" i="4"/>
  <c r="Q1157" i="4"/>
  <c r="P1157" i="4"/>
  <c r="O1157" i="4"/>
  <c r="M1157" i="4"/>
  <c r="K1157" i="4"/>
  <c r="I1157" i="4"/>
  <c r="H1157" i="4"/>
  <c r="F1157" i="4"/>
  <c r="E1157" i="4"/>
  <c r="D1157" i="4"/>
  <c r="C1157" i="4"/>
  <c r="B1157" i="4"/>
  <c r="Q1156" i="4"/>
  <c r="P1156" i="4"/>
  <c r="O1156" i="4"/>
  <c r="M1156" i="4"/>
  <c r="K1156" i="4"/>
  <c r="I1156" i="4"/>
  <c r="H1156" i="4"/>
  <c r="F1156" i="4"/>
  <c r="E1156" i="4"/>
  <c r="D1156" i="4"/>
  <c r="C1156" i="4"/>
  <c r="B1156" i="4"/>
  <c r="Q1155" i="4"/>
  <c r="P1155" i="4"/>
  <c r="O1155" i="4"/>
  <c r="M1155" i="4"/>
  <c r="K1155" i="4"/>
  <c r="I1155" i="4"/>
  <c r="H1155" i="4"/>
  <c r="F1155" i="4"/>
  <c r="E1155" i="4"/>
  <c r="D1155" i="4"/>
  <c r="C1155" i="4"/>
  <c r="B1155" i="4"/>
  <c r="Q1154" i="4"/>
  <c r="P1154" i="4"/>
  <c r="O1154" i="4"/>
  <c r="M1154" i="4"/>
  <c r="K1154" i="4"/>
  <c r="I1154" i="4"/>
  <c r="H1154" i="4"/>
  <c r="F1154" i="4"/>
  <c r="E1154" i="4"/>
  <c r="D1154" i="4"/>
  <c r="C1154" i="4"/>
  <c r="B1154" i="4"/>
  <c r="Q1153" i="4"/>
  <c r="P1153" i="4"/>
  <c r="O1153" i="4"/>
  <c r="M1153" i="4"/>
  <c r="K1153" i="4"/>
  <c r="I1153" i="4"/>
  <c r="H1153" i="4"/>
  <c r="F1153" i="4"/>
  <c r="E1153" i="4"/>
  <c r="D1153" i="4"/>
  <c r="C1153" i="4"/>
  <c r="B1153" i="4"/>
  <c r="Q1152" i="4"/>
  <c r="P1152" i="4"/>
  <c r="O1152" i="4"/>
  <c r="M1152" i="4"/>
  <c r="K1152" i="4"/>
  <c r="I1152" i="4"/>
  <c r="H1152" i="4"/>
  <c r="F1152" i="4"/>
  <c r="E1152" i="4"/>
  <c r="D1152" i="4"/>
  <c r="C1152" i="4"/>
  <c r="B1152" i="4"/>
  <c r="Q1151" i="4"/>
  <c r="P1151" i="4"/>
  <c r="O1151" i="4"/>
  <c r="M1151" i="4"/>
  <c r="K1151" i="4"/>
  <c r="I1151" i="4"/>
  <c r="H1151" i="4"/>
  <c r="F1151" i="4"/>
  <c r="E1151" i="4"/>
  <c r="D1151" i="4"/>
  <c r="C1151" i="4"/>
  <c r="B1151" i="4"/>
  <c r="Q1150" i="4"/>
  <c r="P1150" i="4"/>
  <c r="O1150" i="4"/>
  <c r="M1150" i="4"/>
  <c r="K1150" i="4"/>
  <c r="I1150" i="4"/>
  <c r="H1150" i="4"/>
  <c r="F1150" i="4"/>
  <c r="E1150" i="4"/>
  <c r="D1150" i="4"/>
  <c r="C1150" i="4"/>
  <c r="B1150" i="4"/>
  <c r="Q1149" i="4"/>
  <c r="P1149" i="4"/>
  <c r="O1149" i="4"/>
  <c r="M1149" i="4"/>
  <c r="K1149" i="4"/>
  <c r="I1149" i="4"/>
  <c r="H1149" i="4"/>
  <c r="F1149" i="4"/>
  <c r="E1149" i="4"/>
  <c r="D1149" i="4"/>
  <c r="C1149" i="4"/>
  <c r="B1149" i="4"/>
  <c r="Q1148" i="4"/>
  <c r="P1148" i="4"/>
  <c r="O1148" i="4"/>
  <c r="M1148" i="4"/>
  <c r="K1148" i="4"/>
  <c r="I1148" i="4"/>
  <c r="H1148" i="4"/>
  <c r="F1148" i="4"/>
  <c r="E1148" i="4"/>
  <c r="D1148" i="4"/>
  <c r="C1148" i="4"/>
  <c r="B1148" i="4"/>
  <c r="Q1147" i="4"/>
  <c r="P1147" i="4"/>
  <c r="O1147" i="4"/>
  <c r="M1147" i="4"/>
  <c r="K1147" i="4"/>
  <c r="I1147" i="4"/>
  <c r="H1147" i="4"/>
  <c r="F1147" i="4"/>
  <c r="E1147" i="4"/>
  <c r="D1147" i="4"/>
  <c r="C1147" i="4"/>
  <c r="B1147" i="4"/>
  <c r="Q1146" i="4"/>
  <c r="P1146" i="4"/>
  <c r="O1146" i="4"/>
  <c r="M1146" i="4"/>
  <c r="K1146" i="4"/>
  <c r="I1146" i="4"/>
  <c r="H1146" i="4"/>
  <c r="F1146" i="4"/>
  <c r="E1146" i="4"/>
  <c r="D1146" i="4"/>
  <c r="C1146" i="4"/>
  <c r="B1146" i="4"/>
  <c r="Q1145" i="4"/>
  <c r="P1145" i="4"/>
  <c r="O1145" i="4"/>
  <c r="M1145" i="4"/>
  <c r="K1145" i="4"/>
  <c r="I1145" i="4"/>
  <c r="H1145" i="4"/>
  <c r="F1145" i="4"/>
  <c r="E1145" i="4"/>
  <c r="D1145" i="4"/>
  <c r="C1145" i="4"/>
  <c r="B1145" i="4"/>
  <c r="Q1144" i="4"/>
  <c r="P1144" i="4"/>
  <c r="O1144" i="4"/>
  <c r="M1144" i="4"/>
  <c r="K1144" i="4"/>
  <c r="I1144" i="4"/>
  <c r="H1144" i="4"/>
  <c r="F1144" i="4"/>
  <c r="E1144" i="4"/>
  <c r="D1144" i="4"/>
  <c r="C1144" i="4"/>
  <c r="B1144" i="4"/>
  <c r="Q1143" i="4"/>
  <c r="P1143" i="4"/>
  <c r="O1143" i="4"/>
  <c r="M1143" i="4"/>
  <c r="K1143" i="4"/>
  <c r="I1143" i="4"/>
  <c r="H1143" i="4"/>
  <c r="F1143" i="4"/>
  <c r="E1143" i="4"/>
  <c r="D1143" i="4"/>
  <c r="C1143" i="4"/>
  <c r="B1143" i="4"/>
  <c r="Q1142" i="4"/>
  <c r="P1142" i="4"/>
  <c r="O1142" i="4"/>
  <c r="M1142" i="4"/>
  <c r="K1142" i="4"/>
  <c r="I1142" i="4"/>
  <c r="H1142" i="4"/>
  <c r="F1142" i="4"/>
  <c r="E1142" i="4"/>
  <c r="D1142" i="4"/>
  <c r="C1142" i="4"/>
  <c r="B1142" i="4"/>
  <c r="Q1141" i="4"/>
  <c r="P1141" i="4"/>
  <c r="O1141" i="4"/>
  <c r="M1141" i="4"/>
  <c r="K1141" i="4"/>
  <c r="I1141" i="4"/>
  <c r="H1141" i="4"/>
  <c r="F1141" i="4"/>
  <c r="E1141" i="4"/>
  <c r="D1141" i="4"/>
  <c r="C1141" i="4"/>
  <c r="B1141" i="4"/>
  <c r="Q1140" i="4"/>
  <c r="P1140" i="4"/>
  <c r="O1140" i="4"/>
  <c r="M1140" i="4"/>
  <c r="K1140" i="4"/>
  <c r="I1140" i="4"/>
  <c r="H1140" i="4"/>
  <c r="F1140" i="4"/>
  <c r="E1140" i="4"/>
  <c r="D1140" i="4"/>
  <c r="C1140" i="4"/>
  <c r="B1140" i="4"/>
  <c r="Q1139" i="4"/>
  <c r="P1139" i="4"/>
  <c r="O1139" i="4"/>
  <c r="M1139" i="4"/>
  <c r="K1139" i="4"/>
  <c r="I1139" i="4"/>
  <c r="H1139" i="4"/>
  <c r="F1139" i="4"/>
  <c r="E1139" i="4"/>
  <c r="D1139" i="4"/>
  <c r="C1139" i="4"/>
  <c r="B1139" i="4"/>
  <c r="Q1138" i="4"/>
  <c r="P1138" i="4"/>
  <c r="O1138" i="4"/>
  <c r="M1138" i="4"/>
  <c r="K1138" i="4"/>
  <c r="I1138" i="4"/>
  <c r="H1138" i="4"/>
  <c r="F1138" i="4"/>
  <c r="E1138" i="4"/>
  <c r="D1138" i="4"/>
  <c r="C1138" i="4"/>
  <c r="B1138" i="4"/>
  <c r="Q1137" i="4"/>
  <c r="P1137" i="4"/>
  <c r="O1137" i="4"/>
  <c r="M1137" i="4"/>
  <c r="K1137" i="4"/>
  <c r="I1137" i="4"/>
  <c r="H1137" i="4"/>
  <c r="F1137" i="4"/>
  <c r="E1137" i="4"/>
  <c r="D1137" i="4"/>
  <c r="C1137" i="4"/>
  <c r="B1137" i="4"/>
  <c r="Q1136" i="4"/>
  <c r="P1136" i="4"/>
  <c r="O1136" i="4"/>
  <c r="M1136" i="4"/>
  <c r="K1136" i="4"/>
  <c r="I1136" i="4"/>
  <c r="H1136" i="4"/>
  <c r="F1136" i="4"/>
  <c r="E1136" i="4"/>
  <c r="D1136" i="4"/>
  <c r="C1136" i="4"/>
  <c r="B1136" i="4"/>
  <c r="Q1135" i="4"/>
  <c r="P1135" i="4"/>
  <c r="O1135" i="4"/>
  <c r="M1135" i="4"/>
  <c r="K1135" i="4"/>
  <c r="I1135" i="4"/>
  <c r="H1135" i="4"/>
  <c r="F1135" i="4"/>
  <c r="E1135" i="4"/>
  <c r="D1135" i="4"/>
  <c r="C1135" i="4"/>
  <c r="B1135" i="4"/>
  <c r="Q1134" i="4"/>
  <c r="P1134" i="4"/>
  <c r="O1134" i="4"/>
  <c r="M1134" i="4"/>
  <c r="K1134" i="4"/>
  <c r="I1134" i="4"/>
  <c r="H1134" i="4"/>
  <c r="F1134" i="4"/>
  <c r="E1134" i="4"/>
  <c r="D1134" i="4"/>
  <c r="C1134" i="4"/>
  <c r="B1134" i="4"/>
  <c r="Q1133" i="4"/>
  <c r="P1133" i="4"/>
  <c r="O1133" i="4"/>
  <c r="M1133" i="4"/>
  <c r="K1133" i="4"/>
  <c r="I1133" i="4"/>
  <c r="H1133" i="4"/>
  <c r="F1133" i="4"/>
  <c r="E1133" i="4"/>
  <c r="D1133" i="4"/>
  <c r="C1133" i="4"/>
  <c r="B1133" i="4"/>
  <c r="Q1132" i="4"/>
  <c r="P1132" i="4"/>
  <c r="O1132" i="4"/>
  <c r="M1132" i="4"/>
  <c r="K1132" i="4"/>
  <c r="I1132" i="4"/>
  <c r="H1132" i="4"/>
  <c r="F1132" i="4"/>
  <c r="E1132" i="4"/>
  <c r="D1132" i="4"/>
  <c r="C1132" i="4"/>
  <c r="B1132" i="4"/>
  <c r="Q1131" i="4"/>
  <c r="P1131" i="4"/>
  <c r="O1131" i="4"/>
  <c r="M1131" i="4"/>
  <c r="K1131" i="4"/>
  <c r="I1131" i="4"/>
  <c r="H1131" i="4"/>
  <c r="F1131" i="4"/>
  <c r="E1131" i="4"/>
  <c r="D1131" i="4"/>
  <c r="C1131" i="4"/>
  <c r="B1131" i="4"/>
  <c r="Q1130" i="4"/>
  <c r="P1130" i="4"/>
  <c r="O1130" i="4"/>
  <c r="M1130" i="4"/>
  <c r="K1130" i="4"/>
  <c r="I1130" i="4"/>
  <c r="H1130" i="4"/>
  <c r="F1130" i="4"/>
  <c r="E1130" i="4"/>
  <c r="D1130" i="4"/>
  <c r="C1130" i="4"/>
  <c r="B1130" i="4"/>
  <c r="Q1129" i="4"/>
  <c r="P1129" i="4"/>
  <c r="O1129" i="4"/>
  <c r="M1129" i="4"/>
  <c r="K1129" i="4"/>
  <c r="I1129" i="4"/>
  <c r="H1129" i="4"/>
  <c r="F1129" i="4"/>
  <c r="E1129" i="4"/>
  <c r="D1129" i="4"/>
  <c r="C1129" i="4"/>
  <c r="B1129" i="4"/>
  <c r="Q1128" i="4"/>
  <c r="P1128" i="4"/>
  <c r="O1128" i="4"/>
  <c r="M1128" i="4"/>
  <c r="K1128" i="4"/>
  <c r="I1128" i="4"/>
  <c r="H1128" i="4"/>
  <c r="F1128" i="4"/>
  <c r="E1128" i="4"/>
  <c r="D1128" i="4"/>
  <c r="C1128" i="4"/>
  <c r="B1128" i="4"/>
  <c r="Q1127" i="4"/>
  <c r="P1127" i="4"/>
  <c r="O1127" i="4"/>
  <c r="M1127" i="4"/>
  <c r="K1127" i="4"/>
  <c r="I1127" i="4"/>
  <c r="H1127" i="4"/>
  <c r="F1127" i="4"/>
  <c r="E1127" i="4"/>
  <c r="D1127" i="4"/>
  <c r="C1127" i="4"/>
  <c r="B1127" i="4"/>
  <c r="Q1126" i="4"/>
  <c r="P1126" i="4"/>
  <c r="O1126" i="4"/>
  <c r="M1126" i="4"/>
  <c r="K1126" i="4"/>
  <c r="I1126" i="4"/>
  <c r="H1126" i="4"/>
  <c r="F1126" i="4"/>
  <c r="E1126" i="4"/>
  <c r="D1126" i="4"/>
  <c r="C1126" i="4"/>
  <c r="B1126" i="4"/>
  <c r="Q1125" i="4"/>
  <c r="P1125" i="4"/>
  <c r="O1125" i="4"/>
  <c r="M1125" i="4"/>
  <c r="K1125" i="4"/>
  <c r="I1125" i="4"/>
  <c r="H1125" i="4"/>
  <c r="F1125" i="4"/>
  <c r="E1125" i="4"/>
  <c r="D1125" i="4"/>
  <c r="C1125" i="4"/>
  <c r="B1125" i="4"/>
  <c r="Q1124" i="4"/>
  <c r="P1124" i="4"/>
  <c r="O1124" i="4"/>
  <c r="M1124" i="4"/>
  <c r="K1124" i="4"/>
  <c r="I1124" i="4"/>
  <c r="H1124" i="4"/>
  <c r="F1124" i="4"/>
  <c r="E1124" i="4"/>
  <c r="D1124" i="4"/>
  <c r="C1124" i="4"/>
  <c r="B1124" i="4"/>
  <c r="Q1123" i="4"/>
  <c r="P1123" i="4"/>
  <c r="O1123" i="4"/>
  <c r="M1123" i="4"/>
  <c r="K1123" i="4"/>
  <c r="I1123" i="4"/>
  <c r="H1123" i="4"/>
  <c r="F1123" i="4"/>
  <c r="E1123" i="4"/>
  <c r="D1123" i="4"/>
  <c r="C1123" i="4"/>
  <c r="B1123" i="4"/>
  <c r="Q1122" i="4"/>
  <c r="P1122" i="4"/>
  <c r="O1122" i="4"/>
  <c r="M1122" i="4"/>
  <c r="K1122" i="4"/>
  <c r="I1122" i="4"/>
  <c r="H1122" i="4"/>
  <c r="F1122" i="4"/>
  <c r="E1122" i="4"/>
  <c r="D1122" i="4"/>
  <c r="C1122" i="4"/>
  <c r="B1122" i="4"/>
  <c r="Q1121" i="4"/>
  <c r="P1121" i="4"/>
  <c r="O1121" i="4"/>
  <c r="M1121" i="4"/>
  <c r="K1121" i="4"/>
  <c r="I1121" i="4"/>
  <c r="H1121" i="4"/>
  <c r="F1121" i="4"/>
  <c r="E1121" i="4"/>
  <c r="D1121" i="4"/>
  <c r="C1121" i="4"/>
  <c r="B1121" i="4"/>
  <c r="Q1120" i="4"/>
  <c r="P1120" i="4"/>
  <c r="O1120" i="4"/>
  <c r="M1120" i="4"/>
  <c r="K1120" i="4"/>
  <c r="I1120" i="4"/>
  <c r="H1120" i="4"/>
  <c r="F1120" i="4"/>
  <c r="E1120" i="4"/>
  <c r="D1120" i="4"/>
  <c r="C1120" i="4"/>
  <c r="B1120" i="4"/>
  <c r="Q1119" i="4"/>
  <c r="P1119" i="4"/>
  <c r="O1119" i="4"/>
  <c r="M1119" i="4"/>
  <c r="K1119" i="4"/>
  <c r="I1119" i="4"/>
  <c r="H1119" i="4"/>
  <c r="F1119" i="4"/>
  <c r="E1119" i="4"/>
  <c r="D1119" i="4"/>
  <c r="C1119" i="4"/>
  <c r="B1119" i="4"/>
  <c r="Q1118" i="4"/>
  <c r="P1118" i="4"/>
  <c r="O1118" i="4"/>
  <c r="M1118" i="4"/>
  <c r="K1118" i="4"/>
  <c r="I1118" i="4"/>
  <c r="H1118" i="4"/>
  <c r="F1118" i="4"/>
  <c r="E1118" i="4"/>
  <c r="D1118" i="4"/>
  <c r="C1118" i="4"/>
  <c r="B1118" i="4"/>
  <c r="Q1117" i="4"/>
  <c r="P1117" i="4"/>
  <c r="O1117" i="4"/>
  <c r="M1117" i="4"/>
  <c r="K1117" i="4"/>
  <c r="I1117" i="4"/>
  <c r="H1117" i="4"/>
  <c r="F1117" i="4"/>
  <c r="E1117" i="4"/>
  <c r="D1117" i="4"/>
  <c r="C1117" i="4"/>
  <c r="B1117" i="4"/>
  <c r="Q1116" i="4"/>
  <c r="P1116" i="4"/>
  <c r="O1116" i="4"/>
  <c r="M1116" i="4"/>
  <c r="K1116" i="4"/>
  <c r="I1116" i="4"/>
  <c r="H1116" i="4"/>
  <c r="F1116" i="4"/>
  <c r="E1116" i="4"/>
  <c r="D1116" i="4"/>
  <c r="C1116" i="4"/>
  <c r="B1116" i="4"/>
  <c r="Q1115" i="4"/>
  <c r="P1115" i="4"/>
  <c r="O1115" i="4"/>
  <c r="M1115" i="4"/>
  <c r="K1115" i="4"/>
  <c r="I1115" i="4"/>
  <c r="H1115" i="4"/>
  <c r="F1115" i="4"/>
  <c r="E1115" i="4"/>
  <c r="D1115" i="4"/>
  <c r="C1115" i="4"/>
  <c r="B1115" i="4"/>
  <c r="Q1114" i="4"/>
  <c r="P1114" i="4"/>
  <c r="O1114" i="4"/>
  <c r="M1114" i="4"/>
  <c r="K1114" i="4"/>
  <c r="I1114" i="4"/>
  <c r="H1114" i="4"/>
  <c r="F1114" i="4"/>
  <c r="E1114" i="4"/>
  <c r="D1114" i="4"/>
  <c r="C1114" i="4"/>
  <c r="B1114" i="4"/>
  <c r="Q1113" i="4"/>
  <c r="P1113" i="4"/>
  <c r="O1113" i="4"/>
  <c r="M1113" i="4"/>
  <c r="K1113" i="4"/>
  <c r="I1113" i="4"/>
  <c r="H1113" i="4"/>
  <c r="F1113" i="4"/>
  <c r="E1113" i="4"/>
  <c r="D1113" i="4"/>
  <c r="C1113" i="4"/>
  <c r="B1113" i="4"/>
  <c r="Q1112" i="4"/>
  <c r="P1112" i="4"/>
  <c r="O1112" i="4"/>
  <c r="M1112" i="4"/>
  <c r="K1112" i="4"/>
  <c r="I1112" i="4"/>
  <c r="H1112" i="4"/>
  <c r="F1112" i="4"/>
  <c r="E1112" i="4"/>
  <c r="D1112" i="4"/>
  <c r="C1112" i="4"/>
  <c r="B1112" i="4"/>
  <c r="Q1111" i="4"/>
  <c r="P1111" i="4"/>
  <c r="O1111" i="4"/>
  <c r="M1111" i="4"/>
  <c r="K1111" i="4"/>
  <c r="I1111" i="4"/>
  <c r="H1111" i="4"/>
  <c r="F1111" i="4"/>
  <c r="E1111" i="4"/>
  <c r="D1111" i="4"/>
  <c r="C1111" i="4"/>
  <c r="B1111" i="4"/>
  <c r="Q1110" i="4"/>
  <c r="P1110" i="4"/>
  <c r="O1110" i="4"/>
  <c r="M1110" i="4"/>
  <c r="K1110" i="4"/>
  <c r="I1110" i="4"/>
  <c r="H1110" i="4"/>
  <c r="F1110" i="4"/>
  <c r="E1110" i="4"/>
  <c r="D1110" i="4"/>
  <c r="C1110" i="4"/>
  <c r="B1110" i="4"/>
  <c r="Q1109" i="4"/>
  <c r="P1109" i="4"/>
  <c r="O1109" i="4"/>
  <c r="M1109" i="4"/>
  <c r="K1109" i="4"/>
  <c r="I1109" i="4"/>
  <c r="H1109" i="4"/>
  <c r="F1109" i="4"/>
  <c r="E1109" i="4"/>
  <c r="D1109" i="4"/>
  <c r="C1109" i="4"/>
  <c r="B1109" i="4"/>
  <c r="Q1108" i="4"/>
  <c r="P1108" i="4"/>
  <c r="O1108" i="4"/>
  <c r="M1108" i="4"/>
  <c r="K1108" i="4"/>
  <c r="I1108" i="4"/>
  <c r="H1108" i="4"/>
  <c r="F1108" i="4"/>
  <c r="E1108" i="4"/>
  <c r="D1108" i="4"/>
  <c r="C1108" i="4"/>
  <c r="B1108" i="4"/>
  <c r="Q1107" i="4"/>
  <c r="P1107" i="4"/>
  <c r="O1107" i="4"/>
  <c r="M1107" i="4"/>
  <c r="K1107" i="4"/>
  <c r="I1107" i="4"/>
  <c r="H1107" i="4"/>
  <c r="F1107" i="4"/>
  <c r="E1107" i="4"/>
  <c r="D1107" i="4"/>
  <c r="C1107" i="4"/>
  <c r="B1107" i="4"/>
  <c r="Q1106" i="4"/>
  <c r="P1106" i="4"/>
  <c r="O1106" i="4"/>
  <c r="M1106" i="4"/>
  <c r="K1106" i="4"/>
  <c r="I1106" i="4"/>
  <c r="H1106" i="4"/>
  <c r="F1106" i="4"/>
  <c r="E1106" i="4"/>
  <c r="D1106" i="4"/>
  <c r="C1106" i="4"/>
  <c r="B1106" i="4"/>
  <c r="Q1105" i="4"/>
  <c r="P1105" i="4"/>
  <c r="O1105" i="4"/>
  <c r="M1105" i="4"/>
  <c r="K1105" i="4"/>
  <c r="I1105" i="4"/>
  <c r="H1105" i="4"/>
  <c r="F1105" i="4"/>
  <c r="E1105" i="4"/>
  <c r="D1105" i="4"/>
  <c r="C1105" i="4"/>
  <c r="B1105" i="4"/>
  <c r="Q1104" i="4"/>
  <c r="P1104" i="4"/>
  <c r="O1104" i="4"/>
  <c r="M1104" i="4"/>
  <c r="K1104" i="4"/>
  <c r="I1104" i="4"/>
  <c r="H1104" i="4"/>
  <c r="F1104" i="4"/>
  <c r="E1104" i="4"/>
  <c r="D1104" i="4"/>
  <c r="C1104" i="4"/>
  <c r="B1104" i="4"/>
  <c r="Q1103" i="4"/>
  <c r="P1103" i="4"/>
  <c r="O1103" i="4"/>
  <c r="M1103" i="4"/>
  <c r="K1103" i="4"/>
  <c r="I1103" i="4"/>
  <c r="H1103" i="4"/>
  <c r="F1103" i="4"/>
  <c r="E1103" i="4"/>
  <c r="D1103" i="4"/>
  <c r="C1103" i="4"/>
  <c r="B1103" i="4"/>
  <c r="Q1102" i="4"/>
  <c r="P1102" i="4"/>
  <c r="O1102" i="4"/>
  <c r="M1102" i="4"/>
  <c r="K1102" i="4"/>
  <c r="I1102" i="4"/>
  <c r="H1102" i="4"/>
  <c r="F1102" i="4"/>
  <c r="E1102" i="4"/>
  <c r="D1102" i="4"/>
  <c r="C1102" i="4"/>
  <c r="B1102" i="4"/>
  <c r="Q1101" i="4"/>
  <c r="P1101" i="4"/>
  <c r="O1101" i="4"/>
  <c r="M1101" i="4"/>
  <c r="K1101" i="4"/>
  <c r="I1101" i="4"/>
  <c r="H1101" i="4"/>
  <c r="F1101" i="4"/>
  <c r="E1101" i="4"/>
  <c r="D1101" i="4"/>
  <c r="C1101" i="4"/>
  <c r="B1101" i="4"/>
  <c r="Q1100" i="4"/>
  <c r="P1100" i="4"/>
  <c r="O1100" i="4"/>
  <c r="M1100" i="4"/>
  <c r="K1100" i="4"/>
  <c r="I1100" i="4"/>
  <c r="H1100" i="4"/>
  <c r="F1100" i="4"/>
  <c r="E1100" i="4"/>
  <c r="D1100" i="4"/>
  <c r="C1100" i="4"/>
  <c r="B1100" i="4"/>
  <c r="Q1099" i="4"/>
  <c r="P1099" i="4"/>
  <c r="O1099" i="4"/>
  <c r="M1099" i="4"/>
  <c r="K1099" i="4"/>
  <c r="I1099" i="4"/>
  <c r="H1099" i="4"/>
  <c r="F1099" i="4"/>
  <c r="E1099" i="4"/>
  <c r="D1099" i="4"/>
  <c r="C1099" i="4"/>
  <c r="B1099" i="4"/>
  <c r="Q1098" i="4"/>
  <c r="P1098" i="4"/>
  <c r="O1098" i="4"/>
  <c r="M1098" i="4"/>
  <c r="K1098" i="4"/>
  <c r="I1098" i="4"/>
  <c r="H1098" i="4"/>
  <c r="F1098" i="4"/>
  <c r="E1098" i="4"/>
  <c r="D1098" i="4"/>
  <c r="C1098" i="4"/>
  <c r="B1098" i="4"/>
  <c r="Q1097" i="4"/>
  <c r="P1097" i="4"/>
  <c r="O1097" i="4"/>
  <c r="M1097" i="4"/>
  <c r="K1097" i="4"/>
  <c r="I1097" i="4"/>
  <c r="H1097" i="4"/>
  <c r="F1097" i="4"/>
  <c r="E1097" i="4"/>
  <c r="D1097" i="4"/>
  <c r="C1097" i="4"/>
  <c r="B1097" i="4"/>
  <c r="Q1096" i="4"/>
  <c r="P1096" i="4"/>
  <c r="O1096" i="4"/>
  <c r="M1096" i="4"/>
  <c r="K1096" i="4"/>
  <c r="I1096" i="4"/>
  <c r="H1096" i="4"/>
  <c r="F1096" i="4"/>
  <c r="E1096" i="4"/>
  <c r="D1096" i="4"/>
  <c r="C1096" i="4"/>
  <c r="B1096" i="4"/>
  <c r="Q1095" i="4"/>
  <c r="P1095" i="4"/>
  <c r="O1095" i="4"/>
  <c r="M1095" i="4"/>
  <c r="K1095" i="4"/>
  <c r="I1095" i="4"/>
  <c r="H1095" i="4"/>
  <c r="F1095" i="4"/>
  <c r="E1095" i="4"/>
  <c r="D1095" i="4"/>
  <c r="C1095" i="4"/>
  <c r="B1095" i="4"/>
  <c r="Q1094" i="4"/>
  <c r="P1094" i="4"/>
  <c r="O1094" i="4"/>
  <c r="M1094" i="4"/>
  <c r="K1094" i="4"/>
  <c r="I1094" i="4"/>
  <c r="H1094" i="4"/>
  <c r="F1094" i="4"/>
  <c r="E1094" i="4"/>
  <c r="D1094" i="4"/>
  <c r="C1094" i="4"/>
  <c r="B1094" i="4"/>
  <c r="Q1093" i="4"/>
  <c r="P1093" i="4"/>
  <c r="O1093" i="4"/>
  <c r="M1093" i="4"/>
  <c r="K1093" i="4"/>
  <c r="I1093" i="4"/>
  <c r="H1093" i="4"/>
  <c r="F1093" i="4"/>
  <c r="E1093" i="4"/>
  <c r="D1093" i="4"/>
  <c r="C1093" i="4"/>
  <c r="B1093" i="4"/>
  <c r="Q1092" i="4"/>
  <c r="P1092" i="4"/>
  <c r="O1092" i="4"/>
  <c r="M1092" i="4"/>
  <c r="K1092" i="4"/>
  <c r="I1092" i="4"/>
  <c r="H1092" i="4"/>
  <c r="F1092" i="4"/>
  <c r="E1092" i="4"/>
  <c r="D1092" i="4"/>
  <c r="C1092" i="4"/>
  <c r="B1092" i="4"/>
  <c r="Q1091" i="4"/>
  <c r="P1091" i="4"/>
  <c r="O1091" i="4"/>
  <c r="M1091" i="4"/>
  <c r="K1091" i="4"/>
  <c r="I1091" i="4"/>
  <c r="H1091" i="4"/>
  <c r="F1091" i="4"/>
  <c r="E1091" i="4"/>
  <c r="D1091" i="4"/>
  <c r="C1091" i="4"/>
  <c r="B1091" i="4"/>
  <c r="Q1090" i="4"/>
  <c r="P1090" i="4"/>
  <c r="O1090" i="4"/>
  <c r="M1090" i="4"/>
  <c r="K1090" i="4"/>
  <c r="I1090" i="4"/>
  <c r="H1090" i="4"/>
  <c r="F1090" i="4"/>
  <c r="E1090" i="4"/>
  <c r="D1090" i="4"/>
  <c r="C1090" i="4"/>
  <c r="B1090" i="4"/>
  <c r="Q1089" i="4"/>
  <c r="P1089" i="4"/>
  <c r="O1089" i="4"/>
  <c r="M1089" i="4"/>
  <c r="K1089" i="4"/>
  <c r="I1089" i="4"/>
  <c r="H1089" i="4"/>
  <c r="F1089" i="4"/>
  <c r="E1089" i="4"/>
  <c r="D1089" i="4"/>
  <c r="C1089" i="4"/>
  <c r="B1089" i="4"/>
  <c r="Q1088" i="4"/>
  <c r="P1088" i="4"/>
  <c r="O1088" i="4"/>
  <c r="M1088" i="4"/>
  <c r="K1088" i="4"/>
  <c r="I1088" i="4"/>
  <c r="H1088" i="4"/>
  <c r="F1088" i="4"/>
  <c r="E1088" i="4"/>
  <c r="D1088" i="4"/>
  <c r="C1088" i="4"/>
  <c r="B1088" i="4"/>
  <c r="Q1087" i="4"/>
  <c r="P1087" i="4"/>
  <c r="O1087" i="4"/>
  <c r="M1087" i="4"/>
  <c r="K1087" i="4"/>
  <c r="I1087" i="4"/>
  <c r="H1087" i="4"/>
  <c r="F1087" i="4"/>
  <c r="E1087" i="4"/>
  <c r="D1087" i="4"/>
  <c r="C1087" i="4"/>
  <c r="B1087" i="4"/>
  <c r="Q1086" i="4"/>
  <c r="P1086" i="4"/>
  <c r="O1086" i="4"/>
  <c r="M1086" i="4"/>
  <c r="K1086" i="4"/>
  <c r="I1086" i="4"/>
  <c r="H1086" i="4"/>
  <c r="F1086" i="4"/>
  <c r="E1086" i="4"/>
  <c r="D1086" i="4"/>
  <c r="C1086" i="4"/>
  <c r="B1086" i="4"/>
  <c r="Q1085" i="4"/>
  <c r="P1085" i="4"/>
  <c r="O1085" i="4"/>
  <c r="M1085" i="4"/>
  <c r="K1085" i="4"/>
  <c r="I1085" i="4"/>
  <c r="H1085" i="4"/>
  <c r="F1085" i="4"/>
  <c r="E1085" i="4"/>
  <c r="D1085" i="4"/>
  <c r="C1085" i="4"/>
  <c r="B1085" i="4"/>
  <c r="Q1084" i="4"/>
  <c r="P1084" i="4"/>
  <c r="O1084" i="4"/>
  <c r="M1084" i="4"/>
  <c r="K1084" i="4"/>
  <c r="I1084" i="4"/>
  <c r="H1084" i="4"/>
  <c r="F1084" i="4"/>
  <c r="E1084" i="4"/>
  <c r="D1084" i="4"/>
  <c r="C1084" i="4"/>
  <c r="B1084" i="4"/>
  <c r="Q1083" i="4"/>
  <c r="P1083" i="4"/>
  <c r="O1083" i="4"/>
  <c r="M1083" i="4"/>
  <c r="K1083" i="4"/>
  <c r="I1083" i="4"/>
  <c r="H1083" i="4"/>
  <c r="F1083" i="4"/>
  <c r="E1083" i="4"/>
  <c r="D1083" i="4"/>
  <c r="C1083" i="4"/>
  <c r="B1083" i="4"/>
  <c r="Q1082" i="4"/>
  <c r="P1082" i="4"/>
  <c r="O1082" i="4"/>
  <c r="M1082" i="4"/>
  <c r="K1082" i="4"/>
  <c r="I1082" i="4"/>
  <c r="H1082" i="4"/>
  <c r="F1082" i="4"/>
  <c r="E1082" i="4"/>
  <c r="D1082" i="4"/>
  <c r="C1082" i="4"/>
  <c r="B1082" i="4"/>
  <c r="Q1081" i="4"/>
  <c r="P1081" i="4"/>
  <c r="O1081" i="4"/>
  <c r="M1081" i="4"/>
  <c r="K1081" i="4"/>
  <c r="I1081" i="4"/>
  <c r="H1081" i="4"/>
  <c r="F1081" i="4"/>
  <c r="E1081" i="4"/>
  <c r="D1081" i="4"/>
  <c r="C1081" i="4"/>
  <c r="B1081" i="4"/>
  <c r="Q1080" i="4"/>
  <c r="P1080" i="4"/>
  <c r="O1080" i="4"/>
  <c r="M1080" i="4"/>
  <c r="K1080" i="4"/>
  <c r="I1080" i="4"/>
  <c r="H1080" i="4"/>
  <c r="F1080" i="4"/>
  <c r="E1080" i="4"/>
  <c r="D1080" i="4"/>
  <c r="C1080" i="4"/>
  <c r="B1080" i="4"/>
  <c r="Q1079" i="4"/>
  <c r="P1079" i="4"/>
  <c r="O1079" i="4"/>
  <c r="M1079" i="4"/>
  <c r="K1079" i="4"/>
  <c r="I1079" i="4"/>
  <c r="H1079" i="4"/>
  <c r="F1079" i="4"/>
  <c r="E1079" i="4"/>
  <c r="D1079" i="4"/>
  <c r="C1079" i="4"/>
  <c r="B1079" i="4"/>
  <c r="Q1078" i="4"/>
  <c r="P1078" i="4"/>
  <c r="O1078" i="4"/>
  <c r="M1078" i="4"/>
  <c r="K1078" i="4"/>
  <c r="I1078" i="4"/>
  <c r="H1078" i="4"/>
  <c r="F1078" i="4"/>
  <c r="E1078" i="4"/>
  <c r="D1078" i="4"/>
  <c r="C1078" i="4"/>
  <c r="B1078" i="4"/>
  <c r="Q1077" i="4"/>
  <c r="P1077" i="4"/>
  <c r="O1077" i="4"/>
  <c r="M1077" i="4"/>
  <c r="K1077" i="4"/>
  <c r="I1077" i="4"/>
  <c r="H1077" i="4"/>
  <c r="F1077" i="4"/>
  <c r="E1077" i="4"/>
  <c r="D1077" i="4"/>
  <c r="C1077" i="4"/>
  <c r="B1077" i="4"/>
  <c r="Q1076" i="4"/>
  <c r="P1076" i="4"/>
  <c r="O1076" i="4"/>
  <c r="M1076" i="4"/>
  <c r="K1076" i="4"/>
  <c r="I1076" i="4"/>
  <c r="H1076" i="4"/>
  <c r="F1076" i="4"/>
  <c r="E1076" i="4"/>
  <c r="D1076" i="4"/>
  <c r="C1076" i="4"/>
  <c r="B1076" i="4"/>
  <c r="Q1075" i="4"/>
  <c r="P1075" i="4"/>
  <c r="O1075" i="4"/>
  <c r="M1075" i="4"/>
  <c r="K1075" i="4"/>
  <c r="I1075" i="4"/>
  <c r="H1075" i="4"/>
  <c r="F1075" i="4"/>
  <c r="E1075" i="4"/>
  <c r="D1075" i="4"/>
  <c r="C1075" i="4"/>
  <c r="B1075" i="4"/>
  <c r="Q1074" i="4"/>
  <c r="P1074" i="4"/>
  <c r="O1074" i="4"/>
  <c r="M1074" i="4"/>
  <c r="K1074" i="4"/>
  <c r="I1074" i="4"/>
  <c r="H1074" i="4"/>
  <c r="F1074" i="4"/>
  <c r="E1074" i="4"/>
  <c r="D1074" i="4"/>
  <c r="C1074" i="4"/>
  <c r="B1074" i="4"/>
  <c r="Q1073" i="4"/>
  <c r="P1073" i="4"/>
  <c r="O1073" i="4"/>
  <c r="M1073" i="4"/>
  <c r="K1073" i="4"/>
  <c r="I1073" i="4"/>
  <c r="H1073" i="4"/>
  <c r="F1073" i="4"/>
  <c r="E1073" i="4"/>
  <c r="D1073" i="4"/>
  <c r="C1073" i="4"/>
  <c r="B1073" i="4"/>
  <c r="Q1072" i="4"/>
  <c r="P1072" i="4"/>
  <c r="O1072" i="4"/>
  <c r="M1072" i="4"/>
  <c r="K1072" i="4"/>
  <c r="I1072" i="4"/>
  <c r="H1072" i="4"/>
  <c r="F1072" i="4"/>
  <c r="E1072" i="4"/>
  <c r="D1072" i="4"/>
  <c r="C1072" i="4"/>
  <c r="B1072" i="4"/>
  <c r="Q1071" i="4"/>
  <c r="P1071" i="4"/>
  <c r="O1071" i="4"/>
  <c r="M1071" i="4"/>
  <c r="K1071" i="4"/>
  <c r="I1071" i="4"/>
  <c r="H1071" i="4"/>
  <c r="F1071" i="4"/>
  <c r="E1071" i="4"/>
  <c r="D1071" i="4"/>
  <c r="C1071" i="4"/>
  <c r="B1071" i="4"/>
  <c r="Q1070" i="4"/>
  <c r="P1070" i="4"/>
  <c r="O1070" i="4"/>
  <c r="M1070" i="4"/>
  <c r="K1070" i="4"/>
  <c r="I1070" i="4"/>
  <c r="H1070" i="4"/>
  <c r="F1070" i="4"/>
  <c r="E1070" i="4"/>
  <c r="D1070" i="4"/>
  <c r="C1070" i="4"/>
  <c r="B1070" i="4"/>
  <c r="Q1069" i="4"/>
  <c r="P1069" i="4"/>
  <c r="O1069" i="4"/>
  <c r="M1069" i="4"/>
  <c r="K1069" i="4"/>
  <c r="I1069" i="4"/>
  <c r="H1069" i="4"/>
  <c r="F1069" i="4"/>
  <c r="E1069" i="4"/>
  <c r="D1069" i="4"/>
  <c r="C1069" i="4"/>
  <c r="B1069" i="4"/>
  <c r="Q1068" i="4"/>
  <c r="P1068" i="4"/>
  <c r="O1068" i="4"/>
  <c r="M1068" i="4"/>
  <c r="K1068" i="4"/>
  <c r="I1068" i="4"/>
  <c r="H1068" i="4"/>
  <c r="F1068" i="4"/>
  <c r="E1068" i="4"/>
  <c r="D1068" i="4"/>
  <c r="C1068" i="4"/>
  <c r="B1068" i="4"/>
  <c r="Q1067" i="4"/>
  <c r="P1067" i="4"/>
  <c r="O1067" i="4"/>
  <c r="M1067" i="4"/>
  <c r="K1067" i="4"/>
  <c r="I1067" i="4"/>
  <c r="H1067" i="4"/>
  <c r="F1067" i="4"/>
  <c r="E1067" i="4"/>
  <c r="D1067" i="4"/>
  <c r="C1067" i="4"/>
  <c r="B1067" i="4"/>
  <c r="Q1066" i="4"/>
  <c r="P1066" i="4"/>
  <c r="O1066" i="4"/>
  <c r="M1066" i="4"/>
  <c r="K1066" i="4"/>
  <c r="I1066" i="4"/>
  <c r="H1066" i="4"/>
  <c r="F1066" i="4"/>
  <c r="E1066" i="4"/>
  <c r="D1066" i="4"/>
  <c r="C1066" i="4"/>
  <c r="B1066" i="4"/>
  <c r="Q1065" i="4"/>
  <c r="P1065" i="4"/>
  <c r="O1065" i="4"/>
  <c r="M1065" i="4"/>
  <c r="K1065" i="4"/>
  <c r="I1065" i="4"/>
  <c r="H1065" i="4"/>
  <c r="F1065" i="4"/>
  <c r="E1065" i="4"/>
  <c r="D1065" i="4"/>
  <c r="C1065" i="4"/>
  <c r="B1065" i="4"/>
  <c r="Q1064" i="4"/>
  <c r="P1064" i="4"/>
  <c r="O1064" i="4"/>
  <c r="M1064" i="4"/>
  <c r="K1064" i="4"/>
  <c r="I1064" i="4"/>
  <c r="H1064" i="4"/>
  <c r="F1064" i="4"/>
  <c r="E1064" i="4"/>
  <c r="D1064" i="4"/>
  <c r="C1064" i="4"/>
  <c r="B1064" i="4"/>
  <c r="Q1063" i="4"/>
  <c r="P1063" i="4"/>
  <c r="O1063" i="4"/>
  <c r="M1063" i="4"/>
  <c r="K1063" i="4"/>
  <c r="I1063" i="4"/>
  <c r="H1063" i="4"/>
  <c r="F1063" i="4"/>
  <c r="E1063" i="4"/>
  <c r="D1063" i="4"/>
  <c r="C1063" i="4"/>
  <c r="B1063" i="4"/>
  <c r="Q1062" i="4"/>
  <c r="P1062" i="4"/>
  <c r="O1062" i="4"/>
  <c r="M1062" i="4"/>
  <c r="K1062" i="4"/>
  <c r="I1062" i="4"/>
  <c r="H1062" i="4"/>
  <c r="F1062" i="4"/>
  <c r="E1062" i="4"/>
  <c r="D1062" i="4"/>
  <c r="C1062" i="4"/>
  <c r="B1062" i="4"/>
  <c r="Q1061" i="4"/>
  <c r="P1061" i="4"/>
  <c r="O1061" i="4"/>
  <c r="M1061" i="4"/>
  <c r="K1061" i="4"/>
  <c r="I1061" i="4"/>
  <c r="H1061" i="4"/>
  <c r="F1061" i="4"/>
  <c r="E1061" i="4"/>
  <c r="D1061" i="4"/>
  <c r="C1061" i="4"/>
  <c r="B1061" i="4"/>
  <c r="Q1060" i="4"/>
  <c r="P1060" i="4"/>
  <c r="O1060" i="4"/>
  <c r="M1060" i="4"/>
  <c r="K1060" i="4"/>
  <c r="I1060" i="4"/>
  <c r="H1060" i="4"/>
  <c r="F1060" i="4"/>
  <c r="E1060" i="4"/>
  <c r="D1060" i="4"/>
  <c r="C1060" i="4"/>
  <c r="B1060" i="4"/>
  <c r="Q1059" i="4"/>
  <c r="P1059" i="4"/>
  <c r="O1059" i="4"/>
  <c r="M1059" i="4"/>
  <c r="K1059" i="4"/>
  <c r="I1059" i="4"/>
  <c r="H1059" i="4"/>
  <c r="F1059" i="4"/>
  <c r="E1059" i="4"/>
  <c r="D1059" i="4"/>
  <c r="C1059" i="4"/>
  <c r="B1059" i="4"/>
  <c r="Q1058" i="4"/>
  <c r="P1058" i="4"/>
  <c r="O1058" i="4"/>
  <c r="M1058" i="4"/>
  <c r="K1058" i="4"/>
  <c r="I1058" i="4"/>
  <c r="H1058" i="4"/>
  <c r="F1058" i="4"/>
  <c r="E1058" i="4"/>
  <c r="D1058" i="4"/>
  <c r="C1058" i="4"/>
  <c r="B1058" i="4"/>
  <c r="Q1057" i="4"/>
  <c r="P1057" i="4"/>
  <c r="O1057" i="4"/>
  <c r="M1057" i="4"/>
  <c r="K1057" i="4"/>
  <c r="I1057" i="4"/>
  <c r="H1057" i="4"/>
  <c r="F1057" i="4"/>
  <c r="E1057" i="4"/>
  <c r="D1057" i="4"/>
  <c r="C1057" i="4"/>
  <c r="B1057" i="4"/>
  <c r="Q1056" i="4"/>
  <c r="P1056" i="4"/>
  <c r="O1056" i="4"/>
  <c r="M1056" i="4"/>
  <c r="K1056" i="4"/>
  <c r="I1056" i="4"/>
  <c r="H1056" i="4"/>
  <c r="F1056" i="4"/>
  <c r="E1056" i="4"/>
  <c r="D1056" i="4"/>
  <c r="C1056" i="4"/>
  <c r="B1056" i="4"/>
  <c r="Q1055" i="4"/>
  <c r="P1055" i="4"/>
  <c r="O1055" i="4"/>
  <c r="M1055" i="4"/>
  <c r="K1055" i="4"/>
  <c r="I1055" i="4"/>
  <c r="H1055" i="4"/>
  <c r="F1055" i="4"/>
  <c r="E1055" i="4"/>
  <c r="D1055" i="4"/>
  <c r="C1055" i="4"/>
  <c r="B1055" i="4"/>
  <c r="Q1054" i="4"/>
  <c r="P1054" i="4"/>
  <c r="O1054" i="4"/>
  <c r="M1054" i="4"/>
  <c r="K1054" i="4"/>
  <c r="I1054" i="4"/>
  <c r="H1054" i="4"/>
  <c r="F1054" i="4"/>
  <c r="E1054" i="4"/>
  <c r="D1054" i="4"/>
  <c r="C1054" i="4"/>
  <c r="B1054" i="4"/>
  <c r="Q1053" i="4"/>
  <c r="P1053" i="4"/>
  <c r="O1053" i="4"/>
  <c r="M1053" i="4"/>
  <c r="K1053" i="4"/>
  <c r="I1053" i="4"/>
  <c r="H1053" i="4"/>
  <c r="F1053" i="4"/>
  <c r="E1053" i="4"/>
  <c r="D1053" i="4"/>
  <c r="C1053" i="4"/>
  <c r="B1053" i="4"/>
  <c r="Q1052" i="4"/>
  <c r="P1052" i="4"/>
  <c r="O1052" i="4"/>
  <c r="M1052" i="4"/>
  <c r="K1052" i="4"/>
  <c r="I1052" i="4"/>
  <c r="H1052" i="4"/>
  <c r="F1052" i="4"/>
  <c r="E1052" i="4"/>
  <c r="D1052" i="4"/>
  <c r="C1052" i="4"/>
  <c r="B1052" i="4"/>
  <c r="Q1051" i="4"/>
  <c r="P1051" i="4"/>
  <c r="O1051" i="4"/>
  <c r="M1051" i="4"/>
  <c r="K1051" i="4"/>
  <c r="I1051" i="4"/>
  <c r="H1051" i="4"/>
  <c r="F1051" i="4"/>
  <c r="E1051" i="4"/>
  <c r="D1051" i="4"/>
  <c r="C1051" i="4"/>
  <c r="B1051" i="4"/>
  <c r="Q1050" i="4"/>
  <c r="P1050" i="4"/>
  <c r="O1050" i="4"/>
  <c r="M1050" i="4"/>
  <c r="K1050" i="4"/>
  <c r="I1050" i="4"/>
  <c r="H1050" i="4"/>
  <c r="F1050" i="4"/>
  <c r="E1050" i="4"/>
  <c r="D1050" i="4"/>
  <c r="C1050" i="4"/>
  <c r="B1050" i="4"/>
  <c r="Q1049" i="4"/>
  <c r="P1049" i="4"/>
  <c r="O1049" i="4"/>
  <c r="M1049" i="4"/>
  <c r="K1049" i="4"/>
  <c r="I1049" i="4"/>
  <c r="H1049" i="4"/>
  <c r="F1049" i="4"/>
  <c r="E1049" i="4"/>
  <c r="D1049" i="4"/>
  <c r="C1049" i="4"/>
  <c r="B1049" i="4"/>
  <c r="Q1048" i="4"/>
  <c r="P1048" i="4"/>
  <c r="O1048" i="4"/>
  <c r="M1048" i="4"/>
  <c r="K1048" i="4"/>
  <c r="I1048" i="4"/>
  <c r="H1048" i="4"/>
  <c r="F1048" i="4"/>
  <c r="E1048" i="4"/>
  <c r="D1048" i="4"/>
  <c r="C1048" i="4"/>
  <c r="B1048" i="4"/>
  <c r="Q1047" i="4"/>
  <c r="P1047" i="4"/>
  <c r="O1047" i="4"/>
  <c r="M1047" i="4"/>
  <c r="K1047" i="4"/>
  <c r="I1047" i="4"/>
  <c r="H1047" i="4"/>
  <c r="F1047" i="4"/>
  <c r="E1047" i="4"/>
  <c r="D1047" i="4"/>
  <c r="C1047" i="4"/>
  <c r="B1047" i="4"/>
  <c r="Q1046" i="4"/>
  <c r="P1046" i="4"/>
  <c r="O1046" i="4"/>
  <c r="M1046" i="4"/>
  <c r="K1046" i="4"/>
  <c r="I1046" i="4"/>
  <c r="H1046" i="4"/>
  <c r="F1046" i="4"/>
  <c r="E1046" i="4"/>
  <c r="D1046" i="4"/>
  <c r="C1046" i="4"/>
  <c r="B1046" i="4"/>
  <c r="Q1045" i="4"/>
  <c r="P1045" i="4"/>
  <c r="O1045" i="4"/>
  <c r="M1045" i="4"/>
  <c r="K1045" i="4"/>
  <c r="I1045" i="4"/>
  <c r="H1045" i="4"/>
  <c r="F1045" i="4"/>
  <c r="E1045" i="4"/>
  <c r="D1045" i="4"/>
  <c r="C1045" i="4"/>
  <c r="B1045" i="4"/>
  <c r="Q1044" i="4"/>
  <c r="P1044" i="4"/>
  <c r="O1044" i="4"/>
  <c r="M1044" i="4"/>
  <c r="K1044" i="4"/>
  <c r="I1044" i="4"/>
  <c r="H1044" i="4"/>
  <c r="F1044" i="4"/>
  <c r="E1044" i="4"/>
  <c r="D1044" i="4"/>
  <c r="C1044" i="4"/>
  <c r="B1044" i="4"/>
  <c r="Q1043" i="4"/>
  <c r="P1043" i="4"/>
  <c r="O1043" i="4"/>
  <c r="M1043" i="4"/>
  <c r="K1043" i="4"/>
  <c r="I1043" i="4"/>
  <c r="H1043" i="4"/>
  <c r="F1043" i="4"/>
  <c r="E1043" i="4"/>
  <c r="D1043" i="4"/>
  <c r="C1043" i="4"/>
  <c r="B1043" i="4"/>
  <c r="Q1042" i="4"/>
  <c r="P1042" i="4"/>
  <c r="O1042" i="4"/>
  <c r="M1042" i="4"/>
  <c r="K1042" i="4"/>
  <c r="I1042" i="4"/>
  <c r="H1042" i="4"/>
  <c r="F1042" i="4"/>
  <c r="E1042" i="4"/>
  <c r="D1042" i="4"/>
  <c r="C1042" i="4"/>
  <c r="B1042" i="4"/>
  <c r="Q1041" i="4"/>
  <c r="P1041" i="4"/>
  <c r="O1041" i="4"/>
  <c r="M1041" i="4"/>
  <c r="K1041" i="4"/>
  <c r="I1041" i="4"/>
  <c r="H1041" i="4"/>
  <c r="F1041" i="4"/>
  <c r="E1041" i="4"/>
  <c r="D1041" i="4"/>
  <c r="C1041" i="4"/>
  <c r="B1041" i="4"/>
  <c r="Q1040" i="4"/>
  <c r="P1040" i="4"/>
  <c r="O1040" i="4"/>
  <c r="M1040" i="4"/>
  <c r="K1040" i="4"/>
  <c r="I1040" i="4"/>
  <c r="H1040" i="4"/>
  <c r="F1040" i="4"/>
  <c r="E1040" i="4"/>
  <c r="D1040" i="4"/>
  <c r="C1040" i="4"/>
  <c r="B1040" i="4"/>
  <c r="Q1039" i="4"/>
  <c r="P1039" i="4"/>
  <c r="O1039" i="4"/>
  <c r="M1039" i="4"/>
  <c r="K1039" i="4"/>
  <c r="I1039" i="4"/>
  <c r="H1039" i="4"/>
  <c r="F1039" i="4"/>
  <c r="E1039" i="4"/>
  <c r="D1039" i="4"/>
  <c r="C1039" i="4"/>
  <c r="B1039" i="4"/>
  <c r="Q1038" i="4"/>
  <c r="P1038" i="4"/>
  <c r="O1038" i="4"/>
  <c r="M1038" i="4"/>
  <c r="K1038" i="4"/>
  <c r="I1038" i="4"/>
  <c r="H1038" i="4"/>
  <c r="F1038" i="4"/>
  <c r="E1038" i="4"/>
  <c r="D1038" i="4"/>
  <c r="C1038" i="4"/>
  <c r="B1038" i="4"/>
  <c r="Q1037" i="4"/>
  <c r="P1037" i="4"/>
  <c r="O1037" i="4"/>
  <c r="M1037" i="4"/>
  <c r="K1037" i="4"/>
  <c r="I1037" i="4"/>
  <c r="H1037" i="4"/>
  <c r="F1037" i="4"/>
  <c r="E1037" i="4"/>
  <c r="D1037" i="4"/>
  <c r="C1037" i="4"/>
  <c r="B1037" i="4"/>
  <c r="Q1036" i="4"/>
  <c r="P1036" i="4"/>
  <c r="O1036" i="4"/>
  <c r="M1036" i="4"/>
  <c r="K1036" i="4"/>
  <c r="I1036" i="4"/>
  <c r="H1036" i="4"/>
  <c r="F1036" i="4"/>
  <c r="E1036" i="4"/>
  <c r="D1036" i="4"/>
  <c r="C1036" i="4"/>
  <c r="B1036" i="4"/>
  <c r="Q1035" i="4"/>
  <c r="P1035" i="4"/>
  <c r="O1035" i="4"/>
  <c r="M1035" i="4"/>
  <c r="K1035" i="4"/>
  <c r="I1035" i="4"/>
  <c r="H1035" i="4"/>
  <c r="F1035" i="4"/>
  <c r="E1035" i="4"/>
  <c r="D1035" i="4"/>
  <c r="C1035" i="4"/>
  <c r="B1035" i="4"/>
  <c r="Q1034" i="4"/>
  <c r="P1034" i="4"/>
  <c r="O1034" i="4"/>
  <c r="M1034" i="4"/>
  <c r="K1034" i="4"/>
  <c r="I1034" i="4"/>
  <c r="H1034" i="4"/>
  <c r="F1034" i="4"/>
  <c r="E1034" i="4"/>
  <c r="D1034" i="4"/>
  <c r="C1034" i="4"/>
  <c r="B1034" i="4"/>
  <c r="Q1033" i="4"/>
  <c r="P1033" i="4"/>
  <c r="O1033" i="4"/>
  <c r="M1033" i="4"/>
  <c r="K1033" i="4"/>
  <c r="I1033" i="4"/>
  <c r="H1033" i="4"/>
  <c r="F1033" i="4"/>
  <c r="E1033" i="4"/>
  <c r="D1033" i="4"/>
  <c r="C1033" i="4"/>
  <c r="B1033" i="4"/>
  <c r="Q1032" i="4"/>
  <c r="P1032" i="4"/>
  <c r="O1032" i="4"/>
  <c r="M1032" i="4"/>
  <c r="K1032" i="4"/>
  <c r="I1032" i="4"/>
  <c r="H1032" i="4"/>
  <c r="F1032" i="4"/>
  <c r="E1032" i="4"/>
  <c r="D1032" i="4"/>
  <c r="C1032" i="4"/>
  <c r="B1032" i="4"/>
  <c r="Q1031" i="4"/>
  <c r="P1031" i="4"/>
  <c r="O1031" i="4"/>
  <c r="M1031" i="4"/>
  <c r="K1031" i="4"/>
  <c r="I1031" i="4"/>
  <c r="H1031" i="4"/>
  <c r="F1031" i="4"/>
  <c r="E1031" i="4"/>
  <c r="D1031" i="4"/>
  <c r="C1031" i="4"/>
  <c r="B1031" i="4"/>
  <c r="Q1030" i="4"/>
  <c r="P1030" i="4"/>
  <c r="O1030" i="4"/>
  <c r="M1030" i="4"/>
  <c r="K1030" i="4"/>
  <c r="I1030" i="4"/>
  <c r="H1030" i="4"/>
  <c r="F1030" i="4"/>
  <c r="E1030" i="4"/>
  <c r="D1030" i="4"/>
  <c r="C1030" i="4"/>
  <c r="B1030" i="4"/>
  <c r="Q1029" i="4"/>
  <c r="P1029" i="4"/>
  <c r="O1029" i="4"/>
  <c r="M1029" i="4"/>
  <c r="K1029" i="4"/>
  <c r="I1029" i="4"/>
  <c r="H1029" i="4"/>
  <c r="F1029" i="4"/>
  <c r="E1029" i="4"/>
  <c r="D1029" i="4"/>
  <c r="C1029" i="4"/>
  <c r="B1029" i="4"/>
  <c r="Q1028" i="4"/>
  <c r="P1028" i="4"/>
  <c r="O1028" i="4"/>
  <c r="M1028" i="4"/>
  <c r="K1028" i="4"/>
  <c r="I1028" i="4"/>
  <c r="H1028" i="4"/>
  <c r="F1028" i="4"/>
  <c r="E1028" i="4"/>
  <c r="D1028" i="4"/>
  <c r="C1028" i="4"/>
  <c r="B1028" i="4"/>
  <c r="Q1027" i="4"/>
  <c r="P1027" i="4"/>
  <c r="O1027" i="4"/>
  <c r="M1027" i="4"/>
  <c r="K1027" i="4"/>
  <c r="I1027" i="4"/>
  <c r="H1027" i="4"/>
  <c r="F1027" i="4"/>
  <c r="E1027" i="4"/>
  <c r="D1027" i="4"/>
  <c r="C1027" i="4"/>
  <c r="B1027" i="4"/>
  <c r="Q1026" i="4"/>
  <c r="P1026" i="4"/>
  <c r="O1026" i="4"/>
  <c r="M1026" i="4"/>
  <c r="K1026" i="4"/>
  <c r="I1026" i="4"/>
  <c r="H1026" i="4"/>
  <c r="F1026" i="4"/>
  <c r="E1026" i="4"/>
  <c r="D1026" i="4"/>
  <c r="C1026" i="4"/>
  <c r="B1026" i="4"/>
  <c r="Q1025" i="4"/>
  <c r="P1025" i="4"/>
  <c r="O1025" i="4"/>
  <c r="M1025" i="4"/>
  <c r="K1025" i="4"/>
  <c r="I1025" i="4"/>
  <c r="H1025" i="4"/>
  <c r="F1025" i="4"/>
  <c r="E1025" i="4"/>
  <c r="D1025" i="4"/>
  <c r="C1025" i="4"/>
  <c r="B1025" i="4"/>
  <c r="Q1024" i="4"/>
  <c r="P1024" i="4"/>
  <c r="O1024" i="4"/>
  <c r="M1024" i="4"/>
  <c r="K1024" i="4"/>
  <c r="I1024" i="4"/>
  <c r="H1024" i="4"/>
  <c r="F1024" i="4"/>
  <c r="E1024" i="4"/>
  <c r="D1024" i="4"/>
  <c r="C1024" i="4"/>
  <c r="B1024" i="4"/>
  <c r="Q1023" i="4"/>
  <c r="P1023" i="4"/>
  <c r="O1023" i="4"/>
  <c r="M1023" i="4"/>
  <c r="K1023" i="4"/>
  <c r="I1023" i="4"/>
  <c r="H1023" i="4"/>
  <c r="F1023" i="4"/>
  <c r="E1023" i="4"/>
  <c r="D1023" i="4"/>
  <c r="C1023" i="4"/>
  <c r="B1023" i="4"/>
  <c r="Q1022" i="4"/>
  <c r="P1022" i="4"/>
  <c r="O1022" i="4"/>
  <c r="M1022" i="4"/>
  <c r="K1022" i="4"/>
  <c r="I1022" i="4"/>
  <c r="H1022" i="4"/>
  <c r="F1022" i="4"/>
  <c r="E1022" i="4"/>
  <c r="D1022" i="4"/>
  <c r="C1022" i="4"/>
  <c r="B1022" i="4"/>
  <c r="Q1021" i="4"/>
  <c r="P1021" i="4"/>
  <c r="O1021" i="4"/>
  <c r="M1021" i="4"/>
  <c r="K1021" i="4"/>
  <c r="I1021" i="4"/>
  <c r="H1021" i="4"/>
  <c r="F1021" i="4"/>
  <c r="E1021" i="4"/>
  <c r="D1021" i="4"/>
  <c r="C1021" i="4"/>
  <c r="B1021" i="4"/>
  <c r="Q1020" i="4"/>
  <c r="P1020" i="4"/>
  <c r="O1020" i="4"/>
  <c r="M1020" i="4"/>
  <c r="K1020" i="4"/>
  <c r="I1020" i="4"/>
  <c r="H1020" i="4"/>
  <c r="F1020" i="4"/>
  <c r="E1020" i="4"/>
  <c r="D1020" i="4"/>
  <c r="C1020" i="4"/>
  <c r="B1020" i="4"/>
  <c r="Q1019" i="4"/>
  <c r="P1019" i="4"/>
  <c r="O1019" i="4"/>
  <c r="M1019" i="4"/>
  <c r="K1019" i="4"/>
  <c r="I1019" i="4"/>
  <c r="H1019" i="4"/>
  <c r="F1019" i="4"/>
  <c r="E1019" i="4"/>
  <c r="D1019" i="4"/>
  <c r="C1019" i="4"/>
  <c r="B1019" i="4"/>
  <c r="Q1018" i="4"/>
  <c r="P1018" i="4"/>
  <c r="O1018" i="4"/>
  <c r="M1018" i="4"/>
  <c r="K1018" i="4"/>
  <c r="I1018" i="4"/>
  <c r="H1018" i="4"/>
  <c r="F1018" i="4"/>
  <c r="E1018" i="4"/>
  <c r="D1018" i="4"/>
  <c r="C1018" i="4"/>
  <c r="B1018" i="4"/>
  <c r="Q1017" i="4"/>
  <c r="P1017" i="4"/>
  <c r="O1017" i="4"/>
  <c r="M1017" i="4"/>
  <c r="K1017" i="4"/>
  <c r="I1017" i="4"/>
  <c r="H1017" i="4"/>
  <c r="F1017" i="4"/>
  <c r="E1017" i="4"/>
  <c r="D1017" i="4"/>
  <c r="C1017" i="4"/>
  <c r="B1017" i="4"/>
  <c r="Q1016" i="4"/>
  <c r="P1016" i="4"/>
  <c r="O1016" i="4"/>
  <c r="M1016" i="4"/>
  <c r="K1016" i="4"/>
  <c r="I1016" i="4"/>
  <c r="H1016" i="4"/>
  <c r="F1016" i="4"/>
  <c r="E1016" i="4"/>
  <c r="D1016" i="4"/>
  <c r="C1016" i="4"/>
  <c r="B1016" i="4"/>
  <c r="Q1015" i="4"/>
  <c r="P1015" i="4"/>
  <c r="O1015" i="4"/>
  <c r="M1015" i="4"/>
  <c r="K1015" i="4"/>
  <c r="I1015" i="4"/>
  <c r="H1015" i="4"/>
  <c r="F1015" i="4"/>
  <c r="E1015" i="4"/>
  <c r="D1015" i="4"/>
  <c r="C1015" i="4"/>
  <c r="B1015" i="4"/>
  <c r="Q1014" i="4"/>
  <c r="P1014" i="4"/>
  <c r="O1014" i="4"/>
  <c r="M1014" i="4"/>
  <c r="K1014" i="4"/>
  <c r="I1014" i="4"/>
  <c r="H1014" i="4"/>
  <c r="F1014" i="4"/>
  <c r="E1014" i="4"/>
  <c r="D1014" i="4"/>
  <c r="C1014" i="4"/>
  <c r="B1014" i="4"/>
  <c r="Q1013" i="4"/>
  <c r="P1013" i="4"/>
  <c r="O1013" i="4"/>
  <c r="M1013" i="4"/>
  <c r="K1013" i="4"/>
  <c r="I1013" i="4"/>
  <c r="H1013" i="4"/>
  <c r="F1013" i="4"/>
  <c r="E1013" i="4"/>
  <c r="D1013" i="4"/>
  <c r="C1013" i="4"/>
  <c r="B1013" i="4"/>
  <c r="Q1012" i="4"/>
  <c r="P1012" i="4"/>
  <c r="O1012" i="4"/>
  <c r="M1012" i="4"/>
  <c r="K1012" i="4"/>
  <c r="I1012" i="4"/>
  <c r="H1012" i="4"/>
  <c r="F1012" i="4"/>
  <c r="E1012" i="4"/>
  <c r="D1012" i="4"/>
  <c r="C1012" i="4"/>
  <c r="B1012" i="4"/>
  <c r="Q1011" i="4"/>
  <c r="P1011" i="4"/>
  <c r="O1011" i="4"/>
  <c r="M1011" i="4"/>
  <c r="K1011" i="4"/>
  <c r="I1011" i="4"/>
  <c r="H1011" i="4"/>
  <c r="F1011" i="4"/>
  <c r="E1011" i="4"/>
  <c r="D1011" i="4"/>
  <c r="C1011" i="4"/>
  <c r="B1011" i="4"/>
  <c r="Q1010" i="4"/>
  <c r="P1010" i="4"/>
  <c r="O1010" i="4"/>
  <c r="M1010" i="4"/>
  <c r="K1010" i="4"/>
  <c r="I1010" i="4"/>
  <c r="H1010" i="4"/>
  <c r="F1010" i="4"/>
  <c r="E1010" i="4"/>
  <c r="D1010" i="4"/>
  <c r="C1010" i="4"/>
  <c r="B1010" i="4"/>
  <c r="Q1009" i="4"/>
  <c r="P1009" i="4"/>
  <c r="O1009" i="4"/>
  <c r="M1009" i="4"/>
  <c r="K1009" i="4"/>
  <c r="I1009" i="4"/>
  <c r="H1009" i="4"/>
  <c r="F1009" i="4"/>
  <c r="E1009" i="4"/>
  <c r="D1009" i="4"/>
  <c r="C1009" i="4"/>
  <c r="B1009" i="4"/>
  <c r="Q1008" i="4"/>
  <c r="P1008" i="4"/>
  <c r="O1008" i="4"/>
  <c r="M1008" i="4"/>
  <c r="K1008" i="4"/>
  <c r="I1008" i="4"/>
  <c r="H1008" i="4"/>
  <c r="F1008" i="4"/>
  <c r="E1008" i="4"/>
  <c r="D1008" i="4"/>
  <c r="C1008" i="4"/>
  <c r="B1008" i="4"/>
  <c r="Q1007" i="4"/>
  <c r="P1007" i="4"/>
  <c r="O1007" i="4"/>
  <c r="M1007" i="4"/>
  <c r="K1007" i="4"/>
  <c r="I1007" i="4"/>
  <c r="H1007" i="4"/>
  <c r="F1007" i="4"/>
  <c r="E1007" i="4"/>
  <c r="D1007" i="4"/>
  <c r="C1007" i="4"/>
  <c r="B1007" i="4"/>
  <c r="Q1006" i="4"/>
  <c r="P1006" i="4"/>
  <c r="O1006" i="4"/>
  <c r="M1006" i="4"/>
  <c r="K1006" i="4"/>
  <c r="I1006" i="4"/>
  <c r="H1006" i="4"/>
  <c r="F1006" i="4"/>
  <c r="E1006" i="4"/>
  <c r="D1006" i="4"/>
  <c r="C1006" i="4"/>
  <c r="B1006" i="4"/>
  <c r="Q1005" i="4"/>
  <c r="P1005" i="4"/>
  <c r="O1005" i="4"/>
  <c r="M1005" i="4"/>
  <c r="K1005" i="4"/>
  <c r="I1005" i="4"/>
  <c r="H1005" i="4"/>
  <c r="F1005" i="4"/>
  <c r="E1005" i="4"/>
  <c r="D1005" i="4"/>
  <c r="C1005" i="4"/>
  <c r="B1005" i="4"/>
  <c r="Q1004" i="4"/>
  <c r="P1004" i="4"/>
  <c r="O1004" i="4"/>
  <c r="M1004" i="4"/>
  <c r="K1004" i="4"/>
  <c r="I1004" i="4"/>
  <c r="H1004" i="4"/>
  <c r="F1004" i="4"/>
  <c r="E1004" i="4"/>
  <c r="D1004" i="4"/>
  <c r="C1004" i="4"/>
  <c r="B1004" i="4"/>
  <c r="Q1003" i="4"/>
  <c r="P1003" i="4"/>
  <c r="O1003" i="4"/>
  <c r="M1003" i="4"/>
  <c r="K1003" i="4"/>
  <c r="I1003" i="4"/>
  <c r="H1003" i="4"/>
  <c r="F1003" i="4"/>
  <c r="E1003" i="4"/>
  <c r="D1003" i="4"/>
  <c r="C1003" i="4"/>
  <c r="B1003" i="4"/>
  <c r="Q1002" i="4"/>
  <c r="P1002" i="4"/>
  <c r="O1002" i="4"/>
  <c r="M1002" i="4"/>
  <c r="K1002" i="4"/>
  <c r="I1002" i="4"/>
  <c r="H1002" i="4"/>
  <c r="F1002" i="4"/>
  <c r="E1002" i="4"/>
  <c r="D1002" i="4"/>
  <c r="C1002" i="4"/>
  <c r="B1002" i="4"/>
  <c r="Q1001" i="4"/>
  <c r="P1001" i="4"/>
  <c r="O1001" i="4"/>
  <c r="M1001" i="4"/>
  <c r="K1001" i="4"/>
  <c r="I1001" i="4"/>
  <c r="H1001" i="4"/>
  <c r="F1001" i="4"/>
  <c r="E1001" i="4"/>
  <c r="D1001" i="4"/>
  <c r="C1001" i="4"/>
  <c r="B1001" i="4"/>
  <c r="Q1000" i="4"/>
  <c r="P1000" i="4"/>
  <c r="O1000" i="4"/>
  <c r="M1000" i="4"/>
  <c r="K1000" i="4"/>
  <c r="I1000" i="4"/>
  <c r="H1000" i="4"/>
  <c r="F1000" i="4"/>
  <c r="E1000" i="4"/>
  <c r="D1000" i="4"/>
  <c r="C1000" i="4"/>
  <c r="B1000" i="4"/>
  <c r="Q999" i="4"/>
  <c r="P999" i="4"/>
  <c r="O999" i="4"/>
  <c r="M999" i="4"/>
  <c r="K999" i="4"/>
  <c r="I999" i="4"/>
  <c r="H999" i="4"/>
  <c r="F999" i="4"/>
  <c r="E999" i="4"/>
  <c r="D999" i="4"/>
  <c r="C999" i="4"/>
  <c r="B999" i="4"/>
  <c r="Q998" i="4"/>
  <c r="P998" i="4"/>
  <c r="O998" i="4"/>
  <c r="M998" i="4"/>
  <c r="K998" i="4"/>
  <c r="I998" i="4"/>
  <c r="H998" i="4"/>
  <c r="F998" i="4"/>
  <c r="E998" i="4"/>
  <c r="D998" i="4"/>
  <c r="C998" i="4"/>
  <c r="B998" i="4"/>
  <c r="Q997" i="4"/>
  <c r="P997" i="4"/>
  <c r="O997" i="4"/>
  <c r="M997" i="4"/>
  <c r="K997" i="4"/>
  <c r="I997" i="4"/>
  <c r="H997" i="4"/>
  <c r="F997" i="4"/>
  <c r="E997" i="4"/>
  <c r="D997" i="4"/>
  <c r="C997" i="4"/>
  <c r="B997" i="4"/>
  <c r="Q996" i="4"/>
  <c r="P996" i="4"/>
  <c r="O996" i="4"/>
  <c r="M996" i="4"/>
  <c r="K996" i="4"/>
  <c r="I996" i="4"/>
  <c r="H996" i="4"/>
  <c r="F996" i="4"/>
  <c r="E996" i="4"/>
  <c r="D996" i="4"/>
  <c r="C996" i="4"/>
  <c r="B996" i="4"/>
  <c r="Q995" i="4"/>
  <c r="P995" i="4"/>
  <c r="O995" i="4"/>
  <c r="M995" i="4"/>
  <c r="K995" i="4"/>
  <c r="I995" i="4"/>
  <c r="H995" i="4"/>
  <c r="F995" i="4"/>
  <c r="E995" i="4"/>
  <c r="D995" i="4"/>
  <c r="C995" i="4"/>
  <c r="B995" i="4"/>
  <c r="Q994" i="4"/>
  <c r="P994" i="4"/>
  <c r="O994" i="4"/>
  <c r="M994" i="4"/>
  <c r="K994" i="4"/>
  <c r="I994" i="4"/>
  <c r="H994" i="4"/>
  <c r="F994" i="4"/>
  <c r="E994" i="4"/>
  <c r="D994" i="4"/>
  <c r="C994" i="4"/>
  <c r="B994" i="4"/>
  <c r="Q993" i="4"/>
  <c r="P993" i="4"/>
  <c r="O993" i="4"/>
  <c r="M993" i="4"/>
  <c r="K993" i="4"/>
  <c r="I993" i="4"/>
  <c r="H993" i="4"/>
  <c r="F993" i="4"/>
  <c r="E993" i="4"/>
  <c r="D993" i="4"/>
  <c r="C993" i="4"/>
  <c r="B993" i="4"/>
  <c r="Q992" i="4"/>
  <c r="P992" i="4"/>
  <c r="O992" i="4"/>
  <c r="M992" i="4"/>
  <c r="K992" i="4"/>
  <c r="I992" i="4"/>
  <c r="H992" i="4"/>
  <c r="F992" i="4"/>
  <c r="E992" i="4"/>
  <c r="D992" i="4"/>
  <c r="C992" i="4"/>
  <c r="B992" i="4"/>
  <c r="Q991" i="4"/>
  <c r="P991" i="4"/>
  <c r="O991" i="4"/>
  <c r="M991" i="4"/>
  <c r="K991" i="4"/>
  <c r="I991" i="4"/>
  <c r="H991" i="4"/>
  <c r="F991" i="4"/>
  <c r="E991" i="4"/>
  <c r="D991" i="4"/>
  <c r="C991" i="4"/>
  <c r="B991" i="4"/>
  <c r="Q990" i="4"/>
  <c r="P990" i="4"/>
  <c r="O990" i="4"/>
  <c r="M990" i="4"/>
  <c r="K990" i="4"/>
  <c r="I990" i="4"/>
  <c r="H990" i="4"/>
  <c r="F990" i="4"/>
  <c r="E990" i="4"/>
  <c r="D990" i="4"/>
  <c r="C990" i="4"/>
  <c r="B990" i="4"/>
  <c r="Q989" i="4"/>
  <c r="P989" i="4"/>
  <c r="O989" i="4"/>
  <c r="M989" i="4"/>
  <c r="K989" i="4"/>
  <c r="I989" i="4"/>
  <c r="H989" i="4"/>
  <c r="F989" i="4"/>
  <c r="E989" i="4"/>
  <c r="D989" i="4"/>
  <c r="C989" i="4"/>
  <c r="B989" i="4"/>
  <c r="Q988" i="4"/>
  <c r="P988" i="4"/>
  <c r="O988" i="4"/>
  <c r="M988" i="4"/>
  <c r="K988" i="4"/>
  <c r="I988" i="4"/>
  <c r="H988" i="4"/>
  <c r="F988" i="4"/>
  <c r="E988" i="4"/>
  <c r="D988" i="4"/>
  <c r="C988" i="4"/>
  <c r="B988" i="4"/>
  <c r="Q987" i="4"/>
  <c r="P987" i="4"/>
  <c r="O987" i="4"/>
  <c r="M987" i="4"/>
  <c r="K987" i="4"/>
  <c r="I987" i="4"/>
  <c r="H987" i="4"/>
  <c r="F987" i="4"/>
  <c r="E987" i="4"/>
  <c r="D987" i="4"/>
  <c r="C987" i="4"/>
  <c r="B987" i="4"/>
  <c r="Q986" i="4"/>
  <c r="P986" i="4"/>
  <c r="O986" i="4"/>
  <c r="M986" i="4"/>
  <c r="K986" i="4"/>
  <c r="I986" i="4"/>
  <c r="H986" i="4"/>
  <c r="F986" i="4"/>
  <c r="E986" i="4"/>
  <c r="D986" i="4"/>
  <c r="C986" i="4"/>
  <c r="B986" i="4"/>
  <c r="Q985" i="4"/>
  <c r="P985" i="4"/>
  <c r="O985" i="4"/>
  <c r="M985" i="4"/>
  <c r="K985" i="4"/>
  <c r="I985" i="4"/>
  <c r="H985" i="4"/>
  <c r="F985" i="4"/>
  <c r="E985" i="4"/>
  <c r="D985" i="4"/>
  <c r="C985" i="4"/>
  <c r="B985" i="4"/>
  <c r="Q984" i="4"/>
  <c r="P984" i="4"/>
  <c r="O984" i="4"/>
  <c r="M984" i="4"/>
  <c r="K984" i="4"/>
  <c r="I984" i="4"/>
  <c r="H984" i="4"/>
  <c r="F984" i="4"/>
  <c r="E984" i="4"/>
  <c r="D984" i="4"/>
  <c r="C984" i="4"/>
  <c r="B984" i="4"/>
  <c r="Q983" i="4"/>
  <c r="P983" i="4"/>
  <c r="O983" i="4"/>
  <c r="M983" i="4"/>
  <c r="K983" i="4"/>
  <c r="I983" i="4"/>
  <c r="H983" i="4"/>
  <c r="F983" i="4"/>
  <c r="E983" i="4"/>
  <c r="D983" i="4"/>
  <c r="C983" i="4"/>
  <c r="B983" i="4"/>
  <c r="Q982" i="4"/>
  <c r="P982" i="4"/>
  <c r="O982" i="4"/>
  <c r="M982" i="4"/>
  <c r="K982" i="4"/>
  <c r="I982" i="4"/>
  <c r="H982" i="4"/>
  <c r="F982" i="4"/>
  <c r="E982" i="4"/>
  <c r="D982" i="4"/>
  <c r="C982" i="4"/>
  <c r="B982" i="4"/>
  <c r="Q981" i="4"/>
  <c r="P981" i="4"/>
  <c r="O981" i="4"/>
  <c r="M981" i="4"/>
  <c r="K981" i="4"/>
  <c r="I981" i="4"/>
  <c r="H981" i="4"/>
  <c r="F981" i="4"/>
  <c r="E981" i="4"/>
  <c r="D981" i="4"/>
  <c r="C981" i="4"/>
  <c r="B981" i="4"/>
  <c r="Q980" i="4"/>
  <c r="P980" i="4"/>
  <c r="O980" i="4"/>
  <c r="M980" i="4"/>
  <c r="I980" i="4"/>
  <c r="H980" i="4"/>
  <c r="F980" i="4"/>
  <c r="E980" i="4"/>
  <c r="D980" i="4"/>
  <c r="C980" i="4"/>
  <c r="B980" i="4"/>
  <c r="Q979" i="4"/>
  <c r="O979" i="4"/>
  <c r="P979" i="4" s="1"/>
  <c r="M979" i="4"/>
  <c r="I979" i="4"/>
  <c r="H979" i="4"/>
  <c r="F979" i="4"/>
  <c r="E979" i="4"/>
  <c r="D979" i="4"/>
  <c r="C979" i="4"/>
  <c r="B979" i="4"/>
  <c r="Q978" i="4"/>
  <c r="P978" i="4"/>
  <c r="O978" i="4"/>
  <c r="M978" i="4"/>
  <c r="I978" i="4"/>
  <c r="H978" i="4"/>
  <c r="F978" i="4"/>
  <c r="E978" i="4"/>
  <c r="D978" i="4"/>
  <c r="C978" i="4"/>
  <c r="B978" i="4"/>
  <c r="Q977" i="4"/>
  <c r="O977" i="4"/>
  <c r="P977" i="4" s="1"/>
  <c r="M977" i="4"/>
  <c r="K977" i="4"/>
  <c r="I977" i="4"/>
  <c r="H977" i="4"/>
  <c r="F977" i="4"/>
  <c r="E977" i="4"/>
  <c r="D977" i="4"/>
  <c r="C977" i="4"/>
  <c r="B977" i="4"/>
  <c r="Q976" i="4"/>
  <c r="O976" i="4"/>
  <c r="P976" i="4" s="1"/>
  <c r="M976" i="4"/>
  <c r="K976" i="4"/>
  <c r="I976" i="4"/>
  <c r="H976" i="4"/>
  <c r="F976" i="4"/>
  <c r="E976" i="4"/>
  <c r="D976" i="4"/>
  <c r="C976" i="4"/>
  <c r="B976" i="4"/>
  <c r="Q975" i="4"/>
  <c r="O975" i="4"/>
  <c r="P975" i="4" s="1"/>
  <c r="M975" i="4"/>
  <c r="K975" i="4"/>
  <c r="I975" i="4"/>
  <c r="H975" i="4"/>
  <c r="F975" i="4"/>
  <c r="E975" i="4"/>
  <c r="D975" i="4"/>
  <c r="C975" i="4"/>
  <c r="B975" i="4"/>
  <c r="Q974" i="4"/>
  <c r="O974" i="4"/>
  <c r="P974" i="4" s="1"/>
  <c r="M974" i="4"/>
  <c r="K974" i="4"/>
  <c r="I974" i="4"/>
  <c r="H974" i="4"/>
  <c r="F974" i="4"/>
  <c r="E974" i="4"/>
  <c r="D974" i="4"/>
  <c r="C974" i="4"/>
  <c r="B974" i="4"/>
  <c r="Q973" i="4"/>
  <c r="O973" i="4"/>
  <c r="P973" i="4" s="1"/>
  <c r="M973" i="4"/>
  <c r="K973" i="4"/>
  <c r="I973" i="4"/>
  <c r="H973" i="4"/>
  <c r="F973" i="4"/>
  <c r="E973" i="4"/>
  <c r="D973" i="4"/>
  <c r="C973" i="4"/>
  <c r="B973" i="4"/>
  <c r="Q972" i="4"/>
  <c r="O972" i="4"/>
  <c r="P972" i="4" s="1"/>
  <c r="M972" i="4"/>
  <c r="K972" i="4"/>
  <c r="I972" i="4"/>
  <c r="H972" i="4"/>
  <c r="F972" i="4"/>
  <c r="E972" i="4"/>
  <c r="D972" i="4"/>
  <c r="C972" i="4"/>
  <c r="B972" i="4"/>
  <c r="Q971" i="4"/>
  <c r="O971" i="4"/>
  <c r="P971" i="4" s="1"/>
  <c r="M971" i="4"/>
  <c r="K971" i="4"/>
  <c r="I971" i="4"/>
  <c r="H971" i="4"/>
  <c r="F971" i="4"/>
  <c r="E971" i="4"/>
  <c r="D971" i="4"/>
  <c r="C971" i="4"/>
  <c r="B971" i="4"/>
  <c r="Q970" i="4"/>
  <c r="O970" i="4"/>
  <c r="P970" i="4" s="1"/>
  <c r="M970" i="4"/>
  <c r="K970" i="4"/>
  <c r="I970" i="4"/>
  <c r="H970" i="4"/>
  <c r="F970" i="4"/>
  <c r="E970" i="4"/>
  <c r="D970" i="4"/>
  <c r="C970" i="4"/>
  <c r="B970" i="4"/>
  <c r="Q969" i="4"/>
  <c r="O969" i="4"/>
  <c r="P969" i="4" s="1"/>
  <c r="M969" i="4"/>
  <c r="K969" i="4"/>
  <c r="I969" i="4"/>
  <c r="H969" i="4"/>
  <c r="F969" i="4"/>
  <c r="E969" i="4"/>
  <c r="D969" i="4"/>
  <c r="C969" i="4"/>
  <c r="B969" i="4"/>
  <c r="Q968" i="4"/>
  <c r="O968" i="4"/>
  <c r="P968" i="4" s="1"/>
  <c r="M968" i="4"/>
  <c r="I968" i="4"/>
  <c r="H968" i="4"/>
  <c r="F968" i="4"/>
  <c r="E968" i="4"/>
  <c r="D968" i="4"/>
  <c r="C968" i="4"/>
  <c r="B968" i="4"/>
  <c r="Q967" i="4"/>
  <c r="P967" i="4"/>
  <c r="O967" i="4"/>
  <c r="M967" i="4"/>
  <c r="K967" i="4"/>
  <c r="I967" i="4"/>
  <c r="H967" i="4"/>
  <c r="F967" i="4"/>
  <c r="E967" i="4"/>
  <c r="D967" i="4"/>
  <c r="C967" i="4"/>
  <c r="B967" i="4"/>
  <c r="Q966" i="4"/>
  <c r="P966" i="4"/>
  <c r="O966" i="4"/>
  <c r="M966" i="4"/>
  <c r="I966" i="4"/>
  <c r="H966" i="4"/>
  <c r="F966" i="4"/>
  <c r="E966" i="4"/>
  <c r="D966" i="4"/>
  <c r="C966" i="4"/>
  <c r="B966" i="4"/>
  <c r="Q965" i="4"/>
  <c r="O965" i="4"/>
  <c r="P965" i="4" s="1"/>
  <c r="M965" i="4"/>
  <c r="I965" i="4"/>
  <c r="H965" i="4"/>
  <c r="F965" i="4"/>
  <c r="E965" i="4"/>
  <c r="D965" i="4"/>
  <c r="C965" i="4"/>
  <c r="B965" i="4"/>
  <c r="Q964" i="4"/>
  <c r="P964" i="4"/>
  <c r="O964" i="4"/>
  <c r="M964" i="4"/>
  <c r="I964" i="4"/>
  <c r="H964" i="4"/>
  <c r="F964" i="4"/>
  <c r="E964" i="4"/>
  <c r="D964" i="4"/>
  <c r="C964" i="4"/>
  <c r="B964" i="4"/>
  <c r="Q963" i="4"/>
  <c r="O963" i="4"/>
  <c r="P963" i="4" s="1"/>
  <c r="M963" i="4"/>
  <c r="I963" i="4"/>
  <c r="H963" i="4"/>
  <c r="F963" i="4"/>
  <c r="E963" i="4"/>
  <c r="D963" i="4"/>
  <c r="C963" i="4"/>
  <c r="B963" i="4"/>
  <c r="Q962" i="4"/>
  <c r="P962" i="4"/>
  <c r="O962" i="4"/>
  <c r="M962" i="4"/>
  <c r="I962" i="4"/>
  <c r="H962" i="4"/>
  <c r="F962" i="4"/>
  <c r="E962" i="4"/>
  <c r="D962" i="4"/>
  <c r="C962" i="4"/>
  <c r="B962" i="4"/>
  <c r="Q961" i="4"/>
  <c r="O961" i="4"/>
  <c r="P961" i="4" s="1"/>
  <c r="M961" i="4"/>
  <c r="I961" i="4"/>
  <c r="H961" i="4"/>
  <c r="F961" i="4"/>
  <c r="E961" i="4"/>
  <c r="D961" i="4"/>
  <c r="C961" i="4"/>
  <c r="B961" i="4"/>
  <c r="Q960" i="4"/>
  <c r="P960" i="4"/>
  <c r="O960" i="4"/>
  <c r="M960" i="4"/>
  <c r="I960" i="4"/>
  <c r="H960" i="4"/>
  <c r="F960" i="4"/>
  <c r="E960" i="4"/>
  <c r="D960" i="4"/>
  <c r="C960" i="4"/>
  <c r="B960" i="4"/>
  <c r="Q959" i="4"/>
  <c r="O959" i="4"/>
  <c r="P959" i="4" s="1"/>
  <c r="M959" i="4"/>
  <c r="I959" i="4"/>
  <c r="H959" i="4"/>
  <c r="F959" i="4"/>
  <c r="E959" i="4"/>
  <c r="D959" i="4"/>
  <c r="C959" i="4"/>
  <c r="B959" i="4"/>
  <c r="Q958" i="4"/>
  <c r="P958" i="4"/>
  <c r="O958" i="4"/>
  <c r="M958" i="4"/>
  <c r="I958" i="4"/>
  <c r="H958" i="4"/>
  <c r="F958" i="4"/>
  <c r="E958" i="4"/>
  <c r="D958" i="4"/>
  <c r="C958" i="4"/>
  <c r="B958" i="4"/>
  <c r="Q957" i="4"/>
  <c r="O957" i="4"/>
  <c r="P957" i="4" s="1"/>
  <c r="M957" i="4"/>
  <c r="I957" i="4"/>
  <c r="H957" i="4"/>
  <c r="F957" i="4"/>
  <c r="E957" i="4"/>
  <c r="D957" i="4"/>
  <c r="C957" i="4"/>
  <c r="B957" i="4"/>
  <c r="Q956" i="4"/>
  <c r="P956" i="4"/>
  <c r="O956" i="4"/>
  <c r="M956" i="4"/>
  <c r="I956" i="4"/>
  <c r="H956" i="4"/>
  <c r="F956" i="4"/>
  <c r="E956" i="4"/>
  <c r="D956" i="4"/>
  <c r="C956" i="4"/>
  <c r="B956" i="4"/>
  <c r="Q955" i="4"/>
  <c r="O955" i="4"/>
  <c r="P955" i="4" s="1"/>
  <c r="M955" i="4"/>
  <c r="I955" i="4"/>
  <c r="H955" i="4"/>
  <c r="F955" i="4"/>
  <c r="E955" i="4"/>
  <c r="D955" i="4"/>
  <c r="C955" i="4"/>
  <c r="B955" i="4"/>
  <c r="Q954" i="4"/>
  <c r="P954" i="4"/>
  <c r="O954" i="4"/>
  <c r="M954" i="4"/>
  <c r="I954" i="4"/>
  <c r="H954" i="4"/>
  <c r="F954" i="4"/>
  <c r="E954" i="4"/>
  <c r="D954" i="4"/>
  <c r="C954" i="4"/>
  <c r="B954" i="4"/>
  <c r="Q953" i="4"/>
  <c r="O953" i="4"/>
  <c r="P953" i="4" s="1"/>
  <c r="M953" i="4"/>
  <c r="I953" i="4"/>
  <c r="H953" i="4"/>
  <c r="F953" i="4"/>
  <c r="E953" i="4"/>
  <c r="D953" i="4"/>
  <c r="C953" i="4"/>
  <c r="B953" i="4"/>
  <c r="Q952" i="4"/>
  <c r="P952" i="4"/>
  <c r="O952" i="4"/>
  <c r="M952" i="4"/>
  <c r="K952" i="4"/>
  <c r="I952" i="4"/>
  <c r="H952" i="4"/>
  <c r="F952" i="4"/>
  <c r="E952" i="4"/>
  <c r="D952" i="4"/>
  <c r="C952" i="4"/>
  <c r="B952" i="4"/>
  <c r="Q951" i="4"/>
  <c r="P951" i="4"/>
  <c r="O951" i="4"/>
  <c r="M951" i="4"/>
  <c r="K951" i="4"/>
  <c r="I951" i="4"/>
  <c r="H951" i="4"/>
  <c r="F951" i="4"/>
  <c r="E951" i="4"/>
  <c r="D951" i="4"/>
  <c r="C951" i="4"/>
  <c r="B951" i="4"/>
  <c r="Q950" i="4"/>
  <c r="P950" i="4"/>
  <c r="O950" i="4"/>
  <c r="M950" i="4"/>
  <c r="K950" i="4"/>
  <c r="I950" i="4"/>
  <c r="H950" i="4"/>
  <c r="F950" i="4"/>
  <c r="E950" i="4"/>
  <c r="D950" i="4"/>
  <c r="C950" i="4"/>
  <c r="B950" i="4"/>
  <c r="Q949" i="4"/>
  <c r="P949" i="4"/>
  <c r="O949" i="4"/>
  <c r="M949" i="4"/>
  <c r="K949" i="4"/>
  <c r="I949" i="4"/>
  <c r="H949" i="4"/>
  <c r="F949" i="4"/>
  <c r="E949" i="4"/>
  <c r="D949" i="4"/>
  <c r="C949" i="4"/>
  <c r="B949" i="4"/>
  <c r="Q948" i="4"/>
  <c r="P948" i="4"/>
  <c r="O948" i="4"/>
  <c r="M948" i="4"/>
  <c r="K948" i="4"/>
  <c r="I948" i="4"/>
  <c r="H948" i="4"/>
  <c r="F948" i="4"/>
  <c r="E948" i="4"/>
  <c r="D948" i="4"/>
  <c r="C948" i="4"/>
  <c r="B948" i="4"/>
  <c r="Q947" i="4"/>
  <c r="P947" i="4"/>
  <c r="O947" i="4"/>
  <c r="M947" i="4"/>
  <c r="K947" i="4"/>
  <c r="I947" i="4"/>
  <c r="H947" i="4"/>
  <c r="F947" i="4"/>
  <c r="E947" i="4"/>
  <c r="D947" i="4"/>
  <c r="C947" i="4"/>
  <c r="B947" i="4"/>
  <c r="Q946" i="4"/>
  <c r="P946" i="4"/>
  <c r="O946" i="4"/>
  <c r="M946" i="4"/>
  <c r="K946" i="4"/>
  <c r="I946" i="4"/>
  <c r="H946" i="4"/>
  <c r="F946" i="4"/>
  <c r="E946" i="4"/>
  <c r="D946" i="4"/>
  <c r="C946" i="4"/>
  <c r="B946" i="4"/>
  <c r="Q945" i="4"/>
  <c r="P945" i="4"/>
  <c r="O945" i="4"/>
  <c r="M945" i="4"/>
  <c r="K945" i="4"/>
  <c r="I945" i="4"/>
  <c r="H945" i="4"/>
  <c r="F945" i="4"/>
  <c r="E945" i="4"/>
  <c r="D945" i="4"/>
  <c r="C945" i="4"/>
  <c r="B945" i="4"/>
  <c r="Q944" i="4"/>
  <c r="P944" i="4"/>
  <c r="O944" i="4"/>
  <c r="M944" i="4"/>
  <c r="K944" i="4"/>
  <c r="I944" i="4"/>
  <c r="H944" i="4"/>
  <c r="F944" i="4"/>
  <c r="E944" i="4"/>
  <c r="D944" i="4"/>
  <c r="C944" i="4"/>
  <c r="B944" i="4"/>
  <c r="Q943" i="4"/>
  <c r="P943" i="4"/>
  <c r="O943" i="4"/>
  <c r="M943" i="4"/>
  <c r="K943" i="4"/>
  <c r="I943" i="4"/>
  <c r="H943" i="4"/>
  <c r="F943" i="4"/>
  <c r="E943" i="4"/>
  <c r="D943" i="4"/>
  <c r="C943" i="4"/>
  <c r="B943" i="4"/>
  <c r="Q942" i="4"/>
  <c r="P942" i="4"/>
  <c r="O942" i="4"/>
  <c r="M942" i="4"/>
  <c r="K942" i="4"/>
  <c r="I942" i="4"/>
  <c r="H942" i="4"/>
  <c r="F942" i="4"/>
  <c r="E942" i="4"/>
  <c r="D942" i="4"/>
  <c r="C942" i="4"/>
  <c r="B942" i="4"/>
  <c r="Q941" i="4"/>
  <c r="P941" i="4"/>
  <c r="O941" i="4"/>
  <c r="M941" i="4"/>
  <c r="K941" i="4"/>
  <c r="I941" i="4"/>
  <c r="H941" i="4"/>
  <c r="F941" i="4"/>
  <c r="E941" i="4"/>
  <c r="D941" i="4"/>
  <c r="C941" i="4"/>
  <c r="B941" i="4"/>
  <c r="Q940" i="4"/>
  <c r="P940" i="4"/>
  <c r="O940" i="4"/>
  <c r="M940" i="4"/>
  <c r="K940" i="4"/>
  <c r="I940" i="4"/>
  <c r="H940" i="4"/>
  <c r="F940" i="4"/>
  <c r="E940" i="4"/>
  <c r="D940" i="4"/>
  <c r="C940" i="4"/>
  <c r="B940" i="4"/>
  <c r="Q939" i="4"/>
  <c r="P939" i="4"/>
  <c r="O939" i="4"/>
  <c r="M939" i="4"/>
  <c r="K939" i="4"/>
  <c r="I939" i="4"/>
  <c r="H939" i="4"/>
  <c r="F939" i="4"/>
  <c r="E939" i="4"/>
  <c r="D939" i="4"/>
  <c r="C939" i="4"/>
  <c r="B939" i="4"/>
  <c r="Q938" i="4"/>
  <c r="P938" i="4"/>
  <c r="O938" i="4"/>
  <c r="M938" i="4"/>
  <c r="K938" i="4"/>
  <c r="I938" i="4"/>
  <c r="H938" i="4"/>
  <c r="F938" i="4"/>
  <c r="E938" i="4"/>
  <c r="D938" i="4"/>
  <c r="C938" i="4"/>
  <c r="B938" i="4"/>
  <c r="Q937" i="4"/>
  <c r="P937" i="4"/>
  <c r="O937" i="4"/>
  <c r="M937" i="4"/>
  <c r="K937" i="4"/>
  <c r="I937" i="4"/>
  <c r="H937" i="4"/>
  <c r="F937" i="4"/>
  <c r="E937" i="4"/>
  <c r="D937" i="4"/>
  <c r="C937" i="4"/>
  <c r="B937" i="4"/>
  <c r="Q936" i="4"/>
  <c r="P936" i="4"/>
  <c r="O936" i="4"/>
  <c r="M936" i="4"/>
  <c r="K936" i="4"/>
  <c r="I936" i="4"/>
  <c r="H936" i="4"/>
  <c r="F936" i="4"/>
  <c r="E936" i="4"/>
  <c r="D936" i="4"/>
  <c r="C936" i="4"/>
  <c r="B936" i="4"/>
  <c r="Q935" i="4"/>
  <c r="P935" i="4"/>
  <c r="O935" i="4"/>
  <c r="M935" i="4"/>
  <c r="K935" i="4"/>
  <c r="I935" i="4"/>
  <c r="H935" i="4"/>
  <c r="F935" i="4"/>
  <c r="E935" i="4"/>
  <c r="D935" i="4"/>
  <c r="C935" i="4"/>
  <c r="B935" i="4"/>
  <c r="Q934" i="4"/>
  <c r="P934" i="4"/>
  <c r="O934" i="4"/>
  <c r="M934" i="4"/>
  <c r="K934" i="4"/>
  <c r="I934" i="4"/>
  <c r="H934" i="4"/>
  <c r="F934" i="4"/>
  <c r="E934" i="4"/>
  <c r="D934" i="4"/>
  <c r="C934" i="4"/>
  <c r="B934" i="4"/>
  <c r="Q933" i="4"/>
  <c r="P933" i="4"/>
  <c r="O933" i="4"/>
  <c r="M933" i="4"/>
  <c r="K933" i="4"/>
  <c r="I933" i="4"/>
  <c r="H933" i="4"/>
  <c r="F933" i="4"/>
  <c r="E933" i="4"/>
  <c r="D933" i="4"/>
  <c r="C933" i="4"/>
  <c r="B933" i="4"/>
  <c r="Q932" i="4"/>
  <c r="P932" i="4"/>
  <c r="O932" i="4"/>
  <c r="M932" i="4"/>
  <c r="K932" i="4"/>
  <c r="I932" i="4"/>
  <c r="H932" i="4"/>
  <c r="F932" i="4"/>
  <c r="E932" i="4"/>
  <c r="D932" i="4"/>
  <c r="C932" i="4"/>
  <c r="B932" i="4"/>
  <c r="Q931" i="4"/>
  <c r="P931" i="4"/>
  <c r="O931" i="4"/>
  <c r="M931" i="4"/>
  <c r="K931" i="4"/>
  <c r="I931" i="4"/>
  <c r="H931" i="4"/>
  <c r="F931" i="4"/>
  <c r="E931" i="4"/>
  <c r="D931" i="4"/>
  <c r="C931" i="4"/>
  <c r="B931" i="4"/>
  <c r="Q930" i="4"/>
  <c r="P930" i="4"/>
  <c r="O930" i="4"/>
  <c r="M930" i="4"/>
  <c r="K930" i="4"/>
  <c r="I930" i="4"/>
  <c r="H930" i="4"/>
  <c r="F930" i="4"/>
  <c r="E930" i="4"/>
  <c r="D930" i="4"/>
  <c r="C930" i="4"/>
  <c r="B930" i="4"/>
  <c r="Q929" i="4"/>
  <c r="P929" i="4"/>
  <c r="O929" i="4"/>
  <c r="M929" i="4"/>
  <c r="K929" i="4"/>
  <c r="I929" i="4"/>
  <c r="H929" i="4"/>
  <c r="F929" i="4"/>
  <c r="E929" i="4"/>
  <c r="D929" i="4"/>
  <c r="C929" i="4"/>
  <c r="B929" i="4"/>
  <c r="Q928" i="4"/>
  <c r="P928" i="4"/>
  <c r="O928" i="4"/>
  <c r="M928" i="4"/>
  <c r="K928" i="4"/>
  <c r="I928" i="4"/>
  <c r="H928" i="4"/>
  <c r="F928" i="4"/>
  <c r="E928" i="4"/>
  <c r="D928" i="4"/>
  <c r="C928" i="4"/>
  <c r="B928" i="4"/>
  <c r="Q927" i="4"/>
  <c r="P927" i="4"/>
  <c r="O927" i="4"/>
  <c r="M927" i="4"/>
  <c r="K927" i="4"/>
  <c r="I927" i="4"/>
  <c r="H927" i="4"/>
  <c r="F927" i="4"/>
  <c r="E927" i="4"/>
  <c r="D927" i="4"/>
  <c r="C927" i="4"/>
  <c r="B927" i="4"/>
  <c r="Q926" i="4"/>
  <c r="P926" i="4"/>
  <c r="O926" i="4"/>
  <c r="M926" i="4"/>
  <c r="K926" i="4"/>
  <c r="I926" i="4"/>
  <c r="H926" i="4"/>
  <c r="F926" i="4"/>
  <c r="E926" i="4"/>
  <c r="D926" i="4"/>
  <c r="C926" i="4"/>
  <c r="B926" i="4"/>
  <c r="Q925" i="4"/>
  <c r="P925" i="4"/>
  <c r="O925" i="4"/>
  <c r="M925" i="4"/>
  <c r="K925" i="4"/>
  <c r="I925" i="4"/>
  <c r="H925" i="4"/>
  <c r="F925" i="4"/>
  <c r="E925" i="4"/>
  <c r="D925" i="4"/>
  <c r="C925" i="4"/>
  <c r="B925" i="4"/>
  <c r="Q924" i="4"/>
  <c r="P924" i="4"/>
  <c r="O924" i="4"/>
  <c r="M924" i="4"/>
  <c r="K924" i="4"/>
  <c r="I924" i="4"/>
  <c r="H924" i="4"/>
  <c r="F924" i="4"/>
  <c r="E924" i="4"/>
  <c r="D924" i="4"/>
  <c r="C924" i="4"/>
  <c r="B924" i="4"/>
  <c r="Q923" i="4"/>
  <c r="P923" i="4"/>
  <c r="O923" i="4"/>
  <c r="M923" i="4"/>
  <c r="K923" i="4"/>
  <c r="I923" i="4"/>
  <c r="H923" i="4"/>
  <c r="F923" i="4"/>
  <c r="E923" i="4"/>
  <c r="D923" i="4"/>
  <c r="C923" i="4"/>
  <c r="B923" i="4"/>
  <c r="Q922" i="4"/>
  <c r="P922" i="4"/>
  <c r="O922" i="4"/>
  <c r="M922" i="4"/>
  <c r="K922" i="4"/>
  <c r="I922" i="4"/>
  <c r="H922" i="4"/>
  <c r="F922" i="4"/>
  <c r="E922" i="4"/>
  <c r="D922" i="4"/>
  <c r="C922" i="4"/>
  <c r="B922" i="4"/>
  <c r="Q921" i="4"/>
  <c r="P921" i="4"/>
  <c r="O921" i="4"/>
  <c r="M921" i="4"/>
  <c r="K921" i="4"/>
  <c r="I921" i="4"/>
  <c r="H921" i="4"/>
  <c r="F921" i="4"/>
  <c r="E921" i="4"/>
  <c r="D921" i="4"/>
  <c r="C921" i="4"/>
  <c r="B921" i="4"/>
  <c r="Q920" i="4"/>
  <c r="P920" i="4"/>
  <c r="O920" i="4"/>
  <c r="M920" i="4"/>
  <c r="K920" i="4"/>
  <c r="I920" i="4"/>
  <c r="H920" i="4"/>
  <c r="F920" i="4"/>
  <c r="E920" i="4"/>
  <c r="D920" i="4"/>
  <c r="C920" i="4"/>
  <c r="B920" i="4"/>
  <c r="Q919" i="4"/>
  <c r="P919" i="4"/>
  <c r="O919" i="4"/>
  <c r="M919" i="4"/>
  <c r="K919" i="4"/>
  <c r="I919" i="4"/>
  <c r="H919" i="4"/>
  <c r="F919" i="4"/>
  <c r="E919" i="4"/>
  <c r="D919" i="4"/>
  <c r="C919" i="4"/>
  <c r="B919" i="4"/>
  <c r="Q918" i="4"/>
  <c r="P918" i="4"/>
  <c r="O918" i="4"/>
  <c r="M918" i="4"/>
  <c r="K918" i="4"/>
  <c r="I918" i="4"/>
  <c r="H918" i="4"/>
  <c r="F918" i="4"/>
  <c r="E918" i="4"/>
  <c r="D918" i="4"/>
  <c r="C918" i="4"/>
  <c r="B918" i="4"/>
  <c r="Q917" i="4"/>
  <c r="P917" i="4"/>
  <c r="O917" i="4"/>
  <c r="M917" i="4"/>
  <c r="K917" i="4"/>
  <c r="I917" i="4"/>
  <c r="H917" i="4"/>
  <c r="F917" i="4"/>
  <c r="E917" i="4"/>
  <c r="D917" i="4"/>
  <c r="C917" i="4"/>
  <c r="B917" i="4"/>
  <c r="Q916" i="4"/>
  <c r="P916" i="4"/>
  <c r="O916" i="4"/>
  <c r="M916" i="4"/>
  <c r="K916" i="4"/>
  <c r="I916" i="4"/>
  <c r="H916" i="4"/>
  <c r="F916" i="4"/>
  <c r="E916" i="4"/>
  <c r="D916" i="4"/>
  <c r="C916" i="4"/>
  <c r="B916" i="4"/>
  <c r="Q915" i="4"/>
  <c r="P915" i="4"/>
  <c r="O915" i="4"/>
  <c r="M915" i="4"/>
  <c r="K915" i="4"/>
  <c r="I915" i="4"/>
  <c r="H915" i="4"/>
  <c r="F915" i="4"/>
  <c r="E915" i="4"/>
  <c r="D915" i="4"/>
  <c r="C915" i="4"/>
  <c r="B915" i="4"/>
  <c r="Q914" i="4"/>
  <c r="P914" i="4"/>
  <c r="O914" i="4"/>
  <c r="M914" i="4"/>
  <c r="K914" i="4"/>
  <c r="I914" i="4"/>
  <c r="H914" i="4"/>
  <c r="F914" i="4"/>
  <c r="E914" i="4"/>
  <c r="D914" i="4"/>
  <c r="C914" i="4"/>
  <c r="B914" i="4"/>
  <c r="Q913" i="4"/>
  <c r="P913" i="4"/>
  <c r="O913" i="4"/>
  <c r="M913" i="4"/>
  <c r="K913" i="4"/>
  <c r="I913" i="4"/>
  <c r="H913" i="4"/>
  <c r="F913" i="4"/>
  <c r="E913" i="4"/>
  <c r="D913" i="4"/>
  <c r="C913" i="4"/>
  <c r="B913" i="4"/>
  <c r="Q912" i="4"/>
  <c r="P912" i="4"/>
  <c r="O912" i="4"/>
  <c r="M912" i="4"/>
  <c r="I912" i="4"/>
  <c r="H912" i="4"/>
  <c r="F912" i="4"/>
  <c r="E912" i="4"/>
  <c r="D912" i="4"/>
  <c r="C912" i="4"/>
  <c r="B912" i="4"/>
  <c r="Q911" i="4"/>
  <c r="O911" i="4"/>
  <c r="P911" i="4" s="1"/>
  <c r="M911" i="4"/>
  <c r="I911" i="4"/>
  <c r="H911" i="4"/>
  <c r="F911" i="4"/>
  <c r="E911" i="4"/>
  <c r="D911" i="4"/>
  <c r="C911" i="4"/>
  <c r="B911" i="4"/>
  <c r="Q910" i="4"/>
  <c r="P910" i="4"/>
  <c r="O910" i="4"/>
  <c r="M910" i="4"/>
  <c r="I910" i="4"/>
  <c r="H910" i="4"/>
  <c r="F910" i="4"/>
  <c r="E910" i="4"/>
  <c r="D910" i="4"/>
  <c r="C910" i="4"/>
  <c r="B910" i="4"/>
  <c r="Q909" i="4"/>
  <c r="O909" i="4"/>
  <c r="P909" i="4" s="1"/>
  <c r="M909" i="4"/>
  <c r="I909" i="4"/>
  <c r="H909" i="4"/>
  <c r="F909" i="4"/>
  <c r="E909" i="4"/>
  <c r="D909" i="4"/>
  <c r="C909" i="4"/>
  <c r="B909" i="4"/>
  <c r="Q908" i="4"/>
  <c r="P908" i="4"/>
  <c r="O908" i="4"/>
  <c r="M908" i="4"/>
  <c r="I908" i="4"/>
  <c r="H908" i="4"/>
  <c r="F908" i="4"/>
  <c r="E908" i="4"/>
  <c r="D908" i="4"/>
  <c r="C908" i="4"/>
  <c r="B908" i="4"/>
  <c r="Q907" i="4"/>
  <c r="O907" i="4"/>
  <c r="P907" i="4" s="1"/>
  <c r="M907" i="4"/>
  <c r="I907" i="4"/>
  <c r="H907" i="4"/>
  <c r="F907" i="4"/>
  <c r="E907" i="4"/>
  <c r="D907" i="4"/>
  <c r="C907" i="4"/>
  <c r="B907" i="4"/>
  <c r="Q906" i="4"/>
  <c r="P906" i="4"/>
  <c r="O906" i="4"/>
  <c r="M906" i="4"/>
  <c r="I906" i="4"/>
  <c r="H906" i="4"/>
  <c r="F906" i="4"/>
  <c r="E906" i="4"/>
  <c r="D906" i="4"/>
  <c r="C906" i="4"/>
  <c r="B906" i="4"/>
  <c r="Q905" i="4"/>
  <c r="O905" i="4"/>
  <c r="P905" i="4" s="1"/>
  <c r="M905" i="4"/>
  <c r="I905" i="4"/>
  <c r="H905" i="4"/>
  <c r="F905" i="4"/>
  <c r="E905" i="4"/>
  <c r="D905" i="4"/>
  <c r="C905" i="4"/>
  <c r="B905" i="4"/>
  <c r="Q904" i="4"/>
  <c r="P904" i="4"/>
  <c r="O904" i="4"/>
  <c r="M904" i="4"/>
  <c r="I904" i="4"/>
  <c r="H904" i="4"/>
  <c r="F904" i="4"/>
  <c r="E904" i="4"/>
  <c r="D904" i="4"/>
  <c r="C904" i="4"/>
  <c r="B904" i="4"/>
  <c r="Q903" i="4"/>
  <c r="O903" i="4"/>
  <c r="P903" i="4" s="1"/>
  <c r="M903" i="4"/>
  <c r="I903" i="4"/>
  <c r="H903" i="4"/>
  <c r="F903" i="4"/>
  <c r="E903" i="4"/>
  <c r="D903" i="4"/>
  <c r="C903" i="4"/>
  <c r="B903" i="4"/>
  <c r="Q902" i="4"/>
  <c r="P902" i="4"/>
  <c r="O902" i="4"/>
  <c r="M902" i="4"/>
  <c r="I902" i="4"/>
  <c r="H902" i="4"/>
  <c r="F902" i="4"/>
  <c r="E902" i="4"/>
  <c r="D902" i="4"/>
  <c r="C902" i="4"/>
  <c r="B902" i="4"/>
  <c r="Q901" i="4"/>
  <c r="O901" i="4"/>
  <c r="P901" i="4" s="1"/>
  <c r="M901" i="4"/>
  <c r="K901" i="4"/>
  <c r="I901" i="4"/>
  <c r="H901" i="4"/>
  <c r="F901" i="4"/>
  <c r="E901" i="4"/>
  <c r="D901" i="4"/>
  <c r="C901" i="4"/>
  <c r="B901" i="4"/>
  <c r="Q900" i="4"/>
  <c r="O900" i="4"/>
  <c r="P900" i="4" s="1"/>
  <c r="M900" i="4"/>
  <c r="I900" i="4"/>
  <c r="H900" i="4"/>
  <c r="F900" i="4"/>
  <c r="E900" i="4"/>
  <c r="D900" i="4"/>
  <c r="C900" i="4"/>
  <c r="B900" i="4"/>
  <c r="Q899" i="4"/>
  <c r="P899" i="4"/>
  <c r="O899" i="4"/>
  <c r="M899" i="4"/>
  <c r="I899" i="4"/>
  <c r="H899" i="4"/>
  <c r="F899" i="4"/>
  <c r="E899" i="4"/>
  <c r="D899" i="4"/>
  <c r="C899" i="4"/>
  <c r="B899" i="4"/>
  <c r="Q898" i="4"/>
  <c r="O898" i="4"/>
  <c r="P898" i="4" s="1"/>
  <c r="M898" i="4"/>
  <c r="I898" i="4"/>
  <c r="H898" i="4"/>
  <c r="F898" i="4"/>
  <c r="E898" i="4"/>
  <c r="D898" i="4"/>
  <c r="C898" i="4"/>
  <c r="B898" i="4"/>
  <c r="Q897" i="4"/>
  <c r="P897" i="4"/>
  <c r="O897" i="4"/>
  <c r="M897" i="4"/>
  <c r="I897" i="4"/>
  <c r="H897" i="4"/>
  <c r="F897" i="4"/>
  <c r="E897" i="4"/>
  <c r="D897" i="4"/>
  <c r="C897" i="4"/>
  <c r="B897" i="4"/>
  <c r="Q896" i="4"/>
  <c r="O896" i="4"/>
  <c r="P896" i="4" s="1"/>
  <c r="M896" i="4"/>
  <c r="I896" i="4"/>
  <c r="H896" i="4"/>
  <c r="F896" i="4"/>
  <c r="E896" i="4"/>
  <c r="D896" i="4"/>
  <c r="C896" i="4"/>
  <c r="B896" i="4"/>
  <c r="Q895" i="4"/>
  <c r="P895" i="4"/>
  <c r="O895" i="4"/>
  <c r="M895" i="4"/>
  <c r="I895" i="4"/>
  <c r="H895" i="4"/>
  <c r="F895" i="4"/>
  <c r="E895" i="4"/>
  <c r="D895" i="4"/>
  <c r="C895" i="4"/>
  <c r="B895" i="4"/>
  <c r="Q894" i="4"/>
  <c r="O894" i="4"/>
  <c r="P894" i="4" s="1"/>
  <c r="M894" i="4"/>
  <c r="I894" i="4"/>
  <c r="H894" i="4"/>
  <c r="F894" i="4"/>
  <c r="E894" i="4"/>
  <c r="D894" i="4"/>
  <c r="C894" i="4"/>
  <c r="B894" i="4"/>
  <c r="Q893" i="4"/>
  <c r="P893" i="4"/>
  <c r="O893" i="4"/>
  <c r="M893" i="4"/>
  <c r="I893" i="4"/>
  <c r="H893" i="4"/>
  <c r="F893" i="4"/>
  <c r="E893" i="4"/>
  <c r="D893" i="4"/>
  <c r="C893" i="4"/>
  <c r="B893" i="4"/>
  <c r="Q892" i="4"/>
  <c r="O892" i="4"/>
  <c r="P892" i="4" s="1"/>
  <c r="M892" i="4"/>
  <c r="I892" i="4"/>
  <c r="H892" i="4"/>
  <c r="F892" i="4"/>
  <c r="E892" i="4"/>
  <c r="D892" i="4"/>
  <c r="C892" i="4"/>
  <c r="B892" i="4"/>
  <c r="Q891" i="4"/>
  <c r="P891" i="4"/>
  <c r="O891" i="4"/>
  <c r="M891" i="4"/>
  <c r="I891" i="4"/>
  <c r="H891" i="4"/>
  <c r="F891" i="4"/>
  <c r="E891" i="4"/>
  <c r="D891" i="4"/>
  <c r="C891" i="4"/>
  <c r="B891" i="4"/>
  <c r="Q890" i="4"/>
  <c r="O890" i="4"/>
  <c r="P890" i="4" s="1"/>
  <c r="M890" i="4"/>
  <c r="I890" i="4"/>
  <c r="H890" i="4"/>
  <c r="F890" i="4"/>
  <c r="E890" i="4"/>
  <c r="D890" i="4"/>
  <c r="C890" i="4"/>
  <c r="B890" i="4"/>
  <c r="Q889" i="4"/>
  <c r="P889" i="4"/>
  <c r="O889" i="4"/>
  <c r="M889" i="4"/>
  <c r="K889" i="4"/>
  <c r="I889" i="4"/>
  <c r="H889" i="4"/>
  <c r="F889" i="4"/>
  <c r="E889" i="4"/>
  <c r="D889" i="4"/>
  <c r="C889" i="4"/>
  <c r="B889" i="4"/>
  <c r="Q888" i="4"/>
  <c r="P888" i="4"/>
  <c r="O888" i="4"/>
  <c r="M888" i="4"/>
  <c r="I888" i="4"/>
  <c r="H888" i="4"/>
  <c r="F888" i="4"/>
  <c r="E888" i="4"/>
  <c r="D888" i="4"/>
  <c r="C888" i="4"/>
  <c r="B888" i="4"/>
  <c r="Q887" i="4"/>
  <c r="O887" i="4"/>
  <c r="P887" i="4" s="1"/>
  <c r="M887" i="4"/>
  <c r="I887" i="4"/>
  <c r="H887" i="4"/>
  <c r="F887" i="4"/>
  <c r="E887" i="4"/>
  <c r="D887" i="4"/>
  <c r="C887" i="4"/>
  <c r="B887" i="4"/>
  <c r="Q886" i="4"/>
  <c r="P886" i="4"/>
  <c r="O886" i="4"/>
  <c r="M886" i="4"/>
  <c r="I886" i="4"/>
  <c r="H886" i="4"/>
  <c r="F886" i="4"/>
  <c r="E886" i="4"/>
  <c r="D886" i="4"/>
  <c r="C886" i="4"/>
  <c r="B886" i="4"/>
  <c r="Q885" i="4"/>
  <c r="O885" i="4"/>
  <c r="P885" i="4" s="1"/>
  <c r="M885" i="4"/>
  <c r="I885" i="4"/>
  <c r="H885" i="4"/>
  <c r="F885" i="4"/>
  <c r="E885" i="4"/>
  <c r="D885" i="4"/>
  <c r="C885" i="4"/>
  <c r="B885" i="4"/>
  <c r="Q884" i="4"/>
  <c r="P884" i="4"/>
  <c r="O884" i="4"/>
  <c r="M884" i="4"/>
  <c r="I884" i="4"/>
  <c r="H884" i="4"/>
  <c r="F884" i="4"/>
  <c r="E884" i="4"/>
  <c r="D884" i="4"/>
  <c r="C884" i="4"/>
  <c r="B884" i="4"/>
  <c r="Q883" i="4"/>
  <c r="O883" i="4"/>
  <c r="P883" i="4" s="1"/>
  <c r="M883" i="4"/>
  <c r="I883" i="4"/>
  <c r="H883" i="4"/>
  <c r="F883" i="4"/>
  <c r="E883" i="4"/>
  <c r="D883" i="4"/>
  <c r="C883" i="4"/>
  <c r="B883" i="4"/>
  <c r="Q882" i="4"/>
  <c r="P882" i="4"/>
  <c r="O882" i="4"/>
  <c r="M882" i="4"/>
  <c r="I882" i="4"/>
  <c r="H882" i="4"/>
  <c r="F882" i="4"/>
  <c r="E882" i="4"/>
  <c r="D882" i="4"/>
  <c r="C882" i="4"/>
  <c r="B882" i="4"/>
  <c r="Q881" i="4"/>
  <c r="O881" i="4"/>
  <c r="P881" i="4" s="1"/>
  <c r="M881" i="4"/>
  <c r="I881" i="4"/>
  <c r="H881" i="4"/>
  <c r="F881" i="4"/>
  <c r="E881" i="4"/>
  <c r="D881" i="4"/>
  <c r="C881" i="4"/>
  <c r="B881" i="4"/>
  <c r="Q880" i="4"/>
  <c r="P880" i="4"/>
  <c r="O880" i="4"/>
  <c r="M880" i="4"/>
  <c r="I880" i="4"/>
  <c r="H880" i="4"/>
  <c r="F880" i="4"/>
  <c r="E880" i="4"/>
  <c r="D880" i="4"/>
  <c r="C880" i="4"/>
  <c r="B880" i="4"/>
  <c r="Q879" i="4"/>
  <c r="O879" i="4"/>
  <c r="P879" i="4" s="1"/>
  <c r="M879" i="4"/>
  <c r="I879" i="4"/>
  <c r="H879" i="4"/>
  <c r="F879" i="4"/>
  <c r="E879" i="4"/>
  <c r="D879" i="4"/>
  <c r="C879" i="4"/>
  <c r="B879" i="4"/>
  <c r="Q878" i="4"/>
  <c r="P878" i="4"/>
  <c r="O878" i="4"/>
  <c r="M878" i="4"/>
  <c r="I878" i="4"/>
  <c r="H878" i="4"/>
  <c r="F878" i="4"/>
  <c r="E878" i="4"/>
  <c r="D878" i="4"/>
  <c r="C878" i="4"/>
  <c r="B878" i="4"/>
  <c r="Q877" i="4"/>
  <c r="O877" i="4"/>
  <c r="P877" i="4" s="1"/>
  <c r="M877" i="4"/>
  <c r="K877" i="4"/>
  <c r="I877" i="4"/>
  <c r="H877" i="4"/>
  <c r="F877" i="4"/>
  <c r="E877" i="4"/>
  <c r="D877" i="4"/>
  <c r="C877" i="4"/>
  <c r="B877" i="4"/>
  <c r="Q876" i="4"/>
  <c r="O876" i="4"/>
  <c r="P876" i="4" s="1"/>
  <c r="M876" i="4"/>
  <c r="K876" i="4"/>
  <c r="I876" i="4"/>
  <c r="H876" i="4"/>
  <c r="F876" i="4"/>
  <c r="E876" i="4"/>
  <c r="D876" i="4"/>
  <c r="C876" i="4"/>
  <c r="B876" i="4"/>
  <c r="Q875" i="4"/>
  <c r="O875" i="4"/>
  <c r="P875" i="4" s="1"/>
  <c r="M875" i="4"/>
  <c r="K875" i="4"/>
  <c r="I875" i="4"/>
  <c r="H875" i="4"/>
  <c r="F875" i="4"/>
  <c r="E875" i="4"/>
  <c r="D875" i="4"/>
  <c r="C875" i="4"/>
  <c r="B875" i="4"/>
  <c r="Q874" i="4"/>
  <c r="O874" i="4"/>
  <c r="P874" i="4" s="1"/>
  <c r="M874" i="4"/>
  <c r="K874" i="4"/>
  <c r="I874" i="4"/>
  <c r="H874" i="4"/>
  <c r="F874" i="4"/>
  <c r="E874" i="4"/>
  <c r="D874" i="4"/>
  <c r="C874" i="4"/>
  <c r="B874" i="4"/>
  <c r="Q873" i="4"/>
  <c r="O873" i="4"/>
  <c r="P873" i="4" s="1"/>
  <c r="M873" i="4"/>
  <c r="K873" i="4"/>
  <c r="I873" i="4"/>
  <c r="H873" i="4"/>
  <c r="F873" i="4"/>
  <c r="E873" i="4"/>
  <c r="D873" i="4"/>
  <c r="C873" i="4"/>
  <c r="B873" i="4"/>
  <c r="Q872" i="4"/>
  <c r="O872" i="4"/>
  <c r="P872" i="4" s="1"/>
  <c r="M872" i="4"/>
  <c r="K872" i="4"/>
  <c r="I872" i="4"/>
  <c r="H872" i="4"/>
  <c r="F872" i="4"/>
  <c r="E872" i="4"/>
  <c r="D872" i="4"/>
  <c r="C872" i="4"/>
  <c r="B872" i="4"/>
  <c r="Q871" i="4"/>
  <c r="O871" i="4"/>
  <c r="P871" i="4" s="1"/>
  <c r="M871" i="4"/>
  <c r="K871" i="4"/>
  <c r="I871" i="4"/>
  <c r="H871" i="4"/>
  <c r="F871" i="4"/>
  <c r="E871" i="4"/>
  <c r="D871" i="4"/>
  <c r="C871" i="4"/>
  <c r="B871" i="4"/>
  <c r="Q870" i="4"/>
  <c r="O870" i="4"/>
  <c r="P870" i="4" s="1"/>
  <c r="M870" i="4"/>
  <c r="K870" i="4"/>
  <c r="I870" i="4"/>
  <c r="H870" i="4"/>
  <c r="F870" i="4"/>
  <c r="E870" i="4"/>
  <c r="D870" i="4"/>
  <c r="C870" i="4"/>
  <c r="B870" i="4"/>
  <c r="Q869" i="4"/>
  <c r="O869" i="4"/>
  <c r="P869" i="4" s="1"/>
  <c r="M869" i="4"/>
  <c r="K869" i="4"/>
  <c r="I869" i="4"/>
  <c r="H869" i="4"/>
  <c r="F869" i="4"/>
  <c r="E869" i="4"/>
  <c r="D869" i="4"/>
  <c r="C869" i="4"/>
  <c r="B869" i="4"/>
  <c r="Q868" i="4"/>
  <c r="O868" i="4"/>
  <c r="P868" i="4" s="1"/>
  <c r="M868" i="4"/>
  <c r="K868" i="4"/>
  <c r="I868" i="4"/>
  <c r="H868" i="4"/>
  <c r="F868" i="4"/>
  <c r="E868" i="4"/>
  <c r="D868" i="4"/>
  <c r="C868" i="4"/>
  <c r="B868" i="4"/>
  <c r="Q867" i="4"/>
  <c r="O867" i="4"/>
  <c r="P867" i="4" s="1"/>
  <c r="M867" i="4"/>
  <c r="K867" i="4"/>
  <c r="I867" i="4"/>
  <c r="H867" i="4"/>
  <c r="F867" i="4"/>
  <c r="E867" i="4"/>
  <c r="D867" i="4"/>
  <c r="C867" i="4"/>
  <c r="B867" i="4"/>
  <c r="Q866" i="4"/>
  <c r="O866" i="4"/>
  <c r="P866" i="4" s="1"/>
  <c r="M866" i="4"/>
  <c r="K866" i="4"/>
  <c r="I866" i="4"/>
  <c r="H866" i="4"/>
  <c r="F866" i="4"/>
  <c r="E866" i="4"/>
  <c r="D866" i="4"/>
  <c r="C866" i="4"/>
  <c r="B866" i="4"/>
  <c r="Q865" i="4"/>
  <c r="O865" i="4"/>
  <c r="P865" i="4" s="1"/>
  <c r="M865" i="4"/>
  <c r="K865" i="4"/>
  <c r="I865" i="4"/>
  <c r="H865" i="4"/>
  <c r="F865" i="4"/>
  <c r="E865" i="4"/>
  <c r="D865" i="4"/>
  <c r="C865" i="4"/>
  <c r="B865" i="4"/>
  <c r="Q864" i="4"/>
  <c r="O864" i="4"/>
  <c r="P864" i="4" s="1"/>
  <c r="M864" i="4"/>
  <c r="K864" i="4"/>
  <c r="I864" i="4"/>
  <c r="H864" i="4"/>
  <c r="F864" i="4"/>
  <c r="E864" i="4"/>
  <c r="D864" i="4"/>
  <c r="C864" i="4"/>
  <c r="B864" i="4"/>
  <c r="Q863" i="4"/>
  <c r="O863" i="4"/>
  <c r="P863" i="4" s="1"/>
  <c r="M863" i="4"/>
  <c r="K863" i="4"/>
  <c r="I863" i="4"/>
  <c r="H863" i="4"/>
  <c r="F863" i="4"/>
  <c r="E863" i="4"/>
  <c r="D863" i="4"/>
  <c r="C863" i="4"/>
  <c r="B863" i="4"/>
  <c r="Q862" i="4"/>
  <c r="O862" i="4"/>
  <c r="P862" i="4" s="1"/>
  <c r="M862" i="4"/>
  <c r="K862" i="4"/>
  <c r="I862" i="4"/>
  <c r="H862" i="4"/>
  <c r="F862" i="4"/>
  <c r="E862" i="4"/>
  <c r="D862" i="4"/>
  <c r="C862" i="4"/>
  <c r="B862" i="4"/>
  <c r="Q861" i="4"/>
  <c r="O861" i="4"/>
  <c r="P861" i="4" s="1"/>
  <c r="M861" i="4"/>
  <c r="K861" i="4"/>
  <c r="I861" i="4"/>
  <c r="H861" i="4"/>
  <c r="F861" i="4"/>
  <c r="E861" i="4"/>
  <c r="D861" i="4"/>
  <c r="C861" i="4"/>
  <c r="B861" i="4"/>
  <c r="Q860" i="4"/>
  <c r="O860" i="4"/>
  <c r="P860" i="4" s="1"/>
  <c r="M860" i="4"/>
  <c r="K860" i="4"/>
  <c r="I860" i="4"/>
  <c r="H860" i="4"/>
  <c r="F860" i="4"/>
  <c r="E860" i="4"/>
  <c r="D860" i="4"/>
  <c r="C860" i="4"/>
  <c r="B860" i="4"/>
  <c r="Q859" i="4"/>
  <c r="O859" i="4"/>
  <c r="P859" i="4" s="1"/>
  <c r="M859" i="4"/>
  <c r="K859" i="4"/>
  <c r="I859" i="4"/>
  <c r="H859" i="4"/>
  <c r="F859" i="4"/>
  <c r="E859" i="4"/>
  <c r="D859" i="4"/>
  <c r="C859" i="4"/>
  <c r="B859" i="4"/>
  <c r="Q858" i="4"/>
  <c r="O858" i="4"/>
  <c r="P858" i="4" s="1"/>
  <c r="M858" i="4"/>
  <c r="K858" i="4"/>
  <c r="I858" i="4"/>
  <c r="H858" i="4"/>
  <c r="F858" i="4"/>
  <c r="E858" i="4"/>
  <c r="D858" i="4"/>
  <c r="C858" i="4"/>
  <c r="B858" i="4"/>
  <c r="Q857" i="4"/>
  <c r="O857" i="4"/>
  <c r="P857" i="4" s="1"/>
  <c r="M857" i="4"/>
  <c r="K857" i="4"/>
  <c r="I857" i="4"/>
  <c r="H857" i="4"/>
  <c r="F857" i="4"/>
  <c r="E857" i="4"/>
  <c r="D857" i="4"/>
  <c r="C857" i="4"/>
  <c r="B857" i="4"/>
  <c r="Q856" i="4"/>
  <c r="O856" i="4"/>
  <c r="P856" i="4" s="1"/>
  <c r="M856" i="4"/>
  <c r="K856" i="4"/>
  <c r="I856" i="4"/>
  <c r="H856" i="4"/>
  <c r="F856" i="4"/>
  <c r="E856" i="4"/>
  <c r="D856" i="4"/>
  <c r="C856" i="4"/>
  <c r="B856" i="4"/>
  <c r="Q855" i="4"/>
  <c r="O855" i="4"/>
  <c r="P855" i="4" s="1"/>
  <c r="M855" i="4"/>
  <c r="K855" i="4"/>
  <c r="I855" i="4"/>
  <c r="H855" i="4"/>
  <c r="F855" i="4"/>
  <c r="E855" i="4"/>
  <c r="D855" i="4"/>
  <c r="C855" i="4"/>
  <c r="B855" i="4"/>
  <c r="Q854" i="4"/>
  <c r="O854" i="4"/>
  <c r="P854" i="4" s="1"/>
  <c r="M854" i="4"/>
  <c r="K854" i="4"/>
  <c r="I854" i="4"/>
  <c r="H854" i="4"/>
  <c r="F854" i="4"/>
  <c r="E854" i="4"/>
  <c r="D854" i="4"/>
  <c r="C854" i="4"/>
  <c r="B854" i="4"/>
  <c r="Q853" i="4"/>
  <c r="O853" i="4"/>
  <c r="P853" i="4" s="1"/>
  <c r="M853" i="4"/>
  <c r="K853" i="4"/>
  <c r="I853" i="4"/>
  <c r="H853" i="4"/>
  <c r="F853" i="4"/>
  <c r="E853" i="4"/>
  <c r="D853" i="4"/>
  <c r="C853" i="4"/>
  <c r="B853" i="4"/>
  <c r="Q852" i="4"/>
  <c r="O852" i="4"/>
  <c r="P852" i="4" s="1"/>
  <c r="M852" i="4"/>
  <c r="K852" i="4"/>
  <c r="I852" i="4"/>
  <c r="H852" i="4"/>
  <c r="F852" i="4"/>
  <c r="E852" i="4"/>
  <c r="D852" i="4"/>
  <c r="C852" i="4"/>
  <c r="B852" i="4"/>
  <c r="Q851" i="4"/>
  <c r="O851" i="4"/>
  <c r="P851" i="4" s="1"/>
  <c r="M851" i="4"/>
  <c r="K851" i="4"/>
  <c r="I851" i="4"/>
  <c r="H851" i="4"/>
  <c r="F851" i="4"/>
  <c r="E851" i="4"/>
  <c r="D851" i="4"/>
  <c r="C851" i="4"/>
  <c r="B851" i="4"/>
  <c r="Q850" i="4"/>
  <c r="O850" i="4"/>
  <c r="P850" i="4" s="1"/>
  <c r="M850" i="4"/>
  <c r="K850" i="4"/>
  <c r="I850" i="4"/>
  <c r="H850" i="4"/>
  <c r="F850" i="4"/>
  <c r="E850" i="4"/>
  <c r="D850" i="4"/>
  <c r="C850" i="4"/>
  <c r="B850" i="4"/>
  <c r="Q849" i="4"/>
  <c r="O849" i="4"/>
  <c r="P849" i="4" s="1"/>
  <c r="M849" i="4"/>
  <c r="I849" i="4"/>
  <c r="H849" i="4"/>
  <c r="F849" i="4"/>
  <c r="E849" i="4"/>
  <c r="D849" i="4"/>
  <c r="C849" i="4"/>
  <c r="B849" i="4"/>
  <c r="Q848" i="4"/>
  <c r="P848" i="4"/>
  <c r="O848" i="4"/>
  <c r="M848" i="4"/>
  <c r="I848" i="4"/>
  <c r="H848" i="4"/>
  <c r="F848" i="4"/>
  <c r="E848" i="4"/>
  <c r="D848" i="4"/>
  <c r="C848" i="4"/>
  <c r="B848" i="4"/>
  <c r="Q847" i="4"/>
  <c r="O847" i="4"/>
  <c r="P847" i="4" s="1"/>
  <c r="M847" i="4"/>
  <c r="I847" i="4"/>
  <c r="H847" i="4"/>
  <c r="F847" i="4"/>
  <c r="E847" i="4"/>
  <c r="D847" i="4"/>
  <c r="C847" i="4"/>
  <c r="B847" i="4"/>
  <c r="Q846" i="4"/>
  <c r="P846" i="4"/>
  <c r="O846" i="4"/>
  <c r="M846" i="4"/>
  <c r="I846" i="4"/>
  <c r="H846" i="4"/>
  <c r="F846" i="4"/>
  <c r="E846" i="4"/>
  <c r="D846" i="4"/>
  <c r="C846" i="4"/>
  <c r="B846" i="4"/>
  <c r="Q845" i="4"/>
  <c r="O845" i="4"/>
  <c r="P845" i="4" s="1"/>
  <c r="M845" i="4"/>
  <c r="I845" i="4"/>
  <c r="H845" i="4"/>
  <c r="F845" i="4"/>
  <c r="E845" i="4"/>
  <c r="D845" i="4"/>
  <c r="C845" i="4"/>
  <c r="B845" i="4"/>
  <c r="Q844" i="4"/>
  <c r="P844" i="4"/>
  <c r="O844" i="4"/>
  <c r="M844" i="4"/>
  <c r="I844" i="4"/>
  <c r="H844" i="4"/>
  <c r="F844" i="4"/>
  <c r="E844" i="4"/>
  <c r="D844" i="4"/>
  <c r="C844" i="4"/>
  <c r="B844" i="4"/>
  <c r="Q843" i="4"/>
  <c r="O843" i="4"/>
  <c r="P843" i="4" s="1"/>
  <c r="M843" i="4"/>
  <c r="I843" i="4"/>
  <c r="H843" i="4"/>
  <c r="F843" i="4"/>
  <c r="E843" i="4"/>
  <c r="D843" i="4"/>
  <c r="C843" i="4"/>
  <c r="B843" i="4"/>
  <c r="Q842" i="4"/>
  <c r="P842" i="4"/>
  <c r="O842" i="4"/>
  <c r="M842" i="4"/>
  <c r="I842" i="4"/>
  <c r="H842" i="4"/>
  <c r="F842" i="4"/>
  <c r="E842" i="4"/>
  <c r="D842" i="4"/>
  <c r="C842" i="4"/>
  <c r="B842" i="4"/>
  <c r="Q841" i="4"/>
  <c r="O841" i="4"/>
  <c r="P841" i="4" s="1"/>
  <c r="M841" i="4"/>
  <c r="I841" i="4"/>
  <c r="H841" i="4"/>
  <c r="F841" i="4"/>
  <c r="E841" i="4"/>
  <c r="D841" i="4"/>
  <c r="C841" i="4"/>
  <c r="B841" i="4"/>
  <c r="Q840" i="4"/>
  <c r="P840" i="4"/>
  <c r="O840" i="4"/>
  <c r="M840" i="4"/>
  <c r="I840" i="4"/>
  <c r="H840" i="4"/>
  <c r="F840" i="4"/>
  <c r="E840" i="4"/>
  <c r="D840" i="4"/>
  <c r="C840" i="4"/>
  <c r="B840" i="4"/>
  <c r="Q839" i="4"/>
  <c r="O839" i="4"/>
  <c r="P839" i="4" s="1"/>
  <c r="M839" i="4"/>
  <c r="I839" i="4"/>
  <c r="H839" i="4"/>
  <c r="F839" i="4"/>
  <c r="E839" i="4"/>
  <c r="D839" i="4"/>
  <c r="C839" i="4"/>
  <c r="B839" i="4"/>
  <c r="Q838" i="4"/>
  <c r="P838" i="4"/>
  <c r="O838" i="4"/>
  <c r="M838" i="4"/>
  <c r="I838" i="4"/>
  <c r="H838" i="4"/>
  <c r="F838" i="4"/>
  <c r="E838" i="4"/>
  <c r="D838" i="4"/>
  <c r="C838" i="4"/>
  <c r="B838" i="4"/>
  <c r="Q837" i="4"/>
  <c r="O837" i="4"/>
  <c r="P837" i="4" s="1"/>
  <c r="M837" i="4"/>
  <c r="I837" i="4"/>
  <c r="H837" i="4"/>
  <c r="F837" i="4"/>
  <c r="E837" i="4"/>
  <c r="D837" i="4"/>
  <c r="C837" i="4"/>
  <c r="B837" i="4"/>
  <c r="Q836" i="4"/>
  <c r="P836" i="4"/>
  <c r="O836" i="4"/>
  <c r="M836" i="4"/>
  <c r="I836" i="4"/>
  <c r="H836" i="4"/>
  <c r="F836" i="4"/>
  <c r="E836" i="4"/>
  <c r="D836" i="4"/>
  <c r="C836" i="4"/>
  <c r="B836" i="4"/>
  <c r="Q835" i="4"/>
  <c r="O835" i="4"/>
  <c r="P835" i="4" s="1"/>
  <c r="M835" i="4"/>
  <c r="I835" i="4"/>
  <c r="H835" i="4"/>
  <c r="F835" i="4"/>
  <c r="E835" i="4"/>
  <c r="D835" i="4"/>
  <c r="C835" i="4"/>
  <c r="B835" i="4"/>
  <c r="Q834" i="4"/>
  <c r="P834" i="4"/>
  <c r="O834" i="4"/>
  <c r="M834" i="4"/>
  <c r="I834" i="4"/>
  <c r="H834" i="4"/>
  <c r="F834" i="4"/>
  <c r="E834" i="4"/>
  <c r="D834" i="4"/>
  <c r="C834" i="4"/>
  <c r="B834" i="4"/>
  <c r="Q833" i="4"/>
  <c r="O833" i="4"/>
  <c r="P833" i="4" s="1"/>
  <c r="M833" i="4"/>
  <c r="I833" i="4"/>
  <c r="H833" i="4"/>
  <c r="F833" i="4"/>
  <c r="E833" i="4"/>
  <c r="D833" i="4"/>
  <c r="C833" i="4"/>
  <c r="B833" i="4"/>
  <c r="Q832" i="4"/>
  <c r="P832" i="4"/>
  <c r="O832" i="4"/>
  <c r="M832" i="4"/>
  <c r="I832" i="4"/>
  <c r="H832" i="4"/>
  <c r="F832" i="4"/>
  <c r="E832" i="4"/>
  <c r="D832" i="4"/>
  <c r="C832" i="4"/>
  <c r="B832" i="4"/>
  <c r="Q831" i="4"/>
  <c r="O831" i="4"/>
  <c r="P831" i="4" s="1"/>
  <c r="M831" i="4"/>
  <c r="I831" i="4"/>
  <c r="H831" i="4"/>
  <c r="F831" i="4"/>
  <c r="E831" i="4"/>
  <c r="D831" i="4"/>
  <c r="C831" i="4"/>
  <c r="B831" i="4"/>
  <c r="Q830" i="4"/>
  <c r="P830" i="4"/>
  <c r="O830" i="4"/>
  <c r="M830" i="4"/>
  <c r="K830" i="4"/>
  <c r="I830" i="4"/>
  <c r="H830" i="4"/>
  <c r="F830" i="4"/>
  <c r="E830" i="4"/>
  <c r="D830" i="4"/>
  <c r="C830" i="4"/>
  <c r="B830" i="4"/>
  <c r="Q829" i="4"/>
  <c r="P829" i="4"/>
  <c r="O829" i="4"/>
  <c r="M829" i="4"/>
  <c r="K829" i="4"/>
  <c r="I829" i="4"/>
  <c r="H829" i="4"/>
  <c r="F829" i="4"/>
  <c r="E829" i="4"/>
  <c r="D829" i="4"/>
  <c r="C829" i="4"/>
  <c r="B829" i="4"/>
  <c r="Q828" i="4"/>
  <c r="P828" i="4"/>
  <c r="O828" i="4"/>
  <c r="M828" i="4"/>
  <c r="K828" i="4"/>
  <c r="I828" i="4"/>
  <c r="H828" i="4"/>
  <c r="F828" i="4"/>
  <c r="E828" i="4"/>
  <c r="D828" i="4"/>
  <c r="C828" i="4"/>
  <c r="B828" i="4"/>
  <c r="Q827" i="4"/>
  <c r="P827" i="4"/>
  <c r="O827" i="4"/>
  <c r="M827" i="4"/>
  <c r="K827" i="4"/>
  <c r="I827" i="4"/>
  <c r="H827" i="4"/>
  <c r="F827" i="4"/>
  <c r="E827" i="4"/>
  <c r="D827" i="4"/>
  <c r="C827" i="4"/>
  <c r="B827" i="4"/>
  <c r="Q826" i="4"/>
  <c r="P826" i="4"/>
  <c r="O826" i="4"/>
  <c r="M826" i="4"/>
  <c r="K826" i="4"/>
  <c r="I826" i="4"/>
  <c r="H826" i="4"/>
  <c r="F826" i="4"/>
  <c r="E826" i="4"/>
  <c r="D826" i="4"/>
  <c r="C826" i="4"/>
  <c r="B826" i="4"/>
  <c r="Q825" i="4"/>
  <c r="P825" i="4"/>
  <c r="O825" i="4"/>
  <c r="M825" i="4"/>
  <c r="K825" i="4"/>
  <c r="I825" i="4"/>
  <c r="H825" i="4"/>
  <c r="F825" i="4"/>
  <c r="E825" i="4"/>
  <c r="D825" i="4"/>
  <c r="C825" i="4"/>
  <c r="B825" i="4"/>
  <c r="Q824" i="4"/>
  <c r="P824" i="4"/>
  <c r="O824" i="4"/>
  <c r="M824" i="4"/>
  <c r="K824" i="4"/>
  <c r="I824" i="4"/>
  <c r="H824" i="4"/>
  <c r="F824" i="4"/>
  <c r="E824" i="4"/>
  <c r="D824" i="4"/>
  <c r="C824" i="4"/>
  <c r="B824" i="4"/>
  <c r="Q823" i="4"/>
  <c r="P823" i="4"/>
  <c r="O823" i="4"/>
  <c r="M823" i="4"/>
  <c r="K823" i="4"/>
  <c r="I823" i="4"/>
  <c r="H823" i="4"/>
  <c r="F823" i="4"/>
  <c r="E823" i="4"/>
  <c r="D823" i="4"/>
  <c r="C823" i="4"/>
  <c r="B823" i="4"/>
  <c r="Q822" i="4"/>
  <c r="P822" i="4"/>
  <c r="O822" i="4"/>
  <c r="M822" i="4"/>
  <c r="K822" i="4"/>
  <c r="I822" i="4"/>
  <c r="H822" i="4"/>
  <c r="F822" i="4"/>
  <c r="E822" i="4"/>
  <c r="D822" i="4"/>
  <c r="C822" i="4"/>
  <c r="B822" i="4"/>
  <c r="Q821" i="4"/>
  <c r="P821" i="4"/>
  <c r="O821" i="4"/>
  <c r="M821" i="4"/>
  <c r="K821" i="4"/>
  <c r="I821" i="4"/>
  <c r="H821" i="4"/>
  <c r="F821" i="4"/>
  <c r="E821" i="4"/>
  <c r="D821" i="4"/>
  <c r="C821" i="4"/>
  <c r="B821" i="4"/>
  <c r="Q820" i="4"/>
  <c r="P820" i="4"/>
  <c r="O820" i="4"/>
  <c r="M820" i="4"/>
  <c r="K820" i="4"/>
  <c r="I820" i="4"/>
  <c r="H820" i="4"/>
  <c r="F820" i="4"/>
  <c r="E820" i="4"/>
  <c r="D820" i="4"/>
  <c r="C820" i="4"/>
  <c r="B820" i="4"/>
  <c r="Q819" i="4"/>
  <c r="P819" i="4"/>
  <c r="O819" i="4"/>
  <c r="M819" i="4"/>
  <c r="K819" i="4"/>
  <c r="I819" i="4"/>
  <c r="H819" i="4"/>
  <c r="F819" i="4"/>
  <c r="E819" i="4"/>
  <c r="D819" i="4"/>
  <c r="C819" i="4"/>
  <c r="B819" i="4"/>
  <c r="Q818" i="4"/>
  <c r="P818" i="4"/>
  <c r="O818" i="4"/>
  <c r="M818" i="4"/>
  <c r="K818" i="4"/>
  <c r="I818" i="4"/>
  <c r="H818" i="4"/>
  <c r="F818" i="4"/>
  <c r="E818" i="4"/>
  <c r="D818" i="4"/>
  <c r="C818" i="4"/>
  <c r="B818" i="4"/>
  <c r="Q817" i="4"/>
  <c r="P817" i="4"/>
  <c r="O817" i="4"/>
  <c r="M817" i="4"/>
  <c r="K817" i="4"/>
  <c r="I817" i="4"/>
  <c r="H817" i="4"/>
  <c r="F817" i="4"/>
  <c r="E817" i="4"/>
  <c r="D817" i="4"/>
  <c r="C817" i="4"/>
  <c r="B817" i="4"/>
  <c r="Q816" i="4"/>
  <c r="P816" i="4"/>
  <c r="O816" i="4"/>
  <c r="M816" i="4"/>
  <c r="K816" i="4"/>
  <c r="I816" i="4"/>
  <c r="H816" i="4"/>
  <c r="F816" i="4"/>
  <c r="E816" i="4"/>
  <c r="D816" i="4"/>
  <c r="C816" i="4"/>
  <c r="B816" i="4"/>
  <c r="Q815" i="4"/>
  <c r="P815" i="4"/>
  <c r="O815" i="4"/>
  <c r="M815" i="4"/>
  <c r="K815" i="4"/>
  <c r="I815" i="4"/>
  <c r="H815" i="4"/>
  <c r="F815" i="4"/>
  <c r="E815" i="4"/>
  <c r="D815" i="4"/>
  <c r="C815" i="4"/>
  <c r="B815" i="4"/>
  <c r="Q814" i="4"/>
  <c r="P814" i="4"/>
  <c r="O814" i="4"/>
  <c r="M814" i="4"/>
  <c r="K814" i="4"/>
  <c r="I814" i="4"/>
  <c r="H814" i="4"/>
  <c r="F814" i="4"/>
  <c r="E814" i="4"/>
  <c r="D814" i="4"/>
  <c r="C814" i="4"/>
  <c r="B814" i="4"/>
  <c r="Q813" i="4"/>
  <c r="P813" i="4"/>
  <c r="O813" i="4"/>
  <c r="M813" i="4"/>
  <c r="K813" i="4"/>
  <c r="I813" i="4"/>
  <c r="H813" i="4"/>
  <c r="F813" i="4"/>
  <c r="E813" i="4"/>
  <c r="D813" i="4"/>
  <c r="C813" i="4"/>
  <c r="B813" i="4"/>
  <c r="Q812" i="4"/>
  <c r="P812" i="4"/>
  <c r="O812" i="4"/>
  <c r="M812" i="4"/>
  <c r="K812" i="4"/>
  <c r="I812" i="4"/>
  <c r="H812" i="4"/>
  <c r="F812" i="4"/>
  <c r="E812" i="4"/>
  <c r="D812" i="4"/>
  <c r="C812" i="4"/>
  <c r="B812" i="4"/>
  <c r="Q811" i="4"/>
  <c r="P811" i="4"/>
  <c r="O811" i="4"/>
  <c r="M811" i="4"/>
  <c r="K811" i="4"/>
  <c r="I811" i="4"/>
  <c r="H811" i="4"/>
  <c r="F811" i="4"/>
  <c r="E811" i="4"/>
  <c r="D811" i="4"/>
  <c r="C811" i="4"/>
  <c r="B811" i="4"/>
  <c r="Q810" i="4"/>
  <c r="P810" i="4"/>
  <c r="O810" i="4"/>
  <c r="M810" i="4"/>
  <c r="K810" i="4"/>
  <c r="I810" i="4"/>
  <c r="H810" i="4"/>
  <c r="F810" i="4"/>
  <c r="E810" i="4"/>
  <c r="D810" i="4"/>
  <c r="C810" i="4"/>
  <c r="B810" i="4"/>
  <c r="Q809" i="4"/>
  <c r="P809" i="4"/>
  <c r="O809" i="4"/>
  <c r="M809" i="4"/>
  <c r="K809" i="4"/>
  <c r="I809" i="4"/>
  <c r="H809" i="4"/>
  <c r="F809" i="4"/>
  <c r="E809" i="4"/>
  <c r="D809" i="4"/>
  <c r="C809" i="4"/>
  <c r="B809" i="4"/>
  <c r="Q808" i="4"/>
  <c r="P808" i="4"/>
  <c r="O808" i="4"/>
  <c r="M808" i="4"/>
  <c r="K808" i="4"/>
  <c r="I808" i="4"/>
  <c r="H808" i="4"/>
  <c r="F808" i="4"/>
  <c r="E808" i="4"/>
  <c r="D808" i="4"/>
  <c r="C808" i="4"/>
  <c r="B808" i="4"/>
  <c r="Q807" i="4"/>
  <c r="P807" i="4"/>
  <c r="O807" i="4"/>
  <c r="M807" i="4"/>
  <c r="K807" i="4"/>
  <c r="I807" i="4"/>
  <c r="H807" i="4"/>
  <c r="F807" i="4"/>
  <c r="E807" i="4"/>
  <c r="D807" i="4"/>
  <c r="C807" i="4"/>
  <c r="B807" i="4"/>
  <c r="Q806" i="4"/>
  <c r="P806" i="4"/>
  <c r="O806" i="4"/>
  <c r="M806" i="4"/>
  <c r="K806" i="4"/>
  <c r="I806" i="4"/>
  <c r="H806" i="4"/>
  <c r="F806" i="4"/>
  <c r="E806" i="4"/>
  <c r="D806" i="4"/>
  <c r="C806" i="4"/>
  <c r="B806" i="4"/>
  <c r="Q805" i="4"/>
  <c r="P805" i="4"/>
  <c r="O805" i="4"/>
  <c r="M805" i="4"/>
  <c r="K805" i="4"/>
  <c r="I805" i="4"/>
  <c r="H805" i="4"/>
  <c r="F805" i="4"/>
  <c r="E805" i="4"/>
  <c r="D805" i="4"/>
  <c r="C805" i="4"/>
  <c r="B805" i="4"/>
  <c r="Q804" i="4"/>
  <c r="P804" i="4"/>
  <c r="O804" i="4"/>
  <c r="M804" i="4"/>
  <c r="K804" i="4"/>
  <c r="I804" i="4"/>
  <c r="H804" i="4"/>
  <c r="F804" i="4"/>
  <c r="E804" i="4"/>
  <c r="D804" i="4"/>
  <c r="C804" i="4"/>
  <c r="B804" i="4"/>
  <c r="Q803" i="4"/>
  <c r="P803" i="4"/>
  <c r="O803" i="4"/>
  <c r="M803" i="4"/>
  <c r="K803" i="4"/>
  <c r="I803" i="4"/>
  <c r="H803" i="4"/>
  <c r="F803" i="4"/>
  <c r="E803" i="4"/>
  <c r="D803" i="4"/>
  <c r="C803" i="4"/>
  <c r="B803" i="4"/>
  <c r="Q802" i="4"/>
  <c r="P802" i="4"/>
  <c r="O802" i="4"/>
  <c r="M802" i="4"/>
  <c r="K802" i="4"/>
  <c r="I802" i="4"/>
  <c r="H802" i="4"/>
  <c r="F802" i="4"/>
  <c r="E802" i="4"/>
  <c r="D802" i="4"/>
  <c r="C802" i="4"/>
  <c r="B802" i="4"/>
  <c r="Q801" i="4"/>
  <c r="P801" i="4"/>
  <c r="O801" i="4"/>
  <c r="M801" i="4"/>
  <c r="K801" i="4"/>
  <c r="I801" i="4"/>
  <c r="H801" i="4"/>
  <c r="F801" i="4"/>
  <c r="E801" i="4"/>
  <c r="D801" i="4"/>
  <c r="C801" i="4"/>
  <c r="B801" i="4"/>
  <c r="Q800" i="4"/>
  <c r="P800" i="4"/>
  <c r="O800" i="4"/>
  <c r="M800" i="4"/>
  <c r="K800" i="4"/>
  <c r="I800" i="4"/>
  <c r="H800" i="4"/>
  <c r="F800" i="4"/>
  <c r="E800" i="4"/>
  <c r="D800" i="4"/>
  <c r="C800" i="4"/>
  <c r="B800" i="4"/>
  <c r="Q799" i="4"/>
  <c r="P799" i="4"/>
  <c r="O799" i="4"/>
  <c r="M799" i="4"/>
  <c r="K799" i="4"/>
  <c r="I799" i="4"/>
  <c r="H799" i="4"/>
  <c r="F799" i="4"/>
  <c r="E799" i="4"/>
  <c r="D799" i="4"/>
  <c r="C799" i="4"/>
  <c r="B799" i="4"/>
  <c r="Q798" i="4"/>
  <c r="P798" i="4"/>
  <c r="O798" i="4"/>
  <c r="M798" i="4"/>
  <c r="K798" i="4"/>
  <c r="I798" i="4"/>
  <c r="H798" i="4"/>
  <c r="F798" i="4"/>
  <c r="E798" i="4"/>
  <c r="D798" i="4"/>
  <c r="C798" i="4"/>
  <c r="B798" i="4"/>
  <c r="Q797" i="4"/>
  <c r="P797" i="4"/>
  <c r="O797" i="4"/>
  <c r="M797" i="4"/>
  <c r="K797" i="4"/>
  <c r="I797" i="4"/>
  <c r="H797" i="4"/>
  <c r="F797" i="4"/>
  <c r="E797" i="4"/>
  <c r="D797" i="4"/>
  <c r="C797" i="4"/>
  <c r="B797" i="4"/>
  <c r="Q796" i="4"/>
  <c r="P796" i="4"/>
  <c r="O796" i="4"/>
  <c r="M796" i="4"/>
  <c r="K796" i="4"/>
  <c r="I796" i="4"/>
  <c r="H796" i="4"/>
  <c r="F796" i="4"/>
  <c r="E796" i="4"/>
  <c r="D796" i="4"/>
  <c r="C796" i="4"/>
  <c r="B796" i="4"/>
  <c r="Q795" i="4"/>
  <c r="P795" i="4"/>
  <c r="O795" i="4"/>
  <c r="M795" i="4"/>
  <c r="K795" i="4"/>
  <c r="I795" i="4"/>
  <c r="H795" i="4"/>
  <c r="F795" i="4"/>
  <c r="E795" i="4"/>
  <c r="D795" i="4"/>
  <c r="C795" i="4"/>
  <c r="B795" i="4"/>
  <c r="Q794" i="4"/>
  <c r="P794" i="4"/>
  <c r="O794" i="4"/>
  <c r="M794" i="4"/>
  <c r="K794" i="4"/>
  <c r="I794" i="4"/>
  <c r="H794" i="4"/>
  <c r="F794" i="4"/>
  <c r="E794" i="4"/>
  <c r="D794" i="4"/>
  <c r="C794" i="4"/>
  <c r="B794" i="4"/>
  <c r="Q793" i="4"/>
  <c r="P793" i="4"/>
  <c r="O793" i="4"/>
  <c r="M793" i="4"/>
  <c r="K793" i="4"/>
  <c r="I793" i="4"/>
  <c r="H793" i="4"/>
  <c r="F793" i="4"/>
  <c r="E793" i="4"/>
  <c r="D793" i="4"/>
  <c r="C793" i="4"/>
  <c r="B793" i="4"/>
  <c r="Q792" i="4"/>
  <c r="P792" i="4"/>
  <c r="O792" i="4"/>
  <c r="M792" i="4"/>
  <c r="K792" i="4"/>
  <c r="I792" i="4"/>
  <c r="H792" i="4"/>
  <c r="F792" i="4"/>
  <c r="E792" i="4"/>
  <c r="D792" i="4"/>
  <c r="C792" i="4"/>
  <c r="B792" i="4"/>
  <c r="Q791" i="4"/>
  <c r="P791" i="4"/>
  <c r="O791" i="4"/>
  <c r="M791" i="4"/>
  <c r="K791" i="4"/>
  <c r="I791" i="4"/>
  <c r="H791" i="4"/>
  <c r="F791" i="4"/>
  <c r="E791" i="4"/>
  <c r="D791" i="4"/>
  <c r="C791" i="4"/>
  <c r="B791" i="4"/>
  <c r="Q790" i="4"/>
  <c r="P790" i="4"/>
  <c r="O790" i="4"/>
  <c r="M790" i="4"/>
  <c r="K790" i="4"/>
  <c r="I790" i="4"/>
  <c r="H790" i="4"/>
  <c r="F790" i="4"/>
  <c r="E790" i="4"/>
  <c r="D790" i="4"/>
  <c r="C790" i="4"/>
  <c r="B790" i="4"/>
  <c r="Q789" i="4"/>
  <c r="P789" i="4"/>
  <c r="O789" i="4"/>
  <c r="M789" i="4"/>
  <c r="K789" i="4"/>
  <c r="I789" i="4"/>
  <c r="H789" i="4"/>
  <c r="F789" i="4"/>
  <c r="E789" i="4"/>
  <c r="D789" i="4"/>
  <c r="C789" i="4"/>
  <c r="B789" i="4"/>
  <c r="Q788" i="4"/>
  <c r="P788" i="4"/>
  <c r="O788" i="4"/>
  <c r="M788" i="4"/>
  <c r="K788" i="4"/>
  <c r="I788" i="4"/>
  <c r="H788" i="4"/>
  <c r="F788" i="4"/>
  <c r="E788" i="4"/>
  <c r="D788" i="4"/>
  <c r="C788" i="4"/>
  <c r="B788" i="4"/>
  <c r="Q787" i="4"/>
  <c r="P787" i="4"/>
  <c r="O787" i="4"/>
  <c r="M787" i="4"/>
  <c r="K787" i="4"/>
  <c r="I787" i="4"/>
  <c r="H787" i="4"/>
  <c r="F787" i="4"/>
  <c r="E787" i="4"/>
  <c r="D787" i="4"/>
  <c r="C787" i="4"/>
  <c r="B787" i="4"/>
  <c r="Q786" i="4"/>
  <c r="P786" i="4"/>
  <c r="O786" i="4"/>
  <c r="M786" i="4"/>
  <c r="K786" i="4"/>
  <c r="I786" i="4"/>
  <c r="H786" i="4"/>
  <c r="F786" i="4"/>
  <c r="E786" i="4"/>
  <c r="D786" i="4"/>
  <c r="C786" i="4"/>
  <c r="B786" i="4"/>
  <c r="Q785" i="4"/>
  <c r="P785" i="4"/>
  <c r="O785" i="4"/>
  <c r="M785" i="4"/>
  <c r="K785" i="4"/>
  <c r="I785" i="4"/>
  <c r="H785" i="4"/>
  <c r="F785" i="4"/>
  <c r="E785" i="4"/>
  <c r="D785" i="4"/>
  <c r="C785" i="4"/>
  <c r="B785" i="4"/>
  <c r="Q784" i="4"/>
  <c r="P784" i="4"/>
  <c r="O784" i="4"/>
  <c r="M784" i="4"/>
  <c r="K784" i="4"/>
  <c r="I784" i="4"/>
  <c r="H784" i="4"/>
  <c r="F784" i="4"/>
  <c r="E784" i="4"/>
  <c r="D784" i="4"/>
  <c r="C784" i="4"/>
  <c r="B784" i="4"/>
  <c r="Q783" i="4"/>
  <c r="P783" i="4"/>
  <c r="O783" i="4"/>
  <c r="M783" i="4"/>
  <c r="K783" i="4"/>
  <c r="I783" i="4"/>
  <c r="H783" i="4"/>
  <c r="F783" i="4"/>
  <c r="E783" i="4"/>
  <c r="D783" i="4"/>
  <c r="C783" i="4"/>
  <c r="B783" i="4"/>
  <c r="Q782" i="4"/>
  <c r="P782" i="4"/>
  <c r="O782" i="4"/>
  <c r="M782" i="4"/>
  <c r="K782" i="4"/>
  <c r="I782" i="4"/>
  <c r="H782" i="4"/>
  <c r="F782" i="4"/>
  <c r="E782" i="4"/>
  <c r="D782" i="4"/>
  <c r="C782" i="4"/>
  <c r="B782" i="4"/>
  <c r="Q781" i="4"/>
  <c r="P781" i="4"/>
  <c r="O781" i="4"/>
  <c r="M781" i="4"/>
  <c r="K781" i="4"/>
  <c r="I781" i="4"/>
  <c r="H781" i="4"/>
  <c r="F781" i="4"/>
  <c r="E781" i="4"/>
  <c r="D781" i="4"/>
  <c r="C781" i="4"/>
  <c r="B781" i="4"/>
  <c r="Q780" i="4"/>
  <c r="P780" i="4"/>
  <c r="O780" i="4"/>
  <c r="M780" i="4"/>
  <c r="K780" i="4"/>
  <c r="I780" i="4"/>
  <c r="H780" i="4"/>
  <c r="F780" i="4"/>
  <c r="E780" i="4"/>
  <c r="D780" i="4"/>
  <c r="C780" i="4"/>
  <c r="B780" i="4"/>
  <c r="Q779" i="4"/>
  <c r="P779" i="4"/>
  <c r="O779" i="4"/>
  <c r="M779" i="4"/>
  <c r="K779" i="4"/>
  <c r="I779" i="4"/>
  <c r="H779" i="4"/>
  <c r="F779" i="4"/>
  <c r="E779" i="4"/>
  <c r="D779" i="4"/>
  <c r="C779" i="4"/>
  <c r="B779" i="4"/>
  <c r="Q778" i="4"/>
  <c r="P778" i="4"/>
  <c r="O778" i="4"/>
  <c r="M778" i="4"/>
  <c r="K778" i="4"/>
  <c r="I778" i="4"/>
  <c r="H778" i="4"/>
  <c r="F778" i="4"/>
  <c r="E778" i="4"/>
  <c r="D778" i="4"/>
  <c r="C778" i="4"/>
  <c r="B778" i="4"/>
  <c r="Q777" i="4"/>
  <c r="P777" i="4"/>
  <c r="O777" i="4"/>
  <c r="M777" i="4"/>
  <c r="K777" i="4"/>
  <c r="I777" i="4"/>
  <c r="H777" i="4"/>
  <c r="F777" i="4"/>
  <c r="E777" i="4"/>
  <c r="D777" i="4"/>
  <c r="C777" i="4"/>
  <c r="B777" i="4"/>
  <c r="Q776" i="4"/>
  <c r="P776" i="4"/>
  <c r="O776" i="4"/>
  <c r="M776" i="4"/>
  <c r="K776" i="4"/>
  <c r="I776" i="4"/>
  <c r="H776" i="4"/>
  <c r="F776" i="4"/>
  <c r="E776" i="4"/>
  <c r="D776" i="4"/>
  <c r="C776" i="4"/>
  <c r="B776" i="4"/>
  <c r="Q775" i="4"/>
  <c r="P775" i="4"/>
  <c r="O775" i="4"/>
  <c r="M775" i="4"/>
  <c r="K775" i="4"/>
  <c r="I775" i="4"/>
  <c r="H775" i="4"/>
  <c r="F775" i="4"/>
  <c r="E775" i="4"/>
  <c r="D775" i="4"/>
  <c r="C775" i="4"/>
  <c r="B775" i="4"/>
  <c r="Q774" i="4"/>
  <c r="P774" i="4"/>
  <c r="O774" i="4"/>
  <c r="M774" i="4"/>
  <c r="K774" i="4"/>
  <c r="I774" i="4"/>
  <c r="H774" i="4"/>
  <c r="F774" i="4"/>
  <c r="E774" i="4"/>
  <c r="D774" i="4"/>
  <c r="C774" i="4"/>
  <c r="B774" i="4"/>
  <c r="Q773" i="4"/>
  <c r="P773" i="4"/>
  <c r="O773" i="4"/>
  <c r="M773" i="4"/>
  <c r="K773" i="4"/>
  <c r="I773" i="4"/>
  <c r="H773" i="4"/>
  <c r="F773" i="4"/>
  <c r="E773" i="4"/>
  <c r="D773" i="4"/>
  <c r="C773" i="4"/>
  <c r="B773" i="4"/>
  <c r="Q772" i="4"/>
  <c r="P772" i="4"/>
  <c r="O772" i="4"/>
  <c r="M772" i="4"/>
  <c r="K772" i="4"/>
  <c r="I772" i="4"/>
  <c r="H772" i="4"/>
  <c r="F772" i="4"/>
  <c r="E772" i="4"/>
  <c r="D772" i="4"/>
  <c r="C772" i="4"/>
  <c r="B772" i="4"/>
  <c r="Q771" i="4"/>
  <c r="P771" i="4"/>
  <c r="O771" i="4"/>
  <c r="M771" i="4"/>
  <c r="K771" i="4"/>
  <c r="I771" i="4"/>
  <c r="H771" i="4"/>
  <c r="F771" i="4"/>
  <c r="E771" i="4"/>
  <c r="D771" i="4"/>
  <c r="C771" i="4"/>
  <c r="B771" i="4"/>
  <c r="Q770" i="4"/>
  <c r="P770" i="4"/>
  <c r="O770" i="4"/>
  <c r="M770" i="4"/>
  <c r="K770" i="4"/>
  <c r="I770" i="4"/>
  <c r="H770" i="4"/>
  <c r="F770" i="4"/>
  <c r="E770" i="4"/>
  <c r="D770" i="4"/>
  <c r="C770" i="4"/>
  <c r="B770" i="4"/>
  <c r="Q769" i="4"/>
  <c r="P769" i="4"/>
  <c r="O769" i="4"/>
  <c r="M769" i="4"/>
  <c r="K769" i="4"/>
  <c r="I769" i="4"/>
  <c r="H769" i="4"/>
  <c r="F769" i="4"/>
  <c r="E769" i="4"/>
  <c r="D769" i="4"/>
  <c r="C769" i="4"/>
  <c r="B769" i="4"/>
  <c r="Q768" i="4"/>
  <c r="P768" i="4"/>
  <c r="O768" i="4"/>
  <c r="M768" i="4"/>
  <c r="K768" i="4"/>
  <c r="I768" i="4"/>
  <c r="H768" i="4"/>
  <c r="F768" i="4"/>
  <c r="E768" i="4"/>
  <c r="D768" i="4"/>
  <c r="C768" i="4"/>
  <c r="B768" i="4"/>
  <c r="Q767" i="4"/>
  <c r="P767" i="4"/>
  <c r="O767" i="4"/>
  <c r="M767" i="4"/>
  <c r="K767" i="4"/>
  <c r="I767" i="4"/>
  <c r="H767" i="4"/>
  <c r="F767" i="4"/>
  <c r="E767" i="4"/>
  <c r="D767" i="4"/>
  <c r="C767" i="4"/>
  <c r="B767" i="4"/>
  <c r="Q766" i="4"/>
  <c r="P766" i="4"/>
  <c r="O766" i="4"/>
  <c r="M766" i="4"/>
  <c r="K766" i="4"/>
  <c r="I766" i="4"/>
  <c r="H766" i="4"/>
  <c r="F766" i="4"/>
  <c r="E766" i="4"/>
  <c r="D766" i="4"/>
  <c r="C766" i="4"/>
  <c r="B766" i="4"/>
  <c r="Q765" i="4"/>
  <c r="P765" i="4"/>
  <c r="O765" i="4"/>
  <c r="M765" i="4"/>
  <c r="K765" i="4"/>
  <c r="I765" i="4"/>
  <c r="H765" i="4"/>
  <c r="F765" i="4"/>
  <c r="E765" i="4"/>
  <c r="D765" i="4"/>
  <c r="C765" i="4"/>
  <c r="B765" i="4"/>
  <c r="Q764" i="4"/>
  <c r="P764" i="4"/>
  <c r="O764" i="4"/>
  <c r="M764" i="4"/>
  <c r="K764" i="4"/>
  <c r="I764" i="4"/>
  <c r="H764" i="4"/>
  <c r="F764" i="4"/>
  <c r="E764" i="4"/>
  <c r="D764" i="4"/>
  <c r="C764" i="4"/>
  <c r="B764" i="4"/>
  <c r="Q763" i="4"/>
  <c r="P763" i="4"/>
  <c r="O763" i="4"/>
  <c r="M763" i="4"/>
  <c r="I763" i="4"/>
  <c r="H763" i="4"/>
  <c r="F763" i="4"/>
  <c r="E763" i="4"/>
  <c r="D763" i="4"/>
  <c r="C763" i="4"/>
  <c r="B763" i="4"/>
  <c r="Q762" i="4"/>
  <c r="O762" i="4"/>
  <c r="P762" i="4" s="1"/>
  <c r="M762" i="4"/>
  <c r="I762" i="4"/>
  <c r="H762" i="4"/>
  <c r="F762" i="4"/>
  <c r="E762" i="4"/>
  <c r="D762" i="4"/>
  <c r="C762" i="4"/>
  <c r="B762" i="4"/>
  <c r="Q761" i="4"/>
  <c r="P761" i="4"/>
  <c r="O761" i="4"/>
  <c r="M761" i="4"/>
  <c r="K761" i="4"/>
  <c r="I761" i="4"/>
  <c r="H761" i="4"/>
  <c r="F761" i="4"/>
  <c r="E761" i="4"/>
  <c r="D761" i="4"/>
  <c r="C761" i="4"/>
  <c r="B761" i="4"/>
  <c r="Q760" i="4"/>
  <c r="P760" i="4"/>
  <c r="O760" i="4"/>
  <c r="M760" i="4"/>
  <c r="I760" i="4"/>
  <c r="H760" i="4"/>
  <c r="F760" i="4"/>
  <c r="E760" i="4"/>
  <c r="D760" i="4"/>
  <c r="C760" i="4"/>
  <c r="B760" i="4"/>
  <c r="Q759" i="4"/>
  <c r="O759" i="4"/>
  <c r="P759" i="4" s="1"/>
  <c r="M759" i="4"/>
  <c r="I759" i="4"/>
  <c r="H759" i="4"/>
  <c r="F759" i="4"/>
  <c r="E759" i="4"/>
  <c r="D759" i="4"/>
  <c r="C759" i="4"/>
  <c r="B759" i="4"/>
  <c r="Q758" i="4"/>
  <c r="P758" i="4"/>
  <c r="O758" i="4"/>
  <c r="M758" i="4"/>
  <c r="I758" i="4"/>
  <c r="H758" i="4"/>
  <c r="F758" i="4"/>
  <c r="E758" i="4"/>
  <c r="D758" i="4"/>
  <c r="C758" i="4"/>
  <c r="B758" i="4"/>
  <c r="Q757" i="4"/>
  <c r="O757" i="4"/>
  <c r="P757" i="4" s="1"/>
  <c r="M757" i="4"/>
  <c r="I757" i="4"/>
  <c r="H757" i="4"/>
  <c r="F757" i="4"/>
  <c r="E757" i="4"/>
  <c r="D757" i="4"/>
  <c r="C757" i="4"/>
  <c r="B757" i="4"/>
  <c r="Q756" i="4"/>
  <c r="P756" i="4"/>
  <c r="O756" i="4"/>
  <c r="M756" i="4"/>
  <c r="I756" i="4"/>
  <c r="H756" i="4"/>
  <c r="F756" i="4"/>
  <c r="E756" i="4"/>
  <c r="D756" i="4"/>
  <c r="C756" i="4"/>
  <c r="B756" i="4"/>
  <c r="Q755" i="4"/>
  <c r="O755" i="4"/>
  <c r="P755" i="4" s="1"/>
  <c r="M755" i="4"/>
  <c r="K755" i="4"/>
  <c r="I755" i="4"/>
  <c r="H755" i="4"/>
  <c r="F755" i="4"/>
  <c r="E755" i="4"/>
  <c r="D755" i="4"/>
  <c r="C755" i="4"/>
  <c r="B755" i="4"/>
  <c r="Q754" i="4"/>
  <c r="O754" i="4"/>
  <c r="P754" i="4" s="1"/>
  <c r="M754" i="4"/>
  <c r="K754" i="4"/>
  <c r="I754" i="4"/>
  <c r="H754" i="4"/>
  <c r="F754" i="4"/>
  <c r="E754" i="4"/>
  <c r="D754" i="4"/>
  <c r="C754" i="4"/>
  <c r="B754" i="4"/>
  <c r="Q753" i="4"/>
  <c r="O753" i="4"/>
  <c r="P753" i="4" s="1"/>
  <c r="M753" i="4"/>
  <c r="I753" i="4"/>
  <c r="H753" i="4"/>
  <c r="F753" i="4"/>
  <c r="E753" i="4"/>
  <c r="D753" i="4"/>
  <c r="C753" i="4"/>
  <c r="B753" i="4"/>
  <c r="Q752" i="4"/>
  <c r="P752" i="4"/>
  <c r="O752" i="4"/>
  <c r="M752" i="4"/>
  <c r="I752" i="4"/>
  <c r="H752" i="4"/>
  <c r="F752" i="4"/>
  <c r="E752" i="4"/>
  <c r="D752" i="4"/>
  <c r="C752" i="4"/>
  <c r="B752" i="4"/>
  <c r="Q751" i="4"/>
  <c r="O751" i="4"/>
  <c r="P751" i="4" s="1"/>
  <c r="M751" i="4"/>
  <c r="I751" i="4"/>
  <c r="H751" i="4"/>
  <c r="F751" i="4"/>
  <c r="E751" i="4"/>
  <c r="D751" i="4"/>
  <c r="C751" i="4"/>
  <c r="B751" i="4"/>
  <c r="Q750" i="4"/>
  <c r="P750" i="4"/>
  <c r="O750" i="4"/>
  <c r="M750" i="4"/>
  <c r="I750" i="4"/>
  <c r="H750" i="4"/>
  <c r="F750" i="4"/>
  <c r="E750" i="4"/>
  <c r="D750" i="4"/>
  <c r="C750" i="4"/>
  <c r="B750" i="4"/>
  <c r="Q749" i="4"/>
  <c r="O749" i="4"/>
  <c r="P749" i="4" s="1"/>
  <c r="M749" i="4"/>
  <c r="I749" i="4"/>
  <c r="H749" i="4"/>
  <c r="F749" i="4"/>
  <c r="E749" i="4"/>
  <c r="D749" i="4"/>
  <c r="C749" i="4"/>
  <c r="B749" i="4"/>
  <c r="Q748" i="4"/>
  <c r="P748" i="4"/>
  <c r="O748" i="4"/>
  <c r="M748" i="4"/>
  <c r="I748" i="4"/>
  <c r="H748" i="4"/>
  <c r="F748" i="4"/>
  <c r="E748" i="4"/>
  <c r="D748" i="4"/>
  <c r="C748" i="4"/>
  <c r="B748" i="4"/>
  <c r="Q747" i="4"/>
  <c r="O747" i="4"/>
  <c r="P747" i="4" s="1"/>
  <c r="M747" i="4"/>
  <c r="I747" i="4"/>
  <c r="H747" i="4"/>
  <c r="F747" i="4"/>
  <c r="E747" i="4"/>
  <c r="D747" i="4"/>
  <c r="C747" i="4"/>
  <c r="B747" i="4"/>
  <c r="Q746" i="4"/>
  <c r="P746" i="4"/>
  <c r="O746" i="4"/>
  <c r="M746" i="4"/>
  <c r="I746" i="4"/>
  <c r="H746" i="4"/>
  <c r="F746" i="4"/>
  <c r="E746" i="4"/>
  <c r="D746" i="4"/>
  <c r="C746" i="4"/>
  <c r="B746" i="4"/>
  <c r="Q745" i="4"/>
  <c r="O745" i="4"/>
  <c r="P745" i="4" s="1"/>
  <c r="M745" i="4"/>
  <c r="I745" i="4"/>
  <c r="H745" i="4"/>
  <c r="F745" i="4"/>
  <c r="E745" i="4"/>
  <c r="D745" i="4"/>
  <c r="C745" i="4"/>
  <c r="B745" i="4"/>
  <c r="Q744" i="4"/>
  <c r="P744" i="4"/>
  <c r="O744" i="4"/>
  <c r="M744" i="4"/>
  <c r="I744" i="4"/>
  <c r="H744" i="4"/>
  <c r="F744" i="4"/>
  <c r="E744" i="4"/>
  <c r="D744" i="4"/>
  <c r="C744" i="4"/>
  <c r="B744" i="4"/>
  <c r="Q743" i="4"/>
  <c r="O743" i="4"/>
  <c r="P743" i="4" s="1"/>
  <c r="M743" i="4"/>
  <c r="I743" i="4"/>
  <c r="H743" i="4"/>
  <c r="F743" i="4"/>
  <c r="E743" i="4"/>
  <c r="D743" i="4"/>
  <c r="C743" i="4"/>
  <c r="B743" i="4"/>
  <c r="Q742" i="4"/>
  <c r="P742" i="4"/>
  <c r="O742" i="4"/>
  <c r="M742" i="4"/>
  <c r="I742" i="4"/>
  <c r="H742" i="4"/>
  <c r="F742" i="4"/>
  <c r="E742" i="4"/>
  <c r="D742" i="4"/>
  <c r="C742" i="4"/>
  <c r="B742" i="4"/>
  <c r="Q741" i="4"/>
  <c r="O741" i="4"/>
  <c r="P741" i="4" s="1"/>
  <c r="M741" i="4"/>
  <c r="I741" i="4"/>
  <c r="H741" i="4"/>
  <c r="F741" i="4"/>
  <c r="E741" i="4"/>
  <c r="D741" i="4"/>
  <c r="C741" i="4"/>
  <c r="B741" i="4"/>
  <c r="Q740" i="4"/>
  <c r="P740" i="4"/>
  <c r="O740" i="4"/>
  <c r="M740" i="4"/>
  <c r="I740" i="4"/>
  <c r="H740" i="4"/>
  <c r="F740" i="4"/>
  <c r="E740" i="4"/>
  <c r="D740" i="4"/>
  <c r="C740" i="4"/>
  <c r="B740" i="4"/>
  <c r="Q739" i="4"/>
  <c r="O739" i="4"/>
  <c r="P739" i="4" s="1"/>
  <c r="M739" i="4"/>
  <c r="I739" i="4"/>
  <c r="H739" i="4"/>
  <c r="F739" i="4"/>
  <c r="E739" i="4"/>
  <c r="D739" i="4"/>
  <c r="C739" i="4"/>
  <c r="B739" i="4"/>
  <c r="Q738" i="4"/>
  <c r="P738" i="4"/>
  <c r="O738" i="4"/>
  <c r="M738" i="4"/>
  <c r="I738" i="4"/>
  <c r="H738" i="4"/>
  <c r="F738" i="4"/>
  <c r="E738" i="4"/>
  <c r="D738" i="4"/>
  <c r="C738" i="4"/>
  <c r="B738" i="4"/>
  <c r="Q737" i="4"/>
  <c r="O737" i="4"/>
  <c r="P737" i="4" s="1"/>
  <c r="M737" i="4"/>
  <c r="I737" i="4"/>
  <c r="H737" i="4"/>
  <c r="F737" i="4"/>
  <c r="E737" i="4"/>
  <c r="D737" i="4"/>
  <c r="C737" i="4"/>
  <c r="B737" i="4"/>
  <c r="Q736" i="4"/>
  <c r="P736" i="4"/>
  <c r="O736" i="4"/>
  <c r="M736" i="4"/>
  <c r="K736" i="4"/>
  <c r="I736" i="4"/>
  <c r="H736" i="4"/>
  <c r="F736" i="4"/>
  <c r="E736" i="4"/>
  <c r="D736" i="4"/>
  <c r="C736" i="4"/>
  <c r="B736" i="4"/>
  <c r="Q735" i="4"/>
  <c r="P735" i="4"/>
  <c r="O735" i="4"/>
  <c r="M735" i="4"/>
  <c r="K735" i="4"/>
  <c r="I735" i="4"/>
  <c r="H735" i="4"/>
  <c r="F735" i="4"/>
  <c r="E735" i="4"/>
  <c r="D735" i="4"/>
  <c r="C735" i="4"/>
  <c r="B735" i="4"/>
  <c r="Q734" i="4"/>
  <c r="P734" i="4"/>
  <c r="O734" i="4"/>
  <c r="M734" i="4"/>
  <c r="I734" i="4"/>
  <c r="H734" i="4"/>
  <c r="F734" i="4"/>
  <c r="E734" i="4"/>
  <c r="D734" i="4"/>
  <c r="C734" i="4"/>
  <c r="B734" i="4"/>
  <c r="Q733" i="4"/>
  <c r="O733" i="4"/>
  <c r="P733" i="4" s="1"/>
  <c r="M733" i="4"/>
  <c r="I733" i="4"/>
  <c r="H733" i="4"/>
  <c r="F733" i="4"/>
  <c r="E733" i="4"/>
  <c r="D733" i="4"/>
  <c r="C733" i="4"/>
  <c r="B733" i="4"/>
  <c r="Q732" i="4"/>
  <c r="P732" i="4"/>
  <c r="O732" i="4"/>
  <c r="M732" i="4"/>
  <c r="I732" i="4"/>
  <c r="H732" i="4"/>
  <c r="F732" i="4"/>
  <c r="E732" i="4"/>
  <c r="D732" i="4"/>
  <c r="C732" i="4"/>
  <c r="B732" i="4"/>
  <c r="Q731" i="4"/>
  <c r="O731" i="4"/>
  <c r="P731" i="4" s="1"/>
  <c r="M731" i="4"/>
  <c r="I731" i="4"/>
  <c r="H731" i="4"/>
  <c r="F731" i="4"/>
  <c r="E731" i="4"/>
  <c r="D731" i="4"/>
  <c r="C731" i="4"/>
  <c r="B731" i="4"/>
  <c r="Q730" i="4"/>
  <c r="P730" i="4"/>
  <c r="O730" i="4"/>
  <c r="M730" i="4"/>
  <c r="I730" i="4"/>
  <c r="H730" i="4"/>
  <c r="F730" i="4"/>
  <c r="E730" i="4"/>
  <c r="D730" i="4"/>
  <c r="C730" i="4"/>
  <c r="B730" i="4"/>
  <c r="Q729" i="4"/>
  <c r="O729" i="4"/>
  <c r="P729" i="4" s="1"/>
  <c r="M729" i="4"/>
  <c r="I729" i="4"/>
  <c r="H729" i="4"/>
  <c r="F729" i="4"/>
  <c r="E729" i="4"/>
  <c r="D729" i="4"/>
  <c r="C729" i="4"/>
  <c r="B729" i="4"/>
  <c r="Q728" i="4"/>
  <c r="P728" i="4"/>
  <c r="O728" i="4"/>
  <c r="M728" i="4"/>
  <c r="I728" i="4"/>
  <c r="H728" i="4"/>
  <c r="F728" i="4"/>
  <c r="E728" i="4"/>
  <c r="D728" i="4"/>
  <c r="C728" i="4"/>
  <c r="B728" i="4"/>
  <c r="Q727" i="4"/>
  <c r="O727" i="4"/>
  <c r="P727" i="4" s="1"/>
  <c r="M727" i="4"/>
  <c r="I727" i="4"/>
  <c r="H727" i="4"/>
  <c r="F727" i="4"/>
  <c r="E727" i="4"/>
  <c r="D727" i="4"/>
  <c r="C727" i="4"/>
  <c r="B727" i="4"/>
  <c r="Q726" i="4"/>
  <c r="P726" i="4"/>
  <c r="O726" i="4"/>
  <c r="M726" i="4"/>
  <c r="I726" i="4"/>
  <c r="H726" i="4"/>
  <c r="F726" i="4"/>
  <c r="E726" i="4"/>
  <c r="D726" i="4"/>
  <c r="C726" i="4"/>
  <c r="B726" i="4"/>
  <c r="Q725" i="4"/>
  <c r="O725" i="4"/>
  <c r="P725" i="4" s="1"/>
  <c r="M725" i="4"/>
  <c r="I725" i="4"/>
  <c r="H725" i="4"/>
  <c r="F725" i="4"/>
  <c r="E725" i="4"/>
  <c r="D725" i="4"/>
  <c r="C725" i="4"/>
  <c r="B725" i="4"/>
  <c r="Q724" i="4"/>
  <c r="P724" i="4"/>
  <c r="O724" i="4"/>
  <c r="M724" i="4"/>
  <c r="K724" i="4"/>
  <c r="I724" i="4"/>
  <c r="H724" i="4"/>
  <c r="F724" i="4"/>
  <c r="E724" i="4"/>
  <c r="D724" i="4"/>
  <c r="C724" i="4"/>
  <c r="B724" i="4"/>
  <c r="Q723" i="4"/>
  <c r="P723" i="4"/>
  <c r="O723" i="4"/>
  <c r="M723" i="4"/>
  <c r="I723" i="4"/>
  <c r="H723" i="4"/>
  <c r="F723" i="4"/>
  <c r="E723" i="4"/>
  <c r="D723" i="4"/>
  <c r="C723" i="4"/>
  <c r="B723" i="4"/>
  <c r="Q722" i="4"/>
  <c r="O722" i="4"/>
  <c r="P722" i="4" s="1"/>
  <c r="M722" i="4"/>
  <c r="I722" i="4"/>
  <c r="H722" i="4"/>
  <c r="F722" i="4"/>
  <c r="E722" i="4"/>
  <c r="D722" i="4"/>
  <c r="C722" i="4"/>
  <c r="B722" i="4"/>
  <c r="Q721" i="4"/>
  <c r="P721" i="4"/>
  <c r="O721" i="4"/>
  <c r="M721" i="4"/>
  <c r="K721" i="4"/>
  <c r="I721" i="4"/>
  <c r="H721" i="4"/>
  <c r="F721" i="4"/>
  <c r="E721" i="4"/>
  <c r="D721" i="4"/>
  <c r="C721" i="4"/>
  <c r="B721" i="4"/>
  <c r="Q720" i="4"/>
  <c r="P720" i="4"/>
  <c r="O720" i="4"/>
  <c r="M720" i="4"/>
  <c r="I720" i="4"/>
  <c r="H720" i="4"/>
  <c r="F720" i="4"/>
  <c r="E720" i="4"/>
  <c r="D720" i="4"/>
  <c r="C720" i="4"/>
  <c r="B720" i="4"/>
  <c r="Q719" i="4"/>
  <c r="O719" i="4"/>
  <c r="P719" i="4" s="1"/>
  <c r="M719" i="4"/>
  <c r="I719" i="4"/>
  <c r="H719" i="4"/>
  <c r="F719" i="4"/>
  <c r="E719" i="4"/>
  <c r="D719" i="4"/>
  <c r="C719" i="4"/>
  <c r="B719" i="4"/>
  <c r="Q718" i="4"/>
  <c r="P718" i="4"/>
  <c r="O718" i="4"/>
  <c r="M718" i="4"/>
  <c r="I718" i="4"/>
  <c r="H718" i="4"/>
  <c r="F718" i="4"/>
  <c r="E718" i="4"/>
  <c r="D718" i="4"/>
  <c r="C718" i="4"/>
  <c r="B718" i="4"/>
  <c r="Q717" i="4"/>
  <c r="O717" i="4"/>
  <c r="P717" i="4" s="1"/>
  <c r="M717" i="4"/>
  <c r="I717" i="4"/>
  <c r="H717" i="4"/>
  <c r="F717" i="4"/>
  <c r="E717" i="4"/>
  <c r="D717" i="4"/>
  <c r="C717" i="4"/>
  <c r="B717" i="4"/>
  <c r="Q716" i="4"/>
  <c r="P716" i="4"/>
  <c r="O716" i="4"/>
  <c r="M716" i="4"/>
  <c r="I716" i="4"/>
  <c r="H716" i="4"/>
  <c r="F716" i="4"/>
  <c r="E716" i="4"/>
  <c r="D716" i="4"/>
  <c r="C716" i="4"/>
  <c r="B716" i="4"/>
  <c r="Q715" i="4"/>
  <c r="O715" i="4"/>
  <c r="P715" i="4" s="1"/>
  <c r="M715" i="4"/>
  <c r="I715" i="4"/>
  <c r="H715" i="4"/>
  <c r="F715" i="4"/>
  <c r="E715" i="4"/>
  <c r="D715" i="4"/>
  <c r="C715" i="4"/>
  <c r="B715" i="4"/>
  <c r="Q714" i="4"/>
  <c r="P714" i="4"/>
  <c r="O714" i="4"/>
  <c r="M714" i="4"/>
  <c r="I714" i="4"/>
  <c r="H714" i="4"/>
  <c r="F714" i="4"/>
  <c r="E714" i="4"/>
  <c r="D714" i="4"/>
  <c r="C714" i="4"/>
  <c r="B714" i="4"/>
  <c r="Q713" i="4"/>
  <c r="O713" i="4"/>
  <c r="P713" i="4" s="1"/>
  <c r="M713" i="4"/>
  <c r="I713" i="4"/>
  <c r="H713" i="4"/>
  <c r="F713" i="4"/>
  <c r="E713" i="4"/>
  <c r="D713" i="4"/>
  <c r="C713" i="4"/>
  <c r="B713" i="4"/>
  <c r="Q712" i="4"/>
  <c r="P712" i="4"/>
  <c r="O712" i="4"/>
  <c r="M712" i="4"/>
  <c r="I712" i="4"/>
  <c r="H712" i="4"/>
  <c r="F712" i="4"/>
  <c r="E712" i="4"/>
  <c r="D712" i="4"/>
  <c r="C712" i="4"/>
  <c r="B712" i="4"/>
  <c r="Q711" i="4"/>
  <c r="O711" i="4"/>
  <c r="P711" i="4" s="1"/>
  <c r="M711" i="4"/>
  <c r="I711" i="4"/>
  <c r="H711" i="4"/>
  <c r="F711" i="4"/>
  <c r="E711" i="4"/>
  <c r="D711" i="4"/>
  <c r="C711" i="4"/>
  <c r="B711" i="4"/>
  <c r="Q710" i="4"/>
  <c r="P710" i="4"/>
  <c r="O710" i="4"/>
  <c r="M710" i="4"/>
  <c r="I710" i="4"/>
  <c r="H710" i="4"/>
  <c r="F710" i="4"/>
  <c r="E710" i="4"/>
  <c r="D710" i="4"/>
  <c r="C710" i="4"/>
  <c r="B710" i="4"/>
  <c r="Q709" i="4"/>
  <c r="O709" i="4"/>
  <c r="P709" i="4" s="1"/>
  <c r="M709" i="4"/>
  <c r="I709" i="4"/>
  <c r="H709" i="4"/>
  <c r="F709" i="4"/>
  <c r="E709" i="4"/>
  <c r="D709" i="4"/>
  <c r="C709" i="4"/>
  <c r="B709" i="4"/>
  <c r="Q708" i="4"/>
  <c r="P708" i="4"/>
  <c r="O708" i="4"/>
  <c r="M708" i="4"/>
  <c r="I708" i="4"/>
  <c r="H708" i="4"/>
  <c r="F708" i="4"/>
  <c r="E708" i="4"/>
  <c r="D708" i="4"/>
  <c r="C708" i="4"/>
  <c r="B708" i="4"/>
  <c r="Q707" i="4"/>
  <c r="O707" i="4"/>
  <c r="P707" i="4" s="1"/>
  <c r="M707" i="4"/>
  <c r="I707" i="4"/>
  <c r="H707" i="4"/>
  <c r="F707" i="4"/>
  <c r="E707" i="4"/>
  <c r="D707" i="4"/>
  <c r="C707" i="4"/>
  <c r="B707" i="4"/>
  <c r="Q706" i="4"/>
  <c r="P706" i="4"/>
  <c r="O706" i="4"/>
  <c r="M706" i="4"/>
  <c r="K706" i="4"/>
  <c r="I706" i="4"/>
  <c r="H706" i="4"/>
  <c r="F706" i="4"/>
  <c r="E706" i="4"/>
  <c r="D706" i="4"/>
  <c r="C706" i="4"/>
  <c r="B706" i="4"/>
  <c r="Q705" i="4"/>
  <c r="P705" i="4"/>
  <c r="O705" i="4"/>
  <c r="M705" i="4"/>
  <c r="I705" i="4"/>
  <c r="H705" i="4"/>
  <c r="F705" i="4"/>
  <c r="E705" i="4"/>
  <c r="D705" i="4"/>
  <c r="C705" i="4"/>
  <c r="B705" i="4"/>
  <c r="Q704" i="4"/>
  <c r="O704" i="4"/>
  <c r="P704" i="4" s="1"/>
  <c r="M704" i="4"/>
  <c r="I704" i="4"/>
  <c r="H704" i="4"/>
  <c r="F704" i="4"/>
  <c r="E704" i="4"/>
  <c r="D704" i="4"/>
  <c r="C704" i="4"/>
  <c r="B704" i="4"/>
  <c r="Q703" i="4"/>
  <c r="P703" i="4"/>
  <c r="O703" i="4"/>
  <c r="M703" i="4"/>
  <c r="I703" i="4"/>
  <c r="H703" i="4"/>
  <c r="F703" i="4"/>
  <c r="E703" i="4"/>
  <c r="D703" i="4"/>
  <c r="C703" i="4"/>
  <c r="B703" i="4"/>
  <c r="Q702" i="4"/>
  <c r="O702" i="4"/>
  <c r="P702" i="4" s="1"/>
  <c r="M702" i="4"/>
  <c r="I702" i="4"/>
  <c r="H702" i="4"/>
  <c r="F702" i="4"/>
  <c r="E702" i="4"/>
  <c r="D702" i="4"/>
  <c r="C702" i="4"/>
  <c r="B702" i="4"/>
  <c r="Q701" i="4"/>
  <c r="P701" i="4"/>
  <c r="O701" i="4"/>
  <c r="M701" i="4"/>
  <c r="I701" i="4"/>
  <c r="H701" i="4"/>
  <c r="F701" i="4"/>
  <c r="E701" i="4"/>
  <c r="D701" i="4"/>
  <c r="C701" i="4"/>
  <c r="B701" i="4"/>
  <c r="Q700" i="4"/>
  <c r="O700" i="4"/>
  <c r="P700" i="4" s="1"/>
  <c r="M700" i="4"/>
  <c r="I700" i="4"/>
  <c r="H700" i="4"/>
  <c r="F700" i="4"/>
  <c r="E700" i="4"/>
  <c r="D700" i="4"/>
  <c r="C700" i="4"/>
  <c r="B700" i="4"/>
  <c r="Q699" i="4"/>
  <c r="P699" i="4"/>
  <c r="O699" i="4"/>
  <c r="M699" i="4"/>
  <c r="K699" i="4"/>
  <c r="I699" i="4"/>
  <c r="H699" i="4"/>
  <c r="F699" i="4"/>
  <c r="E699" i="4"/>
  <c r="D699" i="4"/>
  <c r="C699" i="4"/>
  <c r="B699" i="4"/>
  <c r="Q698" i="4"/>
  <c r="P698" i="4"/>
  <c r="O698" i="4"/>
  <c r="M698" i="4"/>
  <c r="K698" i="4"/>
  <c r="I698" i="4"/>
  <c r="H698" i="4"/>
  <c r="F698" i="4"/>
  <c r="E698" i="4"/>
  <c r="D698" i="4"/>
  <c r="C698" i="4"/>
  <c r="B698" i="4"/>
  <c r="Q697" i="4"/>
  <c r="P697" i="4"/>
  <c r="O697" i="4"/>
  <c r="M697" i="4"/>
  <c r="K697" i="4"/>
  <c r="I697" i="4"/>
  <c r="H697" i="4"/>
  <c r="F697" i="4"/>
  <c r="E697" i="4"/>
  <c r="D697" i="4"/>
  <c r="C697" i="4"/>
  <c r="B697" i="4"/>
  <c r="Q696" i="4"/>
  <c r="P696" i="4"/>
  <c r="O696" i="4"/>
  <c r="M696" i="4"/>
  <c r="I696" i="4"/>
  <c r="H696" i="4"/>
  <c r="F696" i="4"/>
  <c r="E696" i="4"/>
  <c r="D696" i="4"/>
  <c r="C696" i="4"/>
  <c r="B696" i="4"/>
  <c r="Q695" i="4"/>
  <c r="O695" i="4"/>
  <c r="P695" i="4" s="1"/>
  <c r="M695" i="4"/>
  <c r="I695" i="4"/>
  <c r="H695" i="4"/>
  <c r="F695" i="4"/>
  <c r="E695" i="4"/>
  <c r="D695" i="4"/>
  <c r="C695" i="4"/>
  <c r="B695" i="4"/>
  <c r="Q694" i="4"/>
  <c r="P694" i="4"/>
  <c r="O694" i="4"/>
  <c r="M694" i="4"/>
  <c r="I694" i="4"/>
  <c r="H694" i="4"/>
  <c r="F694" i="4"/>
  <c r="E694" i="4"/>
  <c r="D694" i="4"/>
  <c r="C694" i="4"/>
  <c r="B694" i="4"/>
  <c r="Q693" i="4"/>
  <c r="O693" i="4"/>
  <c r="P693" i="4" s="1"/>
  <c r="M693" i="4"/>
  <c r="K693" i="4"/>
  <c r="I693" i="4"/>
  <c r="H693" i="4"/>
  <c r="F693" i="4"/>
  <c r="E693" i="4"/>
  <c r="D693" i="4"/>
  <c r="C693" i="4"/>
  <c r="B693" i="4"/>
  <c r="Q692" i="4"/>
  <c r="O692" i="4"/>
  <c r="P692" i="4" s="1"/>
  <c r="M692" i="4"/>
  <c r="I692" i="4"/>
  <c r="H692" i="4"/>
  <c r="F692" i="4"/>
  <c r="E692" i="4"/>
  <c r="D692" i="4"/>
  <c r="C692" i="4"/>
  <c r="B692" i="4"/>
  <c r="Q691" i="4"/>
  <c r="P691" i="4"/>
  <c r="O691" i="4"/>
  <c r="M691" i="4"/>
  <c r="I691" i="4"/>
  <c r="H691" i="4"/>
  <c r="F691" i="4"/>
  <c r="E691" i="4"/>
  <c r="D691" i="4"/>
  <c r="C691" i="4"/>
  <c r="B691" i="4"/>
  <c r="Q690" i="4"/>
  <c r="O690" i="4"/>
  <c r="P690" i="4" s="1"/>
  <c r="M690" i="4"/>
  <c r="I690" i="4"/>
  <c r="H690" i="4"/>
  <c r="F690" i="4"/>
  <c r="E690" i="4"/>
  <c r="D690" i="4"/>
  <c r="C690" i="4"/>
  <c r="B690" i="4"/>
  <c r="Q689" i="4"/>
  <c r="P689" i="4"/>
  <c r="O689" i="4"/>
  <c r="M689" i="4"/>
  <c r="K689" i="4"/>
  <c r="I689" i="4"/>
  <c r="H689" i="4"/>
  <c r="F689" i="4"/>
  <c r="E689" i="4"/>
  <c r="D689" i="4"/>
  <c r="C689" i="4"/>
  <c r="B689" i="4"/>
  <c r="Q688" i="4"/>
  <c r="P688" i="4"/>
  <c r="O688" i="4"/>
  <c r="M688" i="4"/>
  <c r="I688" i="4"/>
  <c r="H688" i="4"/>
  <c r="F688" i="4"/>
  <c r="E688" i="4"/>
  <c r="D688" i="4"/>
  <c r="C688" i="4"/>
  <c r="B688" i="4"/>
  <c r="Q687" i="4"/>
  <c r="O687" i="4"/>
  <c r="P687" i="4" s="1"/>
  <c r="M687" i="4"/>
  <c r="I687" i="4"/>
  <c r="H687" i="4"/>
  <c r="F687" i="4"/>
  <c r="E687" i="4"/>
  <c r="D687" i="4"/>
  <c r="C687" i="4"/>
  <c r="B687" i="4"/>
  <c r="Q686" i="4"/>
  <c r="P686" i="4"/>
  <c r="O686" i="4"/>
  <c r="M686" i="4"/>
  <c r="I686" i="4"/>
  <c r="H686" i="4"/>
  <c r="F686" i="4"/>
  <c r="E686" i="4"/>
  <c r="D686" i="4"/>
  <c r="C686" i="4"/>
  <c r="B686" i="4"/>
  <c r="Q685" i="4"/>
  <c r="O685" i="4"/>
  <c r="P685" i="4" s="1"/>
  <c r="M685" i="4"/>
  <c r="I685" i="4"/>
  <c r="H685" i="4"/>
  <c r="F685" i="4"/>
  <c r="E685" i="4"/>
  <c r="D685" i="4"/>
  <c r="C685" i="4"/>
  <c r="B685" i="4"/>
  <c r="Q684" i="4"/>
  <c r="P684" i="4"/>
  <c r="O684" i="4"/>
  <c r="M684" i="4"/>
  <c r="I684" i="4"/>
  <c r="H684" i="4"/>
  <c r="F684" i="4"/>
  <c r="E684" i="4"/>
  <c r="D684" i="4"/>
  <c r="C684" i="4"/>
  <c r="B684" i="4"/>
  <c r="Q683" i="4"/>
  <c r="O683" i="4"/>
  <c r="P683" i="4" s="1"/>
  <c r="M683" i="4"/>
  <c r="K683" i="4"/>
  <c r="I683" i="4"/>
  <c r="H683" i="4"/>
  <c r="F683" i="4"/>
  <c r="E683" i="4"/>
  <c r="D683" i="4"/>
  <c r="C683" i="4"/>
  <c r="B683" i="4"/>
  <c r="Q682" i="4"/>
  <c r="O682" i="4"/>
  <c r="P682" i="4" s="1"/>
  <c r="M682" i="4"/>
  <c r="I682" i="4"/>
  <c r="H682" i="4"/>
  <c r="F682" i="4"/>
  <c r="E682" i="4"/>
  <c r="D682" i="4"/>
  <c r="C682" i="4"/>
  <c r="B682" i="4"/>
  <c r="Q681" i="4"/>
  <c r="P681" i="4"/>
  <c r="O681" i="4"/>
  <c r="M681" i="4"/>
  <c r="I681" i="4"/>
  <c r="H681" i="4"/>
  <c r="F681" i="4"/>
  <c r="E681" i="4"/>
  <c r="D681" i="4"/>
  <c r="C681" i="4"/>
  <c r="B681" i="4"/>
  <c r="Q680" i="4"/>
  <c r="O680" i="4"/>
  <c r="P680" i="4" s="1"/>
  <c r="M680" i="4"/>
  <c r="K680" i="4"/>
  <c r="I680" i="4"/>
  <c r="H680" i="4"/>
  <c r="F680" i="4"/>
  <c r="E680" i="4"/>
  <c r="D680" i="4"/>
  <c r="C680" i="4"/>
  <c r="B680" i="4"/>
  <c r="Q679" i="4"/>
  <c r="O679" i="4"/>
  <c r="P679" i="4" s="1"/>
  <c r="M679" i="4"/>
  <c r="I679" i="4"/>
  <c r="H679" i="4"/>
  <c r="F679" i="4"/>
  <c r="E679" i="4"/>
  <c r="D679" i="4"/>
  <c r="C679" i="4"/>
  <c r="B679" i="4"/>
  <c r="Q678" i="4"/>
  <c r="P678" i="4"/>
  <c r="O678" i="4"/>
  <c r="M678" i="4"/>
  <c r="I678" i="4"/>
  <c r="H678" i="4"/>
  <c r="F678" i="4"/>
  <c r="E678" i="4"/>
  <c r="D678" i="4"/>
  <c r="C678" i="4"/>
  <c r="B678" i="4"/>
  <c r="Q677" i="4"/>
  <c r="O677" i="4"/>
  <c r="P677" i="4" s="1"/>
  <c r="M677" i="4"/>
  <c r="I677" i="4"/>
  <c r="H677" i="4"/>
  <c r="F677" i="4"/>
  <c r="E677" i="4"/>
  <c r="D677" i="4"/>
  <c r="C677" i="4"/>
  <c r="B677" i="4"/>
  <c r="Q676" i="4"/>
  <c r="P676" i="4"/>
  <c r="O676" i="4"/>
  <c r="M676" i="4"/>
  <c r="I676" i="4"/>
  <c r="H676" i="4"/>
  <c r="F676" i="4"/>
  <c r="E676" i="4"/>
  <c r="D676" i="4"/>
  <c r="C676" i="4"/>
  <c r="B676" i="4"/>
  <c r="Q675" i="4"/>
  <c r="O675" i="4"/>
  <c r="P675" i="4" s="1"/>
  <c r="M675" i="4"/>
  <c r="I675" i="4"/>
  <c r="H675" i="4"/>
  <c r="F675" i="4"/>
  <c r="E675" i="4"/>
  <c r="D675" i="4"/>
  <c r="C675" i="4"/>
  <c r="B675" i="4"/>
  <c r="Q674" i="4"/>
  <c r="P674" i="4"/>
  <c r="O674" i="4"/>
  <c r="M674" i="4"/>
  <c r="I674" i="4"/>
  <c r="H674" i="4"/>
  <c r="F674" i="4"/>
  <c r="E674" i="4"/>
  <c r="D674" i="4"/>
  <c r="C674" i="4"/>
  <c r="B674" i="4"/>
  <c r="Q673" i="4"/>
  <c r="O673" i="4"/>
  <c r="P673" i="4" s="1"/>
  <c r="M673" i="4"/>
  <c r="I673" i="4"/>
  <c r="H673" i="4"/>
  <c r="F673" i="4"/>
  <c r="E673" i="4"/>
  <c r="D673" i="4"/>
  <c r="C673" i="4"/>
  <c r="B673" i="4"/>
  <c r="Q672" i="4"/>
  <c r="P672" i="4"/>
  <c r="O672" i="4"/>
  <c r="M672" i="4"/>
  <c r="I672" i="4"/>
  <c r="H672" i="4"/>
  <c r="F672" i="4"/>
  <c r="E672" i="4"/>
  <c r="D672" i="4"/>
  <c r="C672" i="4"/>
  <c r="B672" i="4"/>
  <c r="Q671" i="4"/>
  <c r="O671" i="4"/>
  <c r="P671" i="4" s="1"/>
  <c r="M671" i="4"/>
  <c r="I671" i="4"/>
  <c r="H671" i="4"/>
  <c r="F671" i="4"/>
  <c r="E671" i="4"/>
  <c r="D671" i="4"/>
  <c r="C671" i="4"/>
  <c r="B671" i="4"/>
  <c r="Q670" i="4"/>
  <c r="P670" i="4"/>
  <c r="O670" i="4"/>
  <c r="M670" i="4"/>
  <c r="K670" i="4"/>
  <c r="I670" i="4"/>
  <c r="H670" i="4"/>
  <c r="F670" i="4"/>
  <c r="E670" i="4"/>
  <c r="D670" i="4"/>
  <c r="C670" i="4"/>
  <c r="B670" i="4"/>
  <c r="Q669" i="4"/>
  <c r="P669" i="4"/>
  <c r="O669" i="4"/>
  <c r="M669" i="4"/>
  <c r="I669" i="4"/>
  <c r="H669" i="4"/>
  <c r="F669" i="4"/>
  <c r="E669" i="4"/>
  <c r="D669" i="4"/>
  <c r="C669" i="4"/>
  <c r="B669" i="4"/>
  <c r="Q668" i="4"/>
  <c r="O668" i="4"/>
  <c r="P668" i="4" s="1"/>
  <c r="M668" i="4"/>
  <c r="I668" i="4"/>
  <c r="H668" i="4"/>
  <c r="F668" i="4"/>
  <c r="E668" i="4"/>
  <c r="D668" i="4"/>
  <c r="C668" i="4"/>
  <c r="B668" i="4"/>
  <c r="Q667" i="4"/>
  <c r="P667" i="4"/>
  <c r="O667" i="4"/>
  <c r="M667" i="4"/>
  <c r="I667" i="4"/>
  <c r="H667" i="4"/>
  <c r="F667" i="4"/>
  <c r="E667" i="4"/>
  <c r="D667" i="4"/>
  <c r="C667" i="4"/>
  <c r="B667" i="4"/>
  <c r="Q666" i="4"/>
  <c r="O666" i="4"/>
  <c r="P666" i="4" s="1"/>
  <c r="M666" i="4"/>
  <c r="K666" i="4"/>
  <c r="I666" i="4"/>
  <c r="H666" i="4"/>
  <c r="F666" i="4"/>
  <c r="E666" i="4"/>
  <c r="D666" i="4"/>
  <c r="C666" i="4"/>
  <c r="B666" i="4"/>
  <c r="Q665" i="4"/>
  <c r="O665" i="4"/>
  <c r="P665" i="4" s="1"/>
  <c r="M665" i="4"/>
  <c r="I665" i="4"/>
  <c r="H665" i="4"/>
  <c r="F665" i="4"/>
  <c r="E665" i="4"/>
  <c r="D665" i="4"/>
  <c r="C665" i="4"/>
  <c r="B665" i="4"/>
  <c r="Q664" i="4"/>
  <c r="P664" i="4"/>
  <c r="O664" i="4"/>
  <c r="M664" i="4"/>
  <c r="I664" i="4"/>
  <c r="H664" i="4"/>
  <c r="F664" i="4"/>
  <c r="E664" i="4"/>
  <c r="D664" i="4"/>
  <c r="C664" i="4"/>
  <c r="B664" i="4"/>
  <c r="Q663" i="4"/>
  <c r="O663" i="4"/>
  <c r="P663" i="4" s="1"/>
  <c r="M663" i="4"/>
  <c r="I663" i="4"/>
  <c r="H663" i="4"/>
  <c r="F663" i="4"/>
  <c r="E663" i="4"/>
  <c r="D663" i="4"/>
  <c r="C663" i="4"/>
  <c r="B663" i="4"/>
  <c r="Q662" i="4"/>
  <c r="P662" i="4"/>
  <c r="O662" i="4"/>
  <c r="M662" i="4"/>
  <c r="I662" i="4"/>
  <c r="H662" i="4"/>
  <c r="F662" i="4"/>
  <c r="E662" i="4"/>
  <c r="D662" i="4"/>
  <c r="C662" i="4"/>
  <c r="B662" i="4"/>
  <c r="Q661" i="4"/>
  <c r="O661" i="4"/>
  <c r="P661" i="4" s="1"/>
  <c r="M661" i="4"/>
  <c r="K661" i="4"/>
  <c r="I661" i="4"/>
  <c r="H661" i="4"/>
  <c r="F661" i="4"/>
  <c r="E661" i="4"/>
  <c r="D661" i="4"/>
  <c r="C661" i="4"/>
  <c r="B661" i="4"/>
  <c r="Q660" i="4"/>
  <c r="O660" i="4"/>
  <c r="P660" i="4" s="1"/>
  <c r="M660" i="4"/>
  <c r="I660" i="4"/>
  <c r="H660" i="4"/>
  <c r="F660" i="4"/>
  <c r="E660" i="4"/>
  <c r="D660" i="4"/>
  <c r="C660" i="4"/>
  <c r="B660" i="4"/>
  <c r="Q659" i="4"/>
  <c r="P659" i="4"/>
  <c r="O659" i="4"/>
  <c r="M659" i="4"/>
  <c r="I659" i="4"/>
  <c r="H659" i="4"/>
  <c r="F659" i="4"/>
  <c r="E659" i="4"/>
  <c r="D659" i="4"/>
  <c r="C659" i="4"/>
  <c r="B659" i="4"/>
  <c r="Q658" i="4"/>
  <c r="O658" i="4"/>
  <c r="P658" i="4" s="1"/>
  <c r="M658" i="4"/>
  <c r="I658" i="4"/>
  <c r="H658" i="4"/>
  <c r="F658" i="4"/>
  <c r="E658" i="4"/>
  <c r="D658" i="4"/>
  <c r="C658" i="4"/>
  <c r="B658" i="4"/>
  <c r="Q657" i="4"/>
  <c r="P657" i="4"/>
  <c r="O657" i="4"/>
  <c r="M657" i="4"/>
  <c r="K657" i="4"/>
  <c r="I657" i="4"/>
  <c r="H657" i="4"/>
  <c r="F657" i="4"/>
  <c r="E657" i="4"/>
  <c r="D657" i="4"/>
  <c r="C657" i="4"/>
  <c r="B657" i="4"/>
  <c r="Q656" i="4"/>
  <c r="P656" i="4"/>
  <c r="O656" i="4"/>
  <c r="M656" i="4"/>
  <c r="I656" i="4"/>
  <c r="H656" i="4"/>
  <c r="F656" i="4"/>
  <c r="E656" i="4"/>
  <c r="D656" i="4"/>
  <c r="C656" i="4"/>
  <c r="B656" i="4"/>
  <c r="Q655" i="4"/>
  <c r="O655" i="4"/>
  <c r="P655" i="4" s="1"/>
  <c r="M655" i="4"/>
  <c r="I655" i="4"/>
  <c r="H655" i="4"/>
  <c r="F655" i="4"/>
  <c r="E655" i="4"/>
  <c r="D655" i="4"/>
  <c r="C655" i="4"/>
  <c r="B655" i="4"/>
  <c r="Q654" i="4"/>
  <c r="P654" i="4"/>
  <c r="O654" i="4"/>
  <c r="M654" i="4"/>
  <c r="I654" i="4"/>
  <c r="H654" i="4"/>
  <c r="F654" i="4"/>
  <c r="E654" i="4"/>
  <c r="D654" i="4"/>
  <c r="C654" i="4"/>
  <c r="B654" i="4"/>
  <c r="Q653" i="4"/>
  <c r="O653" i="4"/>
  <c r="P653" i="4" s="1"/>
  <c r="M653" i="4"/>
  <c r="I653" i="4"/>
  <c r="H653" i="4"/>
  <c r="F653" i="4"/>
  <c r="E653" i="4"/>
  <c r="D653" i="4"/>
  <c r="C653" i="4"/>
  <c r="B653" i="4"/>
  <c r="Q652" i="4"/>
  <c r="P652" i="4"/>
  <c r="O652" i="4"/>
  <c r="M652" i="4"/>
  <c r="I652" i="4"/>
  <c r="H652" i="4"/>
  <c r="F652" i="4"/>
  <c r="E652" i="4"/>
  <c r="D652" i="4"/>
  <c r="C652" i="4"/>
  <c r="B652" i="4"/>
  <c r="Q651" i="4"/>
  <c r="O651" i="4"/>
  <c r="P651" i="4" s="1"/>
  <c r="M651" i="4"/>
  <c r="K651" i="4"/>
  <c r="I651" i="4"/>
  <c r="H651" i="4"/>
  <c r="F651" i="4"/>
  <c r="E651" i="4"/>
  <c r="D651" i="4"/>
  <c r="C651" i="4"/>
  <c r="B651" i="4"/>
  <c r="Q650" i="4"/>
  <c r="O650" i="4"/>
  <c r="P650" i="4" s="1"/>
  <c r="M650" i="4"/>
  <c r="I650" i="4"/>
  <c r="H650" i="4"/>
  <c r="F650" i="4"/>
  <c r="E650" i="4"/>
  <c r="D650" i="4"/>
  <c r="C650" i="4"/>
  <c r="B650" i="4"/>
  <c r="Q649" i="4"/>
  <c r="P649" i="4"/>
  <c r="O649" i="4"/>
  <c r="M649" i="4"/>
  <c r="I649" i="4"/>
  <c r="H649" i="4"/>
  <c r="F649" i="4"/>
  <c r="E649" i="4"/>
  <c r="D649" i="4"/>
  <c r="C649" i="4"/>
  <c r="B649" i="4"/>
  <c r="Q648" i="4"/>
  <c r="O648" i="4"/>
  <c r="P648" i="4" s="1"/>
  <c r="M648" i="4"/>
  <c r="K648" i="4"/>
  <c r="I648" i="4"/>
  <c r="H648" i="4"/>
  <c r="F648" i="4"/>
  <c r="E648" i="4"/>
  <c r="D648" i="4"/>
  <c r="C648" i="4"/>
  <c r="B648" i="4"/>
  <c r="Q647" i="4"/>
  <c r="O647" i="4"/>
  <c r="P647" i="4" s="1"/>
  <c r="M647" i="4"/>
  <c r="I647" i="4"/>
  <c r="H647" i="4"/>
  <c r="F647" i="4"/>
  <c r="E647" i="4"/>
  <c r="D647" i="4"/>
  <c r="C647" i="4"/>
  <c r="B647" i="4"/>
  <c r="Q646" i="4"/>
  <c r="P646" i="4"/>
  <c r="O646" i="4"/>
  <c r="M646" i="4"/>
  <c r="I646" i="4"/>
  <c r="H646" i="4"/>
  <c r="F646" i="4"/>
  <c r="E646" i="4"/>
  <c r="D646" i="4"/>
  <c r="C646" i="4"/>
  <c r="B646" i="4"/>
  <c r="Q645" i="4"/>
  <c r="O645" i="4"/>
  <c r="P645" i="4" s="1"/>
  <c r="M645" i="4"/>
  <c r="K645" i="4"/>
  <c r="I645" i="4"/>
  <c r="H645" i="4"/>
  <c r="F645" i="4"/>
  <c r="E645" i="4"/>
  <c r="D645" i="4"/>
  <c r="C645" i="4"/>
  <c r="B645" i="4"/>
  <c r="Q644" i="4"/>
  <c r="O644" i="4"/>
  <c r="P644" i="4" s="1"/>
  <c r="M644" i="4"/>
  <c r="I644" i="4"/>
  <c r="H644" i="4"/>
  <c r="F644" i="4"/>
  <c r="E644" i="4"/>
  <c r="D644" i="4"/>
  <c r="C644" i="4"/>
  <c r="B644" i="4"/>
  <c r="Q643" i="4"/>
  <c r="P643" i="4"/>
  <c r="O643" i="4"/>
  <c r="M643" i="4"/>
  <c r="I643" i="4"/>
  <c r="H643" i="4"/>
  <c r="F643" i="4"/>
  <c r="E643" i="4"/>
  <c r="D643" i="4"/>
  <c r="C643" i="4"/>
  <c r="B643" i="4"/>
  <c r="Q642" i="4"/>
  <c r="O642" i="4"/>
  <c r="P642" i="4" s="1"/>
  <c r="M642" i="4"/>
  <c r="I642" i="4"/>
  <c r="H642" i="4"/>
  <c r="F642" i="4"/>
  <c r="E642" i="4"/>
  <c r="D642" i="4"/>
  <c r="C642" i="4"/>
  <c r="B642" i="4"/>
  <c r="Q641" i="4"/>
  <c r="P641" i="4"/>
  <c r="O641" i="4"/>
  <c r="M641" i="4"/>
  <c r="I641" i="4"/>
  <c r="H641" i="4"/>
  <c r="F641" i="4"/>
  <c r="E641" i="4"/>
  <c r="D641" i="4"/>
  <c r="C641" i="4"/>
  <c r="B641" i="4"/>
  <c r="Q640" i="4"/>
  <c r="O640" i="4"/>
  <c r="P640" i="4" s="1"/>
  <c r="M640" i="4"/>
  <c r="I640" i="4"/>
  <c r="H640" i="4"/>
  <c r="F640" i="4"/>
  <c r="E640" i="4"/>
  <c r="D640" i="4"/>
  <c r="C640" i="4"/>
  <c r="B640" i="4"/>
  <c r="Q639" i="4"/>
  <c r="P639" i="4"/>
  <c r="O639" i="4"/>
  <c r="M639" i="4"/>
  <c r="I639" i="4"/>
  <c r="H639" i="4"/>
  <c r="F639" i="4"/>
  <c r="E639" i="4"/>
  <c r="D639" i="4"/>
  <c r="C639" i="4"/>
  <c r="B639" i="4"/>
  <c r="Q638" i="4"/>
  <c r="O638" i="4"/>
  <c r="P638" i="4" s="1"/>
  <c r="M638" i="4"/>
  <c r="K638" i="4"/>
  <c r="I638" i="4"/>
  <c r="H638" i="4"/>
  <c r="F638" i="4"/>
  <c r="E638" i="4"/>
  <c r="D638" i="4"/>
  <c r="C638" i="4"/>
  <c r="B638" i="4"/>
  <c r="Q637" i="4"/>
  <c r="O637" i="4"/>
  <c r="P637" i="4" s="1"/>
  <c r="M637" i="4"/>
  <c r="I637" i="4"/>
  <c r="H637" i="4"/>
  <c r="F637" i="4"/>
  <c r="E637" i="4"/>
  <c r="D637" i="4"/>
  <c r="C637" i="4"/>
  <c r="B637" i="4"/>
  <c r="Q636" i="4"/>
  <c r="P636" i="4"/>
  <c r="O636" i="4"/>
  <c r="M636" i="4"/>
  <c r="I636" i="4"/>
  <c r="H636" i="4"/>
  <c r="F636" i="4"/>
  <c r="E636" i="4"/>
  <c r="D636" i="4"/>
  <c r="C636" i="4"/>
  <c r="B636" i="4"/>
  <c r="Q635" i="4"/>
  <c r="O635" i="4"/>
  <c r="P635" i="4" s="1"/>
  <c r="M635" i="4"/>
  <c r="I635" i="4"/>
  <c r="H635" i="4"/>
  <c r="F635" i="4"/>
  <c r="E635" i="4"/>
  <c r="D635" i="4"/>
  <c r="C635" i="4"/>
  <c r="B635" i="4"/>
  <c r="Q634" i="4"/>
  <c r="P634" i="4"/>
  <c r="O634" i="4"/>
  <c r="M634" i="4"/>
  <c r="I634" i="4"/>
  <c r="H634" i="4"/>
  <c r="F634" i="4"/>
  <c r="E634" i="4"/>
  <c r="D634" i="4"/>
  <c r="C634" i="4"/>
  <c r="B634" i="4"/>
  <c r="Q633" i="4"/>
  <c r="O633" i="4"/>
  <c r="P633" i="4" s="1"/>
  <c r="M633" i="4"/>
  <c r="I633" i="4"/>
  <c r="H633" i="4"/>
  <c r="F633" i="4"/>
  <c r="E633" i="4"/>
  <c r="D633" i="4"/>
  <c r="C633" i="4"/>
  <c r="B633" i="4"/>
  <c r="Q632" i="4"/>
  <c r="P632" i="4"/>
  <c r="O632" i="4"/>
  <c r="M632" i="4"/>
  <c r="K632" i="4"/>
  <c r="I632" i="4"/>
  <c r="H632" i="4"/>
  <c r="F632" i="4"/>
  <c r="E632" i="4"/>
  <c r="D632" i="4"/>
  <c r="C632" i="4"/>
  <c r="B632" i="4"/>
  <c r="Q631" i="4"/>
  <c r="P631" i="4"/>
  <c r="O631" i="4"/>
  <c r="M631" i="4"/>
  <c r="I631" i="4"/>
  <c r="H631" i="4"/>
  <c r="F631" i="4"/>
  <c r="E631" i="4"/>
  <c r="D631" i="4"/>
  <c r="C631" i="4"/>
  <c r="B631" i="4"/>
  <c r="Q630" i="4"/>
  <c r="O630" i="4"/>
  <c r="P630" i="4" s="1"/>
  <c r="M630" i="4"/>
  <c r="I630" i="4"/>
  <c r="H630" i="4"/>
  <c r="F630" i="4"/>
  <c r="E630" i="4"/>
  <c r="D630" i="4"/>
  <c r="C630" i="4"/>
  <c r="B630" i="4"/>
  <c r="Q629" i="4"/>
  <c r="P629" i="4"/>
  <c r="O629" i="4"/>
  <c r="M629" i="4"/>
  <c r="I629" i="4"/>
  <c r="H629" i="4"/>
  <c r="F629" i="4"/>
  <c r="E629" i="4"/>
  <c r="D629" i="4"/>
  <c r="C629" i="4"/>
  <c r="B629" i="4"/>
  <c r="Q628" i="4"/>
  <c r="O628" i="4"/>
  <c r="P628" i="4" s="1"/>
  <c r="M628" i="4"/>
  <c r="I628" i="4"/>
  <c r="H628" i="4"/>
  <c r="F628" i="4"/>
  <c r="E628" i="4"/>
  <c r="D628" i="4"/>
  <c r="C628" i="4"/>
  <c r="B628" i="4"/>
  <c r="Q627" i="4"/>
  <c r="P627" i="4"/>
  <c r="O627" i="4"/>
  <c r="M627" i="4"/>
  <c r="I627" i="4"/>
  <c r="H627" i="4"/>
  <c r="F627" i="4"/>
  <c r="E627" i="4"/>
  <c r="D627" i="4"/>
  <c r="C627" i="4"/>
  <c r="B627" i="4"/>
  <c r="Q626" i="4"/>
  <c r="O626" i="4"/>
  <c r="P626" i="4" s="1"/>
  <c r="M626" i="4"/>
  <c r="I626" i="4"/>
  <c r="H626" i="4"/>
  <c r="F626" i="4"/>
  <c r="E626" i="4"/>
  <c r="D626" i="4"/>
  <c r="C626" i="4"/>
  <c r="B626" i="4"/>
  <c r="Q625" i="4"/>
  <c r="P625" i="4"/>
  <c r="O625" i="4"/>
  <c r="M625" i="4"/>
  <c r="I625" i="4"/>
  <c r="H625" i="4"/>
  <c r="F625" i="4"/>
  <c r="E625" i="4"/>
  <c r="D625" i="4"/>
  <c r="C625" i="4"/>
  <c r="B625" i="4"/>
  <c r="Q624" i="4"/>
  <c r="O624" i="4"/>
  <c r="P624" i="4" s="1"/>
  <c r="M624" i="4"/>
  <c r="K624" i="4"/>
  <c r="I624" i="4"/>
  <c r="H624" i="4"/>
  <c r="F624" i="4"/>
  <c r="E624" i="4"/>
  <c r="D624" i="4"/>
  <c r="C624" i="4"/>
  <c r="B624" i="4"/>
  <c r="Q623" i="4"/>
  <c r="O623" i="4"/>
  <c r="P623" i="4" s="1"/>
  <c r="M623" i="4"/>
  <c r="K623" i="4"/>
  <c r="I623" i="4"/>
  <c r="H623" i="4"/>
  <c r="F623" i="4"/>
  <c r="E623" i="4"/>
  <c r="D623" i="4"/>
  <c r="C623" i="4"/>
  <c r="B623" i="4"/>
  <c r="Q622" i="4"/>
  <c r="O622" i="4"/>
  <c r="P622" i="4" s="1"/>
  <c r="M622" i="4"/>
  <c r="K622" i="4"/>
  <c r="I622" i="4"/>
  <c r="H622" i="4"/>
  <c r="F622" i="4"/>
  <c r="E622" i="4"/>
  <c r="D622" i="4"/>
  <c r="C622" i="4"/>
  <c r="B622" i="4"/>
  <c r="Q621" i="4"/>
  <c r="O621" i="4"/>
  <c r="P621" i="4" s="1"/>
  <c r="M621" i="4"/>
  <c r="K621" i="4"/>
  <c r="I621" i="4"/>
  <c r="H621" i="4"/>
  <c r="F621" i="4"/>
  <c r="E621" i="4"/>
  <c r="D621" i="4"/>
  <c r="C621" i="4"/>
  <c r="B621" i="4"/>
  <c r="Q620" i="4"/>
  <c r="O620" i="4"/>
  <c r="P620" i="4" s="1"/>
  <c r="M620" i="4"/>
  <c r="K620" i="4"/>
  <c r="I620" i="4"/>
  <c r="H620" i="4"/>
  <c r="F620" i="4"/>
  <c r="E620" i="4"/>
  <c r="D620" i="4"/>
  <c r="C620" i="4"/>
  <c r="B620" i="4"/>
  <c r="Q619" i="4"/>
  <c r="O619" i="4"/>
  <c r="P619" i="4" s="1"/>
  <c r="M619" i="4"/>
  <c r="K619" i="4"/>
  <c r="I619" i="4"/>
  <c r="H619" i="4"/>
  <c r="F619" i="4"/>
  <c r="E619" i="4"/>
  <c r="D619" i="4"/>
  <c r="C619" i="4"/>
  <c r="B619" i="4"/>
  <c r="Q618" i="4"/>
  <c r="O618" i="4"/>
  <c r="P618" i="4" s="1"/>
  <c r="M618" i="4"/>
  <c r="K618" i="4"/>
  <c r="I618" i="4"/>
  <c r="H618" i="4"/>
  <c r="F618" i="4"/>
  <c r="E618" i="4"/>
  <c r="D618" i="4"/>
  <c r="C618" i="4"/>
  <c r="B618" i="4"/>
  <c r="Q617" i="4"/>
  <c r="O617" i="4"/>
  <c r="P617" i="4" s="1"/>
  <c r="M617" i="4"/>
  <c r="K617" i="4"/>
  <c r="I617" i="4"/>
  <c r="H617" i="4"/>
  <c r="F617" i="4"/>
  <c r="E617" i="4"/>
  <c r="D617" i="4"/>
  <c r="C617" i="4"/>
  <c r="B617" i="4"/>
  <c r="Q616" i="4"/>
  <c r="O616" i="4"/>
  <c r="P616" i="4" s="1"/>
  <c r="M616" i="4"/>
  <c r="K616" i="4"/>
  <c r="I616" i="4"/>
  <c r="H616" i="4"/>
  <c r="F616" i="4"/>
  <c r="E616" i="4"/>
  <c r="D616" i="4"/>
  <c r="C616" i="4"/>
  <c r="B616" i="4"/>
  <c r="Q615" i="4"/>
  <c r="O615" i="4"/>
  <c r="P615" i="4" s="1"/>
  <c r="M615" i="4"/>
  <c r="K615" i="4"/>
  <c r="I615" i="4"/>
  <c r="H615" i="4"/>
  <c r="F615" i="4"/>
  <c r="E615" i="4"/>
  <c r="D615" i="4"/>
  <c r="C615" i="4"/>
  <c r="B615" i="4"/>
  <c r="Q614" i="4"/>
  <c r="O614" i="4"/>
  <c r="P614" i="4" s="1"/>
  <c r="M614" i="4"/>
  <c r="K614" i="4"/>
  <c r="I614" i="4"/>
  <c r="H614" i="4"/>
  <c r="F614" i="4"/>
  <c r="E614" i="4"/>
  <c r="D614" i="4"/>
  <c r="C614" i="4"/>
  <c r="B614" i="4"/>
  <c r="Q613" i="4"/>
  <c r="O613" i="4"/>
  <c r="P613" i="4" s="1"/>
  <c r="M613" i="4"/>
  <c r="K613" i="4"/>
  <c r="I613" i="4"/>
  <c r="H613" i="4"/>
  <c r="F613" i="4"/>
  <c r="E613" i="4"/>
  <c r="D613" i="4"/>
  <c r="C613" i="4"/>
  <c r="B613" i="4"/>
  <c r="Q612" i="4"/>
  <c r="O612" i="4"/>
  <c r="P612" i="4" s="1"/>
  <c r="M612" i="4"/>
  <c r="K612" i="4"/>
  <c r="I612" i="4"/>
  <c r="H612" i="4"/>
  <c r="F612" i="4"/>
  <c r="E612" i="4"/>
  <c r="D612" i="4"/>
  <c r="C612" i="4"/>
  <c r="B612" i="4"/>
  <c r="Q611" i="4"/>
  <c r="O611" i="4"/>
  <c r="P611" i="4" s="1"/>
  <c r="M611" i="4"/>
  <c r="K611" i="4"/>
  <c r="I611" i="4"/>
  <c r="H611" i="4"/>
  <c r="F611" i="4"/>
  <c r="E611" i="4"/>
  <c r="D611" i="4"/>
  <c r="C611" i="4"/>
  <c r="B611" i="4"/>
  <c r="Q610" i="4"/>
  <c r="O610" i="4"/>
  <c r="P610" i="4" s="1"/>
  <c r="M610" i="4"/>
  <c r="K610" i="4"/>
  <c r="I610" i="4"/>
  <c r="H610" i="4"/>
  <c r="F610" i="4"/>
  <c r="E610" i="4"/>
  <c r="D610" i="4"/>
  <c r="C610" i="4"/>
  <c r="B610" i="4"/>
  <c r="Q609" i="4"/>
  <c r="O609" i="4"/>
  <c r="P609" i="4" s="1"/>
  <c r="M609" i="4"/>
  <c r="K609" i="4"/>
  <c r="I609" i="4"/>
  <c r="H609" i="4"/>
  <c r="F609" i="4"/>
  <c r="E609" i="4"/>
  <c r="D609" i="4"/>
  <c r="C609" i="4"/>
  <c r="B609" i="4"/>
  <c r="Q608" i="4"/>
  <c r="O608" i="4"/>
  <c r="P608" i="4" s="1"/>
  <c r="M608" i="4"/>
  <c r="K608" i="4"/>
  <c r="I608" i="4"/>
  <c r="H608" i="4"/>
  <c r="F608" i="4"/>
  <c r="E608" i="4"/>
  <c r="D608" i="4"/>
  <c r="C608" i="4"/>
  <c r="B608" i="4"/>
  <c r="Q607" i="4"/>
  <c r="O607" i="4"/>
  <c r="P607" i="4" s="1"/>
  <c r="M607" i="4"/>
  <c r="K607" i="4"/>
  <c r="I607" i="4"/>
  <c r="H607" i="4"/>
  <c r="F607" i="4"/>
  <c r="E607" i="4"/>
  <c r="D607" i="4"/>
  <c r="C607" i="4"/>
  <c r="B607" i="4"/>
  <c r="Q606" i="4"/>
  <c r="O606" i="4"/>
  <c r="P606" i="4" s="1"/>
  <c r="M606" i="4"/>
  <c r="K606" i="4"/>
  <c r="I606" i="4"/>
  <c r="H606" i="4"/>
  <c r="F606" i="4"/>
  <c r="E606" i="4"/>
  <c r="D606" i="4"/>
  <c r="C606" i="4"/>
  <c r="B606" i="4"/>
  <c r="Q605" i="4"/>
  <c r="O605" i="4"/>
  <c r="P605" i="4" s="1"/>
  <c r="M605" i="4"/>
  <c r="K605" i="4"/>
  <c r="I605" i="4"/>
  <c r="H605" i="4"/>
  <c r="F605" i="4"/>
  <c r="E605" i="4"/>
  <c r="D605" i="4"/>
  <c r="C605" i="4"/>
  <c r="B605" i="4"/>
  <c r="Q604" i="4"/>
  <c r="O604" i="4"/>
  <c r="P604" i="4" s="1"/>
  <c r="M604" i="4"/>
  <c r="K604" i="4"/>
  <c r="I604" i="4"/>
  <c r="H604" i="4"/>
  <c r="F604" i="4"/>
  <c r="E604" i="4"/>
  <c r="D604" i="4"/>
  <c r="C604" i="4"/>
  <c r="B604" i="4"/>
  <c r="Q603" i="4"/>
  <c r="O603" i="4"/>
  <c r="P603" i="4" s="1"/>
  <c r="M603" i="4"/>
  <c r="K603" i="4"/>
  <c r="I603" i="4"/>
  <c r="H603" i="4"/>
  <c r="F603" i="4"/>
  <c r="E603" i="4"/>
  <c r="D603" i="4"/>
  <c r="C603" i="4"/>
  <c r="B603" i="4"/>
  <c r="Q602" i="4"/>
  <c r="O602" i="4"/>
  <c r="P602" i="4" s="1"/>
  <c r="M602" i="4"/>
  <c r="K602" i="4"/>
  <c r="I602" i="4"/>
  <c r="H602" i="4"/>
  <c r="F602" i="4"/>
  <c r="E602" i="4"/>
  <c r="D602" i="4"/>
  <c r="C602" i="4"/>
  <c r="B602" i="4"/>
  <c r="Q601" i="4"/>
  <c r="O601" i="4"/>
  <c r="P601" i="4" s="1"/>
  <c r="M601" i="4"/>
  <c r="K601" i="4"/>
  <c r="I601" i="4"/>
  <c r="H601" i="4"/>
  <c r="F601" i="4"/>
  <c r="E601" i="4"/>
  <c r="D601" i="4"/>
  <c r="C601" i="4"/>
  <c r="B601" i="4"/>
  <c r="Q600" i="4"/>
  <c r="O600" i="4"/>
  <c r="P600" i="4" s="1"/>
  <c r="M600" i="4"/>
  <c r="K600" i="4"/>
  <c r="I600" i="4"/>
  <c r="H600" i="4"/>
  <c r="F600" i="4"/>
  <c r="E600" i="4"/>
  <c r="D600" i="4"/>
  <c r="C600" i="4"/>
  <c r="B600" i="4"/>
  <c r="Q599" i="4"/>
  <c r="O599" i="4"/>
  <c r="P599" i="4" s="1"/>
  <c r="M599" i="4"/>
  <c r="K599" i="4"/>
  <c r="I599" i="4"/>
  <c r="H599" i="4"/>
  <c r="F599" i="4"/>
  <c r="E599" i="4"/>
  <c r="D599" i="4"/>
  <c r="C599" i="4"/>
  <c r="B599" i="4"/>
  <c r="Q598" i="4"/>
  <c r="O598" i="4"/>
  <c r="P598" i="4" s="1"/>
  <c r="M598" i="4"/>
  <c r="K598" i="4"/>
  <c r="I598" i="4"/>
  <c r="H598" i="4"/>
  <c r="F598" i="4"/>
  <c r="E598" i="4"/>
  <c r="D598" i="4"/>
  <c r="C598" i="4"/>
  <c r="B598" i="4"/>
  <c r="Q597" i="4"/>
  <c r="O597" i="4"/>
  <c r="P597" i="4" s="1"/>
  <c r="M597" i="4"/>
  <c r="K597" i="4"/>
  <c r="I597" i="4"/>
  <c r="H597" i="4"/>
  <c r="F597" i="4"/>
  <c r="E597" i="4"/>
  <c r="D597" i="4"/>
  <c r="C597" i="4"/>
  <c r="B597" i="4"/>
  <c r="Q596" i="4"/>
  <c r="O596" i="4"/>
  <c r="P596" i="4" s="1"/>
  <c r="M596" i="4"/>
  <c r="K596" i="4"/>
  <c r="I596" i="4"/>
  <c r="H596" i="4"/>
  <c r="F596" i="4"/>
  <c r="E596" i="4"/>
  <c r="D596" i="4"/>
  <c r="C596" i="4"/>
  <c r="B596" i="4"/>
  <c r="Q595" i="4"/>
  <c r="O595" i="4"/>
  <c r="P595" i="4" s="1"/>
  <c r="M595" i="4"/>
  <c r="K595" i="4"/>
  <c r="I595" i="4"/>
  <c r="H595" i="4"/>
  <c r="F595" i="4"/>
  <c r="E595" i="4"/>
  <c r="D595" i="4"/>
  <c r="C595" i="4"/>
  <c r="B595" i="4"/>
  <c r="Q594" i="4"/>
  <c r="O594" i="4"/>
  <c r="P594" i="4" s="1"/>
  <c r="M594" i="4"/>
  <c r="K594" i="4"/>
  <c r="I594" i="4"/>
  <c r="H594" i="4"/>
  <c r="F594" i="4"/>
  <c r="E594" i="4"/>
  <c r="D594" i="4"/>
  <c r="C594" i="4"/>
  <c r="B594" i="4"/>
  <c r="Q593" i="4"/>
  <c r="O593" i="4"/>
  <c r="P593" i="4" s="1"/>
  <c r="M593" i="4"/>
  <c r="K593" i="4"/>
  <c r="I593" i="4"/>
  <c r="H593" i="4"/>
  <c r="F593" i="4"/>
  <c r="E593" i="4"/>
  <c r="D593" i="4"/>
  <c r="C593" i="4"/>
  <c r="B593" i="4"/>
  <c r="Q592" i="4"/>
  <c r="O592" i="4"/>
  <c r="P592" i="4" s="1"/>
  <c r="M592" i="4"/>
  <c r="K592" i="4"/>
  <c r="I592" i="4"/>
  <c r="H592" i="4"/>
  <c r="F592" i="4"/>
  <c r="E592" i="4"/>
  <c r="D592" i="4"/>
  <c r="C592" i="4"/>
  <c r="B592" i="4"/>
  <c r="Q591" i="4"/>
  <c r="O591" i="4"/>
  <c r="P591" i="4" s="1"/>
  <c r="M591" i="4"/>
  <c r="K591" i="4"/>
  <c r="I591" i="4"/>
  <c r="H591" i="4"/>
  <c r="F591" i="4"/>
  <c r="E591" i="4"/>
  <c r="D591" i="4"/>
  <c r="C591" i="4"/>
  <c r="B591" i="4"/>
  <c r="Q590" i="4"/>
  <c r="O590" i="4"/>
  <c r="P590" i="4" s="1"/>
  <c r="M590" i="4"/>
  <c r="K590" i="4"/>
  <c r="I590" i="4"/>
  <c r="H590" i="4"/>
  <c r="F590" i="4"/>
  <c r="E590" i="4"/>
  <c r="D590" i="4"/>
  <c r="C590" i="4"/>
  <c r="B590" i="4"/>
  <c r="Q589" i="4"/>
  <c r="O589" i="4"/>
  <c r="P589" i="4" s="1"/>
  <c r="M589" i="4"/>
  <c r="K589" i="4"/>
  <c r="I589" i="4"/>
  <c r="H589" i="4"/>
  <c r="F589" i="4"/>
  <c r="E589" i="4"/>
  <c r="D589" i="4"/>
  <c r="C589" i="4"/>
  <c r="B589" i="4"/>
  <c r="Q588" i="4"/>
  <c r="O588" i="4"/>
  <c r="P588" i="4" s="1"/>
  <c r="M588" i="4"/>
  <c r="K588" i="4"/>
  <c r="I588" i="4"/>
  <c r="H588" i="4"/>
  <c r="F588" i="4"/>
  <c r="E588" i="4"/>
  <c r="D588" i="4"/>
  <c r="C588" i="4"/>
  <c r="B588" i="4"/>
  <c r="Q587" i="4"/>
  <c r="O587" i="4"/>
  <c r="P587" i="4" s="1"/>
  <c r="M587" i="4"/>
  <c r="K587" i="4"/>
  <c r="I587" i="4"/>
  <c r="H587" i="4"/>
  <c r="F587" i="4"/>
  <c r="E587" i="4"/>
  <c r="D587" i="4"/>
  <c r="C587" i="4"/>
  <c r="B587" i="4"/>
  <c r="Q586" i="4"/>
  <c r="O586" i="4"/>
  <c r="P586" i="4" s="1"/>
  <c r="M586" i="4"/>
  <c r="K586" i="4"/>
  <c r="I586" i="4"/>
  <c r="H586" i="4"/>
  <c r="F586" i="4"/>
  <c r="E586" i="4"/>
  <c r="D586" i="4"/>
  <c r="C586" i="4"/>
  <c r="B586" i="4"/>
  <c r="Q585" i="4"/>
  <c r="O585" i="4"/>
  <c r="P585" i="4" s="1"/>
  <c r="M585" i="4"/>
  <c r="K585" i="4"/>
  <c r="I585" i="4"/>
  <c r="H585" i="4"/>
  <c r="F585" i="4"/>
  <c r="E585" i="4"/>
  <c r="D585" i="4"/>
  <c r="C585" i="4"/>
  <c r="B585" i="4"/>
  <c r="Q584" i="4"/>
  <c r="O584" i="4"/>
  <c r="P584" i="4" s="1"/>
  <c r="M584" i="4"/>
  <c r="K584" i="4"/>
  <c r="I584" i="4"/>
  <c r="H584" i="4"/>
  <c r="F584" i="4"/>
  <c r="E584" i="4"/>
  <c r="D584" i="4"/>
  <c r="C584" i="4"/>
  <c r="B584" i="4"/>
  <c r="Q583" i="4"/>
  <c r="O583" i="4"/>
  <c r="P583" i="4" s="1"/>
  <c r="M583" i="4"/>
  <c r="K583" i="4"/>
  <c r="I583" i="4"/>
  <c r="H583" i="4"/>
  <c r="F583" i="4"/>
  <c r="E583" i="4"/>
  <c r="D583" i="4"/>
  <c r="C583" i="4"/>
  <c r="B583" i="4"/>
  <c r="Q582" i="4"/>
  <c r="O582" i="4"/>
  <c r="P582" i="4" s="1"/>
  <c r="M582" i="4"/>
  <c r="K582" i="4"/>
  <c r="I582" i="4"/>
  <c r="H582" i="4"/>
  <c r="F582" i="4"/>
  <c r="E582" i="4"/>
  <c r="D582" i="4"/>
  <c r="C582" i="4"/>
  <c r="B582" i="4"/>
  <c r="Q581" i="4"/>
  <c r="O581" i="4"/>
  <c r="P581" i="4" s="1"/>
  <c r="M581" i="4"/>
  <c r="K581" i="4"/>
  <c r="I581" i="4"/>
  <c r="H581" i="4"/>
  <c r="F581" i="4"/>
  <c r="E581" i="4"/>
  <c r="D581" i="4"/>
  <c r="C581" i="4"/>
  <c r="B581" i="4"/>
  <c r="Q580" i="4"/>
  <c r="O580" i="4"/>
  <c r="P580" i="4" s="1"/>
  <c r="M580" i="4"/>
  <c r="K580" i="4"/>
  <c r="I580" i="4"/>
  <c r="H580" i="4"/>
  <c r="F580" i="4"/>
  <c r="E580" i="4"/>
  <c r="D580" i="4"/>
  <c r="C580" i="4"/>
  <c r="B580" i="4"/>
  <c r="Q579" i="4"/>
  <c r="O579" i="4"/>
  <c r="P579" i="4" s="1"/>
  <c r="M579" i="4"/>
  <c r="K579" i="4"/>
  <c r="I579" i="4"/>
  <c r="H579" i="4"/>
  <c r="F579" i="4"/>
  <c r="E579" i="4"/>
  <c r="D579" i="4"/>
  <c r="C579" i="4"/>
  <c r="B579" i="4"/>
  <c r="Q578" i="4"/>
  <c r="O578" i="4"/>
  <c r="P578" i="4" s="1"/>
  <c r="M578" i="4"/>
  <c r="K578" i="4"/>
  <c r="I578" i="4"/>
  <c r="H578" i="4"/>
  <c r="F578" i="4"/>
  <c r="E578" i="4"/>
  <c r="D578" i="4"/>
  <c r="C578" i="4"/>
  <c r="B578" i="4"/>
  <c r="Q577" i="4"/>
  <c r="O577" i="4"/>
  <c r="P577" i="4" s="1"/>
  <c r="M577" i="4"/>
  <c r="K577" i="4"/>
  <c r="I577" i="4"/>
  <c r="H577" i="4"/>
  <c r="F577" i="4"/>
  <c r="E577" i="4"/>
  <c r="D577" i="4"/>
  <c r="C577" i="4"/>
  <c r="B577" i="4"/>
  <c r="Q576" i="4"/>
  <c r="O576" i="4"/>
  <c r="P576" i="4" s="1"/>
  <c r="M576" i="4"/>
  <c r="K576" i="4"/>
  <c r="I576" i="4"/>
  <c r="H576" i="4"/>
  <c r="F576" i="4"/>
  <c r="E576" i="4"/>
  <c r="D576" i="4"/>
  <c r="C576" i="4"/>
  <c r="B576" i="4"/>
  <c r="Q575" i="4"/>
  <c r="O575" i="4"/>
  <c r="P575" i="4" s="1"/>
  <c r="M575" i="4"/>
  <c r="K575" i="4"/>
  <c r="I575" i="4"/>
  <c r="H575" i="4"/>
  <c r="F575" i="4"/>
  <c r="E575" i="4"/>
  <c r="D575" i="4"/>
  <c r="C575" i="4"/>
  <c r="B575" i="4"/>
  <c r="Q574" i="4"/>
  <c r="O574" i="4"/>
  <c r="P574" i="4" s="1"/>
  <c r="M574" i="4"/>
  <c r="K574" i="4"/>
  <c r="I574" i="4"/>
  <c r="H574" i="4"/>
  <c r="F574" i="4"/>
  <c r="E574" i="4"/>
  <c r="D574" i="4"/>
  <c r="C574" i="4"/>
  <c r="B574" i="4"/>
  <c r="Q573" i="4"/>
  <c r="O573" i="4"/>
  <c r="P573" i="4" s="1"/>
  <c r="M573" i="4"/>
  <c r="K573" i="4"/>
  <c r="I573" i="4"/>
  <c r="H573" i="4"/>
  <c r="F573" i="4"/>
  <c r="E573" i="4"/>
  <c r="D573" i="4"/>
  <c r="C573" i="4"/>
  <c r="B573" i="4"/>
  <c r="Q572" i="4"/>
  <c r="O572" i="4"/>
  <c r="P572" i="4" s="1"/>
  <c r="M572" i="4"/>
  <c r="K572" i="4"/>
  <c r="I572" i="4"/>
  <c r="H572" i="4"/>
  <c r="F572" i="4"/>
  <c r="E572" i="4"/>
  <c r="D572" i="4"/>
  <c r="C572" i="4"/>
  <c r="B572" i="4"/>
  <c r="Q571" i="4"/>
  <c r="O571" i="4"/>
  <c r="P571" i="4" s="1"/>
  <c r="M571" i="4"/>
  <c r="K571" i="4"/>
  <c r="I571" i="4"/>
  <c r="H571" i="4"/>
  <c r="F571" i="4"/>
  <c r="E571" i="4"/>
  <c r="D571" i="4"/>
  <c r="C571" i="4"/>
  <c r="B571" i="4"/>
  <c r="Q570" i="4"/>
  <c r="O570" i="4"/>
  <c r="P570" i="4" s="1"/>
  <c r="M570" i="4"/>
  <c r="K570" i="4"/>
  <c r="I570" i="4"/>
  <c r="H570" i="4"/>
  <c r="F570" i="4"/>
  <c r="E570" i="4"/>
  <c r="D570" i="4"/>
  <c r="C570" i="4"/>
  <c r="B570" i="4"/>
  <c r="Q569" i="4"/>
  <c r="O569" i="4"/>
  <c r="P569" i="4" s="1"/>
  <c r="M569" i="4"/>
  <c r="K569" i="4"/>
  <c r="I569" i="4"/>
  <c r="H569" i="4"/>
  <c r="F569" i="4"/>
  <c r="E569" i="4"/>
  <c r="D569" i="4"/>
  <c r="C569" i="4"/>
  <c r="B569" i="4"/>
  <c r="Q568" i="4"/>
  <c r="O568" i="4"/>
  <c r="P568" i="4" s="1"/>
  <c r="M568" i="4"/>
  <c r="K568" i="4"/>
  <c r="I568" i="4"/>
  <c r="H568" i="4"/>
  <c r="F568" i="4"/>
  <c r="E568" i="4"/>
  <c r="D568" i="4"/>
  <c r="C568" i="4"/>
  <c r="B568" i="4"/>
  <c r="Q567" i="4"/>
  <c r="O567" i="4"/>
  <c r="P567" i="4" s="1"/>
  <c r="M567" i="4"/>
  <c r="K567" i="4"/>
  <c r="I567" i="4"/>
  <c r="H567" i="4"/>
  <c r="F567" i="4"/>
  <c r="E567" i="4"/>
  <c r="D567" i="4"/>
  <c r="C567" i="4"/>
  <c r="B567" i="4"/>
  <c r="Q566" i="4"/>
  <c r="O566" i="4"/>
  <c r="P566" i="4" s="1"/>
  <c r="M566" i="4"/>
  <c r="K566" i="4"/>
  <c r="I566" i="4"/>
  <c r="H566" i="4"/>
  <c r="F566" i="4"/>
  <c r="E566" i="4"/>
  <c r="D566" i="4"/>
  <c r="C566" i="4"/>
  <c r="B566" i="4"/>
  <c r="Q565" i="4"/>
  <c r="O565" i="4"/>
  <c r="P565" i="4" s="1"/>
  <c r="M565" i="4"/>
  <c r="K565" i="4"/>
  <c r="I565" i="4"/>
  <c r="H565" i="4"/>
  <c r="F565" i="4"/>
  <c r="E565" i="4"/>
  <c r="D565" i="4"/>
  <c r="C565" i="4"/>
  <c r="B565" i="4"/>
  <c r="Q564" i="4"/>
  <c r="O564" i="4"/>
  <c r="P564" i="4" s="1"/>
  <c r="M564" i="4"/>
  <c r="K564" i="4"/>
  <c r="I564" i="4"/>
  <c r="H564" i="4"/>
  <c r="F564" i="4"/>
  <c r="E564" i="4"/>
  <c r="D564" i="4"/>
  <c r="C564" i="4"/>
  <c r="B564" i="4"/>
  <c r="Q563" i="4"/>
  <c r="O563" i="4"/>
  <c r="P563" i="4" s="1"/>
  <c r="M563" i="4"/>
  <c r="K563" i="4"/>
  <c r="I563" i="4"/>
  <c r="H563" i="4"/>
  <c r="F563" i="4"/>
  <c r="E563" i="4"/>
  <c r="D563" i="4"/>
  <c r="C563" i="4"/>
  <c r="B563" i="4"/>
  <c r="Q562" i="4"/>
  <c r="O562" i="4"/>
  <c r="P562" i="4" s="1"/>
  <c r="M562" i="4"/>
  <c r="K562" i="4"/>
  <c r="I562" i="4"/>
  <c r="H562" i="4"/>
  <c r="F562" i="4"/>
  <c r="E562" i="4"/>
  <c r="D562" i="4"/>
  <c r="C562" i="4"/>
  <c r="B562" i="4"/>
  <c r="Q561" i="4"/>
  <c r="O561" i="4"/>
  <c r="P561" i="4" s="1"/>
  <c r="M561" i="4"/>
  <c r="K561" i="4"/>
  <c r="I561" i="4"/>
  <c r="H561" i="4"/>
  <c r="F561" i="4"/>
  <c r="E561" i="4"/>
  <c r="D561" i="4"/>
  <c r="C561" i="4"/>
  <c r="B561" i="4"/>
  <c r="Q560" i="4"/>
  <c r="O560" i="4"/>
  <c r="P560" i="4" s="1"/>
  <c r="M560" i="4"/>
  <c r="K560" i="4"/>
  <c r="I560" i="4"/>
  <c r="H560" i="4"/>
  <c r="F560" i="4"/>
  <c r="E560" i="4"/>
  <c r="D560" i="4"/>
  <c r="C560" i="4"/>
  <c r="B560" i="4"/>
  <c r="Q559" i="4"/>
  <c r="O559" i="4"/>
  <c r="P559" i="4" s="1"/>
  <c r="M559" i="4"/>
  <c r="K559" i="4"/>
  <c r="I559" i="4"/>
  <c r="H559" i="4"/>
  <c r="F559" i="4"/>
  <c r="E559" i="4"/>
  <c r="D559" i="4"/>
  <c r="C559" i="4"/>
  <c r="B559" i="4"/>
  <c r="Q558" i="4"/>
  <c r="O558" i="4"/>
  <c r="P558" i="4" s="1"/>
  <c r="M558" i="4"/>
  <c r="K558" i="4"/>
  <c r="I558" i="4"/>
  <c r="H558" i="4"/>
  <c r="F558" i="4"/>
  <c r="E558" i="4"/>
  <c r="D558" i="4"/>
  <c r="C558" i="4"/>
  <c r="B558" i="4"/>
  <c r="Q557" i="4"/>
  <c r="O557" i="4"/>
  <c r="P557" i="4" s="1"/>
  <c r="M557" i="4"/>
  <c r="K557" i="4"/>
  <c r="I557" i="4"/>
  <c r="H557" i="4"/>
  <c r="F557" i="4"/>
  <c r="E557" i="4"/>
  <c r="D557" i="4"/>
  <c r="C557" i="4"/>
  <c r="B557" i="4"/>
  <c r="Q556" i="4"/>
  <c r="O556" i="4"/>
  <c r="P556" i="4" s="1"/>
  <c r="M556" i="4"/>
  <c r="K556" i="4"/>
  <c r="I556" i="4"/>
  <c r="H556" i="4"/>
  <c r="F556" i="4"/>
  <c r="E556" i="4"/>
  <c r="D556" i="4"/>
  <c r="C556" i="4"/>
  <c r="B556" i="4"/>
  <c r="Q555" i="4"/>
  <c r="O555" i="4"/>
  <c r="P555" i="4" s="1"/>
  <c r="M555" i="4"/>
  <c r="K555" i="4"/>
  <c r="I555" i="4"/>
  <c r="H555" i="4"/>
  <c r="F555" i="4"/>
  <c r="E555" i="4"/>
  <c r="D555" i="4"/>
  <c r="C555" i="4"/>
  <c r="B555" i="4"/>
  <c r="Q554" i="4"/>
  <c r="O554" i="4"/>
  <c r="P554" i="4" s="1"/>
  <c r="M554" i="4"/>
  <c r="K554" i="4"/>
  <c r="I554" i="4"/>
  <c r="H554" i="4"/>
  <c r="F554" i="4"/>
  <c r="E554" i="4"/>
  <c r="D554" i="4"/>
  <c r="C554" i="4"/>
  <c r="B554" i="4"/>
  <c r="Q553" i="4"/>
  <c r="O553" i="4"/>
  <c r="P553" i="4" s="1"/>
  <c r="M553" i="4"/>
  <c r="K553" i="4"/>
  <c r="I553" i="4"/>
  <c r="H553" i="4"/>
  <c r="F553" i="4"/>
  <c r="E553" i="4"/>
  <c r="D553" i="4"/>
  <c r="C553" i="4"/>
  <c r="B553" i="4"/>
  <c r="Q552" i="4"/>
  <c r="O552" i="4"/>
  <c r="P552" i="4" s="1"/>
  <c r="M552" i="4"/>
  <c r="K552" i="4"/>
  <c r="I552" i="4"/>
  <c r="H552" i="4"/>
  <c r="F552" i="4"/>
  <c r="E552" i="4"/>
  <c r="D552" i="4"/>
  <c r="C552" i="4"/>
  <c r="B552" i="4"/>
  <c r="Q551" i="4"/>
  <c r="O551" i="4"/>
  <c r="P551" i="4" s="1"/>
  <c r="M551" i="4"/>
  <c r="K551" i="4"/>
  <c r="I551" i="4"/>
  <c r="H551" i="4"/>
  <c r="F551" i="4"/>
  <c r="E551" i="4"/>
  <c r="D551" i="4"/>
  <c r="C551" i="4"/>
  <c r="B551" i="4"/>
  <c r="Q550" i="4"/>
  <c r="O550" i="4"/>
  <c r="P550" i="4" s="1"/>
  <c r="M550" i="4"/>
  <c r="K550" i="4"/>
  <c r="I550" i="4"/>
  <c r="H550" i="4"/>
  <c r="F550" i="4"/>
  <c r="E550" i="4"/>
  <c r="D550" i="4"/>
  <c r="C550" i="4"/>
  <c r="B550" i="4"/>
  <c r="Q549" i="4"/>
  <c r="O549" i="4"/>
  <c r="P549" i="4" s="1"/>
  <c r="M549" i="4"/>
  <c r="K549" i="4"/>
  <c r="I549" i="4"/>
  <c r="H549" i="4"/>
  <c r="F549" i="4"/>
  <c r="E549" i="4"/>
  <c r="D549" i="4"/>
  <c r="C549" i="4"/>
  <c r="B549" i="4"/>
  <c r="Q548" i="4"/>
  <c r="O548" i="4"/>
  <c r="P548" i="4" s="1"/>
  <c r="M548" i="4"/>
  <c r="K548" i="4"/>
  <c r="I548" i="4"/>
  <c r="H548" i="4"/>
  <c r="F548" i="4"/>
  <c r="E548" i="4"/>
  <c r="D548" i="4"/>
  <c r="C548" i="4"/>
  <c r="B548" i="4"/>
  <c r="Q547" i="4"/>
  <c r="O547" i="4"/>
  <c r="P547" i="4" s="1"/>
  <c r="M547" i="4"/>
  <c r="K547" i="4"/>
  <c r="I547" i="4"/>
  <c r="H547" i="4"/>
  <c r="F547" i="4"/>
  <c r="E547" i="4"/>
  <c r="D547" i="4"/>
  <c r="C547" i="4"/>
  <c r="B547" i="4"/>
  <c r="Q546" i="4"/>
  <c r="O546" i="4"/>
  <c r="P546" i="4" s="1"/>
  <c r="M546" i="4"/>
  <c r="K546" i="4"/>
  <c r="I546" i="4"/>
  <c r="H546" i="4"/>
  <c r="F546" i="4"/>
  <c r="E546" i="4"/>
  <c r="D546" i="4"/>
  <c r="C546" i="4"/>
  <c r="B546" i="4"/>
  <c r="Q545" i="4"/>
  <c r="O545" i="4"/>
  <c r="P545" i="4" s="1"/>
  <c r="M545" i="4"/>
  <c r="K545" i="4"/>
  <c r="I545" i="4"/>
  <c r="H545" i="4"/>
  <c r="F545" i="4"/>
  <c r="E545" i="4"/>
  <c r="D545" i="4"/>
  <c r="C545" i="4"/>
  <c r="B545" i="4"/>
  <c r="Q544" i="4"/>
  <c r="O544" i="4"/>
  <c r="P544" i="4" s="1"/>
  <c r="M544" i="4"/>
  <c r="K544" i="4"/>
  <c r="I544" i="4"/>
  <c r="H544" i="4"/>
  <c r="F544" i="4"/>
  <c r="E544" i="4"/>
  <c r="D544" i="4"/>
  <c r="C544" i="4"/>
  <c r="B544" i="4"/>
  <c r="Q543" i="4"/>
  <c r="O543" i="4"/>
  <c r="P543" i="4" s="1"/>
  <c r="M543" i="4"/>
  <c r="K543" i="4"/>
  <c r="I543" i="4"/>
  <c r="H543" i="4"/>
  <c r="F543" i="4"/>
  <c r="E543" i="4"/>
  <c r="D543" i="4"/>
  <c r="C543" i="4"/>
  <c r="B543" i="4"/>
  <c r="Q542" i="4"/>
  <c r="O542" i="4"/>
  <c r="P542" i="4" s="1"/>
  <c r="M542" i="4"/>
  <c r="K542" i="4"/>
  <c r="I542" i="4"/>
  <c r="H542" i="4"/>
  <c r="F542" i="4"/>
  <c r="E542" i="4"/>
  <c r="D542" i="4"/>
  <c r="C542" i="4"/>
  <c r="B542" i="4"/>
  <c r="Q541" i="4"/>
  <c r="O541" i="4"/>
  <c r="P541" i="4" s="1"/>
  <c r="M541" i="4"/>
  <c r="K541" i="4"/>
  <c r="I541" i="4"/>
  <c r="H541" i="4"/>
  <c r="F541" i="4"/>
  <c r="E541" i="4"/>
  <c r="D541" i="4"/>
  <c r="C541" i="4"/>
  <c r="B541" i="4"/>
  <c r="Q540" i="4"/>
  <c r="O540" i="4"/>
  <c r="P540" i="4" s="1"/>
  <c r="M540" i="4"/>
  <c r="K540" i="4"/>
  <c r="I540" i="4"/>
  <c r="H540" i="4"/>
  <c r="F540" i="4"/>
  <c r="E540" i="4"/>
  <c r="D540" i="4"/>
  <c r="C540" i="4"/>
  <c r="B540" i="4"/>
  <c r="Q539" i="4"/>
  <c r="O539" i="4"/>
  <c r="P539" i="4" s="1"/>
  <c r="M539" i="4"/>
  <c r="K539" i="4"/>
  <c r="I539" i="4"/>
  <c r="H539" i="4"/>
  <c r="F539" i="4"/>
  <c r="E539" i="4"/>
  <c r="D539" i="4"/>
  <c r="C539" i="4"/>
  <c r="B539" i="4"/>
  <c r="Q538" i="4"/>
  <c r="O538" i="4"/>
  <c r="P538" i="4" s="1"/>
  <c r="M538" i="4"/>
  <c r="K538" i="4"/>
  <c r="I538" i="4"/>
  <c r="H538" i="4"/>
  <c r="F538" i="4"/>
  <c r="E538" i="4"/>
  <c r="D538" i="4"/>
  <c r="C538" i="4"/>
  <c r="B538" i="4"/>
  <c r="Q537" i="4"/>
  <c r="O537" i="4"/>
  <c r="P537" i="4" s="1"/>
  <c r="M537" i="4"/>
  <c r="K537" i="4"/>
  <c r="I537" i="4"/>
  <c r="H537" i="4"/>
  <c r="F537" i="4"/>
  <c r="E537" i="4"/>
  <c r="D537" i="4"/>
  <c r="C537" i="4"/>
  <c r="B537" i="4"/>
  <c r="Q536" i="4"/>
  <c r="O536" i="4"/>
  <c r="P536" i="4" s="1"/>
  <c r="M536" i="4"/>
  <c r="K536" i="4"/>
  <c r="I536" i="4"/>
  <c r="H536" i="4"/>
  <c r="F536" i="4"/>
  <c r="E536" i="4"/>
  <c r="D536" i="4"/>
  <c r="C536" i="4"/>
  <c r="B536" i="4"/>
  <c r="Q535" i="4"/>
  <c r="O535" i="4"/>
  <c r="P535" i="4" s="1"/>
  <c r="M535" i="4"/>
  <c r="K535" i="4"/>
  <c r="I535" i="4"/>
  <c r="H535" i="4"/>
  <c r="F535" i="4"/>
  <c r="E535" i="4"/>
  <c r="D535" i="4"/>
  <c r="C535" i="4"/>
  <c r="B535" i="4"/>
  <c r="Q534" i="4"/>
  <c r="O534" i="4"/>
  <c r="P534" i="4" s="1"/>
  <c r="M534" i="4"/>
  <c r="K534" i="4"/>
  <c r="I534" i="4"/>
  <c r="H534" i="4"/>
  <c r="F534" i="4"/>
  <c r="E534" i="4"/>
  <c r="D534" i="4"/>
  <c r="C534" i="4"/>
  <c r="B534" i="4"/>
  <c r="Q533" i="4"/>
  <c r="O533" i="4"/>
  <c r="P533" i="4" s="1"/>
  <c r="M533" i="4"/>
  <c r="K533" i="4"/>
  <c r="I533" i="4"/>
  <c r="H533" i="4"/>
  <c r="F533" i="4"/>
  <c r="E533" i="4"/>
  <c r="D533" i="4"/>
  <c r="C533" i="4"/>
  <c r="B533" i="4"/>
  <c r="Q532" i="4"/>
  <c r="O532" i="4"/>
  <c r="P532" i="4" s="1"/>
  <c r="M532" i="4"/>
  <c r="K532" i="4"/>
  <c r="I532" i="4"/>
  <c r="H532" i="4"/>
  <c r="F532" i="4"/>
  <c r="E532" i="4"/>
  <c r="D532" i="4"/>
  <c r="C532" i="4"/>
  <c r="B532" i="4"/>
  <c r="Q531" i="4"/>
  <c r="O531" i="4"/>
  <c r="P531" i="4" s="1"/>
  <c r="M531" i="4"/>
  <c r="K531" i="4"/>
  <c r="I531" i="4"/>
  <c r="H531" i="4"/>
  <c r="F531" i="4"/>
  <c r="E531" i="4"/>
  <c r="D531" i="4"/>
  <c r="C531" i="4"/>
  <c r="B531" i="4"/>
  <c r="Q530" i="4"/>
  <c r="O530" i="4"/>
  <c r="P530" i="4" s="1"/>
  <c r="M530" i="4"/>
  <c r="K530" i="4"/>
  <c r="I530" i="4"/>
  <c r="H530" i="4"/>
  <c r="F530" i="4"/>
  <c r="E530" i="4"/>
  <c r="D530" i="4"/>
  <c r="C530" i="4"/>
  <c r="B530" i="4"/>
  <c r="Q529" i="4"/>
  <c r="O529" i="4"/>
  <c r="P529" i="4" s="1"/>
  <c r="M529" i="4"/>
  <c r="K529" i="4"/>
  <c r="I529" i="4"/>
  <c r="H529" i="4"/>
  <c r="F529" i="4"/>
  <c r="E529" i="4"/>
  <c r="D529" i="4"/>
  <c r="C529" i="4"/>
  <c r="B529" i="4"/>
  <c r="Q528" i="4"/>
  <c r="O528" i="4"/>
  <c r="P528" i="4" s="1"/>
  <c r="M528" i="4"/>
  <c r="K528" i="4"/>
  <c r="I528" i="4"/>
  <c r="H528" i="4"/>
  <c r="F528" i="4"/>
  <c r="E528" i="4"/>
  <c r="D528" i="4"/>
  <c r="C528" i="4"/>
  <c r="B528" i="4"/>
  <c r="Q527" i="4"/>
  <c r="O527" i="4"/>
  <c r="P527" i="4" s="1"/>
  <c r="M527" i="4"/>
  <c r="K527" i="4"/>
  <c r="I527" i="4"/>
  <c r="H527" i="4"/>
  <c r="F527" i="4"/>
  <c r="E527" i="4"/>
  <c r="D527" i="4"/>
  <c r="C527" i="4"/>
  <c r="B527" i="4"/>
  <c r="Q526" i="4"/>
  <c r="O526" i="4"/>
  <c r="P526" i="4" s="1"/>
  <c r="M526" i="4"/>
  <c r="K526" i="4"/>
  <c r="I526" i="4"/>
  <c r="H526" i="4"/>
  <c r="F526" i="4"/>
  <c r="E526" i="4"/>
  <c r="D526" i="4"/>
  <c r="C526" i="4"/>
  <c r="B526" i="4"/>
  <c r="Q525" i="4"/>
  <c r="O525" i="4"/>
  <c r="P525" i="4" s="1"/>
  <c r="M525" i="4"/>
  <c r="K525" i="4"/>
  <c r="I525" i="4"/>
  <c r="H525" i="4"/>
  <c r="F525" i="4"/>
  <c r="E525" i="4"/>
  <c r="D525" i="4"/>
  <c r="C525" i="4"/>
  <c r="B525" i="4"/>
  <c r="Q524" i="4"/>
  <c r="O524" i="4"/>
  <c r="P524" i="4" s="1"/>
  <c r="M524" i="4"/>
  <c r="K524" i="4"/>
  <c r="I524" i="4"/>
  <c r="H524" i="4"/>
  <c r="F524" i="4"/>
  <c r="E524" i="4"/>
  <c r="D524" i="4"/>
  <c r="C524" i="4"/>
  <c r="B524" i="4"/>
  <c r="Q523" i="4"/>
  <c r="O523" i="4"/>
  <c r="P523" i="4" s="1"/>
  <c r="M523" i="4"/>
  <c r="K523" i="4"/>
  <c r="I523" i="4"/>
  <c r="H523" i="4"/>
  <c r="F523" i="4"/>
  <c r="E523" i="4"/>
  <c r="D523" i="4"/>
  <c r="C523" i="4"/>
  <c r="B523" i="4"/>
  <c r="Q522" i="4"/>
  <c r="O522" i="4"/>
  <c r="P522" i="4" s="1"/>
  <c r="M522" i="4"/>
  <c r="K522" i="4"/>
  <c r="I522" i="4"/>
  <c r="H522" i="4"/>
  <c r="F522" i="4"/>
  <c r="E522" i="4"/>
  <c r="D522" i="4"/>
  <c r="C522" i="4"/>
  <c r="B522" i="4"/>
  <c r="Q521" i="4"/>
  <c r="O521" i="4"/>
  <c r="P521" i="4" s="1"/>
  <c r="M521" i="4"/>
  <c r="K521" i="4"/>
  <c r="I521" i="4"/>
  <c r="H521" i="4"/>
  <c r="F521" i="4"/>
  <c r="E521" i="4"/>
  <c r="D521" i="4"/>
  <c r="C521" i="4"/>
  <c r="B521" i="4"/>
  <c r="Q520" i="4"/>
  <c r="O520" i="4"/>
  <c r="P520" i="4" s="1"/>
  <c r="M520" i="4"/>
  <c r="K520" i="4"/>
  <c r="I520" i="4"/>
  <c r="H520" i="4"/>
  <c r="F520" i="4"/>
  <c r="E520" i="4"/>
  <c r="D520" i="4"/>
  <c r="C520" i="4"/>
  <c r="B520" i="4"/>
  <c r="Q519" i="4"/>
  <c r="O519" i="4"/>
  <c r="P519" i="4" s="1"/>
  <c r="M519" i="4"/>
  <c r="K519" i="4"/>
  <c r="I519" i="4"/>
  <c r="H519" i="4"/>
  <c r="F519" i="4"/>
  <c r="E519" i="4"/>
  <c r="D519" i="4"/>
  <c r="C519" i="4"/>
  <c r="B519" i="4"/>
  <c r="Q518" i="4"/>
  <c r="O518" i="4"/>
  <c r="P518" i="4" s="1"/>
  <c r="M518" i="4"/>
  <c r="K518" i="4"/>
  <c r="I518" i="4"/>
  <c r="H518" i="4"/>
  <c r="F518" i="4"/>
  <c r="E518" i="4"/>
  <c r="D518" i="4"/>
  <c r="C518" i="4"/>
  <c r="B518" i="4"/>
  <c r="Q517" i="4"/>
  <c r="O517" i="4"/>
  <c r="P517" i="4" s="1"/>
  <c r="M517" i="4"/>
  <c r="K517" i="4"/>
  <c r="I517" i="4"/>
  <c r="H517" i="4"/>
  <c r="F517" i="4"/>
  <c r="E517" i="4"/>
  <c r="D517" i="4"/>
  <c r="C517" i="4"/>
  <c r="B517" i="4"/>
  <c r="Q516" i="4"/>
  <c r="O516" i="4"/>
  <c r="P516" i="4" s="1"/>
  <c r="M516" i="4"/>
  <c r="K516" i="4"/>
  <c r="I516" i="4"/>
  <c r="H516" i="4"/>
  <c r="F516" i="4"/>
  <c r="E516" i="4"/>
  <c r="D516" i="4"/>
  <c r="C516" i="4"/>
  <c r="B516" i="4"/>
  <c r="Q515" i="4"/>
  <c r="O515" i="4"/>
  <c r="P515" i="4" s="1"/>
  <c r="M515" i="4"/>
  <c r="K515" i="4"/>
  <c r="I515" i="4"/>
  <c r="H515" i="4"/>
  <c r="F515" i="4"/>
  <c r="E515" i="4"/>
  <c r="D515" i="4"/>
  <c r="C515" i="4"/>
  <c r="B515" i="4"/>
  <c r="Q514" i="4"/>
  <c r="O514" i="4"/>
  <c r="P514" i="4" s="1"/>
  <c r="M514" i="4"/>
  <c r="K514" i="4"/>
  <c r="I514" i="4"/>
  <c r="H514" i="4"/>
  <c r="F514" i="4"/>
  <c r="E514" i="4"/>
  <c r="D514" i="4"/>
  <c r="C514" i="4"/>
  <c r="B514" i="4"/>
  <c r="Q513" i="4"/>
  <c r="O513" i="4"/>
  <c r="P513" i="4" s="1"/>
  <c r="M513" i="4"/>
  <c r="K513" i="4"/>
  <c r="I513" i="4"/>
  <c r="H513" i="4"/>
  <c r="F513" i="4"/>
  <c r="E513" i="4"/>
  <c r="D513" i="4"/>
  <c r="C513" i="4"/>
  <c r="B513" i="4"/>
  <c r="Q512" i="4"/>
  <c r="O512" i="4"/>
  <c r="P512" i="4" s="1"/>
  <c r="M512" i="4"/>
  <c r="K512" i="4"/>
  <c r="I512" i="4"/>
  <c r="H512" i="4"/>
  <c r="F512" i="4"/>
  <c r="E512" i="4"/>
  <c r="D512" i="4"/>
  <c r="C512" i="4"/>
  <c r="B512" i="4"/>
  <c r="Q511" i="4"/>
  <c r="O511" i="4"/>
  <c r="P511" i="4" s="1"/>
  <c r="M511" i="4"/>
  <c r="K511" i="4"/>
  <c r="I511" i="4"/>
  <c r="H511" i="4"/>
  <c r="F511" i="4"/>
  <c r="E511" i="4"/>
  <c r="D511" i="4"/>
  <c r="C511" i="4"/>
  <c r="B511" i="4"/>
  <c r="Q510" i="4"/>
  <c r="O510" i="4"/>
  <c r="P510" i="4" s="1"/>
  <c r="M510" i="4"/>
  <c r="K510" i="4"/>
  <c r="I510" i="4"/>
  <c r="H510" i="4"/>
  <c r="F510" i="4"/>
  <c r="E510" i="4"/>
  <c r="D510" i="4"/>
  <c r="C510" i="4"/>
  <c r="B510" i="4"/>
  <c r="Q509" i="4"/>
  <c r="O509" i="4"/>
  <c r="P509" i="4" s="1"/>
  <c r="M509" i="4"/>
  <c r="K509" i="4"/>
  <c r="I509" i="4"/>
  <c r="H509" i="4"/>
  <c r="F509" i="4"/>
  <c r="E509" i="4"/>
  <c r="D509" i="4"/>
  <c r="C509" i="4"/>
  <c r="B509" i="4"/>
  <c r="Q508" i="4"/>
  <c r="O508" i="4"/>
  <c r="P508" i="4" s="1"/>
  <c r="M508" i="4"/>
  <c r="K508" i="4"/>
  <c r="I508" i="4"/>
  <c r="H508" i="4"/>
  <c r="F508" i="4"/>
  <c r="E508" i="4"/>
  <c r="D508" i="4"/>
  <c r="C508" i="4"/>
  <c r="B508" i="4"/>
  <c r="Q507" i="4"/>
  <c r="O507" i="4"/>
  <c r="P507" i="4" s="1"/>
  <c r="M507" i="4"/>
  <c r="K507" i="4"/>
  <c r="I507" i="4"/>
  <c r="H507" i="4"/>
  <c r="F507" i="4"/>
  <c r="E507" i="4"/>
  <c r="D507" i="4"/>
  <c r="C507" i="4"/>
  <c r="B507" i="4"/>
  <c r="Q506" i="4"/>
  <c r="O506" i="4"/>
  <c r="P506" i="4" s="1"/>
  <c r="M506" i="4"/>
  <c r="K506" i="4"/>
  <c r="I506" i="4"/>
  <c r="H506" i="4"/>
  <c r="F506" i="4"/>
  <c r="E506" i="4"/>
  <c r="D506" i="4"/>
  <c r="C506" i="4"/>
  <c r="B506" i="4"/>
  <c r="Q505" i="4"/>
  <c r="O505" i="4"/>
  <c r="P505" i="4" s="1"/>
  <c r="M505" i="4"/>
  <c r="K505" i="4"/>
  <c r="I505" i="4"/>
  <c r="H505" i="4"/>
  <c r="F505" i="4"/>
  <c r="E505" i="4"/>
  <c r="D505" i="4"/>
  <c r="C505" i="4"/>
  <c r="B505" i="4"/>
  <c r="Q504" i="4"/>
  <c r="O504" i="4"/>
  <c r="P504" i="4" s="1"/>
  <c r="M504" i="4"/>
  <c r="K504" i="4"/>
  <c r="I504" i="4"/>
  <c r="H504" i="4"/>
  <c r="F504" i="4"/>
  <c r="E504" i="4"/>
  <c r="D504" i="4"/>
  <c r="C504" i="4"/>
  <c r="B504" i="4"/>
  <c r="Q503" i="4"/>
  <c r="O503" i="4"/>
  <c r="P503" i="4" s="1"/>
  <c r="M503" i="4"/>
  <c r="K503" i="4"/>
  <c r="I503" i="4"/>
  <c r="H503" i="4"/>
  <c r="F503" i="4"/>
  <c r="E503" i="4"/>
  <c r="D503" i="4"/>
  <c r="C503" i="4"/>
  <c r="B503" i="4"/>
  <c r="Q502" i="4"/>
  <c r="O502" i="4"/>
  <c r="P502" i="4" s="1"/>
  <c r="M502" i="4"/>
  <c r="K502" i="4"/>
  <c r="I502" i="4"/>
  <c r="H502" i="4"/>
  <c r="F502" i="4"/>
  <c r="E502" i="4"/>
  <c r="D502" i="4"/>
  <c r="C502" i="4"/>
  <c r="B502" i="4"/>
  <c r="Q501" i="4"/>
  <c r="O501" i="4"/>
  <c r="P501" i="4" s="1"/>
  <c r="M501" i="4"/>
  <c r="K501" i="4"/>
  <c r="I501" i="4"/>
  <c r="H501" i="4"/>
  <c r="F501" i="4"/>
  <c r="E501" i="4"/>
  <c r="D501" i="4"/>
  <c r="C501" i="4"/>
  <c r="B501" i="4"/>
  <c r="Q500" i="4"/>
  <c r="O500" i="4"/>
  <c r="P500" i="4" s="1"/>
  <c r="M500" i="4"/>
  <c r="K500" i="4"/>
  <c r="I500" i="4"/>
  <c r="H500" i="4"/>
  <c r="F500" i="4"/>
  <c r="E500" i="4"/>
  <c r="D500" i="4"/>
  <c r="C500" i="4"/>
  <c r="B500" i="4"/>
  <c r="Q499" i="4"/>
  <c r="O499" i="4"/>
  <c r="P499" i="4" s="1"/>
  <c r="M499" i="4"/>
  <c r="K499" i="4"/>
  <c r="I499" i="4"/>
  <c r="H499" i="4"/>
  <c r="F499" i="4"/>
  <c r="E499" i="4"/>
  <c r="D499" i="4"/>
  <c r="C499" i="4"/>
  <c r="B499" i="4"/>
  <c r="Q498" i="4"/>
  <c r="O498" i="4"/>
  <c r="P498" i="4" s="1"/>
  <c r="M498" i="4"/>
  <c r="K498" i="4"/>
  <c r="I498" i="4"/>
  <c r="H498" i="4"/>
  <c r="F498" i="4"/>
  <c r="E498" i="4"/>
  <c r="D498" i="4"/>
  <c r="C498" i="4"/>
  <c r="B498" i="4"/>
  <c r="Q497" i="4"/>
  <c r="O497" i="4"/>
  <c r="P497" i="4" s="1"/>
  <c r="M497" i="4"/>
  <c r="K497" i="4"/>
  <c r="I497" i="4"/>
  <c r="H497" i="4"/>
  <c r="F497" i="4"/>
  <c r="E497" i="4"/>
  <c r="D497" i="4"/>
  <c r="C497" i="4"/>
  <c r="B497" i="4"/>
  <c r="Q496" i="4"/>
  <c r="O496" i="4"/>
  <c r="P496" i="4" s="1"/>
  <c r="M496" i="4"/>
  <c r="K496" i="4"/>
  <c r="I496" i="4"/>
  <c r="H496" i="4"/>
  <c r="F496" i="4"/>
  <c r="E496" i="4"/>
  <c r="D496" i="4"/>
  <c r="C496" i="4"/>
  <c r="B496" i="4"/>
  <c r="Q495" i="4"/>
  <c r="O495" i="4"/>
  <c r="P495" i="4" s="1"/>
  <c r="M495" i="4"/>
  <c r="K495" i="4"/>
  <c r="I495" i="4"/>
  <c r="H495" i="4"/>
  <c r="F495" i="4"/>
  <c r="E495" i="4"/>
  <c r="D495" i="4"/>
  <c r="C495" i="4"/>
  <c r="B495" i="4"/>
  <c r="Q494" i="4"/>
  <c r="O494" i="4"/>
  <c r="P494" i="4" s="1"/>
  <c r="M494" i="4"/>
  <c r="K494" i="4"/>
  <c r="I494" i="4"/>
  <c r="H494" i="4"/>
  <c r="F494" i="4"/>
  <c r="E494" i="4"/>
  <c r="D494" i="4"/>
  <c r="C494" i="4"/>
  <c r="B494" i="4"/>
  <c r="Q493" i="4"/>
  <c r="O493" i="4"/>
  <c r="P493" i="4" s="1"/>
  <c r="M493" i="4"/>
  <c r="K493" i="4"/>
  <c r="I493" i="4"/>
  <c r="H493" i="4"/>
  <c r="F493" i="4"/>
  <c r="E493" i="4"/>
  <c r="D493" i="4"/>
  <c r="C493" i="4"/>
  <c r="B493" i="4"/>
  <c r="Q492" i="4"/>
  <c r="O492" i="4"/>
  <c r="P492" i="4" s="1"/>
  <c r="M492" i="4"/>
  <c r="K492" i="4"/>
  <c r="I492" i="4"/>
  <c r="H492" i="4"/>
  <c r="F492" i="4"/>
  <c r="E492" i="4"/>
  <c r="D492" i="4"/>
  <c r="C492" i="4"/>
  <c r="B492" i="4"/>
  <c r="Q491" i="4"/>
  <c r="O491" i="4"/>
  <c r="P491" i="4" s="1"/>
  <c r="M491" i="4"/>
  <c r="K491" i="4"/>
  <c r="I491" i="4"/>
  <c r="H491" i="4"/>
  <c r="F491" i="4"/>
  <c r="E491" i="4"/>
  <c r="D491" i="4"/>
  <c r="C491" i="4"/>
  <c r="B491" i="4"/>
  <c r="Q490" i="4"/>
  <c r="O490" i="4"/>
  <c r="P490" i="4" s="1"/>
  <c r="M490" i="4"/>
  <c r="K490" i="4"/>
  <c r="I490" i="4"/>
  <c r="H490" i="4"/>
  <c r="F490" i="4"/>
  <c r="E490" i="4"/>
  <c r="D490" i="4"/>
  <c r="C490" i="4"/>
  <c r="B490" i="4"/>
  <c r="Q489" i="4"/>
  <c r="O489" i="4"/>
  <c r="P489" i="4" s="1"/>
  <c r="M489" i="4"/>
  <c r="K489" i="4"/>
  <c r="I489" i="4"/>
  <c r="H489" i="4"/>
  <c r="F489" i="4"/>
  <c r="E489" i="4"/>
  <c r="D489" i="4"/>
  <c r="C489" i="4"/>
  <c r="B489" i="4"/>
  <c r="Q488" i="4"/>
  <c r="O488" i="4"/>
  <c r="P488" i="4" s="1"/>
  <c r="M488" i="4"/>
  <c r="K488" i="4"/>
  <c r="I488" i="4"/>
  <c r="H488" i="4"/>
  <c r="F488" i="4"/>
  <c r="E488" i="4"/>
  <c r="D488" i="4"/>
  <c r="C488" i="4"/>
  <c r="B488" i="4"/>
  <c r="Q487" i="4"/>
  <c r="O487" i="4"/>
  <c r="P487" i="4" s="1"/>
  <c r="M487" i="4"/>
  <c r="K487" i="4"/>
  <c r="I487" i="4"/>
  <c r="H487" i="4"/>
  <c r="F487" i="4"/>
  <c r="E487" i="4"/>
  <c r="D487" i="4"/>
  <c r="C487" i="4"/>
  <c r="B487" i="4"/>
  <c r="Q486" i="4"/>
  <c r="O486" i="4"/>
  <c r="P486" i="4" s="1"/>
  <c r="M486" i="4"/>
  <c r="K486" i="4"/>
  <c r="I486" i="4"/>
  <c r="H486" i="4"/>
  <c r="F486" i="4"/>
  <c r="E486" i="4"/>
  <c r="D486" i="4"/>
  <c r="C486" i="4"/>
  <c r="B486" i="4"/>
  <c r="Q485" i="4"/>
  <c r="O485" i="4"/>
  <c r="P485" i="4" s="1"/>
  <c r="M485" i="4"/>
  <c r="K485" i="4"/>
  <c r="I485" i="4"/>
  <c r="H485" i="4"/>
  <c r="F485" i="4"/>
  <c r="E485" i="4"/>
  <c r="D485" i="4"/>
  <c r="C485" i="4"/>
  <c r="B485" i="4"/>
  <c r="Q484" i="4"/>
  <c r="O484" i="4"/>
  <c r="P484" i="4" s="1"/>
  <c r="M484" i="4"/>
  <c r="K484" i="4"/>
  <c r="I484" i="4"/>
  <c r="H484" i="4"/>
  <c r="F484" i="4"/>
  <c r="E484" i="4"/>
  <c r="D484" i="4"/>
  <c r="C484" i="4"/>
  <c r="B484" i="4"/>
  <c r="Q483" i="4"/>
  <c r="O483" i="4"/>
  <c r="P483" i="4" s="1"/>
  <c r="M483" i="4"/>
  <c r="K483" i="4"/>
  <c r="I483" i="4"/>
  <c r="H483" i="4"/>
  <c r="F483" i="4"/>
  <c r="E483" i="4"/>
  <c r="D483" i="4"/>
  <c r="C483" i="4"/>
  <c r="B483" i="4"/>
  <c r="Q482" i="4"/>
  <c r="O482" i="4"/>
  <c r="P482" i="4" s="1"/>
  <c r="M482" i="4"/>
  <c r="K482" i="4"/>
  <c r="I482" i="4"/>
  <c r="H482" i="4"/>
  <c r="F482" i="4"/>
  <c r="E482" i="4"/>
  <c r="D482" i="4"/>
  <c r="C482" i="4"/>
  <c r="B482" i="4"/>
  <c r="Q481" i="4"/>
  <c r="O481" i="4"/>
  <c r="P481" i="4" s="1"/>
  <c r="M481" i="4"/>
  <c r="K481" i="4"/>
  <c r="I481" i="4"/>
  <c r="H481" i="4"/>
  <c r="F481" i="4"/>
  <c r="E481" i="4"/>
  <c r="D481" i="4"/>
  <c r="C481" i="4"/>
  <c r="B481" i="4"/>
  <c r="Q480" i="4"/>
  <c r="O480" i="4"/>
  <c r="P480" i="4" s="1"/>
  <c r="M480" i="4"/>
  <c r="K480" i="4"/>
  <c r="I480" i="4"/>
  <c r="H480" i="4"/>
  <c r="F480" i="4"/>
  <c r="E480" i="4"/>
  <c r="D480" i="4"/>
  <c r="C480" i="4"/>
  <c r="B480" i="4"/>
  <c r="Q479" i="4"/>
  <c r="O479" i="4"/>
  <c r="P479" i="4" s="1"/>
  <c r="M479" i="4"/>
  <c r="K479" i="4"/>
  <c r="I479" i="4"/>
  <c r="H479" i="4"/>
  <c r="F479" i="4"/>
  <c r="E479" i="4"/>
  <c r="D479" i="4"/>
  <c r="C479" i="4"/>
  <c r="B479" i="4"/>
  <c r="Q478" i="4"/>
  <c r="O478" i="4"/>
  <c r="P478" i="4" s="1"/>
  <c r="M478" i="4"/>
  <c r="K478" i="4"/>
  <c r="I478" i="4"/>
  <c r="H478" i="4"/>
  <c r="F478" i="4"/>
  <c r="E478" i="4"/>
  <c r="D478" i="4"/>
  <c r="C478" i="4"/>
  <c r="B478" i="4"/>
  <c r="Q477" i="4"/>
  <c r="O477" i="4"/>
  <c r="P477" i="4" s="1"/>
  <c r="M477" i="4"/>
  <c r="K477" i="4"/>
  <c r="I477" i="4"/>
  <c r="H477" i="4"/>
  <c r="F477" i="4"/>
  <c r="E477" i="4"/>
  <c r="D477" i="4"/>
  <c r="C477" i="4"/>
  <c r="B477" i="4"/>
  <c r="Q476" i="4"/>
  <c r="O476" i="4"/>
  <c r="P476" i="4" s="1"/>
  <c r="M476" i="4"/>
  <c r="K476" i="4"/>
  <c r="I476" i="4"/>
  <c r="H476" i="4"/>
  <c r="F476" i="4"/>
  <c r="E476" i="4"/>
  <c r="D476" i="4"/>
  <c r="C476" i="4"/>
  <c r="B476" i="4"/>
  <c r="Q475" i="4"/>
  <c r="O475" i="4"/>
  <c r="P475" i="4" s="1"/>
  <c r="M475" i="4"/>
  <c r="K475" i="4"/>
  <c r="I475" i="4"/>
  <c r="H475" i="4"/>
  <c r="F475" i="4"/>
  <c r="E475" i="4"/>
  <c r="D475" i="4"/>
  <c r="C475" i="4"/>
  <c r="B475" i="4"/>
  <c r="Q474" i="4"/>
  <c r="O474" i="4"/>
  <c r="P474" i="4" s="1"/>
  <c r="M474" i="4"/>
  <c r="K474" i="4"/>
  <c r="I474" i="4"/>
  <c r="H474" i="4"/>
  <c r="F474" i="4"/>
  <c r="E474" i="4"/>
  <c r="D474" i="4"/>
  <c r="C474" i="4"/>
  <c r="B474" i="4"/>
  <c r="Q473" i="4"/>
  <c r="O473" i="4"/>
  <c r="P473" i="4" s="1"/>
  <c r="M473" i="4"/>
  <c r="K473" i="4"/>
  <c r="I473" i="4"/>
  <c r="H473" i="4"/>
  <c r="F473" i="4"/>
  <c r="E473" i="4"/>
  <c r="D473" i="4"/>
  <c r="C473" i="4"/>
  <c r="B473" i="4"/>
  <c r="Q472" i="4"/>
  <c r="O472" i="4"/>
  <c r="P472" i="4" s="1"/>
  <c r="M472" i="4"/>
  <c r="K472" i="4"/>
  <c r="I472" i="4"/>
  <c r="H472" i="4"/>
  <c r="F472" i="4"/>
  <c r="E472" i="4"/>
  <c r="D472" i="4"/>
  <c r="C472" i="4"/>
  <c r="B472" i="4"/>
  <c r="Q471" i="4"/>
  <c r="O471" i="4"/>
  <c r="P471" i="4" s="1"/>
  <c r="M471" i="4"/>
  <c r="K471" i="4"/>
  <c r="I471" i="4"/>
  <c r="H471" i="4"/>
  <c r="F471" i="4"/>
  <c r="E471" i="4"/>
  <c r="D471" i="4"/>
  <c r="C471" i="4"/>
  <c r="B471" i="4"/>
  <c r="Q470" i="4"/>
  <c r="O470" i="4"/>
  <c r="P470" i="4" s="1"/>
  <c r="M470" i="4"/>
  <c r="K470" i="4"/>
  <c r="I470" i="4"/>
  <c r="H470" i="4"/>
  <c r="F470" i="4"/>
  <c r="E470" i="4"/>
  <c r="D470" i="4"/>
  <c r="C470" i="4"/>
  <c r="B470" i="4"/>
  <c r="Q469" i="4"/>
  <c r="O469" i="4"/>
  <c r="P469" i="4" s="1"/>
  <c r="M469" i="4"/>
  <c r="K469" i="4"/>
  <c r="I469" i="4"/>
  <c r="H469" i="4"/>
  <c r="F469" i="4"/>
  <c r="E469" i="4"/>
  <c r="D469" i="4"/>
  <c r="C469" i="4"/>
  <c r="B469" i="4"/>
  <c r="Q468" i="4"/>
  <c r="O468" i="4"/>
  <c r="P468" i="4" s="1"/>
  <c r="M468" i="4"/>
  <c r="K468" i="4"/>
  <c r="I468" i="4"/>
  <c r="H468" i="4"/>
  <c r="F468" i="4"/>
  <c r="E468" i="4"/>
  <c r="D468" i="4"/>
  <c r="C468" i="4"/>
  <c r="B468" i="4"/>
  <c r="Q467" i="4"/>
  <c r="O467" i="4"/>
  <c r="P467" i="4" s="1"/>
  <c r="M467" i="4"/>
  <c r="K467" i="4"/>
  <c r="I467" i="4"/>
  <c r="H467" i="4"/>
  <c r="F467" i="4"/>
  <c r="E467" i="4"/>
  <c r="D467" i="4"/>
  <c r="C467" i="4"/>
  <c r="B467" i="4"/>
  <c r="Q466" i="4"/>
  <c r="O466" i="4"/>
  <c r="P466" i="4" s="1"/>
  <c r="M466" i="4"/>
  <c r="K466" i="4"/>
  <c r="I466" i="4"/>
  <c r="H466" i="4"/>
  <c r="F466" i="4"/>
  <c r="E466" i="4"/>
  <c r="D466" i="4"/>
  <c r="C466" i="4"/>
  <c r="B466" i="4"/>
  <c r="Q465" i="4"/>
  <c r="O465" i="4"/>
  <c r="P465" i="4" s="1"/>
  <c r="M465" i="4"/>
  <c r="K465" i="4"/>
  <c r="I465" i="4"/>
  <c r="H465" i="4"/>
  <c r="F465" i="4"/>
  <c r="E465" i="4"/>
  <c r="D465" i="4"/>
  <c r="C465" i="4"/>
  <c r="B465" i="4"/>
  <c r="Q464" i="4"/>
  <c r="O464" i="4"/>
  <c r="P464" i="4" s="1"/>
  <c r="M464" i="4"/>
  <c r="K464" i="4"/>
  <c r="I464" i="4"/>
  <c r="H464" i="4"/>
  <c r="F464" i="4"/>
  <c r="E464" i="4"/>
  <c r="D464" i="4"/>
  <c r="C464" i="4"/>
  <c r="B464" i="4"/>
  <c r="Q463" i="4"/>
  <c r="O463" i="4"/>
  <c r="P463" i="4" s="1"/>
  <c r="M463" i="4"/>
  <c r="K463" i="4"/>
  <c r="I463" i="4"/>
  <c r="H463" i="4"/>
  <c r="F463" i="4"/>
  <c r="E463" i="4"/>
  <c r="D463" i="4"/>
  <c r="C463" i="4"/>
  <c r="B463" i="4"/>
  <c r="Q462" i="4"/>
  <c r="O462" i="4"/>
  <c r="P462" i="4" s="1"/>
  <c r="M462" i="4"/>
  <c r="K462" i="4"/>
  <c r="I462" i="4"/>
  <c r="H462" i="4"/>
  <c r="F462" i="4"/>
  <c r="E462" i="4"/>
  <c r="D462" i="4"/>
  <c r="C462" i="4"/>
  <c r="B462" i="4"/>
  <c r="Q461" i="4"/>
  <c r="O461" i="4"/>
  <c r="P461" i="4" s="1"/>
  <c r="M461" i="4"/>
  <c r="K461" i="4"/>
  <c r="I461" i="4"/>
  <c r="H461" i="4"/>
  <c r="F461" i="4"/>
  <c r="E461" i="4"/>
  <c r="D461" i="4"/>
  <c r="C461" i="4"/>
  <c r="B461" i="4"/>
  <c r="Q460" i="4"/>
  <c r="O460" i="4"/>
  <c r="P460" i="4" s="1"/>
  <c r="M460" i="4"/>
  <c r="K460" i="4"/>
  <c r="I460" i="4"/>
  <c r="H460" i="4"/>
  <c r="F460" i="4"/>
  <c r="E460" i="4"/>
  <c r="D460" i="4"/>
  <c r="C460" i="4"/>
  <c r="B460" i="4"/>
  <c r="Q459" i="4"/>
  <c r="O459" i="4"/>
  <c r="P459" i="4" s="1"/>
  <c r="M459" i="4"/>
  <c r="K459" i="4"/>
  <c r="I459" i="4"/>
  <c r="H459" i="4"/>
  <c r="F459" i="4"/>
  <c r="E459" i="4"/>
  <c r="D459" i="4"/>
  <c r="C459" i="4"/>
  <c r="B459" i="4"/>
  <c r="Q458" i="4"/>
  <c r="O458" i="4"/>
  <c r="P458" i="4" s="1"/>
  <c r="M458" i="4"/>
  <c r="K458" i="4"/>
  <c r="I458" i="4"/>
  <c r="H458" i="4"/>
  <c r="F458" i="4"/>
  <c r="E458" i="4"/>
  <c r="D458" i="4"/>
  <c r="C458" i="4"/>
  <c r="B458" i="4"/>
  <c r="Q457" i="4"/>
  <c r="O457" i="4"/>
  <c r="P457" i="4" s="1"/>
  <c r="M457" i="4"/>
  <c r="K457" i="4"/>
  <c r="I457" i="4"/>
  <c r="H457" i="4"/>
  <c r="F457" i="4"/>
  <c r="E457" i="4"/>
  <c r="D457" i="4"/>
  <c r="C457" i="4"/>
  <c r="B457" i="4"/>
  <c r="Q456" i="4"/>
  <c r="O456" i="4"/>
  <c r="P456" i="4" s="1"/>
  <c r="M456" i="4"/>
  <c r="K456" i="4"/>
  <c r="I456" i="4"/>
  <c r="H456" i="4"/>
  <c r="F456" i="4"/>
  <c r="E456" i="4"/>
  <c r="D456" i="4"/>
  <c r="C456" i="4"/>
  <c r="B456" i="4"/>
  <c r="Q455" i="4"/>
  <c r="O455" i="4"/>
  <c r="P455" i="4" s="1"/>
  <c r="M455" i="4"/>
  <c r="K455" i="4"/>
  <c r="I455" i="4"/>
  <c r="H455" i="4"/>
  <c r="F455" i="4"/>
  <c r="E455" i="4"/>
  <c r="D455" i="4"/>
  <c r="C455" i="4"/>
  <c r="B455" i="4"/>
  <c r="Q454" i="4"/>
  <c r="O454" i="4"/>
  <c r="P454" i="4" s="1"/>
  <c r="M454" i="4"/>
  <c r="K454" i="4"/>
  <c r="I454" i="4"/>
  <c r="H454" i="4"/>
  <c r="F454" i="4"/>
  <c r="E454" i="4"/>
  <c r="D454" i="4"/>
  <c r="C454" i="4"/>
  <c r="B454" i="4"/>
  <c r="Q453" i="4"/>
  <c r="O453" i="4"/>
  <c r="P453" i="4" s="1"/>
  <c r="M453" i="4"/>
  <c r="K453" i="4"/>
  <c r="I453" i="4"/>
  <c r="H453" i="4"/>
  <c r="F453" i="4"/>
  <c r="E453" i="4"/>
  <c r="D453" i="4"/>
  <c r="C453" i="4"/>
  <c r="B453" i="4"/>
  <c r="Q452" i="4"/>
  <c r="O452" i="4"/>
  <c r="P452" i="4" s="1"/>
  <c r="M452" i="4"/>
  <c r="K452" i="4"/>
  <c r="I452" i="4"/>
  <c r="H452" i="4"/>
  <c r="F452" i="4"/>
  <c r="E452" i="4"/>
  <c r="D452" i="4"/>
  <c r="C452" i="4"/>
  <c r="B452" i="4"/>
  <c r="Q451" i="4"/>
  <c r="O451" i="4"/>
  <c r="P451" i="4" s="1"/>
  <c r="M451" i="4"/>
  <c r="K451" i="4"/>
  <c r="I451" i="4"/>
  <c r="H451" i="4"/>
  <c r="F451" i="4"/>
  <c r="E451" i="4"/>
  <c r="D451" i="4"/>
  <c r="C451" i="4"/>
  <c r="B451" i="4"/>
  <c r="Q450" i="4"/>
  <c r="O450" i="4"/>
  <c r="P450" i="4" s="1"/>
  <c r="M450" i="4"/>
  <c r="K450" i="4"/>
  <c r="I450" i="4"/>
  <c r="H450" i="4"/>
  <c r="F450" i="4"/>
  <c r="E450" i="4"/>
  <c r="D450" i="4"/>
  <c r="C450" i="4"/>
  <c r="B450" i="4"/>
  <c r="Q449" i="4"/>
  <c r="O449" i="4"/>
  <c r="P449" i="4" s="1"/>
  <c r="M449" i="4"/>
  <c r="K449" i="4"/>
  <c r="I449" i="4"/>
  <c r="H449" i="4"/>
  <c r="F449" i="4"/>
  <c r="E449" i="4"/>
  <c r="D449" i="4"/>
  <c r="C449" i="4"/>
  <c r="B449" i="4"/>
  <c r="Q448" i="4"/>
  <c r="O448" i="4"/>
  <c r="P448" i="4" s="1"/>
  <c r="M448" i="4"/>
  <c r="K448" i="4"/>
  <c r="I448" i="4"/>
  <c r="H448" i="4"/>
  <c r="F448" i="4"/>
  <c r="E448" i="4"/>
  <c r="D448" i="4"/>
  <c r="C448" i="4"/>
  <c r="B448" i="4"/>
  <c r="Q447" i="4"/>
  <c r="O447" i="4"/>
  <c r="P447" i="4" s="1"/>
  <c r="M447" i="4"/>
  <c r="K447" i="4"/>
  <c r="I447" i="4"/>
  <c r="H447" i="4"/>
  <c r="F447" i="4"/>
  <c r="E447" i="4"/>
  <c r="D447" i="4"/>
  <c r="C447" i="4"/>
  <c r="B447" i="4"/>
  <c r="Q446" i="4"/>
  <c r="O446" i="4"/>
  <c r="P446" i="4" s="1"/>
  <c r="M446" i="4"/>
  <c r="K446" i="4"/>
  <c r="I446" i="4"/>
  <c r="H446" i="4"/>
  <c r="F446" i="4"/>
  <c r="E446" i="4"/>
  <c r="D446" i="4"/>
  <c r="C446" i="4"/>
  <c r="B446" i="4"/>
  <c r="Q445" i="4"/>
  <c r="O445" i="4"/>
  <c r="P445" i="4" s="1"/>
  <c r="M445" i="4"/>
  <c r="K445" i="4"/>
  <c r="I445" i="4"/>
  <c r="H445" i="4"/>
  <c r="F445" i="4"/>
  <c r="E445" i="4"/>
  <c r="D445" i="4"/>
  <c r="C445" i="4"/>
  <c r="B445" i="4"/>
  <c r="Q444" i="4"/>
  <c r="O444" i="4"/>
  <c r="P444" i="4" s="1"/>
  <c r="M444" i="4"/>
  <c r="K444" i="4"/>
  <c r="I444" i="4"/>
  <c r="H444" i="4"/>
  <c r="F444" i="4"/>
  <c r="E444" i="4"/>
  <c r="D444" i="4"/>
  <c r="C444" i="4"/>
  <c r="B444" i="4"/>
  <c r="Q443" i="4"/>
  <c r="O443" i="4"/>
  <c r="P443" i="4" s="1"/>
  <c r="M443" i="4"/>
  <c r="K443" i="4"/>
  <c r="I443" i="4"/>
  <c r="H443" i="4"/>
  <c r="F443" i="4"/>
  <c r="E443" i="4"/>
  <c r="D443" i="4"/>
  <c r="C443" i="4"/>
  <c r="B443" i="4"/>
  <c r="Q442" i="4"/>
  <c r="O442" i="4"/>
  <c r="P442" i="4" s="1"/>
  <c r="M442" i="4"/>
  <c r="K442" i="4"/>
  <c r="I442" i="4"/>
  <c r="H442" i="4"/>
  <c r="F442" i="4"/>
  <c r="E442" i="4"/>
  <c r="D442" i="4"/>
  <c r="C442" i="4"/>
  <c r="B442" i="4"/>
  <c r="Q441" i="4"/>
  <c r="O441" i="4"/>
  <c r="P441" i="4" s="1"/>
  <c r="M441" i="4"/>
  <c r="K441" i="4"/>
  <c r="I441" i="4"/>
  <c r="H441" i="4"/>
  <c r="F441" i="4"/>
  <c r="E441" i="4"/>
  <c r="D441" i="4"/>
  <c r="C441" i="4"/>
  <c r="B441" i="4"/>
  <c r="Q440" i="4"/>
  <c r="O440" i="4"/>
  <c r="P440" i="4" s="1"/>
  <c r="M440" i="4"/>
  <c r="K440" i="4"/>
  <c r="I440" i="4"/>
  <c r="H440" i="4"/>
  <c r="F440" i="4"/>
  <c r="E440" i="4"/>
  <c r="D440" i="4"/>
  <c r="C440" i="4"/>
  <c r="B440" i="4"/>
  <c r="Q439" i="4"/>
  <c r="O439" i="4"/>
  <c r="P439" i="4" s="1"/>
  <c r="M439" i="4"/>
  <c r="K439" i="4"/>
  <c r="I439" i="4"/>
  <c r="H439" i="4"/>
  <c r="F439" i="4"/>
  <c r="E439" i="4"/>
  <c r="D439" i="4"/>
  <c r="C439" i="4"/>
  <c r="B439" i="4"/>
  <c r="Q438" i="4"/>
  <c r="O438" i="4"/>
  <c r="P438" i="4" s="1"/>
  <c r="M438" i="4"/>
  <c r="K438" i="4"/>
  <c r="I438" i="4"/>
  <c r="H438" i="4"/>
  <c r="F438" i="4"/>
  <c r="E438" i="4"/>
  <c r="D438" i="4"/>
  <c r="C438" i="4"/>
  <c r="B438" i="4"/>
  <c r="Q437" i="4"/>
  <c r="O437" i="4"/>
  <c r="P437" i="4" s="1"/>
  <c r="M437" i="4"/>
  <c r="K437" i="4"/>
  <c r="I437" i="4"/>
  <c r="H437" i="4"/>
  <c r="F437" i="4"/>
  <c r="E437" i="4"/>
  <c r="D437" i="4"/>
  <c r="C437" i="4"/>
  <c r="B437" i="4"/>
  <c r="Q436" i="4"/>
  <c r="O436" i="4"/>
  <c r="P436" i="4" s="1"/>
  <c r="M436" i="4"/>
  <c r="K436" i="4"/>
  <c r="I436" i="4"/>
  <c r="H436" i="4"/>
  <c r="F436" i="4"/>
  <c r="E436" i="4"/>
  <c r="D436" i="4"/>
  <c r="C436" i="4"/>
  <c r="B436" i="4"/>
  <c r="Q435" i="4"/>
  <c r="O435" i="4"/>
  <c r="P435" i="4" s="1"/>
  <c r="M435" i="4"/>
  <c r="K435" i="4"/>
  <c r="I435" i="4"/>
  <c r="H435" i="4"/>
  <c r="F435" i="4"/>
  <c r="E435" i="4"/>
  <c r="D435" i="4"/>
  <c r="C435" i="4"/>
  <c r="B435" i="4"/>
  <c r="Q434" i="4"/>
  <c r="O434" i="4"/>
  <c r="P434" i="4" s="1"/>
  <c r="M434" i="4"/>
  <c r="K434" i="4"/>
  <c r="I434" i="4"/>
  <c r="H434" i="4"/>
  <c r="F434" i="4"/>
  <c r="E434" i="4"/>
  <c r="D434" i="4"/>
  <c r="C434" i="4"/>
  <c r="B434" i="4"/>
  <c r="Q433" i="4"/>
  <c r="O433" i="4"/>
  <c r="P433" i="4" s="1"/>
  <c r="M433" i="4"/>
  <c r="K433" i="4"/>
  <c r="I433" i="4"/>
  <c r="H433" i="4"/>
  <c r="F433" i="4"/>
  <c r="E433" i="4"/>
  <c r="D433" i="4"/>
  <c r="C433" i="4"/>
  <c r="B433" i="4"/>
  <c r="Q432" i="4"/>
  <c r="O432" i="4"/>
  <c r="P432" i="4" s="1"/>
  <c r="M432" i="4"/>
  <c r="K432" i="4"/>
  <c r="I432" i="4"/>
  <c r="H432" i="4"/>
  <c r="F432" i="4"/>
  <c r="E432" i="4"/>
  <c r="D432" i="4"/>
  <c r="C432" i="4"/>
  <c r="B432" i="4"/>
  <c r="Q431" i="4"/>
  <c r="O431" i="4"/>
  <c r="P431" i="4" s="1"/>
  <c r="M431" i="4"/>
  <c r="K431" i="4"/>
  <c r="I431" i="4"/>
  <c r="H431" i="4"/>
  <c r="F431" i="4"/>
  <c r="E431" i="4"/>
  <c r="D431" i="4"/>
  <c r="C431" i="4"/>
  <c r="B431" i="4"/>
  <c r="Q430" i="4"/>
  <c r="O430" i="4"/>
  <c r="P430" i="4" s="1"/>
  <c r="M430" i="4"/>
  <c r="K430" i="4"/>
  <c r="I430" i="4"/>
  <c r="H430" i="4"/>
  <c r="F430" i="4"/>
  <c r="E430" i="4"/>
  <c r="D430" i="4"/>
  <c r="C430" i="4"/>
  <c r="B430" i="4"/>
  <c r="Q429" i="4"/>
  <c r="O429" i="4"/>
  <c r="P429" i="4" s="1"/>
  <c r="M429" i="4"/>
  <c r="K429" i="4"/>
  <c r="I429" i="4"/>
  <c r="H429" i="4"/>
  <c r="F429" i="4"/>
  <c r="E429" i="4"/>
  <c r="D429" i="4"/>
  <c r="C429" i="4"/>
  <c r="B429" i="4"/>
  <c r="Q428" i="4"/>
  <c r="O428" i="4"/>
  <c r="P428" i="4" s="1"/>
  <c r="M428" i="4"/>
  <c r="K428" i="4"/>
  <c r="I428" i="4"/>
  <c r="H428" i="4"/>
  <c r="F428" i="4"/>
  <c r="E428" i="4"/>
  <c r="D428" i="4"/>
  <c r="C428" i="4"/>
  <c r="B428" i="4"/>
  <c r="Q427" i="4"/>
  <c r="O427" i="4"/>
  <c r="P427" i="4" s="1"/>
  <c r="M427" i="4"/>
  <c r="K427" i="4"/>
  <c r="I427" i="4"/>
  <c r="H427" i="4"/>
  <c r="F427" i="4"/>
  <c r="E427" i="4"/>
  <c r="D427" i="4"/>
  <c r="C427" i="4"/>
  <c r="B427" i="4"/>
  <c r="Q426" i="4"/>
  <c r="O426" i="4"/>
  <c r="P426" i="4" s="1"/>
  <c r="M426" i="4"/>
  <c r="K426" i="4"/>
  <c r="I426" i="4"/>
  <c r="H426" i="4"/>
  <c r="F426" i="4"/>
  <c r="E426" i="4"/>
  <c r="D426" i="4"/>
  <c r="C426" i="4"/>
  <c r="B426" i="4"/>
  <c r="Q425" i="4"/>
  <c r="O425" i="4"/>
  <c r="P425" i="4" s="1"/>
  <c r="M425" i="4"/>
  <c r="K425" i="4"/>
  <c r="I425" i="4"/>
  <c r="H425" i="4"/>
  <c r="F425" i="4"/>
  <c r="E425" i="4"/>
  <c r="D425" i="4"/>
  <c r="C425" i="4"/>
  <c r="B425" i="4"/>
  <c r="Q424" i="4"/>
  <c r="O424" i="4"/>
  <c r="P424" i="4" s="1"/>
  <c r="M424" i="4"/>
  <c r="K424" i="4"/>
  <c r="I424" i="4"/>
  <c r="H424" i="4"/>
  <c r="F424" i="4"/>
  <c r="E424" i="4"/>
  <c r="D424" i="4"/>
  <c r="C424" i="4"/>
  <c r="B424" i="4"/>
  <c r="Q423" i="4"/>
  <c r="O423" i="4"/>
  <c r="P423" i="4" s="1"/>
  <c r="M423" i="4"/>
  <c r="K423" i="4"/>
  <c r="I423" i="4"/>
  <c r="H423" i="4"/>
  <c r="F423" i="4"/>
  <c r="E423" i="4"/>
  <c r="D423" i="4"/>
  <c r="C423" i="4"/>
  <c r="B423" i="4"/>
  <c r="Q422" i="4"/>
  <c r="O422" i="4"/>
  <c r="P422" i="4" s="1"/>
  <c r="M422" i="4"/>
  <c r="K422" i="4"/>
  <c r="I422" i="4"/>
  <c r="H422" i="4"/>
  <c r="F422" i="4"/>
  <c r="E422" i="4"/>
  <c r="D422" i="4"/>
  <c r="C422" i="4"/>
  <c r="B422" i="4"/>
  <c r="Q421" i="4"/>
  <c r="O421" i="4"/>
  <c r="P421" i="4" s="1"/>
  <c r="M421" i="4"/>
  <c r="K421" i="4"/>
  <c r="I421" i="4"/>
  <c r="H421" i="4"/>
  <c r="F421" i="4"/>
  <c r="E421" i="4"/>
  <c r="D421" i="4"/>
  <c r="C421" i="4"/>
  <c r="B421" i="4"/>
  <c r="Q420" i="4"/>
  <c r="O420" i="4"/>
  <c r="P420" i="4" s="1"/>
  <c r="M420" i="4"/>
  <c r="K420" i="4"/>
  <c r="I420" i="4"/>
  <c r="H420" i="4"/>
  <c r="F420" i="4"/>
  <c r="E420" i="4"/>
  <c r="D420" i="4"/>
  <c r="C420" i="4"/>
  <c r="B420" i="4"/>
  <c r="Q419" i="4"/>
  <c r="O419" i="4"/>
  <c r="P419" i="4" s="1"/>
  <c r="M419" i="4"/>
  <c r="K419" i="4"/>
  <c r="I419" i="4"/>
  <c r="H419" i="4"/>
  <c r="F419" i="4"/>
  <c r="E419" i="4"/>
  <c r="D419" i="4"/>
  <c r="C419" i="4"/>
  <c r="B419" i="4"/>
  <c r="Q418" i="4"/>
  <c r="O418" i="4"/>
  <c r="P418" i="4" s="1"/>
  <c r="M418" i="4"/>
  <c r="K418" i="4"/>
  <c r="I418" i="4"/>
  <c r="H418" i="4"/>
  <c r="F418" i="4"/>
  <c r="E418" i="4"/>
  <c r="D418" i="4"/>
  <c r="C418" i="4"/>
  <c r="B418" i="4"/>
  <c r="Q417" i="4"/>
  <c r="O417" i="4"/>
  <c r="P417" i="4" s="1"/>
  <c r="M417" i="4"/>
  <c r="K417" i="4"/>
  <c r="I417" i="4"/>
  <c r="H417" i="4"/>
  <c r="F417" i="4"/>
  <c r="E417" i="4"/>
  <c r="D417" i="4"/>
  <c r="C417" i="4"/>
  <c r="B417" i="4"/>
  <c r="Q416" i="4"/>
  <c r="O416" i="4"/>
  <c r="P416" i="4" s="1"/>
  <c r="M416" i="4"/>
  <c r="K416" i="4"/>
  <c r="I416" i="4"/>
  <c r="H416" i="4"/>
  <c r="F416" i="4"/>
  <c r="E416" i="4"/>
  <c r="D416" i="4"/>
  <c r="C416" i="4"/>
  <c r="B416" i="4"/>
  <c r="Q415" i="4"/>
  <c r="O415" i="4"/>
  <c r="P415" i="4" s="1"/>
  <c r="M415" i="4"/>
  <c r="K415" i="4"/>
  <c r="I415" i="4"/>
  <c r="H415" i="4"/>
  <c r="F415" i="4"/>
  <c r="E415" i="4"/>
  <c r="D415" i="4"/>
  <c r="C415" i="4"/>
  <c r="B415" i="4"/>
  <c r="Q414" i="4"/>
  <c r="O414" i="4"/>
  <c r="P414" i="4" s="1"/>
  <c r="M414" i="4"/>
  <c r="K414" i="4"/>
  <c r="I414" i="4"/>
  <c r="H414" i="4"/>
  <c r="F414" i="4"/>
  <c r="E414" i="4"/>
  <c r="D414" i="4"/>
  <c r="C414" i="4"/>
  <c r="B414" i="4"/>
  <c r="Q413" i="4"/>
  <c r="O413" i="4"/>
  <c r="P413" i="4" s="1"/>
  <c r="M413" i="4"/>
  <c r="K413" i="4"/>
  <c r="I413" i="4"/>
  <c r="H413" i="4"/>
  <c r="F413" i="4"/>
  <c r="E413" i="4"/>
  <c r="D413" i="4"/>
  <c r="C413" i="4"/>
  <c r="B413" i="4"/>
  <c r="Q412" i="4"/>
  <c r="O412" i="4"/>
  <c r="P412" i="4" s="1"/>
  <c r="M412" i="4"/>
  <c r="K412" i="4"/>
  <c r="I412" i="4"/>
  <c r="H412" i="4"/>
  <c r="F412" i="4"/>
  <c r="E412" i="4"/>
  <c r="D412" i="4"/>
  <c r="C412" i="4"/>
  <c r="B412" i="4"/>
  <c r="Q411" i="4"/>
  <c r="O411" i="4"/>
  <c r="P411" i="4" s="1"/>
  <c r="M411" i="4"/>
  <c r="K411" i="4"/>
  <c r="I411" i="4"/>
  <c r="H411" i="4"/>
  <c r="F411" i="4"/>
  <c r="E411" i="4"/>
  <c r="D411" i="4"/>
  <c r="C411" i="4"/>
  <c r="B411" i="4"/>
  <c r="Q410" i="4"/>
  <c r="O410" i="4"/>
  <c r="P410" i="4" s="1"/>
  <c r="M410" i="4"/>
  <c r="K410" i="4"/>
  <c r="I410" i="4"/>
  <c r="H410" i="4"/>
  <c r="F410" i="4"/>
  <c r="E410" i="4"/>
  <c r="D410" i="4"/>
  <c r="C410" i="4"/>
  <c r="B410" i="4"/>
  <c r="Q409" i="4"/>
  <c r="O409" i="4"/>
  <c r="P409" i="4" s="1"/>
  <c r="M409" i="4"/>
  <c r="K409" i="4"/>
  <c r="I409" i="4"/>
  <c r="H409" i="4"/>
  <c r="F409" i="4"/>
  <c r="E409" i="4"/>
  <c r="D409" i="4"/>
  <c r="C409" i="4"/>
  <c r="B409" i="4"/>
  <c r="Q408" i="4"/>
  <c r="O408" i="4"/>
  <c r="P408" i="4" s="1"/>
  <c r="M408" i="4"/>
  <c r="K408" i="4"/>
  <c r="I408" i="4"/>
  <c r="H408" i="4"/>
  <c r="F408" i="4"/>
  <c r="E408" i="4"/>
  <c r="D408" i="4"/>
  <c r="C408" i="4"/>
  <c r="B408" i="4"/>
  <c r="Q407" i="4"/>
  <c r="O407" i="4"/>
  <c r="P407" i="4" s="1"/>
  <c r="M407" i="4"/>
  <c r="K407" i="4"/>
  <c r="I407" i="4"/>
  <c r="H407" i="4"/>
  <c r="F407" i="4"/>
  <c r="E407" i="4"/>
  <c r="D407" i="4"/>
  <c r="C407" i="4"/>
  <c r="B407" i="4"/>
  <c r="Q406" i="4"/>
  <c r="O406" i="4"/>
  <c r="P406" i="4" s="1"/>
  <c r="M406" i="4"/>
  <c r="K406" i="4"/>
  <c r="I406" i="4"/>
  <c r="H406" i="4"/>
  <c r="F406" i="4"/>
  <c r="E406" i="4"/>
  <c r="D406" i="4"/>
  <c r="C406" i="4"/>
  <c r="B406" i="4"/>
  <c r="Q405" i="4"/>
  <c r="O405" i="4"/>
  <c r="P405" i="4" s="1"/>
  <c r="M405" i="4"/>
  <c r="K405" i="4"/>
  <c r="I405" i="4"/>
  <c r="H405" i="4"/>
  <c r="F405" i="4"/>
  <c r="E405" i="4"/>
  <c r="D405" i="4"/>
  <c r="C405" i="4"/>
  <c r="B405" i="4"/>
  <c r="Q404" i="4"/>
  <c r="O404" i="4"/>
  <c r="P404" i="4" s="1"/>
  <c r="M404" i="4"/>
  <c r="K404" i="4"/>
  <c r="I404" i="4"/>
  <c r="H404" i="4"/>
  <c r="F404" i="4"/>
  <c r="E404" i="4"/>
  <c r="D404" i="4"/>
  <c r="C404" i="4"/>
  <c r="B404" i="4"/>
  <c r="Q403" i="4"/>
  <c r="O403" i="4"/>
  <c r="P403" i="4" s="1"/>
  <c r="M403" i="4"/>
  <c r="K403" i="4"/>
  <c r="I403" i="4"/>
  <c r="H403" i="4"/>
  <c r="F403" i="4"/>
  <c r="E403" i="4"/>
  <c r="D403" i="4"/>
  <c r="C403" i="4"/>
  <c r="B403" i="4"/>
  <c r="Q402" i="4"/>
  <c r="O402" i="4"/>
  <c r="P402" i="4" s="1"/>
  <c r="M402" i="4"/>
  <c r="K402" i="4"/>
  <c r="I402" i="4"/>
  <c r="H402" i="4"/>
  <c r="F402" i="4"/>
  <c r="E402" i="4"/>
  <c r="D402" i="4"/>
  <c r="C402" i="4"/>
  <c r="B402" i="4"/>
  <c r="Q401" i="4"/>
  <c r="O401" i="4"/>
  <c r="P401" i="4" s="1"/>
  <c r="M401" i="4"/>
  <c r="K401" i="4"/>
  <c r="I401" i="4"/>
  <c r="H401" i="4"/>
  <c r="F401" i="4"/>
  <c r="E401" i="4"/>
  <c r="D401" i="4"/>
  <c r="C401" i="4"/>
  <c r="B401" i="4"/>
  <c r="Q400" i="4"/>
  <c r="O400" i="4"/>
  <c r="P400" i="4" s="1"/>
  <c r="M400" i="4"/>
  <c r="K400" i="4"/>
  <c r="I400" i="4"/>
  <c r="H400" i="4"/>
  <c r="F400" i="4"/>
  <c r="E400" i="4"/>
  <c r="D400" i="4"/>
  <c r="C400" i="4"/>
  <c r="B400" i="4"/>
  <c r="Q399" i="4"/>
  <c r="O399" i="4"/>
  <c r="P399" i="4" s="1"/>
  <c r="M399" i="4"/>
  <c r="K399" i="4"/>
  <c r="I399" i="4"/>
  <c r="H399" i="4"/>
  <c r="F399" i="4"/>
  <c r="E399" i="4"/>
  <c r="D399" i="4"/>
  <c r="C399" i="4"/>
  <c r="B399" i="4"/>
  <c r="Q398" i="4"/>
  <c r="O398" i="4"/>
  <c r="P398" i="4" s="1"/>
  <c r="M398" i="4"/>
  <c r="K398" i="4"/>
  <c r="I398" i="4"/>
  <c r="H398" i="4"/>
  <c r="F398" i="4"/>
  <c r="E398" i="4"/>
  <c r="D398" i="4"/>
  <c r="C398" i="4"/>
  <c r="B398" i="4"/>
  <c r="Q397" i="4"/>
  <c r="O397" i="4"/>
  <c r="P397" i="4" s="1"/>
  <c r="M397" i="4"/>
  <c r="K397" i="4"/>
  <c r="I397" i="4"/>
  <c r="H397" i="4"/>
  <c r="F397" i="4"/>
  <c r="E397" i="4"/>
  <c r="D397" i="4"/>
  <c r="C397" i="4"/>
  <c r="B397" i="4" s="1"/>
  <c r="Q396" i="4"/>
  <c r="O396" i="4"/>
  <c r="P396" i="4" s="1"/>
  <c r="M396" i="4"/>
  <c r="K396" i="4"/>
  <c r="I396" i="4"/>
  <c r="H396" i="4"/>
  <c r="F396" i="4"/>
  <c r="E396" i="4"/>
  <c r="D396" i="4"/>
  <c r="C396" i="4"/>
  <c r="B396" i="4" s="1"/>
  <c r="Q395" i="4"/>
  <c r="O395" i="4"/>
  <c r="P395" i="4" s="1"/>
  <c r="M395" i="4"/>
  <c r="K395" i="4"/>
  <c r="I395" i="4"/>
  <c r="H395" i="4"/>
  <c r="F395" i="4"/>
  <c r="E395" i="4"/>
  <c r="D395" i="4"/>
  <c r="C395" i="4"/>
  <c r="B395" i="4" s="1"/>
  <c r="Q394" i="4"/>
  <c r="O394" i="4"/>
  <c r="P394" i="4" s="1"/>
  <c r="M394" i="4"/>
  <c r="K394" i="4"/>
  <c r="I394" i="4"/>
  <c r="H394" i="4"/>
  <c r="F394" i="4"/>
  <c r="E394" i="4"/>
  <c r="D394" i="4"/>
  <c r="C394" i="4"/>
  <c r="B394" i="4" s="1"/>
  <c r="Q393" i="4"/>
  <c r="O393" i="4"/>
  <c r="P393" i="4" s="1"/>
  <c r="M393" i="4"/>
  <c r="K393" i="4"/>
  <c r="I393" i="4"/>
  <c r="H393" i="4"/>
  <c r="F393" i="4"/>
  <c r="E393" i="4"/>
  <c r="D393" i="4"/>
  <c r="C393" i="4"/>
  <c r="B393" i="4" s="1"/>
  <c r="Q392" i="4"/>
  <c r="O392" i="4"/>
  <c r="P392" i="4" s="1"/>
  <c r="M392" i="4"/>
  <c r="K392" i="4"/>
  <c r="I392" i="4"/>
  <c r="H392" i="4"/>
  <c r="F392" i="4"/>
  <c r="E392" i="4"/>
  <c r="D392" i="4"/>
  <c r="C392" i="4"/>
  <c r="B392" i="4" s="1"/>
  <c r="Q391" i="4"/>
  <c r="O391" i="4"/>
  <c r="P391" i="4" s="1"/>
  <c r="M391" i="4"/>
  <c r="K391" i="4"/>
  <c r="I391" i="4"/>
  <c r="H391" i="4"/>
  <c r="F391" i="4"/>
  <c r="E391" i="4"/>
  <c r="D391" i="4"/>
  <c r="C391" i="4"/>
  <c r="B391" i="4" s="1"/>
  <c r="Q390" i="4"/>
  <c r="O390" i="4"/>
  <c r="P390" i="4" s="1"/>
  <c r="M390" i="4"/>
  <c r="K390" i="4"/>
  <c r="I390" i="4"/>
  <c r="H390" i="4"/>
  <c r="F390" i="4"/>
  <c r="E390" i="4"/>
  <c r="D390" i="4"/>
  <c r="C390" i="4"/>
  <c r="B390" i="4" s="1"/>
  <c r="Q389" i="4"/>
  <c r="O389" i="4"/>
  <c r="P389" i="4" s="1"/>
  <c r="M389" i="4"/>
  <c r="K389" i="4"/>
  <c r="I389" i="4"/>
  <c r="H389" i="4"/>
  <c r="F389" i="4"/>
  <c r="E389" i="4"/>
  <c r="D389" i="4"/>
  <c r="C389" i="4"/>
  <c r="B389" i="4" s="1"/>
  <c r="Q388" i="4"/>
  <c r="O388" i="4"/>
  <c r="P388" i="4" s="1"/>
  <c r="M388" i="4"/>
  <c r="K388" i="4"/>
  <c r="I388" i="4"/>
  <c r="H388" i="4"/>
  <c r="F388" i="4"/>
  <c r="E388" i="4"/>
  <c r="D388" i="4"/>
  <c r="C388" i="4"/>
  <c r="B388" i="4" s="1"/>
  <c r="Q387" i="4"/>
  <c r="O387" i="4"/>
  <c r="P387" i="4" s="1"/>
  <c r="M387" i="4"/>
  <c r="K387" i="4"/>
  <c r="I387" i="4"/>
  <c r="H387" i="4"/>
  <c r="F387" i="4"/>
  <c r="E387" i="4"/>
  <c r="D387" i="4"/>
  <c r="C387" i="4"/>
  <c r="B387" i="4" s="1"/>
  <c r="Q386" i="4"/>
  <c r="O386" i="4"/>
  <c r="P386" i="4" s="1"/>
  <c r="M386" i="4"/>
  <c r="K386" i="4"/>
  <c r="I386" i="4"/>
  <c r="H386" i="4"/>
  <c r="F386" i="4"/>
  <c r="E386" i="4"/>
  <c r="D386" i="4"/>
  <c r="C386" i="4"/>
  <c r="B386" i="4" s="1"/>
  <c r="Q385" i="4"/>
  <c r="O385" i="4"/>
  <c r="P385" i="4" s="1"/>
  <c r="M385" i="4"/>
  <c r="K385" i="4"/>
  <c r="I385" i="4"/>
  <c r="H385" i="4"/>
  <c r="F385" i="4"/>
  <c r="E385" i="4"/>
  <c r="D385" i="4"/>
  <c r="C385" i="4"/>
  <c r="B385" i="4" s="1"/>
  <c r="Q384" i="4"/>
  <c r="O384" i="4"/>
  <c r="P384" i="4" s="1"/>
  <c r="M384" i="4"/>
  <c r="K384" i="4"/>
  <c r="I384" i="4"/>
  <c r="H384" i="4"/>
  <c r="F384" i="4"/>
  <c r="E384" i="4"/>
  <c r="D384" i="4"/>
  <c r="C384" i="4"/>
  <c r="B384" i="4" s="1"/>
  <c r="Q383" i="4"/>
  <c r="O383" i="4"/>
  <c r="P383" i="4" s="1"/>
  <c r="M383" i="4"/>
  <c r="K383" i="4"/>
  <c r="I383" i="4"/>
  <c r="H383" i="4"/>
  <c r="F383" i="4"/>
  <c r="E383" i="4"/>
  <c r="D383" i="4"/>
  <c r="C383" i="4"/>
  <c r="B383" i="4" s="1"/>
  <c r="Q382" i="4"/>
  <c r="O382" i="4"/>
  <c r="P382" i="4" s="1"/>
  <c r="M382" i="4"/>
  <c r="K382" i="4"/>
  <c r="I382" i="4"/>
  <c r="H382" i="4"/>
  <c r="F382" i="4"/>
  <c r="E382" i="4"/>
  <c r="D382" i="4"/>
  <c r="C382" i="4"/>
  <c r="B382" i="4" s="1"/>
  <c r="Q381" i="4"/>
  <c r="O381" i="4"/>
  <c r="P381" i="4" s="1"/>
  <c r="M381" i="4"/>
  <c r="K381" i="4"/>
  <c r="I381" i="4"/>
  <c r="H381" i="4"/>
  <c r="F381" i="4"/>
  <c r="E381" i="4"/>
  <c r="D381" i="4"/>
  <c r="C381" i="4"/>
  <c r="B381" i="4" s="1"/>
  <c r="Q380" i="4"/>
  <c r="O380" i="4"/>
  <c r="P380" i="4" s="1"/>
  <c r="M380" i="4"/>
  <c r="K380" i="4"/>
  <c r="I380" i="4"/>
  <c r="H380" i="4"/>
  <c r="F380" i="4"/>
  <c r="E380" i="4"/>
  <c r="D380" i="4"/>
  <c r="C380" i="4"/>
  <c r="B380" i="4" s="1"/>
  <c r="Q379" i="4"/>
  <c r="O379" i="4"/>
  <c r="P379" i="4" s="1"/>
  <c r="M379" i="4"/>
  <c r="K379" i="4"/>
  <c r="I379" i="4"/>
  <c r="H379" i="4"/>
  <c r="F379" i="4"/>
  <c r="E379" i="4"/>
  <c r="D379" i="4"/>
  <c r="C379" i="4"/>
  <c r="B379" i="4" s="1"/>
  <c r="Q378" i="4"/>
  <c r="O378" i="4"/>
  <c r="P378" i="4" s="1"/>
  <c r="M378" i="4"/>
  <c r="K378" i="4"/>
  <c r="I378" i="4"/>
  <c r="H378" i="4"/>
  <c r="F378" i="4"/>
  <c r="E378" i="4"/>
  <c r="D378" i="4"/>
  <c r="C378" i="4"/>
  <c r="B378" i="4" s="1"/>
  <c r="Q377" i="4"/>
  <c r="O377" i="4"/>
  <c r="P377" i="4" s="1"/>
  <c r="M377" i="4"/>
  <c r="K377" i="4"/>
  <c r="I377" i="4"/>
  <c r="H377" i="4"/>
  <c r="F377" i="4"/>
  <c r="E377" i="4"/>
  <c r="D377" i="4"/>
  <c r="C377" i="4"/>
  <c r="B377" i="4" s="1"/>
  <c r="Q376" i="4"/>
  <c r="O376" i="4"/>
  <c r="P376" i="4" s="1"/>
  <c r="M376" i="4"/>
  <c r="K376" i="4"/>
  <c r="I376" i="4"/>
  <c r="H376" i="4"/>
  <c r="F376" i="4"/>
  <c r="E376" i="4"/>
  <c r="D376" i="4"/>
  <c r="C376" i="4"/>
  <c r="B376" i="4" s="1"/>
  <c r="Q375" i="4"/>
  <c r="O375" i="4"/>
  <c r="P375" i="4" s="1"/>
  <c r="M375" i="4"/>
  <c r="K375" i="4"/>
  <c r="I375" i="4"/>
  <c r="H375" i="4"/>
  <c r="F375" i="4"/>
  <c r="E375" i="4"/>
  <c r="D375" i="4"/>
  <c r="C375" i="4"/>
  <c r="B375" i="4" s="1"/>
  <c r="Q374" i="4"/>
  <c r="O374" i="4"/>
  <c r="P374" i="4" s="1"/>
  <c r="M374" i="4"/>
  <c r="K374" i="4"/>
  <c r="I374" i="4"/>
  <c r="H374" i="4"/>
  <c r="F374" i="4"/>
  <c r="E374" i="4"/>
  <c r="D374" i="4"/>
  <c r="C374" i="4"/>
  <c r="B374" i="4" s="1"/>
  <c r="Q373" i="4"/>
  <c r="O373" i="4"/>
  <c r="P373" i="4" s="1"/>
  <c r="M373" i="4"/>
  <c r="K373" i="4"/>
  <c r="I373" i="4"/>
  <c r="H373" i="4"/>
  <c r="F373" i="4"/>
  <c r="E373" i="4"/>
  <c r="D373" i="4"/>
  <c r="C373" i="4"/>
  <c r="B373" i="4" s="1"/>
  <c r="Q372" i="4"/>
  <c r="O372" i="4"/>
  <c r="P372" i="4" s="1"/>
  <c r="M372" i="4"/>
  <c r="K372" i="4"/>
  <c r="I372" i="4"/>
  <c r="H372" i="4"/>
  <c r="F372" i="4"/>
  <c r="E372" i="4"/>
  <c r="D372" i="4"/>
  <c r="C372" i="4"/>
  <c r="B372" i="4" s="1"/>
  <c r="Q371" i="4"/>
  <c r="O371" i="4"/>
  <c r="P371" i="4" s="1"/>
  <c r="M371" i="4"/>
  <c r="K371" i="4"/>
  <c r="I371" i="4"/>
  <c r="H371" i="4"/>
  <c r="F371" i="4"/>
  <c r="E371" i="4"/>
  <c r="D371" i="4"/>
  <c r="C371" i="4"/>
  <c r="B371" i="4" s="1"/>
  <c r="Q370" i="4"/>
  <c r="O370" i="4"/>
  <c r="P370" i="4" s="1"/>
  <c r="M370" i="4"/>
  <c r="K370" i="4"/>
  <c r="I370" i="4"/>
  <c r="H370" i="4"/>
  <c r="F370" i="4"/>
  <c r="E370" i="4"/>
  <c r="D370" i="4"/>
  <c r="C370" i="4"/>
  <c r="B370" i="4" s="1"/>
  <c r="Q369" i="4"/>
  <c r="O369" i="4"/>
  <c r="P369" i="4" s="1"/>
  <c r="M369" i="4"/>
  <c r="K369" i="4"/>
  <c r="I369" i="4"/>
  <c r="H369" i="4"/>
  <c r="F369" i="4"/>
  <c r="E369" i="4"/>
  <c r="D369" i="4"/>
  <c r="C369" i="4"/>
  <c r="B369" i="4" s="1"/>
  <c r="Q368" i="4"/>
  <c r="O368" i="4"/>
  <c r="P368" i="4" s="1"/>
  <c r="M368" i="4"/>
  <c r="K368" i="4"/>
  <c r="I368" i="4"/>
  <c r="H368" i="4"/>
  <c r="F368" i="4"/>
  <c r="E368" i="4"/>
  <c r="D368" i="4"/>
  <c r="C368" i="4"/>
  <c r="B368" i="4" s="1"/>
  <c r="Q367" i="4"/>
  <c r="O367" i="4"/>
  <c r="P367" i="4" s="1"/>
  <c r="M367" i="4"/>
  <c r="K367" i="4"/>
  <c r="I367" i="4"/>
  <c r="H367" i="4"/>
  <c r="F367" i="4"/>
  <c r="E367" i="4"/>
  <c r="D367" i="4"/>
  <c r="C367" i="4"/>
  <c r="B367" i="4" s="1"/>
  <c r="Q366" i="4"/>
  <c r="O366" i="4"/>
  <c r="P366" i="4" s="1"/>
  <c r="M366" i="4"/>
  <c r="K366" i="4"/>
  <c r="I366" i="4"/>
  <c r="H366" i="4"/>
  <c r="F366" i="4"/>
  <c r="E366" i="4"/>
  <c r="D366" i="4"/>
  <c r="C366" i="4"/>
  <c r="B366" i="4" s="1"/>
  <c r="Q365" i="4"/>
  <c r="O365" i="4"/>
  <c r="P365" i="4" s="1"/>
  <c r="M365" i="4"/>
  <c r="K365" i="4"/>
  <c r="I365" i="4"/>
  <c r="H365" i="4"/>
  <c r="F365" i="4"/>
  <c r="E365" i="4"/>
  <c r="D365" i="4"/>
  <c r="C365" i="4"/>
  <c r="B365" i="4" s="1"/>
  <c r="Q364" i="4"/>
  <c r="O364" i="4"/>
  <c r="P364" i="4" s="1"/>
  <c r="M364" i="4"/>
  <c r="K364" i="4"/>
  <c r="I364" i="4"/>
  <c r="H364" i="4"/>
  <c r="F364" i="4"/>
  <c r="E364" i="4"/>
  <c r="D364" i="4"/>
  <c r="C364" i="4"/>
  <c r="B364" i="4" s="1"/>
  <c r="Q363" i="4"/>
  <c r="O363" i="4"/>
  <c r="P363" i="4" s="1"/>
  <c r="M363" i="4"/>
  <c r="K363" i="4"/>
  <c r="I363" i="4"/>
  <c r="H363" i="4"/>
  <c r="F363" i="4"/>
  <c r="E363" i="4"/>
  <c r="D363" i="4"/>
  <c r="C363" i="4"/>
  <c r="B363" i="4" s="1"/>
  <c r="Q362" i="4"/>
  <c r="O362" i="4"/>
  <c r="P362" i="4" s="1"/>
  <c r="M362" i="4"/>
  <c r="K362" i="4"/>
  <c r="I362" i="4"/>
  <c r="H362" i="4"/>
  <c r="F362" i="4"/>
  <c r="E362" i="4"/>
  <c r="D362" i="4"/>
  <c r="C362" i="4"/>
  <c r="B362" i="4" s="1"/>
  <c r="Q361" i="4"/>
  <c r="O361" i="4"/>
  <c r="P361" i="4" s="1"/>
  <c r="M361" i="4"/>
  <c r="K361" i="4"/>
  <c r="I361" i="4"/>
  <c r="H361" i="4"/>
  <c r="F361" i="4"/>
  <c r="E361" i="4"/>
  <c r="D361" i="4"/>
  <c r="C361" i="4"/>
  <c r="B361" i="4" s="1"/>
  <c r="Q360" i="4"/>
  <c r="O360" i="4"/>
  <c r="P360" i="4" s="1"/>
  <c r="M360" i="4"/>
  <c r="K360" i="4"/>
  <c r="I360" i="4"/>
  <c r="H360" i="4"/>
  <c r="F360" i="4"/>
  <c r="E360" i="4"/>
  <c r="D360" i="4"/>
  <c r="C360" i="4"/>
  <c r="B360" i="4" s="1"/>
  <c r="Q359" i="4"/>
  <c r="O359" i="4"/>
  <c r="P359" i="4" s="1"/>
  <c r="M359" i="4"/>
  <c r="K359" i="4"/>
  <c r="I359" i="4"/>
  <c r="H359" i="4"/>
  <c r="F359" i="4"/>
  <c r="E359" i="4"/>
  <c r="D359" i="4"/>
  <c r="C359" i="4"/>
  <c r="B359" i="4" s="1"/>
  <c r="Q358" i="4"/>
  <c r="O358" i="4"/>
  <c r="P358" i="4" s="1"/>
  <c r="M358" i="4"/>
  <c r="K358" i="4"/>
  <c r="I358" i="4"/>
  <c r="H358" i="4"/>
  <c r="F358" i="4"/>
  <c r="E358" i="4"/>
  <c r="D358" i="4"/>
  <c r="C358" i="4"/>
  <c r="B358" i="4" s="1"/>
  <c r="Q357" i="4"/>
  <c r="O357" i="4"/>
  <c r="P357" i="4" s="1"/>
  <c r="M357" i="4"/>
  <c r="K357" i="4"/>
  <c r="I357" i="4"/>
  <c r="H357" i="4"/>
  <c r="F357" i="4"/>
  <c r="E357" i="4"/>
  <c r="D357" i="4"/>
  <c r="C357" i="4"/>
  <c r="B357" i="4" s="1"/>
  <c r="Q356" i="4"/>
  <c r="O356" i="4"/>
  <c r="P356" i="4" s="1"/>
  <c r="M356" i="4"/>
  <c r="K356" i="4"/>
  <c r="I356" i="4"/>
  <c r="H356" i="4"/>
  <c r="F356" i="4"/>
  <c r="E356" i="4"/>
  <c r="D356" i="4"/>
  <c r="C356" i="4"/>
  <c r="B356" i="4" s="1"/>
  <c r="Q355" i="4"/>
  <c r="O355" i="4"/>
  <c r="P355" i="4" s="1"/>
  <c r="M355" i="4"/>
  <c r="K355" i="4"/>
  <c r="I355" i="4"/>
  <c r="H355" i="4"/>
  <c r="F355" i="4"/>
  <c r="E355" i="4"/>
  <c r="D355" i="4"/>
  <c r="C355" i="4"/>
  <c r="B355" i="4" s="1"/>
  <c r="Q354" i="4"/>
  <c r="O354" i="4"/>
  <c r="P354" i="4" s="1"/>
  <c r="M354" i="4"/>
  <c r="K354" i="4"/>
  <c r="I354" i="4"/>
  <c r="H354" i="4"/>
  <c r="F354" i="4"/>
  <c r="E354" i="4"/>
  <c r="D354" i="4"/>
  <c r="C354" i="4"/>
  <c r="B354" i="4" s="1"/>
  <c r="Q353" i="4"/>
  <c r="O353" i="4"/>
  <c r="P353" i="4" s="1"/>
  <c r="M353" i="4"/>
  <c r="K353" i="4"/>
  <c r="I353" i="4"/>
  <c r="H353" i="4"/>
  <c r="F353" i="4"/>
  <c r="E353" i="4"/>
  <c r="D353" i="4"/>
  <c r="C353" i="4"/>
  <c r="B353" i="4" s="1"/>
  <c r="Q352" i="4"/>
  <c r="O352" i="4"/>
  <c r="P352" i="4" s="1"/>
  <c r="M352" i="4"/>
  <c r="K352" i="4"/>
  <c r="I352" i="4"/>
  <c r="H352" i="4"/>
  <c r="F352" i="4"/>
  <c r="E352" i="4"/>
  <c r="D352" i="4"/>
  <c r="C352" i="4"/>
  <c r="B352" i="4" s="1"/>
  <c r="Q351" i="4"/>
  <c r="O351" i="4"/>
  <c r="P351" i="4" s="1"/>
  <c r="M351" i="4"/>
  <c r="K351" i="4"/>
  <c r="I351" i="4"/>
  <c r="H351" i="4"/>
  <c r="F351" i="4"/>
  <c r="E351" i="4"/>
  <c r="D351" i="4"/>
  <c r="C351" i="4"/>
  <c r="B351" i="4" s="1"/>
  <c r="Q350" i="4"/>
  <c r="O350" i="4"/>
  <c r="P350" i="4" s="1"/>
  <c r="M350" i="4"/>
  <c r="K350" i="4"/>
  <c r="I350" i="4"/>
  <c r="H350" i="4"/>
  <c r="F350" i="4"/>
  <c r="E350" i="4"/>
  <c r="D350" i="4"/>
  <c r="C350" i="4"/>
  <c r="B350" i="4" s="1"/>
  <c r="Q349" i="4"/>
  <c r="O349" i="4"/>
  <c r="P349" i="4" s="1"/>
  <c r="M349" i="4"/>
  <c r="K349" i="4"/>
  <c r="I349" i="4"/>
  <c r="H349" i="4"/>
  <c r="F349" i="4"/>
  <c r="E349" i="4"/>
  <c r="D349" i="4"/>
  <c r="C349" i="4"/>
  <c r="B349" i="4" s="1"/>
  <c r="Q348" i="4"/>
  <c r="O348" i="4"/>
  <c r="P348" i="4" s="1"/>
  <c r="M348" i="4"/>
  <c r="K348" i="4"/>
  <c r="I348" i="4"/>
  <c r="H348" i="4"/>
  <c r="F348" i="4"/>
  <c r="E348" i="4"/>
  <c r="D348" i="4"/>
  <c r="C348" i="4"/>
  <c r="B348" i="4" s="1"/>
  <c r="Q347" i="4"/>
  <c r="O347" i="4"/>
  <c r="P347" i="4" s="1"/>
  <c r="M347" i="4"/>
  <c r="K347" i="4"/>
  <c r="I347" i="4"/>
  <c r="H347" i="4"/>
  <c r="F347" i="4"/>
  <c r="E347" i="4"/>
  <c r="D347" i="4"/>
  <c r="C347" i="4"/>
  <c r="B347" i="4" s="1"/>
  <c r="Q346" i="4"/>
  <c r="O346" i="4"/>
  <c r="P346" i="4" s="1"/>
  <c r="M346" i="4"/>
  <c r="K346" i="4"/>
  <c r="I346" i="4"/>
  <c r="H346" i="4"/>
  <c r="F346" i="4"/>
  <c r="E346" i="4"/>
  <c r="D346" i="4"/>
  <c r="C346" i="4"/>
  <c r="B346" i="4" s="1"/>
  <c r="Q345" i="4"/>
  <c r="O345" i="4"/>
  <c r="P345" i="4" s="1"/>
  <c r="M345" i="4"/>
  <c r="K345" i="4"/>
  <c r="I345" i="4"/>
  <c r="H345" i="4"/>
  <c r="F345" i="4"/>
  <c r="E345" i="4"/>
  <c r="D345" i="4"/>
  <c r="C345" i="4"/>
  <c r="B345" i="4" s="1"/>
  <c r="Q344" i="4"/>
  <c r="O344" i="4"/>
  <c r="P344" i="4" s="1"/>
  <c r="M344" i="4"/>
  <c r="K344" i="4"/>
  <c r="I344" i="4"/>
  <c r="H344" i="4"/>
  <c r="F344" i="4"/>
  <c r="E344" i="4"/>
  <c r="D344" i="4"/>
  <c r="C344" i="4"/>
  <c r="B344" i="4" s="1"/>
  <c r="Q343" i="4"/>
  <c r="O343" i="4"/>
  <c r="P343" i="4" s="1"/>
  <c r="M343" i="4"/>
  <c r="K343" i="4"/>
  <c r="I343" i="4"/>
  <c r="H343" i="4"/>
  <c r="F343" i="4"/>
  <c r="E343" i="4"/>
  <c r="D343" i="4"/>
  <c r="C343" i="4"/>
  <c r="B343" i="4" s="1"/>
  <c r="Q342" i="4"/>
  <c r="O342" i="4"/>
  <c r="P342" i="4" s="1"/>
  <c r="M342" i="4"/>
  <c r="K342" i="4"/>
  <c r="I342" i="4"/>
  <c r="H342" i="4"/>
  <c r="F342" i="4"/>
  <c r="E342" i="4"/>
  <c r="D342" i="4"/>
  <c r="C342" i="4"/>
  <c r="B342" i="4" s="1"/>
  <c r="Q341" i="4"/>
  <c r="O341" i="4"/>
  <c r="P341" i="4" s="1"/>
  <c r="M341" i="4"/>
  <c r="K341" i="4"/>
  <c r="I341" i="4"/>
  <c r="H341" i="4"/>
  <c r="F341" i="4"/>
  <c r="E341" i="4"/>
  <c r="D341" i="4"/>
  <c r="C341" i="4"/>
  <c r="B341" i="4" s="1"/>
  <c r="Q340" i="4"/>
  <c r="O340" i="4"/>
  <c r="P340" i="4" s="1"/>
  <c r="M340" i="4"/>
  <c r="K340" i="4"/>
  <c r="I340" i="4"/>
  <c r="H340" i="4"/>
  <c r="F340" i="4"/>
  <c r="E340" i="4"/>
  <c r="D340" i="4"/>
  <c r="C340" i="4"/>
  <c r="B340" i="4" s="1"/>
  <c r="Q339" i="4"/>
  <c r="O339" i="4"/>
  <c r="P339" i="4" s="1"/>
  <c r="M339" i="4"/>
  <c r="K339" i="4"/>
  <c r="I339" i="4"/>
  <c r="H339" i="4"/>
  <c r="F339" i="4"/>
  <c r="E339" i="4"/>
  <c r="D339" i="4"/>
  <c r="C339" i="4"/>
  <c r="B339" i="4" s="1"/>
  <c r="Q338" i="4"/>
  <c r="O338" i="4"/>
  <c r="P338" i="4" s="1"/>
  <c r="M338" i="4"/>
  <c r="K338" i="4"/>
  <c r="I338" i="4"/>
  <c r="H338" i="4"/>
  <c r="F338" i="4"/>
  <c r="E338" i="4"/>
  <c r="D338" i="4"/>
  <c r="C338" i="4"/>
  <c r="B338" i="4" s="1"/>
  <c r="Q337" i="4"/>
  <c r="O337" i="4"/>
  <c r="P337" i="4" s="1"/>
  <c r="M337" i="4"/>
  <c r="K337" i="4"/>
  <c r="I337" i="4"/>
  <c r="H337" i="4"/>
  <c r="F337" i="4"/>
  <c r="E337" i="4"/>
  <c r="D337" i="4"/>
  <c r="C337" i="4"/>
  <c r="B337" i="4" s="1"/>
  <c r="Q336" i="4"/>
  <c r="O336" i="4"/>
  <c r="P336" i="4" s="1"/>
  <c r="M336" i="4"/>
  <c r="K336" i="4"/>
  <c r="I336" i="4"/>
  <c r="H336" i="4"/>
  <c r="F336" i="4"/>
  <c r="E336" i="4"/>
  <c r="D336" i="4"/>
  <c r="C336" i="4"/>
  <c r="B336" i="4" s="1"/>
  <c r="Q335" i="4"/>
  <c r="O335" i="4"/>
  <c r="P335" i="4" s="1"/>
  <c r="M335" i="4"/>
  <c r="K335" i="4"/>
  <c r="I335" i="4"/>
  <c r="H335" i="4"/>
  <c r="F335" i="4"/>
  <c r="E335" i="4"/>
  <c r="D335" i="4"/>
  <c r="C335" i="4"/>
  <c r="B335" i="4" s="1"/>
  <c r="Q334" i="4"/>
  <c r="O334" i="4"/>
  <c r="P334" i="4" s="1"/>
  <c r="M334" i="4"/>
  <c r="K334" i="4"/>
  <c r="I334" i="4"/>
  <c r="H334" i="4"/>
  <c r="F334" i="4"/>
  <c r="E334" i="4"/>
  <c r="D334" i="4"/>
  <c r="C334" i="4"/>
  <c r="B334" i="4" s="1"/>
  <c r="Q333" i="4"/>
  <c r="O333" i="4"/>
  <c r="P333" i="4" s="1"/>
  <c r="M333" i="4"/>
  <c r="K333" i="4"/>
  <c r="I333" i="4"/>
  <c r="H333" i="4"/>
  <c r="F333" i="4"/>
  <c r="E333" i="4"/>
  <c r="D333" i="4"/>
  <c r="C333" i="4"/>
  <c r="B333" i="4" s="1"/>
  <c r="Q332" i="4"/>
  <c r="O332" i="4"/>
  <c r="P332" i="4" s="1"/>
  <c r="M332" i="4"/>
  <c r="K332" i="4"/>
  <c r="I332" i="4"/>
  <c r="H332" i="4"/>
  <c r="F332" i="4"/>
  <c r="E332" i="4"/>
  <c r="D332" i="4"/>
  <c r="C332" i="4"/>
  <c r="B332" i="4" s="1"/>
  <c r="Q331" i="4"/>
  <c r="O331" i="4"/>
  <c r="P331" i="4" s="1"/>
  <c r="M331" i="4"/>
  <c r="K331" i="4"/>
  <c r="I331" i="4"/>
  <c r="H331" i="4"/>
  <c r="F331" i="4"/>
  <c r="E331" i="4"/>
  <c r="D331" i="4"/>
  <c r="C331" i="4"/>
  <c r="B331" i="4" s="1"/>
  <c r="Q330" i="4"/>
  <c r="O330" i="4"/>
  <c r="P330" i="4" s="1"/>
  <c r="M330" i="4"/>
  <c r="K330" i="4"/>
  <c r="I330" i="4"/>
  <c r="H330" i="4"/>
  <c r="F330" i="4"/>
  <c r="E330" i="4"/>
  <c r="D330" i="4"/>
  <c r="C330" i="4"/>
  <c r="B330" i="4" s="1"/>
  <c r="Q329" i="4"/>
  <c r="O329" i="4"/>
  <c r="P329" i="4" s="1"/>
  <c r="M329" i="4"/>
  <c r="K329" i="4"/>
  <c r="I329" i="4"/>
  <c r="H329" i="4"/>
  <c r="F329" i="4"/>
  <c r="E329" i="4"/>
  <c r="D329" i="4"/>
  <c r="C329" i="4"/>
  <c r="B329" i="4" s="1"/>
  <c r="Q328" i="4"/>
  <c r="O328" i="4"/>
  <c r="P328" i="4" s="1"/>
  <c r="M328" i="4"/>
  <c r="K328" i="4"/>
  <c r="I328" i="4"/>
  <c r="H328" i="4"/>
  <c r="F328" i="4"/>
  <c r="E328" i="4"/>
  <c r="D328" i="4"/>
  <c r="C328" i="4"/>
  <c r="B328" i="4" s="1"/>
  <c r="Q327" i="4"/>
  <c r="O327" i="4"/>
  <c r="P327" i="4" s="1"/>
  <c r="M327" i="4"/>
  <c r="K327" i="4"/>
  <c r="I327" i="4"/>
  <c r="H327" i="4"/>
  <c r="F327" i="4"/>
  <c r="E327" i="4"/>
  <c r="D327" i="4"/>
  <c r="C327" i="4"/>
  <c r="B327" i="4" s="1"/>
  <c r="Q326" i="4"/>
  <c r="O326" i="4"/>
  <c r="P326" i="4" s="1"/>
  <c r="M326" i="4"/>
  <c r="K326" i="4"/>
  <c r="I326" i="4"/>
  <c r="H326" i="4"/>
  <c r="F326" i="4"/>
  <c r="E326" i="4"/>
  <c r="D326" i="4"/>
  <c r="C326" i="4"/>
  <c r="B326" i="4" s="1"/>
  <c r="Q325" i="4"/>
  <c r="O325" i="4"/>
  <c r="P325" i="4" s="1"/>
  <c r="M325" i="4"/>
  <c r="K325" i="4"/>
  <c r="I325" i="4"/>
  <c r="H325" i="4"/>
  <c r="F325" i="4"/>
  <c r="E325" i="4"/>
  <c r="D325" i="4"/>
  <c r="C325" i="4"/>
  <c r="B325" i="4" s="1"/>
  <c r="Q324" i="4"/>
  <c r="O324" i="4"/>
  <c r="P324" i="4" s="1"/>
  <c r="M324" i="4"/>
  <c r="K324" i="4"/>
  <c r="I324" i="4"/>
  <c r="H324" i="4"/>
  <c r="F324" i="4"/>
  <c r="E324" i="4"/>
  <c r="D324" i="4"/>
  <c r="C324" i="4"/>
  <c r="B324" i="4" s="1"/>
  <c r="Q323" i="4"/>
  <c r="O323" i="4"/>
  <c r="P323" i="4" s="1"/>
  <c r="M323" i="4"/>
  <c r="K323" i="4"/>
  <c r="I323" i="4"/>
  <c r="H323" i="4"/>
  <c r="F323" i="4"/>
  <c r="E323" i="4"/>
  <c r="D323" i="4"/>
  <c r="C323" i="4"/>
  <c r="B323" i="4" s="1"/>
  <c r="Q322" i="4"/>
  <c r="O322" i="4"/>
  <c r="P322" i="4" s="1"/>
  <c r="M322" i="4"/>
  <c r="K322" i="4"/>
  <c r="I322" i="4"/>
  <c r="H322" i="4"/>
  <c r="F322" i="4"/>
  <c r="E322" i="4"/>
  <c r="D322" i="4"/>
  <c r="C322" i="4"/>
  <c r="B322" i="4" s="1"/>
  <c r="Q321" i="4"/>
  <c r="O321" i="4"/>
  <c r="P321" i="4" s="1"/>
  <c r="M321" i="4"/>
  <c r="K321" i="4"/>
  <c r="I321" i="4"/>
  <c r="H321" i="4"/>
  <c r="F321" i="4"/>
  <c r="E321" i="4"/>
  <c r="D321" i="4"/>
  <c r="C321" i="4"/>
  <c r="B321" i="4" s="1"/>
  <c r="Q320" i="4"/>
  <c r="O320" i="4"/>
  <c r="P320" i="4" s="1"/>
  <c r="M320" i="4"/>
  <c r="K320" i="4"/>
  <c r="I320" i="4"/>
  <c r="H320" i="4"/>
  <c r="F320" i="4"/>
  <c r="E320" i="4"/>
  <c r="D320" i="4"/>
  <c r="C320" i="4"/>
  <c r="B320" i="4" s="1"/>
  <c r="Q319" i="4"/>
  <c r="O319" i="4"/>
  <c r="P319" i="4" s="1"/>
  <c r="M319" i="4"/>
  <c r="K319" i="4"/>
  <c r="I319" i="4"/>
  <c r="H319" i="4"/>
  <c r="F319" i="4"/>
  <c r="E319" i="4"/>
  <c r="D319" i="4"/>
  <c r="C319" i="4"/>
  <c r="B319" i="4" s="1"/>
  <c r="Q318" i="4"/>
  <c r="O318" i="4"/>
  <c r="P318" i="4" s="1"/>
  <c r="M318" i="4"/>
  <c r="K318" i="4"/>
  <c r="I318" i="4"/>
  <c r="H318" i="4"/>
  <c r="F318" i="4"/>
  <c r="E318" i="4"/>
  <c r="D318" i="4"/>
  <c r="C318" i="4"/>
  <c r="B318" i="4" s="1"/>
  <c r="Q317" i="4"/>
  <c r="O317" i="4"/>
  <c r="P317" i="4" s="1"/>
  <c r="M317" i="4"/>
  <c r="K317" i="4"/>
  <c r="I317" i="4"/>
  <c r="H317" i="4"/>
  <c r="F317" i="4"/>
  <c r="E317" i="4"/>
  <c r="D317" i="4"/>
  <c r="C317" i="4"/>
  <c r="B317" i="4" s="1"/>
  <c r="Q316" i="4"/>
  <c r="O316" i="4"/>
  <c r="P316" i="4" s="1"/>
  <c r="M316" i="4"/>
  <c r="K316" i="4"/>
  <c r="I316" i="4"/>
  <c r="H316" i="4"/>
  <c r="F316" i="4"/>
  <c r="E316" i="4"/>
  <c r="D316" i="4"/>
  <c r="C316" i="4"/>
  <c r="B316" i="4" s="1"/>
  <c r="Q315" i="4"/>
  <c r="O315" i="4"/>
  <c r="P315" i="4" s="1"/>
  <c r="M315" i="4"/>
  <c r="K315" i="4"/>
  <c r="I315" i="4"/>
  <c r="H315" i="4"/>
  <c r="F315" i="4"/>
  <c r="E315" i="4"/>
  <c r="D315" i="4"/>
  <c r="C315" i="4"/>
  <c r="B315" i="4" s="1"/>
  <c r="Q314" i="4"/>
  <c r="O314" i="4"/>
  <c r="P314" i="4" s="1"/>
  <c r="M314" i="4"/>
  <c r="K314" i="4"/>
  <c r="I314" i="4"/>
  <c r="H314" i="4"/>
  <c r="F314" i="4"/>
  <c r="E314" i="4"/>
  <c r="D314" i="4"/>
  <c r="C314" i="4"/>
  <c r="B314" i="4" s="1"/>
  <c r="Q313" i="4"/>
  <c r="O313" i="4"/>
  <c r="P313" i="4" s="1"/>
  <c r="M313" i="4"/>
  <c r="K313" i="4"/>
  <c r="I313" i="4"/>
  <c r="H313" i="4"/>
  <c r="F313" i="4"/>
  <c r="E313" i="4"/>
  <c r="D313" i="4"/>
  <c r="C313" i="4"/>
  <c r="B313" i="4" s="1"/>
  <c r="Q312" i="4"/>
  <c r="O312" i="4"/>
  <c r="P312" i="4" s="1"/>
  <c r="M312" i="4"/>
  <c r="K312" i="4"/>
  <c r="I312" i="4"/>
  <c r="H312" i="4"/>
  <c r="F312" i="4"/>
  <c r="E312" i="4"/>
  <c r="D312" i="4"/>
  <c r="C312" i="4"/>
  <c r="B312" i="4" s="1"/>
  <c r="Q311" i="4"/>
  <c r="O311" i="4"/>
  <c r="P311" i="4" s="1"/>
  <c r="M311" i="4"/>
  <c r="K311" i="4"/>
  <c r="I311" i="4"/>
  <c r="H311" i="4"/>
  <c r="F311" i="4"/>
  <c r="E311" i="4"/>
  <c r="D311" i="4"/>
  <c r="C311" i="4"/>
  <c r="B311" i="4" s="1"/>
  <c r="Q310" i="4"/>
  <c r="O310" i="4"/>
  <c r="P310" i="4" s="1"/>
  <c r="M310" i="4"/>
  <c r="K310" i="4"/>
  <c r="I310" i="4"/>
  <c r="H310" i="4"/>
  <c r="F310" i="4"/>
  <c r="E310" i="4"/>
  <c r="D310" i="4"/>
  <c r="C310" i="4"/>
  <c r="B310" i="4" s="1"/>
  <c r="Q309" i="4"/>
  <c r="O309" i="4"/>
  <c r="P309" i="4" s="1"/>
  <c r="M309" i="4"/>
  <c r="K309" i="4"/>
  <c r="I309" i="4"/>
  <c r="H309" i="4"/>
  <c r="F309" i="4"/>
  <c r="E309" i="4"/>
  <c r="D309" i="4"/>
  <c r="C309" i="4"/>
  <c r="B309" i="4" s="1"/>
  <c r="Q308" i="4"/>
  <c r="O308" i="4"/>
  <c r="P308" i="4" s="1"/>
  <c r="M308" i="4"/>
  <c r="K308" i="4"/>
  <c r="I308" i="4"/>
  <c r="H308" i="4"/>
  <c r="F308" i="4"/>
  <c r="E308" i="4"/>
  <c r="D308" i="4"/>
  <c r="C308" i="4"/>
  <c r="B308" i="4" s="1"/>
  <c r="Q307" i="4"/>
  <c r="O307" i="4"/>
  <c r="P307" i="4" s="1"/>
  <c r="M307" i="4"/>
  <c r="K307" i="4"/>
  <c r="I307" i="4"/>
  <c r="H307" i="4"/>
  <c r="F307" i="4"/>
  <c r="E307" i="4"/>
  <c r="D307" i="4"/>
  <c r="C307" i="4"/>
  <c r="B307" i="4" s="1"/>
  <c r="Q306" i="4"/>
  <c r="O306" i="4"/>
  <c r="P306" i="4" s="1"/>
  <c r="M306" i="4"/>
  <c r="K306" i="4"/>
  <c r="I306" i="4"/>
  <c r="H306" i="4"/>
  <c r="F306" i="4"/>
  <c r="E306" i="4"/>
  <c r="D306" i="4"/>
  <c r="C306" i="4"/>
  <c r="B306" i="4" s="1"/>
  <c r="Q305" i="4"/>
  <c r="O305" i="4"/>
  <c r="P305" i="4" s="1"/>
  <c r="M305" i="4"/>
  <c r="K305" i="4"/>
  <c r="I305" i="4"/>
  <c r="H305" i="4"/>
  <c r="F305" i="4"/>
  <c r="E305" i="4"/>
  <c r="D305" i="4"/>
  <c r="C305" i="4"/>
  <c r="B305" i="4" s="1"/>
  <c r="Q304" i="4"/>
  <c r="O304" i="4"/>
  <c r="P304" i="4" s="1"/>
  <c r="M304" i="4"/>
  <c r="K304" i="4"/>
  <c r="I304" i="4"/>
  <c r="H304" i="4"/>
  <c r="F304" i="4"/>
  <c r="E304" i="4"/>
  <c r="D304" i="4"/>
  <c r="C304" i="4"/>
  <c r="B304" i="4" s="1"/>
  <c r="Q303" i="4"/>
  <c r="O303" i="4"/>
  <c r="P303" i="4" s="1"/>
  <c r="M303" i="4"/>
  <c r="K303" i="4"/>
  <c r="I303" i="4"/>
  <c r="H303" i="4"/>
  <c r="F303" i="4"/>
  <c r="E303" i="4"/>
  <c r="D303" i="4"/>
  <c r="C303" i="4"/>
  <c r="B303" i="4" s="1"/>
  <c r="Q302" i="4"/>
  <c r="O302" i="4"/>
  <c r="P302" i="4" s="1"/>
  <c r="M302" i="4"/>
  <c r="K302" i="4"/>
  <c r="I302" i="4"/>
  <c r="H302" i="4"/>
  <c r="F302" i="4"/>
  <c r="E302" i="4"/>
  <c r="D302" i="4"/>
  <c r="C302" i="4"/>
  <c r="B302" i="4" s="1"/>
  <c r="Q301" i="4"/>
  <c r="O301" i="4"/>
  <c r="P301" i="4" s="1"/>
  <c r="M301" i="4"/>
  <c r="K301" i="4"/>
  <c r="I301" i="4"/>
  <c r="H301" i="4"/>
  <c r="F301" i="4"/>
  <c r="E301" i="4"/>
  <c r="D301" i="4"/>
  <c r="C301" i="4"/>
  <c r="B301" i="4" s="1"/>
  <c r="Q300" i="4"/>
  <c r="O300" i="4"/>
  <c r="P300" i="4" s="1"/>
  <c r="M300" i="4"/>
  <c r="K300" i="4"/>
  <c r="I300" i="4"/>
  <c r="H300" i="4"/>
  <c r="F300" i="4"/>
  <c r="E300" i="4"/>
  <c r="D300" i="4"/>
  <c r="C300" i="4"/>
  <c r="B300" i="4" s="1"/>
  <c r="Q299" i="4"/>
  <c r="O299" i="4"/>
  <c r="P299" i="4" s="1"/>
  <c r="M299" i="4"/>
  <c r="K299" i="4"/>
  <c r="I299" i="4"/>
  <c r="H299" i="4"/>
  <c r="F299" i="4"/>
  <c r="E299" i="4"/>
  <c r="D299" i="4"/>
  <c r="C299" i="4"/>
  <c r="B299" i="4" s="1"/>
  <c r="Q298" i="4"/>
  <c r="O298" i="4"/>
  <c r="P298" i="4" s="1"/>
  <c r="M298" i="4"/>
  <c r="K298" i="4"/>
  <c r="I298" i="4"/>
  <c r="H298" i="4"/>
  <c r="F298" i="4"/>
  <c r="E298" i="4"/>
  <c r="D298" i="4"/>
  <c r="C298" i="4"/>
  <c r="B298" i="4" s="1"/>
  <c r="Q297" i="4"/>
  <c r="O297" i="4"/>
  <c r="P297" i="4" s="1"/>
  <c r="M297" i="4"/>
  <c r="K297" i="4"/>
  <c r="I297" i="4"/>
  <c r="H297" i="4"/>
  <c r="F297" i="4"/>
  <c r="E297" i="4"/>
  <c r="D297" i="4"/>
  <c r="C297" i="4"/>
  <c r="B297" i="4" s="1"/>
  <c r="Q296" i="4"/>
  <c r="O296" i="4"/>
  <c r="P296" i="4" s="1"/>
  <c r="M296" i="4"/>
  <c r="K296" i="4"/>
  <c r="I296" i="4"/>
  <c r="H296" i="4"/>
  <c r="F296" i="4"/>
  <c r="E296" i="4"/>
  <c r="D296" i="4"/>
  <c r="C296" i="4"/>
  <c r="B296" i="4" s="1"/>
  <c r="Q295" i="4"/>
  <c r="O295" i="4"/>
  <c r="P295" i="4" s="1"/>
  <c r="M295" i="4"/>
  <c r="K295" i="4"/>
  <c r="I295" i="4"/>
  <c r="H295" i="4"/>
  <c r="F295" i="4"/>
  <c r="E295" i="4"/>
  <c r="D295" i="4"/>
  <c r="C295" i="4"/>
  <c r="B295" i="4" s="1"/>
  <c r="Q294" i="4"/>
  <c r="O294" i="4"/>
  <c r="P294" i="4" s="1"/>
  <c r="M294" i="4"/>
  <c r="K294" i="4"/>
  <c r="I294" i="4"/>
  <c r="H294" i="4"/>
  <c r="F294" i="4"/>
  <c r="E294" i="4"/>
  <c r="D294" i="4"/>
  <c r="C294" i="4"/>
  <c r="B294" i="4" s="1"/>
  <c r="Q293" i="4"/>
  <c r="O293" i="4"/>
  <c r="P293" i="4" s="1"/>
  <c r="M293" i="4"/>
  <c r="K293" i="4"/>
  <c r="I293" i="4"/>
  <c r="H293" i="4"/>
  <c r="F293" i="4"/>
  <c r="E293" i="4"/>
  <c r="D293" i="4"/>
  <c r="C293" i="4"/>
  <c r="B293" i="4" s="1"/>
  <c r="Q292" i="4"/>
  <c r="O292" i="4"/>
  <c r="P292" i="4" s="1"/>
  <c r="M292" i="4"/>
  <c r="K292" i="4"/>
  <c r="I292" i="4"/>
  <c r="H292" i="4"/>
  <c r="F292" i="4"/>
  <c r="E292" i="4"/>
  <c r="D292" i="4"/>
  <c r="C292" i="4"/>
  <c r="B292" i="4" s="1"/>
  <c r="Q291" i="4"/>
  <c r="O291" i="4"/>
  <c r="P291" i="4" s="1"/>
  <c r="M291" i="4"/>
  <c r="K291" i="4"/>
  <c r="I291" i="4"/>
  <c r="H291" i="4"/>
  <c r="F291" i="4"/>
  <c r="E291" i="4"/>
  <c r="D291" i="4"/>
  <c r="C291" i="4"/>
  <c r="B291" i="4" s="1"/>
  <c r="Q290" i="4"/>
  <c r="O290" i="4"/>
  <c r="P290" i="4" s="1"/>
  <c r="M290" i="4"/>
  <c r="K290" i="4"/>
  <c r="I290" i="4"/>
  <c r="H290" i="4"/>
  <c r="F290" i="4"/>
  <c r="E290" i="4"/>
  <c r="D290" i="4"/>
  <c r="C290" i="4"/>
  <c r="B290" i="4" s="1"/>
  <c r="Q289" i="4"/>
  <c r="O289" i="4"/>
  <c r="P289" i="4" s="1"/>
  <c r="M289" i="4"/>
  <c r="K289" i="4"/>
  <c r="I289" i="4"/>
  <c r="H289" i="4"/>
  <c r="F289" i="4"/>
  <c r="E289" i="4"/>
  <c r="D289" i="4"/>
  <c r="C289" i="4"/>
  <c r="B289" i="4" s="1"/>
  <c r="Q288" i="4"/>
  <c r="O288" i="4"/>
  <c r="P288" i="4" s="1"/>
  <c r="M288" i="4"/>
  <c r="K288" i="4"/>
  <c r="I288" i="4"/>
  <c r="H288" i="4"/>
  <c r="F288" i="4"/>
  <c r="E288" i="4"/>
  <c r="D288" i="4"/>
  <c r="C288" i="4"/>
  <c r="B288" i="4" s="1"/>
  <c r="Q287" i="4"/>
  <c r="O287" i="4"/>
  <c r="P287" i="4" s="1"/>
  <c r="M287" i="4"/>
  <c r="K287" i="4"/>
  <c r="I287" i="4"/>
  <c r="H287" i="4"/>
  <c r="F287" i="4"/>
  <c r="E287" i="4"/>
  <c r="D287" i="4"/>
  <c r="C287" i="4"/>
  <c r="B287" i="4" s="1"/>
  <c r="Q286" i="4"/>
  <c r="O286" i="4"/>
  <c r="P286" i="4" s="1"/>
  <c r="M286" i="4"/>
  <c r="K286" i="4"/>
  <c r="I286" i="4"/>
  <c r="H286" i="4"/>
  <c r="F286" i="4"/>
  <c r="E286" i="4"/>
  <c r="D286" i="4"/>
  <c r="C286" i="4"/>
  <c r="B286" i="4" s="1"/>
  <c r="Q285" i="4"/>
  <c r="O285" i="4"/>
  <c r="P285" i="4" s="1"/>
  <c r="M285" i="4"/>
  <c r="K285" i="4"/>
  <c r="I285" i="4"/>
  <c r="H285" i="4"/>
  <c r="F285" i="4"/>
  <c r="E285" i="4"/>
  <c r="D285" i="4"/>
  <c r="C285" i="4"/>
  <c r="B285" i="4" s="1"/>
  <c r="Q284" i="4"/>
  <c r="O284" i="4"/>
  <c r="P284" i="4" s="1"/>
  <c r="M284" i="4"/>
  <c r="K284" i="4"/>
  <c r="I284" i="4"/>
  <c r="H284" i="4"/>
  <c r="F284" i="4"/>
  <c r="E284" i="4"/>
  <c r="D284" i="4"/>
  <c r="C284" i="4"/>
  <c r="B284" i="4" s="1"/>
  <c r="Q283" i="4"/>
  <c r="O283" i="4"/>
  <c r="P283" i="4" s="1"/>
  <c r="M283" i="4"/>
  <c r="K283" i="4"/>
  <c r="I283" i="4"/>
  <c r="H283" i="4"/>
  <c r="F283" i="4"/>
  <c r="E283" i="4"/>
  <c r="D283" i="4"/>
  <c r="C283" i="4"/>
  <c r="B283" i="4" s="1"/>
  <c r="Q282" i="4"/>
  <c r="O282" i="4"/>
  <c r="P282" i="4" s="1"/>
  <c r="M282" i="4"/>
  <c r="K282" i="4"/>
  <c r="I282" i="4"/>
  <c r="H282" i="4"/>
  <c r="F282" i="4"/>
  <c r="E282" i="4"/>
  <c r="D282" i="4"/>
  <c r="C282" i="4"/>
  <c r="B282" i="4" s="1"/>
  <c r="Q281" i="4"/>
  <c r="O281" i="4"/>
  <c r="P281" i="4" s="1"/>
  <c r="M281" i="4"/>
  <c r="K281" i="4"/>
  <c r="I281" i="4"/>
  <c r="H281" i="4"/>
  <c r="F281" i="4"/>
  <c r="E281" i="4"/>
  <c r="D281" i="4"/>
  <c r="C281" i="4"/>
  <c r="B281" i="4" s="1"/>
  <c r="Q280" i="4"/>
  <c r="O280" i="4"/>
  <c r="P280" i="4" s="1"/>
  <c r="M280" i="4"/>
  <c r="K280" i="4"/>
  <c r="I280" i="4"/>
  <c r="H280" i="4"/>
  <c r="F280" i="4"/>
  <c r="E280" i="4"/>
  <c r="D280" i="4"/>
  <c r="C280" i="4"/>
  <c r="B280" i="4" s="1"/>
  <c r="Q279" i="4"/>
  <c r="O279" i="4"/>
  <c r="P279" i="4" s="1"/>
  <c r="M279" i="4"/>
  <c r="K279" i="4"/>
  <c r="I279" i="4"/>
  <c r="H279" i="4"/>
  <c r="F279" i="4"/>
  <c r="E279" i="4"/>
  <c r="D279" i="4"/>
  <c r="C279" i="4"/>
  <c r="B279" i="4" s="1"/>
  <c r="Q278" i="4"/>
  <c r="O278" i="4"/>
  <c r="P278" i="4" s="1"/>
  <c r="M278" i="4"/>
  <c r="K278" i="4"/>
  <c r="I278" i="4"/>
  <c r="H278" i="4"/>
  <c r="F278" i="4"/>
  <c r="E278" i="4"/>
  <c r="D278" i="4"/>
  <c r="C278" i="4"/>
  <c r="B278" i="4" s="1"/>
  <c r="Q277" i="4"/>
  <c r="O277" i="4"/>
  <c r="P277" i="4" s="1"/>
  <c r="M277" i="4"/>
  <c r="K277" i="4"/>
  <c r="I277" i="4"/>
  <c r="H277" i="4"/>
  <c r="F277" i="4"/>
  <c r="E277" i="4"/>
  <c r="D277" i="4"/>
  <c r="C277" i="4"/>
  <c r="B277" i="4" s="1"/>
  <c r="Q276" i="4"/>
  <c r="O276" i="4"/>
  <c r="P276" i="4" s="1"/>
  <c r="M276" i="4"/>
  <c r="K276" i="4"/>
  <c r="I276" i="4"/>
  <c r="H276" i="4"/>
  <c r="F276" i="4"/>
  <c r="E276" i="4"/>
  <c r="D276" i="4"/>
  <c r="C276" i="4"/>
  <c r="B276" i="4" s="1"/>
  <c r="Q275" i="4"/>
  <c r="O275" i="4"/>
  <c r="P275" i="4" s="1"/>
  <c r="M275" i="4"/>
  <c r="K275" i="4"/>
  <c r="I275" i="4"/>
  <c r="H275" i="4"/>
  <c r="F275" i="4"/>
  <c r="E275" i="4"/>
  <c r="D275" i="4"/>
  <c r="C275" i="4"/>
  <c r="B275" i="4" s="1"/>
  <c r="Q274" i="4"/>
  <c r="O274" i="4"/>
  <c r="P274" i="4" s="1"/>
  <c r="M274" i="4"/>
  <c r="K274" i="4"/>
  <c r="I274" i="4"/>
  <c r="H274" i="4"/>
  <c r="F274" i="4"/>
  <c r="E274" i="4"/>
  <c r="D274" i="4"/>
  <c r="C274" i="4"/>
  <c r="B274" i="4" s="1"/>
  <c r="Q273" i="4"/>
  <c r="O273" i="4"/>
  <c r="P273" i="4" s="1"/>
  <c r="M273" i="4"/>
  <c r="K273" i="4"/>
  <c r="I273" i="4"/>
  <c r="H273" i="4"/>
  <c r="F273" i="4"/>
  <c r="E273" i="4"/>
  <c r="D273" i="4"/>
  <c r="C273" i="4"/>
  <c r="B273" i="4" s="1"/>
  <c r="Q272" i="4"/>
  <c r="O272" i="4"/>
  <c r="P272" i="4" s="1"/>
  <c r="M272" i="4"/>
  <c r="K272" i="4"/>
  <c r="I272" i="4"/>
  <c r="H272" i="4"/>
  <c r="F272" i="4"/>
  <c r="E272" i="4"/>
  <c r="D272" i="4"/>
  <c r="C272" i="4"/>
  <c r="B272" i="4" s="1"/>
  <c r="Q271" i="4"/>
  <c r="O271" i="4"/>
  <c r="P271" i="4" s="1"/>
  <c r="M271" i="4"/>
  <c r="K271" i="4"/>
  <c r="I271" i="4"/>
  <c r="H271" i="4"/>
  <c r="F271" i="4"/>
  <c r="E271" i="4"/>
  <c r="D271" i="4"/>
  <c r="C271" i="4"/>
  <c r="B271" i="4" s="1"/>
  <c r="Q270" i="4"/>
  <c r="O270" i="4"/>
  <c r="P270" i="4" s="1"/>
  <c r="M270" i="4"/>
  <c r="K270" i="4"/>
  <c r="I270" i="4"/>
  <c r="H270" i="4"/>
  <c r="F270" i="4"/>
  <c r="E270" i="4"/>
  <c r="D270" i="4"/>
  <c r="C270" i="4"/>
  <c r="B270" i="4" s="1"/>
  <c r="Q269" i="4"/>
  <c r="O269" i="4"/>
  <c r="P269" i="4" s="1"/>
  <c r="M269" i="4"/>
  <c r="K269" i="4"/>
  <c r="I269" i="4"/>
  <c r="H269" i="4"/>
  <c r="F269" i="4"/>
  <c r="E269" i="4"/>
  <c r="D269" i="4"/>
  <c r="C269" i="4"/>
  <c r="B269" i="4" s="1"/>
  <c r="Q268" i="4"/>
  <c r="O268" i="4"/>
  <c r="P268" i="4" s="1"/>
  <c r="M268" i="4"/>
  <c r="K268" i="4"/>
  <c r="I268" i="4"/>
  <c r="H268" i="4"/>
  <c r="F268" i="4"/>
  <c r="E268" i="4"/>
  <c r="D268" i="4"/>
  <c r="C268" i="4"/>
  <c r="B268" i="4" s="1"/>
  <c r="Q267" i="4"/>
  <c r="O267" i="4"/>
  <c r="P267" i="4" s="1"/>
  <c r="M267" i="4"/>
  <c r="K267" i="4"/>
  <c r="I267" i="4"/>
  <c r="H267" i="4"/>
  <c r="F267" i="4"/>
  <c r="E267" i="4"/>
  <c r="D267" i="4"/>
  <c r="C267" i="4"/>
  <c r="B267" i="4" s="1"/>
  <c r="Q266" i="4"/>
  <c r="O266" i="4"/>
  <c r="P266" i="4" s="1"/>
  <c r="M266" i="4"/>
  <c r="K266" i="4"/>
  <c r="I266" i="4"/>
  <c r="H266" i="4"/>
  <c r="F266" i="4"/>
  <c r="E266" i="4"/>
  <c r="D266" i="4"/>
  <c r="C266" i="4"/>
  <c r="B266" i="4" s="1"/>
  <c r="Q265" i="4"/>
  <c r="O265" i="4"/>
  <c r="P265" i="4" s="1"/>
  <c r="M265" i="4"/>
  <c r="K265" i="4"/>
  <c r="I265" i="4"/>
  <c r="H265" i="4"/>
  <c r="F265" i="4"/>
  <c r="E265" i="4"/>
  <c r="D265" i="4"/>
  <c r="C265" i="4"/>
  <c r="B265" i="4" s="1"/>
  <c r="Q264" i="4"/>
  <c r="O264" i="4"/>
  <c r="P264" i="4" s="1"/>
  <c r="M264" i="4"/>
  <c r="K264" i="4"/>
  <c r="I264" i="4"/>
  <c r="H264" i="4"/>
  <c r="F264" i="4"/>
  <c r="E264" i="4"/>
  <c r="D264" i="4"/>
  <c r="C264" i="4"/>
  <c r="B264" i="4" s="1"/>
  <c r="Q263" i="4"/>
  <c r="O263" i="4"/>
  <c r="P263" i="4" s="1"/>
  <c r="M263" i="4"/>
  <c r="K263" i="4"/>
  <c r="I263" i="4"/>
  <c r="H263" i="4"/>
  <c r="F263" i="4"/>
  <c r="E263" i="4"/>
  <c r="D263" i="4"/>
  <c r="C263" i="4"/>
  <c r="B263" i="4" s="1"/>
  <c r="Q262" i="4"/>
  <c r="O262" i="4"/>
  <c r="P262" i="4" s="1"/>
  <c r="M262" i="4"/>
  <c r="K262" i="4"/>
  <c r="I262" i="4"/>
  <c r="H262" i="4"/>
  <c r="F262" i="4"/>
  <c r="E262" i="4"/>
  <c r="D262" i="4"/>
  <c r="C262" i="4"/>
  <c r="B262" i="4" s="1"/>
  <c r="Q261" i="4"/>
  <c r="O261" i="4"/>
  <c r="P261" i="4" s="1"/>
  <c r="M261" i="4"/>
  <c r="K261" i="4"/>
  <c r="I261" i="4"/>
  <c r="H261" i="4"/>
  <c r="F261" i="4"/>
  <c r="E261" i="4"/>
  <c r="D261" i="4"/>
  <c r="C261" i="4"/>
  <c r="B261" i="4" s="1"/>
  <c r="Q260" i="4"/>
  <c r="O260" i="4"/>
  <c r="P260" i="4" s="1"/>
  <c r="M260" i="4"/>
  <c r="K260" i="4"/>
  <c r="I260" i="4"/>
  <c r="H260" i="4"/>
  <c r="F260" i="4"/>
  <c r="E260" i="4"/>
  <c r="D260" i="4"/>
  <c r="C260" i="4"/>
  <c r="B260" i="4" s="1"/>
  <c r="Q259" i="4"/>
  <c r="O259" i="4"/>
  <c r="P259" i="4" s="1"/>
  <c r="M259" i="4"/>
  <c r="K259" i="4"/>
  <c r="I259" i="4"/>
  <c r="H259" i="4"/>
  <c r="F259" i="4"/>
  <c r="E259" i="4"/>
  <c r="D259" i="4"/>
  <c r="C259" i="4"/>
  <c r="B259" i="4" s="1"/>
  <c r="Q258" i="4"/>
  <c r="O258" i="4"/>
  <c r="P258" i="4" s="1"/>
  <c r="M258" i="4"/>
  <c r="K258" i="4"/>
  <c r="I258" i="4"/>
  <c r="H258" i="4"/>
  <c r="F258" i="4"/>
  <c r="E258" i="4"/>
  <c r="D258" i="4"/>
  <c r="C258" i="4"/>
  <c r="B258" i="4" s="1"/>
  <c r="Q257" i="4"/>
  <c r="O257" i="4"/>
  <c r="P257" i="4" s="1"/>
  <c r="M257" i="4"/>
  <c r="K257" i="4"/>
  <c r="I257" i="4"/>
  <c r="H257" i="4"/>
  <c r="F257" i="4"/>
  <c r="E257" i="4"/>
  <c r="D257" i="4"/>
  <c r="C257" i="4"/>
  <c r="B257" i="4" s="1"/>
  <c r="Q256" i="4"/>
  <c r="O256" i="4"/>
  <c r="P256" i="4" s="1"/>
  <c r="M256" i="4"/>
  <c r="K256" i="4"/>
  <c r="I256" i="4"/>
  <c r="H256" i="4"/>
  <c r="F256" i="4"/>
  <c r="E256" i="4"/>
  <c r="D256" i="4"/>
  <c r="C256" i="4"/>
  <c r="B256" i="4" s="1"/>
  <c r="Q255" i="4"/>
  <c r="O255" i="4"/>
  <c r="P255" i="4" s="1"/>
  <c r="M255" i="4"/>
  <c r="K255" i="4"/>
  <c r="I255" i="4"/>
  <c r="H255" i="4"/>
  <c r="F255" i="4"/>
  <c r="E255" i="4"/>
  <c r="D255" i="4"/>
  <c r="C255" i="4"/>
  <c r="B255" i="4" s="1"/>
  <c r="Q254" i="4"/>
  <c r="O254" i="4"/>
  <c r="P254" i="4" s="1"/>
  <c r="M254" i="4"/>
  <c r="K254" i="4"/>
  <c r="I254" i="4"/>
  <c r="H254" i="4"/>
  <c r="F254" i="4"/>
  <c r="E254" i="4"/>
  <c r="D254" i="4"/>
  <c r="C254" i="4"/>
  <c r="B254" i="4" s="1"/>
  <c r="Q253" i="4"/>
  <c r="O253" i="4"/>
  <c r="P253" i="4" s="1"/>
  <c r="M253" i="4"/>
  <c r="K253" i="4"/>
  <c r="I253" i="4"/>
  <c r="H253" i="4"/>
  <c r="F253" i="4"/>
  <c r="E253" i="4"/>
  <c r="D253" i="4"/>
  <c r="C253" i="4"/>
  <c r="B253" i="4" s="1"/>
  <c r="Q252" i="4"/>
  <c r="O252" i="4"/>
  <c r="P252" i="4" s="1"/>
  <c r="M252" i="4"/>
  <c r="K252" i="4"/>
  <c r="I252" i="4"/>
  <c r="H252" i="4"/>
  <c r="F252" i="4"/>
  <c r="E252" i="4"/>
  <c r="D252" i="4"/>
  <c r="C252" i="4"/>
  <c r="B252" i="4" s="1"/>
  <c r="Q251" i="4"/>
  <c r="O251" i="4"/>
  <c r="P251" i="4" s="1"/>
  <c r="M251" i="4"/>
  <c r="K251" i="4"/>
  <c r="I251" i="4"/>
  <c r="H251" i="4"/>
  <c r="F251" i="4"/>
  <c r="E251" i="4"/>
  <c r="D251" i="4"/>
  <c r="C251" i="4"/>
  <c r="B251" i="4" s="1"/>
  <c r="Q250" i="4"/>
  <c r="O250" i="4"/>
  <c r="P250" i="4" s="1"/>
  <c r="M250" i="4"/>
  <c r="K250" i="4"/>
  <c r="I250" i="4"/>
  <c r="H250" i="4"/>
  <c r="F250" i="4"/>
  <c r="E250" i="4"/>
  <c r="D250" i="4"/>
  <c r="C250" i="4"/>
  <c r="B250" i="4" s="1"/>
  <c r="Q249" i="4"/>
  <c r="O249" i="4"/>
  <c r="P249" i="4" s="1"/>
  <c r="M249" i="4"/>
  <c r="K249" i="4"/>
  <c r="I249" i="4"/>
  <c r="H249" i="4"/>
  <c r="F249" i="4"/>
  <c r="E249" i="4"/>
  <c r="D249" i="4"/>
  <c r="C249" i="4"/>
  <c r="B249" i="4" s="1"/>
  <c r="Q248" i="4"/>
  <c r="O248" i="4"/>
  <c r="P248" i="4" s="1"/>
  <c r="M248" i="4"/>
  <c r="K248" i="4"/>
  <c r="I248" i="4"/>
  <c r="H248" i="4"/>
  <c r="F248" i="4"/>
  <c r="E248" i="4"/>
  <c r="D248" i="4"/>
  <c r="C248" i="4"/>
  <c r="B248" i="4" s="1"/>
  <c r="Q247" i="4"/>
  <c r="O247" i="4"/>
  <c r="P247" i="4" s="1"/>
  <c r="M247" i="4"/>
  <c r="K247" i="4"/>
  <c r="I247" i="4"/>
  <c r="H247" i="4"/>
  <c r="F247" i="4"/>
  <c r="E247" i="4"/>
  <c r="D247" i="4"/>
  <c r="C247" i="4"/>
  <c r="B247" i="4" s="1"/>
  <c r="Q246" i="4"/>
  <c r="O246" i="4"/>
  <c r="P246" i="4" s="1"/>
  <c r="M246" i="4"/>
  <c r="K246" i="4"/>
  <c r="I246" i="4"/>
  <c r="H246" i="4"/>
  <c r="F246" i="4"/>
  <c r="E246" i="4"/>
  <c r="D246" i="4"/>
  <c r="C246" i="4"/>
  <c r="B246" i="4" s="1"/>
  <c r="Q245" i="4"/>
  <c r="O245" i="4"/>
  <c r="P245" i="4" s="1"/>
  <c r="M245" i="4"/>
  <c r="K245" i="4"/>
  <c r="I245" i="4"/>
  <c r="H245" i="4"/>
  <c r="F245" i="4"/>
  <c r="E245" i="4"/>
  <c r="D245" i="4"/>
  <c r="C245" i="4"/>
  <c r="B245" i="4" s="1"/>
  <c r="Q244" i="4"/>
  <c r="O244" i="4"/>
  <c r="P244" i="4" s="1"/>
  <c r="M244" i="4"/>
  <c r="K244" i="4"/>
  <c r="I244" i="4"/>
  <c r="H244" i="4"/>
  <c r="F244" i="4"/>
  <c r="E244" i="4"/>
  <c r="D244" i="4"/>
  <c r="C244" i="4"/>
  <c r="B244" i="4" s="1"/>
  <c r="Q243" i="4"/>
  <c r="O243" i="4"/>
  <c r="P243" i="4" s="1"/>
  <c r="M243" i="4"/>
  <c r="K243" i="4"/>
  <c r="I243" i="4"/>
  <c r="H243" i="4"/>
  <c r="F243" i="4"/>
  <c r="E243" i="4"/>
  <c r="D243" i="4"/>
  <c r="C243" i="4"/>
  <c r="B243" i="4" s="1"/>
  <c r="Q242" i="4"/>
  <c r="O242" i="4"/>
  <c r="P242" i="4" s="1"/>
  <c r="M242" i="4"/>
  <c r="K242" i="4"/>
  <c r="I242" i="4"/>
  <c r="H242" i="4"/>
  <c r="F242" i="4"/>
  <c r="E242" i="4"/>
  <c r="D242" i="4"/>
  <c r="C242" i="4"/>
  <c r="B242" i="4" s="1"/>
  <c r="Q241" i="4"/>
  <c r="O241" i="4"/>
  <c r="P241" i="4" s="1"/>
  <c r="M241" i="4"/>
  <c r="K241" i="4"/>
  <c r="I241" i="4"/>
  <c r="H241" i="4"/>
  <c r="F241" i="4"/>
  <c r="E241" i="4"/>
  <c r="D241" i="4"/>
  <c r="C241" i="4"/>
  <c r="B241" i="4" s="1"/>
  <c r="Q240" i="4"/>
  <c r="O240" i="4"/>
  <c r="P240" i="4" s="1"/>
  <c r="M240" i="4"/>
  <c r="I240" i="4"/>
  <c r="H240" i="4"/>
  <c r="F240" i="4"/>
  <c r="E240" i="4"/>
  <c r="D240" i="4"/>
  <c r="C240" i="4"/>
  <c r="B240" i="4"/>
  <c r="Q239" i="4"/>
  <c r="P239" i="4"/>
  <c r="O239" i="4"/>
  <c r="M239" i="4"/>
  <c r="K239" i="4"/>
  <c r="I239" i="4"/>
  <c r="H239" i="4"/>
  <c r="F239" i="4"/>
  <c r="E239" i="4"/>
  <c r="D239" i="4"/>
  <c r="C239" i="4"/>
  <c r="B239" i="4"/>
  <c r="Q238" i="4"/>
  <c r="P238" i="4"/>
  <c r="O238" i="4"/>
  <c r="M238" i="4"/>
  <c r="K238" i="4"/>
  <c r="I238" i="4"/>
  <c r="H238" i="4"/>
  <c r="F238" i="4"/>
  <c r="E238" i="4"/>
  <c r="D238" i="4"/>
  <c r="C238" i="4"/>
  <c r="B238" i="4"/>
  <c r="Q237" i="4"/>
  <c r="P237" i="4"/>
  <c r="O237" i="4"/>
  <c r="M237" i="4"/>
  <c r="K237" i="4"/>
  <c r="I237" i="4"/>
  <c r="H237" i="4"/>
  <c r="F237" i="4"/>
  <c r="E237" i="4"/>
  <c r="D237" i="4"/>
  <c r="C237" i="4"/>
  <c r="B237" i="4"/>
  <c r="Q236" i="4"/>
  <c r="P236" i="4"/>
  <c r="O236" i="4"/>
  <c r="M236" i="4"/>
  <c r="K236" i="4"/>
  <c r="I236" i="4"/>
  <c r="H236" i="4"/>
  <c r="F236" i="4"/>
  <c r="E236" i="4"/>
  <c r="D236" i="4"/>
  <c r="C236" i="4"/>
  <c r="B236" i="4"/>
  <c r="Q235" i="4"/>
  <c r="P235" i="4"/>
  <c r="O235" i="4"/>
  <c r="M235" i="4"/>
  <c r="K235" i="4"/>
  <c r="I235" i="4"/>
  <c r="H235" i="4"/>
  <c r="F235" i="4"/>
  <c r="E235" i="4"/>
  <c r="D235" i="4"/>
  <c r="C235" i="4"/>
  <c r="B235" i="4"/>
  <c r="Q234" i="4"/>
  <c r="P234" i="4"/>
  <c r="O234" i="4"/>
  <c r="M234" i="4"/>
  <c r="K234" i="4"/>
  <c r="I234" i="4"/>
  <c r="H234" i="4"/>
  <c r="F234" i="4"/>
  <c r="E234" i="4"/>
  <c r="D234" i="4"/>
  <c r="C234" i="4"/>
  <c r="B234" i="4"/>
  <c r="Q233" i="4"/>
  <c r="P233" i="4"/>
  <c r="O233" i="4"/>
  <c r="M233" i="4"/>
  <c r="K233" i="4"/>
  <c r="I233" i="4"/>
  <c r="H233" i="4"/>
  <c r="F233" i="4"/>
  <c r="E233" i="4"/>
  <c r="D233" i="4"/>
  <c r="C233" i="4"/>
  <c r="B233" i="4"/>
  <c r="Q232" i="4"/>
  <c r="P232" i="4"/>
  <c r="O232" i="4"/>
  <c r="M232" i="4"/>
  <c r="K232" i="4"/>
  <c r="I232" i="4"/>
  <c r="H232" i="4"/>
  <c r="F232" i="4"/>
  <c r="E232" i="4"/>
  <c r="D232" i="4"/>
  <c r="C232" i="4"/>
  <c r="B232" i="4"/>
  <c r="Q231" i="4"/>
  <c r="P231" i="4"/>
  <c r="O231" i="4"/>
  <c r="M231" i="4"/>
  <c r="K231" i="4"/>
  <c r="I231" i="4"/>
  <c r="H231" i="4"/>
  <c r="F231" i="4"/>
  <c r="E231" i="4"/>
  <c r="D231" i="4"/>
  <c r="C231" i="4"/>
  <c r="B231" i="4"/>
  <c r="Q230" i="4"/>
  <c r="P230" i="4"/>
  <c r="O230" i="4"/>
  <c r="M230" i="4"/>
  <c r="I230" i="4"/>
  <c r="H230" i="4"/>
  <c r="F230" i="4"/>
  <c r="E230" i="4"/>
  <c r="D230" i="4"/>
  <c r="C230" i="4"/>
  <c r="B230" i="4" s="1"/>
  <c r="Q229" i="4"/>
  <c r="O229" i="4"/>
  <c r="P229" i="4" s="1"/>
  <c r="M229" i="4"/>
  <c r="K229" i="4"/>
  <c r="I229" i="4"/>
  <c r="H229" i="4"/>
  <c r="F229" i="4"/>
  <c r="E229" i="4"/>
  <c r="D229" i="4"/>
  <c r="C229" i="4"/>
  <c r="B229" i="4" s="1"/>
  <c r="Q228" i="4"/>
  <c r="O228" i="4"/>
  <c r="P228" i="4" s="1"/>
  <c r="M228" i="4"/>
  <c r="K228" i="4"/>
  <c r="I228" i="4"/>
  <c r="H228" i="4"/>
  <c r="F228" i="4"/>
  <c r="E228" i="4"/>
  <c r="D228" i="4"/>
  <c r="C228" i="4"/>
  <c r="B228" i="4" s="1"/>
  <c r="Q227" i="4"/>
  <c r="O227" i="4"/>
  <c r="P227" i="4" s="1"/>
  <c r="M227" i="4"/>
  <c r="K227" i="4"/>
  <c r="I227" i="4"/>
  <c r="H227" i="4"/>
  <c r="F227" i="4"/>
  <c r="E227" i="4"/>
  <c r="D227" i="4"/>
  <c r="C227" i="4"/>
  <c r="B227" i="4" s="1"/>
  <c r="Q226" i="4"/>
  <c r="O226" i="4"/>
  <c r="P226" i="4" s="1"/>
  <c r="M226" i="4"/>
  <c r="K226" i="4"/>
  <c r="I226" i="4"/>
  <c r="H226" i="4"/>
  <c r="F226" i="4"/>
  <c r="E226" i="4"/>
  <c r="D226" i="4"/>
  <c r="C226" i="4"/>
  <c r="B226" i="4" s="1"/>
  <c r="Q225" i="4"/>
  <c r="O225" i="4"/>
  <c r="P225" i="4" s="1"/>
  <c r="M225" i="4"/>
  <c r="K225" i="4"/>
  <c r="I225" i="4"/>
  <c r="H225" i="4"/>
  <c r="F225" i="4"/>
  <c r="E225" i="4"/>
  <c r="D225" i="4"/>
  <c r="C225" i="4"/>
  <c r="B225" i="4" s="1"/>
  <c r="Q224" i="4"/>
  <c r="O224" i="4"/>
  <c r="P224" i="4" s="1"/>
  <c r="M224" i="4"/>
  <c r="I224" i="4"/>
  <c r="H224" i="4"/>
  <c r="F224" i="4"/>
  <c r="E224" i="4"/>
  <c r="D224" i="4"/>
  <c r="C224" i="4"/>
  <c r="B224" i="4"/>
  <c r="Q223" i="4"/>
  <c r="P223" i="4"/>
  <c r="O223" i="4"/>
  <c r="M223" i="4"/>
  <c r="K223" i="4"/>
  <c r="I223" i="4"/>
  <c r="H223" i="4"/>
  <c r="F223" i="4"/>
  <c r="E223" i="4"/>
  <c r="D223" i="4"/>
  <c r="C223" i="4"/>
  <c r="B223" i="4"/>
  <c r="Q222" i="4"/>
  <c r="P222" i="4"/>
  <c r="O222" i="4"/>
  <c r="M222" i="4"/>
  <c r="K222" i="4"/>
  <c r="I222" i="4"/>
  <c r="H222" i="4"/>
  <c r="F222" i="4"/>
  <c r="E222" i="4"/>
  <c r="D222" i="4"/>
  <c r="C222" i="4"/>
  <c r="B222" i="4"/>
  <c r="Q221" i="4"/>
  <c r="P221" i="4"/>
  <c r="O221" i="4"/>
  <c r="M221" i="4"/>
  <c r="K221" i="4"/>
  <c r="I221" i="4"/>
  <c r="H221" i="4"/>
  <c r="F221" i="4"/>
  <c r="E221" i="4"/>
  <c r="D221" i="4"/>
  <c r="C221" i="4"/>
  <c r="B221" i="4"/>
  <c r="Q220" i="4"/>
  <c r="P220" i="4"/>
  <c r="O220" i="4"/>
  <c r="M220" i="4"/>
  <c r="K220" i="4"/>
  <c r="I220" i="4"/>
  <c r="H220" i="4"/>
  <c r="F220" i="4"/>
  <c r="E220" i="4"/>
  <c r="D220" i="4"/>
  <c r="C220" i="4"/>
  <c r="B220" i="4"/>
  <c r="Q219" i="4"/>
  <c r="P219" i="4"/>
  <c r="O219" i="4"/>
  <c r="M219" i="4"/>
  <c r="K219" i="4"/>
  <c r="I219" i="4"/>
  <c r="H219" i="4"/>
  <c r="F219" i="4"/>
  <c r="E219" i="4"/>
  <c r="D219" i="4"/>
  <c r="C219" i="4"/>
  <c r="B219" i="4"/>
  <c r="Q218" i="4"/>
  <c r="P218" i="4"/>
  <c r="O218" i="4"/>
  <c r="M218" i="4"/>
  <c r="K218" i="4"/>
  <c r="I218" i="4"/>
  <c r="H218" i="4"/>
  <c r="F218" i="4"/>
  <c r="E218" i="4"/>
  <c r="D218" i="4"/>
  <c r="C218" i="4"/>
  <c r="B218" i="4"/>
  <c r="Q217" i="4"/>
  <c r="P217" i="4"/>
  <c r="O217" i="4"/>
  <c r="M217" i="4"/>
  <c r="K217" i="4"/>
  <c r="I217" i="4"/>
  <c r="H217" i="4"/>
  <c r="F217" i="4"/>
  <c r="E217" i="4"/>
  <c r="D217" i="4"/>
  <c r="C217" i="4"/>
  <c r="B217" i="4"/>
  <c r="Q216" i="4"/>
  <c r="P216" i="4"/>
  <c r="O216" i="4"/>
  <c r="M216" i="4"/>
  <c r="K216" i="4"/>
  <c r="I216" i="4"/>
  <c r="H216" i="4"/>
  <c r="F216" i="4"/>
  <c r="E216" i="4"/>
  <c r="D216" i="4"/>
  <c r="C216" i="4"/>
  <c r="B216" i="4"/>
  <c r="Q215" i="4"/>
  <c r="P215" i="4"/>
  <c r="O215" i="4"/>
  <c r="M215" i="4"/>
  <c r="K215" i="4"/>
  <c r="I215" i="4"/>
  <c r="H215" i="4"/>
  <c r="F215" i="4"/>
  <c r="E215" i="4"/>
  <c r="D215" i="4"/>
  <c r="C215" i="4"/>
  <c r="B215" i="4"/>
  <c r="Q214" i="4"/>
  <c r="P214" i="4"/>
  <c r="O214" i="4"/>
  <c r="M214" i="4"/>
  <c r="K214" i="4"/>
  <c r="I214" i="4"/>
  <c r="H214" i="4"/>
  <c r="F214" i="4"/>
  <c r="E214" i="4"/>
  <c r="D214" i="4"/>
  <c r="C214" i="4"/>
  <c r="B214" i="4"/>
  <c r="Q213" i="4"/>
  <c r="P213" i="4"/>
  <c r="O213" i="4"/>
  <c r="M213" i="4"/>
  <c r="K213" i="4"/>
  <c r="I213" i="4"/>
  <c r="H213" i="4"/>
  <c r="F213" i="4"/>
  <c r="E213" i="4"/>
  <c r="D213" i="4"/>
  <c r="C213" i="4"/>
  <c r="B213" i="4"/>
  <c r="Q212" i="4"/>
  <c r="P212" i="4"/>
  <c r="O212" i="4"/>
  <c r="M212" i="4"/>
  <c r="K212" i="4"/>
  <c r="I212" i="4"/>
  <c r="H212" i="4"/>
  <c r="F212" i="4"/>
  <c r="E212" i="4"/>
  <c r="D212" i="4"/>
  <c r="C212" i="4"/>
  <c r="B212" i="4"/>
  <c r="Q211" i="4"/>
  <c r="P211" i="4"/>
  <c r="O211" i="4"/>
  <c r="M211" i="4"/>
  <c r="K211" i="4"/>
  <c r="I211" i="4"/>
  <c r="H211" i="4"/>
  <c r="F211" i="4"/>
  <c r="E211" i="4"/>
  <c r="D211" i="4"/>
  <c r="C211" i="4"/>
  <c r="B211" i="4"/>
  <c r="Q210" i="4"/>
  <c r="P210" i="4"/>
  <c r="O210" i="4"/>
  <c r="M210" i="4"/>
  <c r="K210" i="4"/>
  <c r="I210" i="4"/>
  <c r="H210" i="4"/>
  <c r="F210" i="4"/>
  <c r="E210" i="4"/>
  <c r="D210" i="4"/>
  <c r="C210" i="4"/>
  <c r="B210" i="4"/>
  <c r="Q209" i="4"/>
  <c r="P209" i="4"/>
  <c r="O209" i="4"/>
  <c r="M209" i="4"/>
  <c r="K209" i="4"/>
  <c r="I209" i="4"/>
  <c r="H209" i="4"/>
  <c r="F209" i="4"/>
  <c r="E209" i="4"/>
  <c r="D209" i="4"/>
  <c r="C209" i="4"/>
  <c r="B209" i="4"/>
  <c r="Q208" i="4"/>
  <c r="P208" i="4"/>
  <c r="O208" i="4"/>
  <c r="M208" i="4"/>
  <c r="K208" i="4"/>
  <c r="I208" i="4"/>
  <c r="H208" i="4"/>
  <c r="F208" i="4"/>
  <c r="E208" i="4"/>
  <c r="D208" i="4"/>
  <c r="C208" i="4"/>
  <c r="B208" i="4"/>
  <c r="Q207" i="4"/>
  <c r="P207" i="4"/>
  <c r="O207" i="4"/>
  <c r="M207" i="4"/>
  <c r="K207" i="4"/>
  <c r="I207" i="4"/>
  <c r="H207" i="4"/>
  <c r="F207" i="4"/>
  <c r="E207" i="4"/>
  <c r="D207" i="4"/>
  <c r="C207" i="4"/>
  <c r="B207" i="4"/>
  <c r="Q206" i="4"/>
  <c r="P206" i="4"/>
  <c r="O206" i="4"/>
  <c r="M206" i="4"/>
  <c r="K206" i="4"/>
  <c r="I206" i="4"/>
  <c r="H206" i="4"/>
  <c r="F206" i="4"/>
  <c r="E206" i="4"/>
  <c r="D206" i="4"/>
  <c r="C206" i="4"/>
  <c r="B206" i="4"/>
  <c r="Q205" i="4"/>
  <c r="P205" i="4"/>
  <c r="O205" i="4"/>
  <c r="M205" i="4"/>
  <c r="K205" i="4"/>
  <c r="I205" i="4"/>
  <c r="H205" i="4"/>
  <c r="F205" i="4"/>
  <c r="E205" i="4"/>
  <c r="D205" i="4"/>
  <c r="C205" i="4"/>
  <c r="B205" i="4"/>
  <c r="Q204" i="4"/>
  <c r="P204" i="4"/>
  <c r="O204" i="4"/>
  <c r="M204" i="4"/>
  <c r="K204" i="4"/>
  <c r="I204" i="4"/>
  <c r="H204" i="4"/>
  <c r="F204" i="4"/>
  <c r="E204" i="4"/>
  <c r="D204" i="4"/>
  <c r="C204" i="4"/>
  <c r="B204" i="4"/>
  <c r="Q203" i="4"/>
  <c r="P203" i="4"/>
  <c r="O203" i="4"/>
  <c r="M203" i="4"/>
  <c r="K203" i="4"/>
  <c r="I203" i="4"/>
  <c r="H203" i="4"/>
  <c r="F203" i="4"/>
  <c r="E203" i="4"/>
  <c r="D203" i="4"/>
  <c r="C203" i="4"/>
  <c r="B203" i="4"/>
  <c r="Q202" i="4"/>
  <c r="P202" i="4"/>
  <c r="O202" i="4"/>
  <c r="M202" i="4"/>
  <c r="K202" i="4"/>
  <c r="I202" i="4"/>
  <c r="H202" i="4"/>
  <c r="F202" i="4"/>
  <c r="E202" i="4"/>
  <c r="D202" i="4"/>
  <c r="C202" i="4"/>
  <c r="B202" i="4"/>
  <c r="Q201" i="4"/>
  <c r="P201" i="4"/>
  <c r="O201" i="4"/>
  <c r="M201" i="4"/>
  <c r="K201" i="4"/>
  <c r="I201" i="4"/>
  <c r="H201" i="4"/>
  <c r="F201" i="4"/>
  <c r="E201" i="4"/>
  <c r="D201" i="4"/>
  <c r="C201" i="4"/>
  <c r="B201" i="4"/>
  <c r="Q200" i="4"/>
  <c r="P200" i="4"/>
  <c r="O200" i="4"/>
  <c r="M200" i="4"/>
  <c r="K200" i="4"/>
  <c r="I200" i="4"/>
  <c r="H200" i="4"/>
  <c r="F200" i="4"/>
  <c r="E200" i="4"/>
  <c r="D200" i="4"/>
  <c r="C200" i="4"/>
  <c r="B200" i="4"/>
  <c r="Q199" i="4"/>
  <c r="P199" i="4"/>
  <c r="O199" i="4"/>
  <c r="M199" i="4"/>
  <c r="K199" i="4"/>
  <c r="I199" i="4"/>
  <c r="H199" i="4"/>
  <c r="F199" i="4"/>
  <c r="E199" i="4"/>
  <c r="D199" i="4"/>
  <c r="C199" i="4"/>
  <c r="B199" i="4"/>
  <c r="Q198" i="4"/>
  <c r="P198" i="4"/>
  <c r="O198" i="4"/>
  <c r="M198" i="4"/>
  <c r="K198" i="4"/>
  <c r="I198" i="4"/>
  <c r="H198" i="4"/>
  <c r="F198" i="4"/>
  <c r="E198" i="4"/>
  <c r="D198" i="4"/>
  <c r="C198" i="4"/>
  <c r="B198" i="4"/>
  <c r="Q197" i="4"/>
  <c r="P197" i="4"/>
  <c r="O197" i="4"/>
  <c r="M197" i="4"/>
  <c r="K197" i="4"/>
  <c r="I197" i="4"/>
  <c r="H197" i="4"/>
  <c r="F197" i="4"/>
  <c r="E197" i="4"/>
  <c r="D197" i="4"/>
  <c r="C197" i="4"/>
  <c r="B197" i="4"/>
  <c r="Q196" i="4"/>
  <c r="P196" i="4"/>
  <c r="O196" i="4"/>
  <c r="M196" i="4"/>
  <c r="K196" i="4"/>
  <c r="I196" i="4"/>
  <c r="H196" i="4"/>
  <c r="F196" i="4"/>
  <c r="E196" i="4"/>
  <c r="D196" i="4"/>
  <c r="C196" i="4"/>
  <c r="B196" i="4"/>
  <c r="Q195" i="4"/>
  <c r="P195" i="4"/>
  <c r="O195" i="4"/>
  <c r="M195" i="4"/>
  <c r="K195" i="4"/>
  <c r="I195" i="4"/>
  <c r="H195" i="4"/>
  <c r="F195" i="4"/>
  <c r="E195" i="4"/>
  <c r="D195" i="4"/>
  <c r="C195" i="4"/>
  <c r="B195" i="4"/>
  <c r="Q194" i="4"/>
  <c r="P194" i="4"/>
  <c r="O194" i="4"/>
  <c r="M194" i="4"/>
  <c r="K194" i="4"/>
  <c r="I194" i="4"/>
  <c r="H194" i="4"/>
  <c r="F194" i="4"/>
  <c r="E194" i="4"/>
  <c r="D194" i="4"/>
  <c r="C194" i="4"/>
  <c r="B194" i="4"/>
  <c r="Q193" i="4"/>
  <c r="P193" i="4"/>
  <c r="O193" i="4"/>
  <c r="M193" i="4"/>
  <c r="K193" i="4"/>
  <c r="I193" i="4"/>
  <c r="H193" i="4"/>
  <c r="F193" i="4"/>
  <c r="E193" i="4"/>
  <c r="D193" i="4"/>
  <c r="C193" i="4"/>
  <c r="B193" i="4"/>
  <c r="Q192" i="4"/>
  <c r="P192" i="4"/>
  <c r="O192" i="4"/>
  <c r="M192" i="4"/>
  <c r="K192" i="4"/>
  <c r="I192" i="4"/>
  <c r="H192" i="4"/>
  <c r="F192" i="4"/>
  <c r="E192" i="4"/>
  <c r="D192" i="4"/>
  <c r="C192" i="4"/>
  <c r="B192" i="4"/>
  <c r="Q191" i="4"/>
  <c r="P191" i="4"/>
  <c r="O191" i="4"/>
  <c r="M191" i="4"/>
  <c r="K191" i="4"/>
  <c r="I191" i="4"/>
  <c r="H191" i="4"/>
  <c r="F191" i="4"/>
  <c r="E191" i="4"/>
  <c r="D191" i="4"/>
  <c r="C191" i="4"/>
  <c r="B191" i="4"/>
  <c r="Q190" i="4"/>
  <c r="P190" i="4"/>
  <c r="O190" i="4"/>
  <c r="M190" i="4"/>
  <c r="K190" i="4"/>
  <c r="I190" i="4"/>
  <c r="H190" i="4"/>
  <c r="F190" i="4"/>
  <c r="E190" i="4"/>
  <c r="D190" i="4"/>
  <c r="C190" i="4"/>
  <c r="B190" i="4"/>
  <c r="Q189" i="4"/>
  <c r="P189" i="4"/>
  <c r="O189" i="4"/>
  <c r="M189" i="4"/>
  <c r="K189" i="4"/>
  <c r="I189" i="4"/>
  <c r="H189" i="4"/>
  <c r="F189" i="4"/>
  <c r="E189" i="4"/>
  <c r="D189" i="4"/>
  <c r="C189" i="4"/>
  <c r="B189" i="4"/>
  <c r="Q188" i="4"/>
  <c r="P188" i="4"/>
  <c r="O188" i="4"/>
  <c r="M188" i="4"/>
  <c r="K188" i="4"/>
  <c r="I188" i="4"/>
  <c r="H188" i="4"/>
  <c r="F188" i="4"/>
  <c r="E188" i="4"/>
  <c r="D188" i="4"/>
  <c r="C188" i="4"/>
  <c r="B188" i="4"/>
  <c r="Q187" i="4"/>
  <c r="P187" i="4"/>
  <c r="O187" i="4"/>
  <c r="M187" i="4"/>
  <c r="K187" i="4"/>
  <c r="I187" i="4"/>
  <c r="H187" i="4"/>
  <c r="F187" i="4"/>
  <c r="E187" i="4"/>
  <c r="D187" i="4"/>
  <c r="C187" i="4"/>
  <c r="B187" i="4"/>
  <c r="Q186" i="4"/>
  <c r="P186" i="4"/>
  <c r="O186" i="4"/>
  <c r="M186" i="4"/>
  <c r="K186" i="4"/>
  <c r="I186" i="4"/>
  <c r="H186" i="4"/>
  <c r="F186" i="4"/>
  <c r="E186" i="4"/>
  <c r="D186" i="4"/>
  <c r="C186" i="4"/>
  <c r="B186" i="4"/>
  <c r="Q185" i="4"/>
  <c r="P185" i="4"/>
  <c r="O185" i="4"/>
  <c r="M185" i="4"/>
  <c r="K185" i="4"/>
  <c r="I185" i="4"/>
  <c r="H185" i="4"/>
  <c r="F185" i="4"/>
  <c r="E185" i="4"/>
  <c r="D185" i="4"/>
  <c r="C185" i="4"/>
  <c r="B185" i="4"/>
  <c r="Q184" i="4"/>
  <c r="P184" i="4"/>
  <c r="O184" i="4"/>
  <c r="M184" i="4"/>
  <c r="K184" i="4"/>
  <c r="I184" i="4"/>
  <c r="H184" i="4"/>
  <c r="F184" i="4"/>
  <c r="E184" i="4"/>
  <c r="D184" i="4"/>
  <c r="C184" i="4"/>
  <c r="B184" i="4"/>
  <c r="Q183" i="4"/>
  <c r="P183" i="4"/>
  <c r="O183" i="4"/>
  <c r="M183" i="4"/>
  <c r="K183" i="4"/>
  <c r="I183" i="4"/>
  <c r="H183" i="4"/>
  <c r="F183" i="4"/>
  <c r="E183" i="4"/>
  <c r="D183" i="4"/>
  <c r="C183" i="4"/>
  <c r="B183" i="4"/>
  <c r="Q182" i="4"/>
  <c r="P182" i="4"/>
  <c r="O182" i="4"/>
  <c r="M182" i="4"/>
  <c r="K182" i="4"/>
  <c r="I182" i="4"/>
  <c r="H182" i="4"/>
  <c r="F182" i="4"/>
  <c r="E182" i="4"/>
  <c r="D182" i="4"/>
  <c r="C182" i="4"/>
  <c r="B182" i="4"/>
  <c r="Q181" i="4"/>
  <c r="P181" i="4"/>
  <c r="O181" i="4"/>
  <c r="M181" i="4"/>
  <c r="K181" i="4"/>
  <c r="I181" i="4"/>
  <c r="H181" i="4"/>
  <c r="F181" i="4"/>
  <c r="E181" i="4"/>
  <c r="D181" i="4"/>
  <c r="C181" i="4"/>
  <c r="B181" i="4"/>
  <c r="Q180" i="4"/>
  <c r="P180" i="4"/>
  <c r="O180" i="4"/>
  <c r="M180" i="4"/>
  <c r="K180" i="4"/>
  <c r="I180" i="4"/>
  <c r="H180" i="4"/>
  <c r="F180" i="4"/>
  <c r="E180" i="4"/>
  <c r="D180" i="4"/>
  <c r="C180" i="4"/>
  <c r="B180" i="4"/>
  <c r="Q179" i="4"/>
  <c r="P179" i="4"/>
  <c r="O179" i="4"/>
  <c r="M179" i="4"/>
  <c r="K179" i="4"/>
  <c r="I179" i="4"/>
  <c r="H179" i="4"/>
  <c r="F179" i="4"/>
  <c r="E179" i="4"/>
  <c r="D179" i="4"/>
  <c r="C179" i="4"/>
  <c r="B179" i="4"/>
  <c r="Q178" i="4"/>
  <c r="P178" i="4"/>
  <c r="O178" i="4"/>
  <c r="M178" i="4"/>
  <c r="K178" i="4"/>
  <c r="I178" i="4"/>
  <c r="H178" i="4"/>
  <c r="F178" i="4"/>
  <c r="E178" i="4"/>
  <c r="D178" i="4"/>
  <c r="C178" i="4"/>
  <c r="B178" i="4"/>
  <c r="Q177" i="4"/>
  <c r="P177" i="4"/>
  <c r="O177" i="4"/>
  <c r="M177" i="4"/>
  <c r="K177" i="4"/>
  <c r="I177" i="4"/>
  <c r="H177" i="4"/>
  <c r="F177" i="4"/>
  <c r="E177" i="4"/>
  <c r="D177" i="4"/>
  <c r="C177" i="4"/>
  <c r="B177" i="4"/>
  <c r="Q176" i="4"/>
  <c r="P176" i="4"/>
  <c r="O176" i="4"/>
  <c r="M176" i="4"/>
  <c r="K176" i="4"/>
  <c r="I176" i="4"/>
  <c r="H176" i="4"/>
  <c r="F176" i="4"/>
  <c r="E176" i="4"/>
  <c r="D176" i="4"/>
  <c r="C176" i="4"/>
  <c r="B176" i="4"/>
  <c r="Q175" i="4"/>
  <c r="P175" i="4"/>
  <c r="O175" i="4"/>
  <c r="M175" i="4"/>
  <c r="K175" i="4"/>
  <c r="I175" i="4"/>
  <c r="H175" i="4"/>
  <c r="F175" i="4"/>
  <c r="E175" i="4"/>
  <c r="D175" i="4"/>
  <c r="C175" i="4"/>
  <c r="B175" i="4"/>
  <c r="Q174" i="4"/>
  <c r="P174" i="4"/>
  <c r="O174" i="4"/>
  <c r="M174" i="4"/>
  <c r="K174" i="4"/>
  <c r="I174" i="4"/>
  <c r="H174" i="4"/>
  <c r="F174" i="4"/>
  <c r="E174" i="4"/>
  <c r="D174" i="4"/>
  <c r="C174" i="4"/>
  <c r="B174" i="4"/>
  <c r="Q173" i="4"/>
  <c r="P173" i="4"/>
  <c r="O173" i="4"/>
  <c r="M173" i="4"/>
  <c r="K173" i="4"/>
  <c r="I173" i="4"/>
  <c r="H173" i="4"/>
  <c r="F173" i="4"/>
  <c r="E173" i="4"/>
  <c r="D173" i="4"/>
  <c r="C173" i="4"/>
  <c r="B173" i="4"/>
  <c r="Q172" i="4"/>
  <c r="P172" i="4"/>
  <c r="O172" i="4"/>
  <c r="M172" i="4"/>
  <c r="K172" i="4"/>
  <c r="I172" i="4"/>
  <c r="H172" i="4"/>
  <c r="F172" i="4"/>
  <c r="E172" i="4"/>
  <c r="D172" i="4"/>
  <c r="C172" i="4"/>
  <c r="B172" i="4"/>
  <c r="Q171" i="4"/>
  <c r="P171" i="4"/>
  <c r="O171" i="4"/>
  <c r="M171" i="4"/>
  <c r="K171" i="4"/>
  <c r="I171" i="4"/>
  <c r="H171" i="4"/>
  <c r="F171" i="4"/>
  <c r="E171" i="4"/>
  <c r="D171" i="4"/>
  <c r="C171" i="4"/>
  <c r="B171" i="4"/>
  <c r="Q170" i="4"/>
  <c r="P170" i="4"/>
  <c r="O170" i="4"/>
  <c r="M170" i="4"/>
  <c r="K170" i="4"/>
  <c r="I170" i="4"/>
  <c r="H170" i="4"/>
  <c r="F170" i="4"/>
  <c r="E170" i="4"/>
  <c r="D170" i="4"/>
  <c r="C170" i="4"/>
  <c r="B170" i="4"/>
  <c r="Q169" i="4"/>
  <c r="P169" i="4"/>
  <c r="O169" i="4"/>
  <c r="M169" i="4"/>
  <c r="K169" i="4"/>
  <c r="I169" i="4"/>
  <c r="H169" i="4"/>
  <c r="F169" i="4"/>
  <c r="E169" i="4"/>
  <c r="D169" i="4"/>
  <c r="C169" i="4"/>
  <c r="B169" i="4"/>
  <c r="Q168" i="4"/>
  <c r="P168" i="4"/>
  <c r="O168" i="4"/>
  <c r="M168" i="4"/>
  <c r="K168" i="4"/>
  <c r="I168" i="4"/>
  <c r="H168" i="4"/>
  <c r="F168" i="4"/>
  <c r="E168" i="4"/>
  <c r="D168" i="4"/>
  <c r="C168" i="4"/>
  <c r="B168" i="4"/>
  <c r="Q167" i="4"/>
  <c r="P167" i="4"/>
  <c r="O167" i="4"/>
  <c r="M167" i="4"/>
  <c r="K167" i="4"/>
  <c r="I167" i="4"/>
  <c r="H167" i="4"/>
  <c r="F167" i="4"/>
  <c r="E167" i="4"/>
  <c r="D167" i="4"/>
  <c r="C167" i="4"/>
  <c r="B167" i="4"/>
  <c r="Q166" i="4"/>
  <c r="P166" i="4"/>
  <c r="O166" i="4"/>
  <c r="M166" i="4"/>
  <c r="K166" i="4"/>
  <c r="I166" i="4"/>
  <c r="H166" i="4"/>
  <c r="F166" i="4"/>
  <c r="E166" i="4"/>
  <c r="D166" i="4"/>
  <c r="C166" i="4"/>
  <c r="B166" i="4"/>
  <c r="Q165" i="4"/>
  <c r="P165" i="4"/>
  <c r="O165" i="4"/>
  <c r="M165" i="4"/>
  <c r="K165" i="4"/>
  <c r="I165" i="4"/>
  <c r="H165" i="4"/>
  <c r="F165" i="4"/>
  <c r="E165" i="4"/>
  <c r="D165" i="4"/>
  <c r="C165" i="4"/>
  <c r="B165" i="4"/>
  <c r="Q164" i="4"/>
  <c r="P164" i="4"/>
  <c r="O164" i="4"/>
  <c r="M164" i="4"/>
  <c r="K164" i="4"/>
  <c r="I164" i="4"/>
  <c r="H164" i="4"/>
  <c r="F164" i="4"/>
  <c r="E164" i="4"/>
  <c r="D164" i="4"/>
  <c r="C164" i="4"/>
  <c r="B164" i="4"/>
  <c r="Q163" i="4"/>
  <c r="P163" i="4"/>
  <c r="O163" i="4"/>
  <c r="M163" i="4"/>
  <c r="K163" i="4"/>
  <c r="I163" i="4"/>
  <c r="H163" i="4"/>
  <c r="F163" i="4"/>
  <c r="E163" i="4"/>
  <c r="D163" i="4"/>
  <c r="C163" i="4"/>
  <c r="B163" i="4"/>
  <c r="Q162" i="4"/>
  <c r="P162" i="4"/>
  <c r="O162" i="4"/>
  <c r="M162" i="4"/>
  <c r="K162" i="4"/>
  <c r="I162" i="4"/>
  <c r="H162" i="4"/>
  <c r="F162" i="4"/>
  <c r="E162" i="4"/>
  <c r="D162" i="4"/>
  <c r="C162" i="4"/>
  <c r="B162" i="4"/>
  <c r="Q161" i="4"/>
  <c r="P161" i="4"/>
  <c r="O161" i="4"/>
  <c r="M161" i="4"/>
  <c r="K161" i="4"/>
  <c r="I161" i="4"/>
  <c r="H161" i="4"/>
  <c r="F161" i="4"/>
  <c r="E161" i="4"/>
  <c r="D161" i="4"/>
  <c r="C161" i="4"/>
  <c r="B161" i="4"/>
  <c r="Q160" i="4"/>
  <c r="P160" i="4"/>
  <c r="O160" i="4"/>
  <c r="M160" i="4"/>
  <c r="K160" i="4"/>
  <c r="I160" i="4"/>
  <c r="H160" i="4"/>
  <c r="F160" i="4"/>
  <c r="E160" i="4"/>
  <c r="D160" i="4"/>
  <c r="C160" i="4"/>
  <c r="B160" i="4"/>
  <c r="Q159" i="4"/>
  <c r="P159" i="4"/>
  <c r="O159" i="4"/>
  <c r="M159" i="4"/>
  <c r="K159" i="4"/>
  <c r="I159" i="4"/>
  <c r="H159" i="4"/>
  <c r="F159" i="4"/>
  <c r="E159" i="4"/>
  <c r="D159" i="4"/>
  <c r="C159" i="4"/>
  <c r="B159" i="4"/>
  <c r="Q158" i="4"/>
  <c r="P158" i="4"/>
  <c r="O158" i="4"/>
  <c r="M158" i="4"/>
  <c r="K158" i="4"/>
  <c r="I158" i="4"/>
  <c r="H158" i="4"/>
  <c r="F158" i="4"/>
  <c r="E158" i="4"/>
  <c r="D158" i="4"/>
  <c r="C158" i="4"/>
  <c r="B158" i="4"/>
  <c r="Q157" i="4"/>
  <c r="P157" i="4"/>
  <c r="O157" i="4"/>
  <c r="M157" i="4"/>
  <c r="K157" i="4"/>
  <c r="I157" i="4"/>
  <c r="H157" i="4"/>
  <c r="F157" i="4"/>
  <c r="E157" i="4"/>
  <c r="D157" i="4"/>
  <c r="C157" i="4"/>
  <c r="B157" i="4"/>
  <c r="Q156" i="4"/>
  <c r="P156" i="4"/>
  <c r="O156" i="4"/>
  <c r="M156" i="4"/>
  <c r="K156" i="4"/>
  <c r="I156" i="4"/>
  <c r="H156" i="4"/>
  <c r="F156" i="4"/>
  <c r="E156" i="4"/>
  <c r="D156" i="4"/>
  <c r="C156" i="4"/>
  <c r="B156" i="4"/>
  <c r="Q155" i="4"/>
  <c r="P155" i="4"/>
  <c r="O155" i="4"/>
  <c r="M155" i="4"/>
  <c r="K155" i="4"/>
  <c r="I155" i="4"/>
  <c r="H155" i="4"/>
  <c r="F155" i="4"/>
  <c r="E155" i="4"/>
  <c r="D155" i="4"/>
  <c r="C155" i="4"/>
  <c r="B155" i="4"/>
  <c r="Q154" i="4"/>
  <c r="P154" i="4"/>
  <c r="O154" i="4"/>
  <c r="M154" i="4"/>
  <c r="K154" i="4"/>
  <c r="I154" i="4"/>
  <c r="H154" i="4"/>
  <c r="F154" i="4"/>
  <c r="E154" i="4"/>
  <c r="D154" i="4"/>
  <c r="C154" i="4"/>
  <c r="B154" i="4"/>
  <c r="Q153" i="4"/>
  <c r="P153" i="4"/>
  <c r="O153" i="4"/>
  <c r="M153" i="4"/>
  <c r="K153" i="4"/>
  <c r="I153" i="4"/>
  <c r="H153" i="4"/>
  <c r="F153" i="4"/>
  <c r="E153" i="4"/>
  <c r="D153" i="4"/>
  <c r="C153" i="4"/>
  <c r="B153" i="4"/>
  <c r="Q152" i="4"/>
  <c r="P152" i="4"/>
  <c r="O152" i="4"/>
  <c r="M152" i="4"/>
  <c r="K152" i="4"/>
  <c r="I152" i="4"/>
  <c r="H152" i="4"/>
  <c r="F152" i="4"/>
  <c r="E152" i="4"/>
  <c r="D152" i="4"/>
  <c r="C152" i="4"/>
  <c r="B152" i="4"/>
  <c r="Q151" i="4"/>
  <c r="P151" i="4"/>
  <c r="O151" i="4"/>
  <c r="M151" i="4"/>
  <c r="K151" i="4"/>
  <c r="I151" i="4"/>
  <c r="H151" i="4"/>
  <c r="F151" i="4"/>
  <c r="E151" i="4"/>
  <c r="D151" i="4"/>
  <c r="C151" i="4"/>
  <c r="B151" i="4"/>
  <c r="Q150" i="4"/>
  <c r="P150" i="4"/>
  <c r="O150" i="4"/>
  <c r="M150" i="4"/>
  <c r="K150" i="4"/>
  <c r="I150" i="4"/>
  <c r="H150" i="4"/>
  <c r="F150" i="4"/>
  <c r="E150" i="4"/>
  <c r="D150" i="4"/>
  <c r="C150" i="4"/>
  <c r="B150" i="4"/>
  <c r="Q149" i="4"/>
  <c r="P149" i="4"/>
  <c r="O149" i="4"/>
  <c r="M149" i="4"/>
  <c r="K149" i="4"/>
  <c r="I149" i="4"/>
  <c r="H149" i="4"/>
  <c r="F149" i="4"/>
  <c r="E149" i="4"/>
  <c r="D149" i="4"/>
  <c r="C149" i="4"/>
  <c r="B149" i="4"/>
  <c r="Q148" i="4"/>
  <c r="P148" i="4"/>
  <c r="O148" i="4"/>
  <c r="M148" i="4"/>
  <c r="K148" i="4"/>
  <c r="I148" i="4"/>
  <c r="H148" i="4"/>
  <c r="F148" i="4"/>
  <c r="E148" i="4"/>
  <c r="D148" i="4"/>
  <c r="C148" i="4"/>
  <c r="B148" i="4"/>
  <c r="Q147" i="4"/>
  <c r="P147" i="4"/>
  <c r="O147" i="4"/>
  <c r="M147" i="4"/>
  <c r="K147" i="4"/>
  <c r="I147" i="4"/>
  <c r="H147" i="4"/>
  <c r="F147" i="4"/>
  <c r="E147" i="4"/>
  <c r="D147" i="4"/>
  <c r="C147" i="4"/>
  <c r="B147" i="4"/>
  <c r="Q146" i="4"/>
  <c r="P146" i="4"/>
  <c r="O146" i="4"/>
  <c r="M146" i="4"/>
  <c r="K146" i="4"/>
  <c r="I146" i="4"/>
  <c r="H146" i="4"/>
  <c r="F146" i="4"/>
  <c r="E146" i="4"/>
  <c r="D146" i="4"/>
  <c r="C146" i="4"/>
  <c r="B146" i="4"/>
  <c r="Q145" i="4"/>
  <c r="P145" i="4"/>
  <c r="O145" i="4"/>
  <c r="M145" i="4"/>
  <c r="K145" i="4"/>
  <c r="I145" i="4"/>
  <c r="H145" i="4"/>
  <c r="F145" i="4"/>
  <c r="E145" i="4"/>
  <c r="D145" i="4"/>
  <c r="C145" i="4"/>
  <c r="B145" i="4"/>
  <c r="Q144" i="4"/>
  <c r="P144" i="4"/>
  <c r="O144" i="4"/>
  <c r="M144" i="4"/>
  <c r="K144" i="4"/>
  <c r="I144" i="4"/>
  <c r="H144" i="4"/>
  <c r="F144" i="4"/>
  <c r="E144" i="4"/>
  <c r="D144" i="4"/>
  <c r="C144" i="4"/>
  <c r="B144" i="4"/>
  <c r="Q143" i="4"/>
  <c r="P143" i="4"/>
  <c r="O143" i="4"/>
  <c r="M143" i="4"/>
  <c r="K143" i="4"/>
  <c r="I143" i="4"/>
  <c r="H143" i="4"/>
  <c r="F143" i="4"/>
  <c r="E143" i="4"/>
  <c r="D143" i="4"/>
  <c r="C143" i="4"/>
  <c r="B143" i="4"/>
  <c r="Q142" i="4"/>
  <c r="P142" i="4"/>
  <c r="O142" i="4"/>
  <c r="M142" i="4"/>
  <c r="K142" i="4"/>
  <c r="I142" i="4"/>
  <c r="H142" i="4"/>
  <c r="F142" i="4"/>
  <c r="E142" i="4"/>
  <c r="D142" i="4"/>
  <c r="C142" i="4"/>
  <c r="B142" i="4"/>
  <c r="Q141" i="4"/>
  <c r="P141" i="4"/>
  <c r="O141" i="4"/>
  <c r="M141" i="4"/>
  <c r="K141" i="4"/>
  <c r="I141" i="4"/>
  <c r="H141" i="4"/>
  <c r="F141" i="4"/>
  <c r="E141" i="4"/>
  <c r="D141" i="4"/>
  <c r="C141" i="4"/>
  <c r="B141" i="4"/>
  <c r="Q140" i="4"/>
  <c r="P140" i="4"/>
  <c r="O140" i="4"/>
  <c r="M140" i="4"/>
  <c r="K140" i="4"/>
  <c r="I140" i="4"/>
  <c r="H140" i="4"/>
  <c r="F140" i="4"/>
  <c r="E140" i="4"/>
  <c r="D140" i="4"/>
  <c r="C140" i="4"/>
  <c r="B140" i="4"/>
  <c r="Q139" i="4"/>
  <c r="P139" i="4"/>
  <c r="O139" i="4"/>
  <c r="M139" i="4"/>
  <c r="K139" i="4"/>
  <c r="I139" i="4"/>
  <c r="H139" i="4"/>
  <c r="F139" i="4"/>
  <c r="E139" i="4"/>
  <c r="D139" i="4"/>
  <c r="C139" i="4"/>
  <c r="B139" i="4"/>
  <c r="Q138" i="4"/>
  <c r="P138" i="4"/>
  <c r="O138" i="4"/>
  <c r="M138" i="4"/>
  <c r="K138" i="4"/>
  <c r="I138" i="4"/>
  <c r="H138" i="4"/>
  <c r="F138" i="4"/>
  <c r="E138" i="4"/>
  <c r="D138" i="4"/>
  <c r="C138" i="4"/>
  <c r="B138" i="4"/>
  <c r="Q137" i="4"/>
  <c r="P137" i="4"/>
  <c r="O137" i="4"/>
  <c r="M137" i="4"/>
  <c r="K137" i="4"/>
  <c r="I137" i="4"/>
  <c r="H137" i="4"/>
  <c r="F137" i="4"/>
  <c r="E137" i="4"/>
  <c r="D137" i="4"/>
  <c r="C137" i="4"/>
  <c r="B137" i="4"/>
  <c r="Q136" i="4"/>
  <c r="P136" i="4"/>
  <c r="O136" i="4"/>
  <c r="M136" i="4"/>
  <c r="K136" i="4"/>
  <c r="I136" i="4"/>
  <c r="H136" i="4"/>
  <c r="F136" i="4"/>
  <c r="E136" i="4"/>
  <c r="D136" i="4"/>
  <c r="C136" i="4"/>
  <c r="B136" i="4"/>
  <c r="Q135" i="4"/>
  <c r="O135" i="4"/>
  <c r="P135" i="4" s="1"/>
  <c r="M135" i="4"/>
  <c r="K135" i="4"/>
  <c r="I135" i="4"/>
  <c r="H135" i="4"/>
  <c r="F135" i="4"/>
  <c r="E135" i="4"/>
  <c r="D135" i="4"/>
  <c r="C135" i="4"/>
  <c r="B135" i="4" s="1"/>
  <c r="Q134" i="4"/>
  <c r="O134" i="4"/>
  <c r="P134" i="4" s="1"/>
  <c r="M134" i="4"/>
  <c r="K134" i="4"/>
  <c r="I134" i="4"/>
  <c r="H134" i="4"/>
  <c r="F134" i="4"/>
  <c r="E134" i="4"/>
  <c r="D134" i="4"/>
  <c r="C134" i="4"/>
  <c r="B134" i="4" s="1"/>
  <c r="Q133" i="4"/>
  <c r="O133" i="4"/>
  <c r="P133" i="4" s="1"/>
  <c r="M133" i="4"/>
  <c r="K133" i="4"/>
  <c r="I133" i="4"/>
  <c r="H133" i="4"/>
  <c r="F133" i="4"/>
  <c r="E133" i="4"/>
  <c r="D133" i="4"/>
  <c r="C133" i="4"/>
  <c r="B133" i="4" s="1"/>
  <c r="Q132" i="4"/>
  <c r="O132" i="4"/>
  <c r="P132" i="4" s="1"/>
  <c r="M132" i="4"/>
  <c r="K132" i="4"/>
  <c r="I132" i="4"/>
  <c r="H132" i="4"/>
  <c r="F132" i="4"/>
  <c r="E132" i="4"/>
  <c r="D132" i="4"/>
  <c r="C132" i="4"/>
  <c r="B132" i="4" s="1"/>
  <c r="Q131" i="4"/>
  <c r="O131" i="4"/>
  <c r="P131" i="4" s="1"/>
  <c r="M131" i="4"/>
  <c r="K131" i="4"/>
  <c r="I131" i="4"/>
  <c r="H131" i="4"/>
  <c r="F131" i="4"/>
  <c r="E131" i="4"/>
  <c r="D131" i="4"/>
  <c r="C131" i="4"/>
  <c r="B131" i="4" s="1"/>
  <c r="Q130" i="4"/>
  <c r="O130" i="4"/>
  <c r="P130" i="4" s="1"/>
  <c r="M130" i="4"/>
  <c r="K130" i="4"/>
  <c r="I130" i="4"/>
  <c r="H130" i="4"/>
  <c r="F130" i="4"/>
  <c r="E130" i="4"/>
  <c r="D130" i="4"/>
  <c r="C130" i="4"/>
  <c r="B130" i="4" s="1"/>
  <c r="Q129" i="4"/>
  <c r="O129" i="4"/>
  <c r="P129" i="4" s="1"/>
  <c r="M129" i="4"/>
  <c r="K129" i="4"/>
  <c r="I129" i="4"/>
  <c r="H129" i="4"/>
  <c r="F129" i="4"/>
  <c r="E129" i="4"/>
  <c r="D129" i="4"/>
  <c r="C129" i="4"/>
  <c r="B129" i="4" s="1"/>
  <c r="Q128" i="4"/>
  <c r="O128" i="4"/>
  <c r="P128" i="4" s="1"/>
  <c r="M128" i="4"/>
  <c r="K128" i="4"/>
  <c r="I128" i="4"/>
  <c r="H128" i="4"/>
  <c r="F128" i="4"/>
  <c r="E128" i="4"/>
  <c r="D128" i="4"/>
  <c r="C128" i="4"/>
  <c r="B128" i="4" s="1"/>
  <c r="Q127" i="4"/>
  <c r="O127" i="4"/>
  <c r="P127" i="4" s="1"/>
  <c r="M127" i="4"/>
  <c r="K127" i="4"/>
  <c r="I127" i="4"/>
  <c r="H127" i="4"/>
  <c r="F127" i="4"/>
  <c r="E127" i="4"/>
  <c r="D127" i="4"/>
  <c r="C127" i="4"/>
  <c r="B127" i="4" s="1"/>
  <c r="Q126" i="4"/>
  <c r="O126" i="4"/>
  <c r="P126" i="4" s="1"/>
  <c r="M126" i="4"/>
  <c r="K126" i="4"/>
  <c r="I126" i="4"/>
  <c r="H126" i="4"/>
  <c r="F126" i="4"/>
  <c r="E126" i="4"/>
  <c r="D126" i="4"/>
  <c r="C126" i="4"/>
  <c r="B126" i="4" s="1"/>
  <c r="Q125" i="4"/>
  <c r="O125" i="4"/>
  <c r="P125" i="4" s="1"/>
  <c r="M125" i="4"/>
  <c r="K125" i="4"/>
  <c r="I125" i="4"/>
  <c r="H125" i="4"/>
  <c r="F125" i="4"/>
  <c r="E125" i="4"/>
  <c r="D125" i="4"/>
  <c r="C125" i="4"/>
  <c r="B125" i="4" s="1"/>
  <c r="Q124" i="4"/>
  <c r="O124" i="4"/>
  <c r="P124" i="4" s="1"/>
  <c r="M124" i="4"/>
  <c r="K124" i="4"/>
  <c r="I124" i="4"/>
  <c r="H124" i="4"/>
  <c r="F124" i="4"/>
  <c r="E124" i="4"/>
  <c r="D124" i="4"/>
  <c r="C124" i="4"/>
  <c r="B124" i="4" s="1"/>
  <c r="Q123" i="4"/>
  <c r="O123" i="4"/>
  <c r="P123" i="4" s="1"/>
  <c r="M123" i="4"/>
  <c r="K123" i="4"/>
  <c r="I123" i="4"/>
  <c r="H123" i="4"/>
  <c r="F123" i="4"/>
  <c r="E123" i="4"/>
  <c r="D123" i="4"/>
  <c r="C123" i="4"/>
  <c r="B123" i="4" s="1"/>
  <c r="Q122" i="4"/>
  <c r="O122" i="4"/>
  <c r="P122" i="4" s="1"/>
  <c r="M122" i="4"/>
  <c r="K122" i="4"/>
  <c r="I122" i="4"/>
  <c r="H122" i="4"/>
  <c r="F122" i="4"/>
  <c r="E122" i="4"/>
  <c r="D122" i="4"/>
  <c r="C122" i="4"/>
  <c r="B122" i="4" s="1"/>
  <c r="Q121" i="4"/>
  <c r="O121" i="4"/>
  <c r="P121" i="4" s="1"/>
  <c r="M121" i="4"/>
  <c r="K121" i="4"/>
  <c r="I121" i="4"/>
  <c r="H121" i="4"/>
  <c r="F121" i="4"/>
  <c r="E121" i="4"/>
  <c r="D121" i="4"/>
  <c r="C121" i="4"/>
  <c r="B121" i="4" s="1"/>
  <c r="Q120" i="4"/>
  <c r="O120" i="4"/>
  <c r="P120" i="4" s="1"/>
  <c r="M120" i="4"/>
  <c r="K120" i="4"/>
  <c r="I120" i="4"/>
  <c r="H120" i="4"/>
  <c r="F120" i="4"/>
  <c r="E120" i="4"/>
  <c r="D120" i="4"/>
  <c r="C120" i="4"/>
  <c r="B120" i="4" s="1"/>
  <c r="Q119" i="4"/>
  <c r="O119" i="4"/>
  <c r="P119" i="4" s="1"/>
  <c r="M119" i="4"/>
  <c r="K119" i="4"/>
  <c r="I119" i="4"/>
  <c r="H119" i="4"/>
  <c r="F119" i="4"/>
  <c r="E119" i="4"/>
  <c r="D119" i="4"/>
  <c r="C119" i="4"/>
  <c r="B119" i="4" s="1"/>
  <c r="Q118" i="4"/>
  <c r="O118" i="4"/>
  <c r="P118" i="4" s="1"/>
  <c r="M118" i="4"/>
  <c r="K118" i="4"/>
  <c r="I118" i="4"/>
  <c r="H118" i="4"/>
  <c r="F118" i="4"/>
  <c r="E118" i="4"/>
  <c r="D118" i="4"/>
  <c r="C118" i="4"/>
  <c r="B118" i="4" s="1"/>
  <c r="Q117" i="4"/>
  <c r="O117" i="4"/>
  <c r="P117" i="4" s="1"/>
  <c r="M117" i="4"/>
  <c r="K117" i="4"/>
  <c r="I117" i="4"/>
  <c r="H117" i="4"/>
  <c r="F117" i="4"/>
  <c r="E117" i="4"/>
  <c r="D117" i="4"/>
  <c r="C117" i="4"/>
  <c r="B117" i="4" s="1"/>
  <c r="Q116" i="4"/>
  <c r="O116" i="4"/>
  <c r="P116" i="4" s="1"/>
  <c r="M116" i="4"/>
  <c r="K116" i="4"/>
  <c r="I116" i="4"/>
  <c r="H116" i="4"/>
  <c r="F116" i="4"/>
  <c r="E116" i="4"/>
  <c r="D116" i="4"/>
  <c r="C116" i="4"/>
  <c r="B116" i="4" s="1"/>
  <c r="Q115" i="4"/>
  <c r="O115" i="4"/>
  <c r="P115" i="4" s="1"/>
  <c r="M115" i="4"/>
  <c r="K115" i="4"/>
  <c r="I115" i="4"/>
  <c r="H115" i="4"/>
  <c r="F115" i="4"/>
  <c r="E115" i="4"/>
  <c r="D115" i="4"/>
  <c r="C115" i="4"/>
  <c r="B115" i="4" s="1"/>
  <c r="Q114" i="4"/>
  <c r="O114" i="4"/>
  <c r="P114" i="4" s="1"/>
  <c r="M114" i="4"/>
  <c r="K114" i="4"/>
  <c r="I114" i="4"/>
  <c r="H114" i="4"/>
  <c r="F114" i="4"/>
  <c r="E114" i="4"/>
  <c r="D114" i="4"/>
  <c r="C114" i="4"/>
  <c r="B114" i="4" s="1"/>
  <c r="Q113" i="4"/>
  <c r="O113" i="4"/>
  <c r="P113" i="4" s="1"/>
  <c r="M113" i="4"/>
  <c r="K113" i="4"/>
  <c r="I113" i="4"/>
  <c r="H113" i="4"/>
  <c r="F113" i="4"/>
  <c r="E113" i="4"/>
  <c r="D113" i="4"/>
  <c r="C113" i="4"/>
  <c r="B113" i="4" s="1"/>
  <c r="Q112" i="4"/>
  <c r="O112" i="4"/>
  <c r="P112" i="4" s="1"/>
  <c r="M112" i="4"/>
  <c r="K112" i="4"/>
  <c r="I112" i="4"/>
  <c r="H112" i="4"/>
  <c r="F112" i="4"/>
  <c r="E112" i="4"/>
  <c r="D112" i="4"/>
  <c r="C112" i="4"/>
  <c r="B112" i="4" s="1"/>
  <c r="Q111" i="4"/>
  <c r="O111" i="4"/>
  <c r="P111" i="4" s="1"/>
  <c r="M111" i="4"/>
  <c r="K111" i="4"/>
  <c r="I111" i="4"/>
  <c r="H111" i="4"/>
  <c r="F111" i="4"/>
  <c r="E111" i="4"/>
  <c r="D111" i="4"/>
  <c r="C111" i="4"/>
  <c r="B111" i="4" s="1"/>
  <c r="Q110" i="4"/>
  <c r="O110" i="4"/>
  <c r="P110" i="4" s="1"/>
  <c r="M110" i="4"/>
  <c r="K110" i="4"/>
  <c r="I110" i="4"/>
  <c r="H110" i="4"/>
  <c r="F110" i="4"/>
  <c r="E110" i="4"/>
  <c r="D110" i="4"/>
  <c r="C110" i="4"/>
  <c r="B110" i="4" s="1"/>
  <c r="Q109" i="4"/>
  <c r="O109" i="4"/>
  <c r="P109" i="4" s="1"/>
  <c r="M109" i="4"/>
  <c r="K109" i="4"/>
  <c r="I109" i="4"/>
  <c r="H109" i="4"/>
  <c r="F109" i="4"/>
  <c r="E109" i="4"/>
  <c r="D109" i="4"/>
  <c r="C109" i="4"/>
  <c r="B109" i="4" s="1"/>
  <c r="Q108" i="4"/>
  <c r="O108" i="4"/>
  <c r="P108" i="4" s="1"/>
  <c r="M108" i="4"/>
  <c r="K108" i="4"/>
  <c r="I108" i="4"/>
  <c r="H108" i="4"/>
  <c r="F108" i="4"/>
  <c r="E108" i="4"/>
  <c r="D108" i="4"/>
  <c r="C108" i="4"/>
  <c r="B108" i="4" s="1"/>
  <c r="Q107" i="4"/>
  <c r="O107" i="4"/>
  <c r="P107" i="4" s="1"/>
  <c r="M107" i="4"/>
  <c r="K107" i="4"/>
  <c r="I107" i="4"/>
  <c r="H107" i="4"/>
  <c r="F107" i="4"/>
  <c r="E107" i="4"/>
  <c r="D107" i="4"/>
  <c r="C107" i="4"/>
  <c r="B107" i="4" s="1"/>
  <c r="Q106" i="4"/>
  <c r="O106" i="4"/>
  <c r="P106" i="4" s="1"/>
  <c r="M106" i="4"/>
  <c r="K106" i="4"/>
  <c r="I106" i="4"/>
  <c r="H106" i="4"/>
  <c r="F106" i="4"/>
  <c r="E106" i="4"/>
  <c r="D106" i="4"/>
  <c r="C106" i="4"/>
  <c r="B106" i="4" s="1"/>
  <c r="Q105" i="4"/>
  <c r="O105" i="4"/>
  <c r="P105" i="4" s="1"/>
  <c r="M105" i="4"/>
  <c r="K105" i="4"/>
  <c r="I105" i="4"/>
  <c r="H105" i="4"/>
  <c r="F105" i="4"/>
  <c r="E105" i="4"/>
  <c r="D105" i="4"/>
  <c r="C105" i="4"/>
  <c r="B105" i="4" s="1"/>
  <c r="Q104" i="4"/>
  <c r="O104" i="4"/>
  <c r="P104" i="4" s="1"/>
  <c r="M104" i="4"/>
  <c r="K104" i="4"/>
  <c r="I104" i="4"/>
  <c r="H104" i="4"/>
  <c r="F104" i="4"/>
  <c r="E104" i="4"/>
  <c r="D104" i="4"/>
  <c r="C104" i="4"/>
  <c r="B104" i="4" s="1"/>
  <c r="Q103" i="4"/>
  <c r="O103" i="4"/>
  <c r="P103" i="4" s="1"/>
  <c r="M103" i="4"/>
  <c r="K103" i="4"/>
  <c r="I103" i="4"/>
  <c r="H103" i="4"/>
  <c r="F103" i="4"/>
  <c r="E103" i="4"/>
  <c r="D103" i="4"/>
  <c r="C103" i="4"/>
  <c r="B103" i="4" s="1"/>
  <c r="Q102" i="4"/>
  <c r="O102" i="4"/>
  <c r="P102" i="4" s="1"/>
  <c r="M102" i="4"/>
  <c r="K102" i="4"/>
  <c r="I102" i="4"/>
  <c r="H102" i="4"/>
  <c r="F102" i="4"/>
  <c r="E102" i="4"/>
  <c r="D102" i="4"/>
  <c r="C102" i="4"/>
  <c r="B102" i="4" s="1"/>
  <c r="Q101" i="4"/>
  <c r="O101" i="4"/>
  <c r="P101" i="4" s="1"/>
  <c r="M101" i="4"/>
  <c r="K101" i="4"/>
  <c r="I101" i="4"/>
  <c r="H101" i="4"/>
  <c r="F101" i="4"/>
  <c r="E101" i="4"/>
  <c r="D101" i="4"/>
  <c r="C101" i="4"/>
  <c r="B101" i="4" s="1"/>
  <c r="Q100" i="4"/>
  <c r="O100" i="4"/>
  <c r="P100" i="4" s="1"/>
  <c r="M100" i="4"/>
  <c r="K100" i="4"/>
  <c r="I100" i="4"/>
  <c r="H100" i="4"/>
  <c r="F100" i="4"/>
  <c r="E100" i="4"/>
  <c r="D100" i="4"/>
  <c r="C100" i="4"/>
  <c r="B100" i="4" s="1"/>
  <c r="Q99" i="4"/>
  <c r="O99" i="4"/>
  <c r="P99" i="4" s="1"/>
  <c r="M99" i="4"/>
  <c r="K99" i="4"/>
  <c r="I99" i="4"/>
  <c r="H99" i="4"/>
  <c r="F99" i="4"/>
  <c r="E99" i="4"/>
  <c r="D99" i="4"/>
  <c r="C99" i="4"/>
  <c r="B99" i="4" s="1"/>
  <c r="Q98" i="4"/>
  <c r="O98" i="4"/>
  <c r="P98" i="4" s="1"/>
  <c r="M98" i="4"/>
  <c r="K98" i="4"/>
  <c r="I98" i="4"/>
  <c r="H98" i="4"/>
  <c r="F98" i="4"/>
  <c r="E98" i="4"/>
  <c r="D98" i="4"/>
  <c r="C98" i="4"/>
  <c r="B98" i="4" s="1"/>
  <c r="Q97" i="4"/>
  <c r="O97" i="4"/>
  <c r="P97" i="4" s="1"/>
  <c r="M97" i="4"/>
  <c r="K97" i="4"/>
  <c r="I97" i="4"/>
  <c r="H97" i="4"/>
  <c r="F97" i="4"/>
  <c r="E97" i="4"/>
  <c r="D97" i="4"/>
  <c r="C97" i="4"/>
  <c r="B97" i="4" s="1"/>
  <c r="Q96" i="4"/>
  <c r="O96" i="4"/>
  <c r="P96" i="4" s="1"/>
  <c r="M96" i="4"/>
  <c r="K96" i="4"/>
  <c r="I96" i="4"/>
  <c r="H96" i="4"/>
  <c r="F96" i="4"/>
  <c r="E96" i="4"/>
  <c r="D96" i="4"/>
  <c r="C96" i="4"/>
  <c r="B96" i="4" s="1"/>
  <c r="Q95" i="4"/>
  <c r="O95" i="4"/>
  <c r="P95" i="4" s="1"/>
  <c r="M95" i="4"/>
  <c r="K95" i="4"/>
  <c r="I95" i="4"/>
  <c r="H95" i="4"/>
  <c r="F95" i="4"/>
  <c r="E95" i="4"/>
  <c r="D95" i="4"/>
  <c r="C95" i="4"/>
  <c r="B95" i="4" s="1"/>
  <c r="Q94" i="4"/>
  <c r="O94" i="4"/>
  <c r="P94" i="4" s="1"/>
  <c r="M94" i="4"/>
  <c r="K94" i="4"/>
  <c r="I94" i="4"/>
  <c r="H94" i="4"/>
  <c r="F94" i="4"/>
  <c r="E94" i="4"/>
  <c r="D94" i="4"/>
  <c r="C94" i="4"/>
  <c r="B94" i="4" s="1"/>
  <c r="Q93" i="4"/>
  <c r="O93" i="4"/>
  <c r="P93" i="4" s="1"/>
  <c r="M93" i="4"/>
  <c r="K93" i="4"/>
  <c r="I93" i="4"/>
  <c r="H93" i="4"/>
  <c r="F93" i="4"/>
  <c r="E93" i="4"/>
  <c r="D93" i="4"/>
  <c r="C93" i="4"/>
  <c r="B93" i="4" s="1"/>
  <c r="Q92" i="4"/>
  <c r="O92" i="4"/>
  <c r="P92" i="4" s="1"/>
  <c r="M92" i="4"/>
  <c r="K92" i="4"/>
  <c r="I92" i="4"/>
  <c r="H92" i="4"/>
  <c r="F92" i="4"/>
  <c r="E92" i="4"/>
  <c r="D92" i="4"/>
  <c r="C92" i="4"/>
  <c r="B92" i="4" s="1"/>
  <c r="Q91" i="4"/>
  <c r="O91" i="4"/>
  <c r="P91" i="4" s="1"/>
  <c r="M91" i="4"/>
  <c r="K91" i="4"/>
  <c r="I91" i="4"/>
  <c r="H91" i="4"/>
  <c r="F91" i="4"/>
  <c r="E91" i="4"/>
  <c r="D91" i="4"/>
  <c r="C91" i="4"/>
  <c r="B91" i="4" s="1"/>
  <c r="Q90" i="4"/>
  <c r="O90" i="4"/>
  <c r="P90" i="4" s="1"/>
  <c r="M90" i="4"/>
  <c r="K90" i="4"/>
  <c r="I90" i="4"/>
  <c r="H90" i="4"/>
  <c r="F90" i="4"/>
  <c r="E90" i="4"/>
  <c r="D90" i="4"/>
  <c r="C90" i="4"/>
  <c r="B90" i="4" s="1"/>
  <c r="Q89" i="4"/>
  <c r="O89" i="4"/>
  <c r="P89" i="4" s="1"/>
  <c r="M89" i="4"/>
  <c r="K89" i="4"/>
  <c r="I89" i="4"/>
  <c r="H89" i="4"/>
  <c r="F89" i="4"/>
  <c r="E89" i="4"/>
  <c r="D89" i="4"/>
  <c r="C89" i="4"/>
  <c r="B89" i="4" s="1"/>
  <c r="Q88" i="4"/>
  <c r="O88" i="4"/>
  <c r="P88" i="4" s="1"/>
  <c r="M88" i="4"/>
  <c r="K88" i="4"/>
  <c r="I88" i="4"/>
  <c r="H88" i="4"/>
  <c r="F88" i="4"/>
  <c r="E88" i="4"/>
  <c r="D88" i="4"/>
  <c r="C88" i="4"/>
  <c r="B88" i="4" s="1"/>
  <c r="Q87" i="4"/>
  <c r="O87" i="4"/>
  <c r="P87" i="4" s="1"/>
  <c r="M87" i="4"/>
  <c r="K87" i="4"/>
  <c r="I87" i="4"/>
  <c r="H87" i="4"/>
  <c r="F87" i="4"/>
  <c r="E87" i="4"/>
  <c r="D87" i="4"/>
  <c r="C87" i="4"/>
  <c r="B87" i="4" s="1"/>
  <c r="Q86" i="4"/>
  <c r="O86" i="4"/>
  <c r="P86" i="4" s="1"/>
  <c r="M86" i="4"/>
  <c r="K86" i="4"/>
  <c r="I86" i="4"/>
  <c r="H86" i="4"/>
  <c r="F86" i="4"/>
  <c r="E86" i="4"/>
  <c r="D86" i="4"/>
  <c r="C86" i="4"/>
  <c r="B86" i="4" s="1"/>
  <c r="Q85" i="4"/>
  <c r="O85" i="4"/>
  <c r="P85" i="4" s="1"/>
  <c r="M85" i="4"/>
  <c r="K85" i="4"/>
  <c r="I85" i="4"/>
  <c r="H85" i="4"/>
  <c r="F85" i="4"/>
  <c r="E85" i="4"/>
  <c r="D85" i="4"/>
  <c r="C85" i="4"/>
  <c r="B85" i="4" s="1"/>
  <c r="Q84" i="4"/>
  <c r="O84" i="4"/>
  <c r="P84" i="4" s="1"/>
  <c r="M84" i="4"/>
  <c r="K84" i="4"/>
  <c r="I84" i="4"/>
  <c r="H84" i="4"/>
  <c r="F84" i="4"/>
  <c r="E84" i="4"/>
  <c r="D84" i="4"/>
  <c r="C84" i="4"/>
  <c r="B84" i="4" s="1"/>
  <c r="Q83" i="4"/>
  <c r="O83" i="4"/>
  <c r="P83" i="4" s="1"/>
  <c r="M83" i="4"/>
  <c r="K83" i="4"/>
  <c r="I83" i="4"/>
  <c r="H83" i="4"/>
  <c r="F83" i="4"/>
  <c r="E83" i="4"/>
  <c r="D83" i="4"/>
  <c r="C83" i="4"/>
  <c r="B83" i="4" s="1"/>
  <c r="Q82" i="4"/>
  <c r="O82" i="4"/>
  <c r="P82" i="4" s="1"/>
  <c r="M82" i="4"/>
  <c r="K82" i="4"/>
  <c r="I82" i="4"/>
  <c r="H82" i="4"/>
  <c r="F82" i="4"/>
  <c r="E82" i="4"/>
  <c r="D82" i="4"/>
  <c r="C82" i="4"/>
  <c r="B82" i="4" s="1"/>
  <c r="Q81" i="4"/>
  <c r="O81" i="4"/>
  <c r="P81" i="4" s="1"/>
  <c r="M81" i="4"/>
  <c r="K81" i="4"/>
  <c r="I81" i="4"/>
  <c r="H81" i="4"/>
  <c r="F81" i="4"/>
  <c r="E81" i="4"/>
  <c r="D81" i="4"/>
  <c r="C81" i="4"/>
  <c r="B81" i="4" s="1"/>
  <c r="Q80" i="4"/>
  <c r="O80" i="4"/>
  <c r="P80" i="4" s="1"/>
  <c r="M80" i="4"/>
  <c r="K80" i="4"/>
  <c r="I80" i="4"/>
  <c r="H80" i="4"/>
  <c r="F80" i="4"/>
  <c r="E80" i="4"/>
  <c r="D80" i="4"/>
  <c r="C80" i="4"/>
  <c r="B80" i="4" s="1"/>
  <c r="Q79" i="4"/>
  <c r="O79" i="4"/>
  <c r="P79" i="4" s="1"/>
  <c r="M79" i="4"/>
  <c r="K79" i="4"/>
  <c r="I79" i="4"/>
  <c r="H79" i="4"/>
  <c r="F79" i="4"/>
  <c r="E79" i="4"/>
  <c r="D79" i="4"/>
  <c r="C79" i="4"/>
  <c r="B79" i="4" s="1"/>
  <c r="Q78" i="4"/>
  <c r="O78" i="4"/>
  <c r="P78" i="4" s="1"/>
  <c r="M78" i="4"/>
  <c r="K78" i="4"/>
  <c r="I78" i="4"/>
  <c r="H78" i="4"/>
  <c r="F78" i="4"/>
  <c r="E78" i="4"/>
  <c r="D78" i="4"/>
  <c r="C78" i="4"/>
  <c r="B78" i="4" s="1"/>
  <c r="Q77" i="4"/>
  <c r="O77" i="4"/>
  <c r="P77" i="4" s="1"/>
  <c r="M77" i="4"/>
  <c r="K77" i="4"/>
  <c r="I77" i="4"/>
  <c r="H77" i="4"/>
  <c r="F77" i="4"/>
  <c r="E77" i="4"/>
  <c r="D77" i="4"/>
  <c r="C77" i="4"/>
  <c r="B77" i="4" s="1"/>
  <c r="Q76" i="4"/>
  <c r="O76" i="4"/>
  <c r="P76" i="4" s="1"/>
  <c r="M76" i="4"/>
  <c r="K76" i="4"/>
  <c r="I76" i="4"/>
  <c r="H76" i="4"/>
  <c r="F76" i="4"/>
  <c r="E76" i="4"/>
  <c r="D76" i="4"/>
  <c r="C76" i="4"/>
  <c r="B76" i="4" s="1"/>
  <c r="Q75" i="4"/>
  <c r="O75" i="4"/>
  <c r="P75" i="4" s="1"/>
  <c r="M75" i="4"/>
  <c r="K75" i="4"/>
  <c r="I75" i="4"/>
  <c r="H75" i="4"/>
  <c r="F75" i="4"/>
  <c r="E75" i="4"/>
  <c r="D75" i="4"/>
  <c r="C75" i="4"/>
  <c r="B75" i="4" s="1"/>
  <c r="Q74" i="4"/>
  <c r="O74" i="4"/>
  <c r="P74" i="4" s="1"/>
  <c r="M74" i="4"/>
  <c r="K74" i="4"/>
  <c r="I74" i="4"/>
  <c r="H74" i="4"/>
  <c r="F74" i="4"/>
  <c r="E74" i="4"/>
  <c r="D74" i="4"/>
  <c r="C74" i="4"/>
  <c r="B74" i="4" s="1"/>
  <c r="Q73" i="4"/>
  <c r="O73" i="4"/>
  <c r="P73" i="4" s="1"/>
  <c r="M73" i="4"/>
  <c r="K73" i="4"/>
  <c r="I73" i="4"/>
  <c r="H73" i="4"/>
  <c r="F73" i="4"/>
  <c r="E73" i="4"/>
  <c r="D73" i="4"/>
  <c r="C73" i="4"/>
  <c r="B73" i="4" s="1"/>
  <c r="Q72" i="4"/>
  <c r="O72" i="4"/>
  <c r="P72" i="4" s="1"/>
  <c r="M72" i="4"/>
  <c r="K72" i="4"/>
  <c r="I72" i="4"/>
  <c r="H72" i="4"/>
  <c r="F72" i="4"/>
  <c r="E72" i="4"/>
  <c r="D72" i="4"/>
  <c r="C72" i="4"/>
  <c r="B72" i="4" s="1"/>
  <c r="Q71" i="4"/>
  <c r="O71" i="4"/>
  <c r="P71" i="4" s="1"/>
  <c r="M71" i="4"/>
  <c r="K71" i="4"/>
  <c r="I71" i="4"/>
  <c r="H71" i="4"/>
  <c r="F71" i="4"/>
  <c r="E71" i="4"/>
  <c r="D71" i="4"/>
  <c r="C71" i="4"/>
  <c r="B71" i="4" s="1"/>
  <c r="Q70" i="4"/>
  <c r="O70" i="4"/>
  <c r="P70" i="4" s="1"/>
  <c r="M70" i="4"/>
  <c r="K70" i="4"/>
  <c r="I70" i="4"/>
  <c r="H70" i="4"/>
  <c r="F70" i="4"/>
  <c r="E70" i="4"/>
  <c r="D70" i="4"/>
  <c r="C70" i="4"/>
  <c r="B70" i="4" s="1"/>
  <c r="Q69" i="4"/>
  <c r="O69" i="4"/>
  <c r="P69" i="4" s="1"/>
  <c r="M69" i="4"/>
  <c r="K69" i="4"/>
  <c r="I69" i="4"/>
  <c r="H69" i="4"/>
  <c r="F69" i="4"/>
  <c r="E69" i="4"/>
  <c r="D69" i="4"/>
  <c r="C69" i="4"/>
  <c r="B69" i="4" s="1"/>
  <c r="Q68" i="4"/>
  <c r="O68" i="4"/>
  <c r="P68" i="4" s="1"/>
  <c r="M68" i="4"/>
  <c r="K68" i="4"/>
  <c r="I68" i="4"/>
  <c r="H68" i="4"/>
  <c r="F68" i="4"/>
  <c r="E68" i="4"/>
  <c r="D68" i="4"/>
  <c r="C68" i="4"/>
  <c r="B68" i="4" s="1"/>
  <c r="Q67" i="4"/>
  <c r="O67" i="4"/>
  <c r="P67" i="4" s="1"/>
  <c r="M67" i="4"/>
  <c r="K67" i="4"/>
  <c r="I67" i="4"/>
  <c r="H67" i="4"/>
  <c r="F67" i="4"/>
  <c r="E67" i="4"/>
  <c r="D67" i="4"/>
  <c r="C67" i="4"/>
  <c r="B67" i="4" s="1"/>
  <c r="Q66" i="4"/>
  <c r="O66" i="4"/>
  <c r="P66" i="4" s="1"/>
  <c r="M66" i="4"/>
  <c r="K66" i="4"/>
  <c r="I66" i="4"/>
  <c r="H66" i="4"/>
  <c r="F66" i="4"/>
  <c r="E66" i="4"/>
  <c r="D66" i="4"/>
  <c r="C66" i="4"/>
  <c r="B66" i="4" s="1"/>
  <c r="Q65" i="4"/>
  <c r="O65" i="4"/>
  <c r="P65" i="4" s="1"/>
  <c r="M65" i="4"/>
  <c r="K65" i="4"/>
  <c r="I65" i="4"/>
  <c r="H65" i="4"/>
  <c r="F65" i="4"/>
  <c r="E65" i="4"/>
  <c r="D65" i="4"/>
  <c r="C65" i="4"/>
  <c r="B65" i="4" s="1"/>
  <c r="Q64" i="4"/>
  <c r="O64" i="4"/>
  <c r="P64" i="4" s="1"/>
  <c r="M64" i="4"/>
  <c r="K64" i="4"/>
  <c r="I64" i="4"/>
  <c r="H64" i="4"/>
  <c r="F64" i="4"/>
  <c r="E64" i="4"/>
  <c r="D64" i="4"/>
  <c r="C64" i="4"/>
  <c r="B64" i="4" s="1"/>
  <c r="Q63" i="4"/>
  <c r="O63" i="4"/>
  <c r="P63" i="4" s="1"/>
  <c r="M63" i="4"/>
  <c r="K63" i="4"/>
  <c r="I63" i="4"/>
  <c r="H63" i="4"/>
  <c r="F63" i="4"/>
  <c r="E63" i="4"/>
  <c r="D63" i="4"/>
  <c r="C63" i="4"/>
  <c r="B63" i="4" s="1"/>
  <c r="Q62" i="4"/>
  <c r="O62" i="4"/>
  <c r="P62" i="4" s="1"/>
  <c r="M62" i="4"/>
  <c r="K62" i="4"/>
  <c r="I62" i="4"/>
  <c r="H62" i="4"/>
  <c r="F62" i="4"/>
  <c r="E62" i="4"/>
  <c r="D62" i="4"/>
  <c r="C62" i="4"/>
  <c r="B62" i="4" s="1"/>
  <c r="Q61" i="4"/>
  <c r="O61" i="4"/>
  <c r="P61" i="4" s="1"/>
  <c r="M61" i="4"/>
  <c r="K61" i="4"/>
  <c r="I61" i="4"/>
  <c r="H61" i="4"/>
  <c r="F61" i="4"/>
  <c r="E61" i="4"/>
  <c r="D61" i="4"/>
  <c r="C61" i="4"/>
  <c r="B61" i="4" s="1"/>
  <c r="Q60" i="4"/>
  <c r="O60" i="4"/>
  <c r="P60" i="4" s="1"/>
  <c r="M60" i="4"/>
  <c r="K60" i="4"/>
  <c r="I60" i="4"/>
  <c r="H60" i="4"/>
  <c r="F60" i="4"/>
  <c r="E60" i="4"/>
  <c r="D60" i="4"/>
  <c r="C60" i="4"/>
  <c r="B60" i="4" s="1"/>
  <c r="Q59" i="4"/>
  <c r="O59" i="4"/>
  <c r="P59" i="4" s="1"/>
  <c r="M59" i="4"/>
  <c r="K59" i="4"/>
  <c r="I59" i="4"/>
  <c r="H59" i="4"/>
  <c r="F59" i="4"/>
  <c r="E59" i="4"/>
  <c r="D59" i="4"/>
  <c r="C59" i="4"/>
  <c r="B59" i="4" s="1"/>
  <c r="Q58" i="4"/>
  <c r="O58" i="4"/>
  <c r="P58" i="4" s="1"/>
  <c r="M58" i="4"/>
  <c r="K58" i="4"/>
  <c r="I58" i="4"/>
  <c r="H58" i="4"/>
  <c r="F58" i="4"/>
  <c r="E58" i="4"/>
  <c r="D58" i="4"/>
  <c r="C58" i="4"/>
  <c r="B58" i="4" s="1"/>
  <c r="Q57" i="4"/>
  <c r="O57" i="4"/>
  <c r="P57" i="4" s="1"/>
  <c r="M57" i="4"/>
  <c r="K57" i="4"/>
  <c r="I57" i="4"/>
  <c r="H57" i="4"/>
  <c r="F57" i="4"/>
  <c r="E57" i="4"/>
  <c r="D57" i="4"/>
  <c r="C57" i="4"/>
  <c r="B57" i="4" s="1"/>
  <c r="Q56" i="4"/>
  <c r="O56" i="4"/>
  <c r="P56" i="4" s="1"/>
  <c r="M56" i="4"/>
  <c r="K56" i="4"/>
  <c r="I56" i="4"/>
  <c r="H56" i="4"/>
  <c r="F56" i="4"/>
  <c r="E56" i="4"/>
  <c r="D56" i="4"/>
  <c r="C56" i="4"/>
  <c r="B56" i="4" s="1"/>
  <c r="Q55" i="4"/>
  <c r="O55" i="4"/>
  <c r="P55" i="4" s="1"/>
  <c r="M55" i="4"/>
  <c r="K55" i="4"/>
  <c r="I55" i="4"/>
  <c r="H55" i="4"/>
  <c r="F55" i="4"/>
  <c r="E55" i="4"/>
  <c r="D55" i="4"/>
  <c r="C55" i="4"/>
  <c r="B55" i="4" s="1"/>
  <c r="Q54" i="4"/>
  <c r="O54" i="4"/>
  <c r="P54" i="4" s="1"/>
  <c r="M54" i="4"/>
  <c r="K54" i="4"/>
  <c r="I54" i="4"/>
  <c r="H54" i="4"/>
  <c r="F54" i="4"/>
  <c r="E54" i="4"/>
  <c r="D54" i="4"/>
  <c r="C54" i="4"/>
  <c r="B54" i="4" s="1"/>
  <c r="Q53" i="4"/>
  <c r="O53" i="4"/>
  <c r="P53" i="4" s="1"/>
  <c r="M53" i="4"/>
  <c r="K53" i="4"/>
  <c r="I53" i="4"/>
  <c r="H53" i="4"/>
  <c r="F53" i="4"/>
  <c r="E53" i="4"/>
  <c r="D53" i="4"/>
  <c r="C53" i="4"/>
  <c r="B53" i="4" s="1"/>
  <c r="Q52" i="4"/>
  <c r="O52" i="4"/>
  <c r="P52" i="4" s="1"/>
  <c r="M52" i="4"/>
  <c r="K52" i="4"/>
  <c r="I52" i="4"/>
  <c r="H52" i="4"/>
  <c r="F52" i="4"/>
  <c r="E52" i="4"/>
  <c r="D52" i="4"/>
  <c r="C52" i="4"/>
  <c r="B52" i="4" s="1"/>
  <c r="Q51" i="4"/>
  <c r="O51" i="4"/>
  <c r="P51" i="4" s="1"/>
  <c r="M51" i="4"/>
  <c r="K51" i="4"/>
  <c r="I51" i="4"/>
  <c r="H51" i="4"/>
  <c r="F51" i="4"/>
  <c r="E51" i="4"/>
  <c r="D51" i="4"/>
  <c r="C51" i="4"/>
  <c r="B51" i="4" s="1"/>
  <c r="Q50" i="4"/>
  <c r="O50" i="4"/>
  <c r="P50" i="4" s="1"/>
  <c r="M50" i="4"/>
  <c r="K50" i="4"/>
  <c r="I50" i="4"/>
  <c r="H50" i="4"/>
  <c r="F50" i="4"/>
  <c r="E50" i="4"/>
  <c r="D50" i="4"/>
  <c r="C50" i="4"/>
  <c r="B50" i="4" s="1"/>
  <c r="Q49" i="4"/>
  <c r="O49" i="4"/>
  <c r="P49" i="4" s="1"/>
  <c r="M49" i="4"/>
  <c r="K49" i="4"/>
  <c r="I49" i="4"/>
  <c r="H49" i="4"/>
  <c r="F49" i="4"/>
  <c r="E49" i="4"/>
  <c r="D49" i="4"/>
  <c r="C49" i="4"/>
  <c r="B49" i="4" s="1"/>
  <c r="Q48" i="4"/>
  <c r="O48" i="4"/>
  <c r="P48" i="4" s="1"/>
  <c r="M48" i="4"/>
  <c r="K48" i="4"/>
  <c r="I48" i="4"/>
  <c r="H48" i="4"/>
  <c r="F48" i="4"/>
  <c r="E48" i="4"/>
  <c r="D48" i="4"/>
  <c r="C48" i="4"/>
  <c r="B48" i="4" s="1"/>
  <c r="Q47" i="4"/>
  <c r="O47" i="4"/>
  <c r="P47" i="4" s="1"/>
  <c r="M47" i="4"/>
  <c r="K47" i="4"/>
  <c r="I47" i="4"/>
  <c r="H47" i="4"/>
  <c r="F47" i="4"/>
  <c r="E47" i="4"/>
  <c r="D47" i="4"/>
  <c r="C47" i="4"/>
  <c r="B47" i="4" s="1"/>
  <c r="Q46" i="4"/>
  <c r="O46" i="4"/>
  <c r="P46" i="4" s="1"/>
  <c r="M46" i="4"/>
  <c r="K46" i="4"/>
  <c r="I46" i="4"/>
  <c r="H46" i="4"/>
  <c r="F46" i="4"/>
  <c r="E46" i="4"/>
  <c r="D46" i="4"/>
  <c r="C46" i="4"/>
  <c r="B46" i="4" s="1"/>
  <c r="Q45" i="4"/>
  <c r="O45" i="4"/>
  <c r="P45" i="4" s="1"/>
  <c r="M45" i="4"/>
  <c r="K45" i="4"/>
  <c r="I45" i="4"/>
  <c r="H45" i="4"/>
  <c r="F45" i="4"/>
  <c r="E45" i="4"/>
  <c r="D45" i="4"/>
  <c r="C45" i="4"/>
  <c r="B45" i="4" s="1"/>
  <c r="Q44" i="4"/>
  <c r="O44" i="4"/>
  <c r="P44" i="4" s="1"/>
  <c r="M44" i="4"/>
  <c r="K44" i="4"/>
  <c r="I44" i="4"/>
  <c r="H44" i="4"/>
  <c r="F44" i="4"/>
  <c r="E44" i="4"/>
  <c r="D44" i="4"/>
  <c r="C44" i="4"/>
  <c r="B44" i="4" s="1"/>
  <c r="Q43" i="4"/>
  <c r="O43" i="4"/>
  <c r="P43" i="4" s="1"/>
  <c r="M43" i="4"/>
  <c r="K43" i="4"/>
  <c r="I43" i="4"/>
  <c r="H43" i="4"/>
  <c r="F43" i="4"/>
  <c r="E43" i="4"/>
  <c r="D43" i="4"/>
  <c r="C43" i="4"/>
  <c r="B43" i="4" s="1"/>
  <c r="Q42" i="4"/>
  <c r="O42" i="4"/>
  <c r="P42" i="4" s="1"/>
  <c r="M42" i="4"/>
  <c r="K42" i="4"/>
  <c r="I42" i="4"/>
  <c r="H42" i="4"/>
  <c r="F42" i="4"/>
  <c r="E42" i="4"/>
  <c r="D42" i="4"/>
  <c r="C42" i="4"/>
  <c r="B42" i="4" s="1"/>
  <c r="Q41" i="4"/>
  <c r="O41" i="4"/>
  <c r="P41" i="4" s="1"/>
  <c r="M41" i="4"/>
  <c r="K41" i="4"/>
  <c r="I41" i="4"/>
  <c r="H41" i="4"/>
  <c r="F41" i="4"/>
  <c r="E41" i="4"/>
  <c r="D41" i="4"/>
  <c r="C41" i="4"/>
  <c r="B41" i="4" s="1"/>
  <c r="Q40" i="4"/>
  <c r="O40" i="4"/>
  <c r="P40" i="4" s="1"/>
  <c r="M40" i="4"/>
  <c r="K40" i="4"/>
  <c r="I40" i="4"/>
  <c r="H40" i="4"/>
  <c r="F40" i="4"/>
  <c r="E40" i="4"/>
  <c r="D40" i="4"/>
  <c r="C40" i="4"/>
  <c r="B40" i="4" s="1"/>
  <c r="Q39" i="4"/>
  <c r="O39" i="4"/>
  <c r="P39" i="4" s="1"/>
  <c r="M39" i="4"/>
  <c r="K39" i="4"/>
  <c r="I39" i="4"/>
  <c r="H39" i="4"/>
  <c r="F39" i="4"/>
  <c r="E39" i="4"/>
  <c r="D39" i="4"/>
  <c r="C39" i="4"/>
  <c r="B39" i="4" s="1"/>
  <c r="Q38" i="4"/>
  <c r="O38" i="4"/>
  <c r="P38" i="4" s="1"/>
  <c r="M38" i="4"/>
  <c r="K38" i="4"/>
  <c r="I38" i="4"/>
  <c r="H38" i="4"/>
  <c r="F38" i="4"/>
  <c r="E38" i="4"/>
  <c r="D38" i="4"/>
  <c r="C38" i="4"/>
  <c r="B38" i="4" s="1"/>
  <c r="Q37" i="4"/>
  <c r="O37" i="4"/>
  <c r="P37" i="4" s="1"/>
  <c r="M37" i="4"/>
  <c r="K37" i="4"/>
  <c r="I37" i="4"/>
  <c r="H37" i="4"/>
  <c r="F37" i="4"/>
  <c r="E37" i="4"/>
  <c r="D37" i="4"/>
  <c r="C37" i="4"/>
  <c r="B37" i="4" s="1"/>
  <c r="Q36" i="4"/>
  <c r="O36" i="4"/>
  <c r="P36" i="4" s="1"/>
  <c r="M36" i="4"/>
  <c r="K36" i="4"/>
  <c r="I36" i="4"/>
  <c r="H36" i="4"/>
  <c r="F36" i="4"/>
  <c r="E36" i="4"/>
  <c r="D36" i="4"/>
  <c r="C36" i="4"/>
  <c r="B36" i="4" s="1"/>
  <c r="Q35" i="4"/>
  <c r="O35" i="4"/>
  <c r="P35" i="4" s="1"/>
  <c r="M35" i="4"/>
  <c r="K35" i="4"/>
  <c r="I35" i="4"/>
  <c r="H35" i="4"/>
  <c r="F35" i="4"/>
  <c r="E35" i="4"/>
  <c r="D35" i="4"/>
  <c r="C35" i="4"/>
  <c r="B35" i="4" s="1"/>
  <c r="Q34" i="4"/>
  <c r="O34" i="4"/>
  <c r="P34" i="4" s="1"/>
  <c r="M34" i="4"/>
  <c r="K34" i="4"/>
  <c r="I34" i="4"/>
  <c r="H34" i="4"/>
  <c r="F34" i="4"/>
  <c r="E34" i="4"/>
  <c r="D34" i="4"/>
  <c r="C34" i="4"/>
  <c r="B34" i="4" s="1"/>
  <c r="Q33" i="4"/>
  <c r="O33" i="4"/>
  <c r="P33" i="4" s="1"/>
  <c r="M33" i="4"/>
  <c r="K33" i="4"/>
  <c r="I33" i="4"/>
  <c r="H33" i="4"/>
  <c r="F33" i="4"/>
  <c r="E33" i="4"/>
  <c r="D33" i="4"/>
  <c r="C33" i="4"/>
  <c r="B33" i="4" s="1"/>
  <c r="Q32" i="4"/>
  <c r="O32" i="4"/>
  <c r="P32" i="4" s="1"/>
  <c r="M32" i="4"/>
  <c r="K32" i="4"/>
  <c r="I32" i="4"/>
  <c r="H32" i="4"/>
  <c r="F32" i="4"/>
  <c r="E32" i="4"/>
  <c r="D32" i="4"/>
  <c r="C32" i="4"/>
  <c r="B32" i="4" s="1"/>
  <c r="Q31" i="4"/>
  <c r="O31" i="4"/>
  <c r="P31" i="4" s="1"/>
  <c r="M31" i="4"/>
  <c r="K31" i="4"/>
  <c r="I31" i="4"/>
  <c r="H31" i="4"/>
  <c r="F31" i="4"/>
  <c r="E31" i="4"/>
  <c r="D31" i="4"/>
  <c r="C31" i="4"/>
  <c r="B31" i="4" s="1"/>
  <c r="Q30" i="4"/>
  <c r="O30" i="4"/>
  <c r="P30" i="4" s="1"/>
  <c r="M30" i="4"/>
  <c r="K30" i="4"/>
  <c r="I30" i="4"/>
  <c r="H30" i="4"/>
  <c r="F30" i="4"/>
  <c r="E30" i="4"/>
  <c r="D30" i="4"/>
  <c r="C30" i="4"/>
  <c r="B30" i="4" s="1"/>
  <c r="Q29" i="4"/>
  <c r="O29" i="4"/>
  <c r="P29" i="4" s="1"/>
  <c r="M29" i="4"/>
  <c r="K29" i="4"/>
  <c r="I29" i="4"/>
  <c r="H29" i="4"/>
  <c r="F29" i="4"/>
  <c r="E29" i="4"/>
  <c r="D29" i="4"/>
  <c r="C29" i="4"/>
  <c r="B29" i="4" s="1"/>
  <c r="Q28" i="4"/>
  <c r="O28" i="4"/>
  <c r="P28" i="4" s="1"/>
  <c r="M28" i="4"/>
  <c r="K28" i="4"/>
  <c r="I28" i="4"/>
  <c r="H28" i="4"/>
  <c r="F28" i="4"/>
  <c r="E28" i="4"/>
  <c r="D28" i="4"/>
  <c r="C28" i="4"/>
  <c r="B28" i="4" s="1"/>
  <c r="Q27" i="4"/>
  <c r="O27" i="4"/>
  <c r="P27" i="4" s="1"/>
  <c r="M27" i="4"/>
  <c r="K27" i="4"/>
  <c r="I27" i="4"/>
  <c r="H27" i="4"/>
  <c r="F27" i="4"/>
  <c r="E27" i="4"/>
  <c r="D27" i="4"/>
  <c r="C27" i="4"/>
  <c r="B27" i="4" s="1"/>
  <c r="Q26" i="4"/>
  <c r="O26" i="4"/>
  <c r="P26" i="4" s="1"/>
  <c r="M26" i="4"/>
  <c r="K26" i="4"/>
  <c r="I26" i="4"/>
  <c r="H26" i="4"/>
  <c r="F26" i="4"/>
  <c r="E26" i="4"/>
  <c r="D26" i="4"/>
  <c r="C26" i="4"/>
  <c r="B26" i="4" s="1"/>
  <c r="Q25" i="4"/>
  <c r="O25" i="4"/>
  <c r="P25" i="4" s="1"/>
  <c r="M25" i="4"/>
  <c r="K25" i="4"/>
  <c r="I25" i="4"/>
  <c r="H25" i="4"/>
  <c r="F25" i="4"/>
  <c r="E25" i="4"/>
  <c r="D25" i="4"/>
  <c r="C25" i="4"/>
  <c r="B25" i="4" s="1"/>
  <c r="Q24" i="4"/>
  <c r="O24" i="4"/>
  <c r="P24" i="4" s="1"/>
  <c r="M24" i="4"/>
  <c r="K24" i="4"/>
  <c r="I24" i="4"/>
  <c r="H24" i="4"/>
  <c r="F24" i="4"/>
  <c r="E24" i="4"/>
  <c r="D24" i="4"/>
  <c r="C24" i="4"/>
  <c r="B24" i="4" s="1"/>
  <c r="Q23" i="4"/>
  <c r="O23" i="4"/>
  <c r="P23" i="4" s="1"/>
  <c r="M23" i="4"/>
  <c r="K23" i="4"/>
  <c r="I23" i="4"/>
  <c r="H23" i="4"/>
  <c r="F23" i="4"/>
  <c r="E23" i="4"/>
  <c r="D23" i="4"/>
  <c r="C23" i="4"/>
  <c r="B23" i="4" s="1"/>
  <c r="Q22" i="4"/>
  <c r="O22" i="4"/>
  <c r="P22" i="4" s="1"/>
  <c r="M22" i="4"/>
  <c r="K22" i="4"/>
  <c r="I22" i="4"/>
  <c r="H22" i="4"/>
  <c r="F22" i="4"/>
  <c r="E22" i="4"/>
  <c r="D22" i="4"/>
  <c r="C22" i="4"/>
  <c r="B22" i="4" s="1"/>
  <c r="Q21" i="4"/>
  <c r="O21" i="4"/>
  <c r="P21" i="4" s="1"/>
  <c r="M21" i="4"/>
  <c r="K21" i="4"/>
  <c r="I21" i="4"/>
  <c r="H21" i="4"/>
  <c r="F21" i="4"/>
  <c r="E21" i="4"/>
  <c r="D21" i="4"/>
  <c r="C21" i="4"/>
  <c r="B21" i="4" s="1"/>
  <c r="Q20" i="4"/>
  <c r="O20" i="4"/>
  <c r="P20" i="4" s="1"/>
  <c r="M20" i="4"/>
  <c r="K20" i="4"/>
  <c r="I20" i="4"/>
  <c r="H20" i="4"/>
  <c r="F20" i="4"/>
  <c r="E20" i="4"/>
  <c r="D20" i="4"/>
  <c r="C20" i="4"/>
  <c r="B20" i="4" s="1"/>
  <c r="Q19" i="4"/>
  <c r="O19" i="4"/>
  <c r="P19" i="4" s="1"/>
  <c r="M19" i="4"/>
  <c r="K19" i="4"/>
  <c r="I19" i="4"/>
  <c r="H19" i="4"/>
  <c r="F19" i="4"/>
  <c r="E19" i="4"/>
  <c r="D19" i="4"/>
  <c r="C19" i="4"/>
  <c r="B19" i="4" s="1"/>
  <c r="Q18" i="4"/>
  <c r="O18" i="4"/>
  <c r="P18" i="4" s="1"/>
  <c r="M18" i="4"/>
  <c r="K18" i="4"/>
  <c r="I18" i="4"/>
  <c r="H18" i="4"/>
  <c r="F18" i="4"/>
  <c r="E18" i="4"/>
  <c r="D18" i="4"/>
  <c r="C18" i="4"/>
  <c r="B18" i="4" s="1"/>
  <c r="Q17" i="4"/>
  <c r="O17" i="4"/>
  <c r="P17" i="4" s="1"/>
  <c r="M17" i="4"/>
  <c r="K17" i="4"/>
  <c r="I17" i="4"/>
  <c r="H17" i="4"/>
  <c r="F17" i="4"/>
  <c r="E17" i="4"/>
  <c r="D17" i="4"/>
  <c r="C17" i="4"/>
  <c r="B17" i="4" s="1"/>
  <c r="Q16" i="4"/>
  <c r="O16" i="4"/>
  <c r="P16" i="4" s="1"/>
  <c r="M16" i="4"/>
  <c r="K16" i="4"/>
  <c r="I16" i="4"/>
  <c r="H16" i="4"/>
  <c r="F16" i="4"/>
  <c r="E16" i="4"/>
  <c r="D16" i="4"/>
  <c r="C16" i="4"/>
  <c r="B16" i="4" s="1"/>
  <c r="Q15" i="4"/>
  <c r="O15" i="4"/>
  <c r="P15" i="4" s="1"/>
  <c r="M15" i="4"/>
  <c r="K15" i="4"/>
  <c r="I15" i="4"/>
  <c r="H15" i="4"/>
  <c r="F15" i="4"/>
  <c r="E15" i="4"/>
  <c r="D15" i="4"/>
  <c r="C15" i="4"/>
  <c r="B15" i="4" s="1"/>
  <c r="Q14" i="4"/>
  <c r="O14" i="4"/>
  <c r="P14" i="4" s="1"/>
  <c r="M14" i="4"/>
  <c r="K14" i="4"/>
  <c r="I14" i="4"/>
  <c r="H14" i="4"/>
  <c r="F14" i="4"/>
  <c r="E14" i="4"/>
  <c r="D14" i="4"/>
  <c r="C14" i="4"/>
  <c r="B14" i="4" s="1"/>
  <c r="Q13" i="4"/>
  <c r="O13" i="4"/>
  <c r="P13" i="4" s="1"/>
  <c r="M13" i="4"/>
  <c r="K13" i="4"/>
  <c r="I13" i="4"/>
  <c r="H13" i="4"/>
  <c r="F13" i="4"/>
  <c r="E13" i="4"/>
  <c r="D13" i="4"/>
  <c r="C13" i="4"/>
  <c r="B13" i="4" s="1"/>
  <c r="Q12" i="4"/>
  <c r="O12" i="4"/>
  <c r="P12" i="4" s="1"/>
  <c r="M12" i="4"/>
  <c r="K12" i="4"/>
  <c r="I12" i="4"/>
  <c r="H12" i="4"/>
  <c r="F12" i="4"/>
  <c r="E12" i="4"/>
  <c r="D12" i="4"/>
  <c r="C12" i="4"/>
  <c r="B12" i="4" s="1"/>
  <c r="Q11" i="4"/>
  <c r="O11" i="4"/>
  <c r="P11" i="4" s="1"/>
  <c r="M11" i="4"/>
  <c r="K11" i="4"/>
  <c r="I11" i="4"/>
  <c r="H11" i="4"/>
  <c r="F11" i="4"/>
  <c r="E11" i="4"/>
  <c r="D11" i="4"/>
  <c r="C11" i="4"/>
  <c r="B11" i="4" s="1"/>
  <c r="Q10" i="4"/>
  <c r="O10" i="4"/>
  <c r="P10" i="4" s="1"/>
  <c r="M10" i="4"/>
  <c r="K10" i="4"/>
  <c r="I10" i="4"/>
  <c r="H10" i="4"/>
  <c r="F10" i="4"/>
  <c r="E10" i="4"/>
  <c r="D10" i="4"/>
  <c r="C10" i="4"/>
  <c r="B10" i="4" s="1"/>
  <c r="Q9" i="4"/>
  <c r="O9" i="4"/>
  <c r="P9" i="4" s="1"/>
  <c r="M9" i="4"/>
  <c r="K9" i="4"/>
  <c r="I9" i="4"/>
  <c r="H9" i="4"/>
  <c r="F9" i="4"/>
  <c r="E9" i="4"/>
  <c r="D9" i="4"/>
  <c r="C9" i="4"/>
  <c r="B9" i="4" s="1"/>
  <c r="I6" i="4"/>
  <c r="I4" i="4"/>
  <c r="I3" i="4"/>
  <c r="I2" i="4"/>
  <c r="U528" i="3"/>
  <c r="T528" i="3"/>
  <c r="S528" i="3"/>
  <c r="R528" i="3"/>
  <c r="Q528" i="3"/>
  <c r="P528" i="3"/>
  <c r="O528" i="3"/>
  <c r="N528" i="3"/>
  <c r="M528" i="3"/>
  <c r="L528" i="3"/>
  <c r="K528" i="3"/>
  <c r="J528" i="3"/>
  <c r="V527" i="3"/>
  <c r="F527" i="3"/>
  <c r="E527" i="3"/>
  <c r="D527" i="3"/>
  <c r="C527" i="3"/>
  <c r="B527" i="3"/>
  <c r="V526" i="3"/>
  <c r="F526" i="3"/>
  <c r="E526" i="3"/>
  <c r="D526" i="3"/>
  <c r="C526" i="3"/>
  <c r="B526" i="3"/>
  <c r="V525" i="3"/>
  <c r="F525" i="3"/>
  <c r="E525" i="3"/>
  <c r="D525" i="3"/>
  <c r="C525" i="3"/>
  <c r="B525" i="3"/>
  <c r="V524" i="3"/>
  <c r="F524" i="3"/>
  <c r="E524" i="3"/>
  <c r="D524" i="3"/>
  <c r="C524" i="3"/>
  <c r="B524" i="3"/>
  <c r="V523" i="3"/>
  <c r="F523" i="3"/>
  <c r="E523" i="3"/>
  <c r="D523" i="3"/>
  <c r="C523" i="3"/>
  <c r="B523" i="3"/>
  <c r="V522" i="3"/>
  <c r="F522" i="3"/>
  <c r="E522" i="3"/>
  <c r="D522" i="3"/>
  <c r="C522" i="3"/>
  <c r="B522" i="3"/>
  <c r="V521" i="3"/>
  <c r="F521" i="3"/>
  <c r="E521" i="3"/>
  <c r="D521" i="3"/>
  <c r="C521" i="3"/>
  <c r="B521" i="3"/>
  <c r="V520" i="3"/>
  <c r="F520" i="3"/>
  <c r="E520" i="3"/>
  <c r="D520" i="3"/>
  <c r="C520" i="3"/>
  <c r="B520" i="3"/>
  <c r="V519" i="3"/>
  <c r="F519" i="3"/>
  <c r="E519" i="3"/>
  <c r="D519" i="3"/>
  <c r="C519" i="3"/>
  <c r="B519" i="3"/>
  <c r="V518" i="3"/>
  <c r="F518" i="3"/>
  <c r="E518" i="3"/>
  <c r="D518" i="3"/>
  <c r="C518" i="3"/>
  <c r="B518" i="3"/>
  <c r="V517" i="3"/>
  <c r="F517" i="3"/>
  <c r="E517" i="3"/>
  <c r="D517" i="3"/>
  <c r="C517" i="3"/>
  <c r="B517" i="3"/>
  <c r="V516" i="3"/>
  <c r="F516" i="3"/>
  <c r="E516" i="3"/>
  <c r="D516" i="3"/>
  <c r="C516" i="3"/>
  <c r="B516" i="3"/>
  <c r="V515" i="3"/>
  <c r="F515" i="3"/>
  <c r="E515" i="3"/>
  <c r="D515" i="3"/>
  <c r="C515" i="3"/>
  <c r="B515" i="3"/>
  <c r="V514" i="3"/>
  <c r="F514" i="3"/>
  <c r="E514" i="3"/>
  <c r="D514" i="3"/>
  <c r="C514" i="3"/>
  <c r="B514" i="3"/>
  <c r="V513" i="3"/>
  <c r="F513" i="3"/>
  <c r="E513" i="3"/>
  <c r="D513" i="3"/>
  <c r="C513" i="3"/>
  <c r="B513" i="3"/>
  <c r="V512" i="3"/>
  <c r="F512" i="3"/>
  <c r="E512" i="3"/>
  <c r="D512" i="3"/>
  <c r="C512" i="3"/>
  <c r="B512" i="3"/>
  <c r="V511" i="3"/>
  <c r="F511" i="3"/>
  <c r="E511" i="3"/>
  <c r="D511" i="3"/>
  <c r="C511" i="3"/>
  <c r="B511" i="3"/>
  <c r="V510" i="3"/>
  <c r="F510" i="3"/>
  <c r="E510" i="3"/>
  <c r="D510" i="3"/>
  <c r="C510" i="3"/>
  <c r="B510" i="3"/>
  <c r="V509" i="3"/>
  <c r="F509" i="3"/>
  <c r="E509" i="3"/>
  <c r="D509" i="3"/>
  <c r="C509" i="3"/>
  <c r="B509" i="3"/>
  <c r="V508" i="3"/>
  <c r="F508" i="3"/>
  <c r="E508" i="3"/>
  <c r="D508" i="3"/>
  <c r="C508" i="3"/>
  <c r="B508" i="3"/>
  <c r="V507" i="3"/>
  <c r="F507" i="3"/>
  <c r="E507" i="3"/>
  <c r="D507" i="3"/>
  <c r="C507" i="3"/>
  <c r="B507" i="3"/>
  <c r="V506" i="3"/>
  <c r="F506" i="3"/>
  <c r="E506" i="3"/>
  <c r="D506" i="3"/>
  <c r="C506" i="3"/>
  <c r="B506" i="3"/>
  <c r="V505" i="3"/>
  <c r="F505" i="3"/>
  <c r="E505" i="3"/>
  <c r="D505" i="3"/>
  <c r="C505" i="3"/>
  <c r="B505" i="3"/>
  <c r="V504" i="3"/>
  <c r="F504" i="3"/>
  <c r="E504" i="3"/>
  <c r="D504" i="3"/>
  <c r="C504" i="3"/>
  <c r="B504" i="3"/>
  <c r="V503" i="3"/>
  <c r="F503" i="3"/>
  <c r="E503" i="3"/>
  <c r="D503" i="3"/>
  <c r="C503" i="3"/>
  <c r="B503" i="3"/>
  <c r="V502" i="3"/>
  <c r="F502" i="3"/>
  <c r="E502" i="3"/>
  <c r="D502" i="3"/>
  <c r="C502" i="3"/>
  <c r="B502" i="3"/>
  <c r="V501" i="3"/>
  <c r="F501" i="3"/>
  <c r="E501" i="3"/>
  <c r="D501" i="3"/>
  <c r="C501" i="3"/>
  <c r="B501" i="3"/>
  <c r="V500" i="3"/>
  <c r="F500" i="3"/>
  <c r="E500" i="3"/>
  <c r="D500" i="3"/>
  <c r="C500" i="3"/>
  <c r="B500" i="3"/>
  <c r="V499" i="3"/>
  <c r="F499" i="3"/>
  <c r="E499" i="3"/>
  <c r="D499" i="3"/>
  <c r="C499" i="3"/>
  <c r="B499" i="3"/>
  <c r="V498" i="3"/>
  <c r="F498" i="3"/>
  <c r="E498" i="3"/>
  <c r="D498" i="3"/>
  <c r="C498" i="3"/>
  <c r="B498" i="3"/>
  <c r="V497" i="3"/>
  <c r="F497" i="3"/>
  <c r="E497" i="3"/>
  <c r="D497" i="3"/>
  <c r="C497" i="3"/>
  <c r="B497" i="3"/>
  <c r="V496" i="3"/>
  <c r="F496" i="3"/>
  <c r="E496" i="3"/>
  <c r="D496" i="3"/>
  <c r="C496" i="3"/>
  <c r="B496" i="3"/>
  <c r="V495" i="3"/>
  <c r="F495" i="3"/>
  <c r="E495" i="3"/>
  <c r="D495" i="3"/>
  <c r="C495" i="3"/>
  <c r="B495" i="3"/>
  <c r="V494" i="3"/>
  <c r="F494" i="3"/>
  <c r="E494" i="3"/>
  <c r="D494" i="3"/>
  <c r="C494" i="3"/>
  <c r="B494" i="3"/>
  <c r="V493" i="3"/>
  <c r="F493" i="3"/>
  <c r="E493" i="3"/>
  <c r="D493" i="3"/>
  <c r="C493" i="3"/>
  <c r="B493" i="3"/>
  <c r="V492" i="3"/>
  <c r="F492" i="3"/>
  <c r="E492" i="3"/>
  <c r="D492" i="3"/>
  <c r="C492" i="3"/>
  <c r="B492" i="3"/>
  <c r="V491" i="3"/>
  <c r="F491" i="3"/>
  <c r="E491" i="3"/>
  <c r="D491" i="3"/>
  <c r="C491" i="3"/>
  <c r="B491" i="3"/>
  <c r="V490" i="3"/>
  <c r="F490" i="3"/>
  <c r="E490" i="3"/>
  <c r="D490" i="3"/>
  <c r="C490" i="3"/>
  <c r="B490" i="3"/>
  <c r="V489" i="3"/>
  <c r="F489" i="3"/>
  <c r="E489" i="3"/>
  <c r="D489" i="3"/>
  <c r="C489" i="3"/>
  <c r="B489" i="3"/>
  <c r="V488" i="3"/>
  <c r="F488" i="3"/>
  <c r="E488" i="3"/>
  <c r="D488" i="3"/>
  <c r="C488" i="3"/>
  <c r="B488" i="3"/>
  <c r="V487" i="3"/>
  <c r="F487" i="3"/>
  <c r="E487" i="3"/>
  <c r="D487" i="3"/>
  <c r="C487" i="3"/>
  <c r="B487" i="3"/>
  <c r="V486" i="3"/>
  <c r="F486" i="3"/>
  <c r="E486" i="3"/>
  <c r="D486" i="3"/>
  <c r="C486" i="3"/>
  <c r="B486" i="3"/>
  <c r="V485" i="3"/>
  <c r="F485" i="3"/>
  <c r="E485" i="3"/>
  <c r="D485" i="3"/>
  <c r="C485" i="3"/>
  <c r="B485" i="3"/>
  <c r="V484" i="3"/>
  <c r="F484" i="3"/>
  <c r="E484" i="3"/>
  <c r="D484" i="3"/>
  <c r="C484" i="3"/>
  <c r="B484" i="3"/>
  <c r="V483" i="3"/>
  <c r="F483" i="3"/>
  <c r="E483" i="3"/>
  <c r="D483" i="3"/>
  <c r="C483" i="3"/>
  <c r="B483" i="3"/>
  <c r="V482" i="3"/>
  <c r="F482" i="3"/>
  <c r="E482" i="3"/>
  <c r="D482" i="3"/>
  <c r="C482" i="3"/>
  <c r="B482" i="3"/>
  <c r="V481" i="3"/>
  <c r="F481" i="3"/>
  <c r="E481" i="3"/>
  <c r="D481" i="3"/>
  <c r="C481" i="3"/>
  <c r="B481" i="3"/>
  <c r="V480" i="3"/>
  <c r="F480" i="3"/>
  <c r="E480" i="3"/>
  <c r="D480" i="3"/>
  <c r="C480" i="3"/>
  <c r="B480" i="3"/>
  <c r="V479" i="3"/>
  <c r="F479" i="3"/>
  <c r="E479" i="3"/>
  <c r="D479" i="3"/>
  <c r="C479" i="3"/>
  <c r="B479" i="3"/>
  <c r="V478" i="3"/>
  <c r="F478" i="3"/>
  <c r="E478" i="3"/>
  <c r="D478" i="3"/>
  <c r="C478" i="3"/>
  <c r="B478" i="3"/>
  <c r="V477" i="3"/>
  <c r="F477" i="3"/>
  <c r="E477" i="3"/>
  <c r="D477" i="3"/>
  <c r="C477" i="3"/>
  <c r="B477" i="3"/>
  <c r="V476" i="3"/>
  <c r="F476" i="3"/>
  <c r="E476" i="3"/>
  <c r="D476" i="3"/>
  <c r="C476" i="3"/>
  <c r="B476" i="3"/>
  <c r="V475" i="3"/>
  <c r="F475" i="3"/>
  <c r="E475" i="3"/>
  <c r="D475" i="3"/>
  <c r="C475" i="3"/>
  <c r="B475" i="3"/>
  <c r="V474" i="3"/>
  <c r="F474" i="3"/>
  <c r="E474" i="3"/>
  <c r="D474" i="3"/>
  <c r="C474" i="3"/>
  <c r="B474" i="3"/>
  <c r="V473" i="3"/>
  <c r="F473" i="3"/>
  <c r="E473" i="3"/>
  <c r="D473" i="3"/>
  <c r="C473" i="3"/>
  <c r="B473" i="3"/>
  <c r="V472" i="3"/>
  <c r="F472" i="3"/>
  <c r="E472" i="3"/>
  <c r="D472" i="3"/>
  <c r="C472" i="3"/>
  <c r="B472" i="3"/>
  <c r="V471" i="3"/>
  <c r="F471" i="3"/>
  <c r="E471" i="3"/>
  <c r="D471" i="3"/>
  <c r="C471" i="3"/>
  <c r="B471" i="3"/>
  <c r="V470" i="3"/>
  <c r="F470" i="3"/>
  <c r="E470" i="3"/>
  <c r="D470" i="3"/>
  <c r="C470" i="3"/>
  <c r="B470" i="3"/>
  <c r="V469" i="3"/>
  <c r="F469" i="3"/>
  <c r="E469" i="3"/>
  <c r="D469" i="3"/>
  <c r="C469" i="3"/>
  <c r="B469" i="3"/>
  <c r="V468" i="3"/>
  <c r="F468" i="3"/>
  <c r="E468" i="3"/>
  <c r="D468" i="3"/>
  <c r="C468" i="3"/>
  <c r="B468" i="3"/>
  <c r="V467" i="3"/>
  <c r="F467" i="3"/>
  <c r="E467" i="3"/>
  <c r="D467" i="3"/>
  <c r="C467" i="3"/>
  <c r="B467" i="3"/>
  <c r="V466" i="3"/>
  <c r="F466" i="3"/>
  <c r="E466" i="3"/>
  <c r="D466" i="3"/>
  <c r="C466" i="3"/>
  <c r="B466" i="3"/>
  <c r="V465" i="3"/>
  <c r="F465" i="3"/>
  <c r="E465" i="3"/>
  <c r="D465" i="3"/>
  <c r="C465" i="3"/>
  <c r="B465" i="3"/>
  <c r="V464" i="3"/>
  <c r="F464" i="3"/>
  <c r="E464" i="3"/>
  <c r="D464" i="3"/>
  <c r="C464" i="3"/>
  <c r="B464" i="3"/>
  <c r="V463" i="3"/>
  <c r="F463" i="3"/>
  <c r="E463" i="3"/>
  <c r="D463" i="3"/>
  <c r="C463" i="3"/>
  <c r="B463" i="3"/>
  <c r="V462" i="3"/>
  <c r="F462" i="3"/>
  <c r="E462" i="3"/>
  <c r="D462" i="3"/>
  <c r="C462" i="3"/>
  <c r="B462" i="3"/>
  <c r="V461" i="3"/>
  <c r="F461" i="3"/>
  <c r="E461" i="3"/>
  <c r="D461" i="3"/>
  <c r="C461" i="3"/>
  <c r="B461" i="3"/>
  <c r="V460" i="3"/>
  <c r="F460" i="3"/>
  <c r="E460" i="3"/>
  <c r="D460" i="3"/>
  <c r="C460" i="3"/>
  <c r="B460" i="3"/>
  <c r="V459" i="3"/>
  <c r="F459" i="3"/>
  <c r="E459" i="3"/>
  <c r="D459" i="3"/>
  <c r="C459" i="3"/>
  <c r="B459" i="3"/>
  <c r="V458" i="3"/>
  <c r="F458" i="3"/>
  <c r="E458" i="3"/>
  <c r="D458" i="3"/>
  <c r="C458" i="3"/>
  <c r="B458" i="3"/>
  <c r="V457" i="3"/>
  <c r="F457" i="3"/>
  <c r="E457" i="3"/>
  <c r="D457" i="3"/>
  <c r="C457" i="3"/>
  <c r="B457" i="3"/>
  <c r="V456" i="3"/>
  <c r="F456" i="3"/>
  <c r="E456" i="3"/>
  <c r="D456" i="3"/>
  <c r="C456" i="3"/>
  <c r="B456" i="3"/>
  <c r="V455" i="3"/>
  <c r="F455" i="3"/>
  <c r="E455" i="3"/>
  <c r="D455" i="3"/>
  <c r="C455" i="3"/>
  <c r="B455" i="3"/>
  <c r="V454" i="3"/>
  <c r="F454" i="3"/>
  <c r="E454" i="3"/>
  <c r="D454" i="3"/>
  <c r="C454" i="3"/>
  <c r="B454" i="3"/>
  <c r="V453" i="3"/>
  <c r="F453" i="3"/>
  <c r="E453" i="3"/>
  <c r="D453" i="3"/>
  <c r="C453" i="3"/>
  <c r="B453" i="3"/>
  <c r="V452" i="3"/>
  <c r="F452" i="3"/>
  <c r="E452" i="3"/>
  <c r="D452" i="3"/>
  <c r="C452" i="3"/>
  <c r="B452" i="3"/>
  <c r="V451" i="3"/>
  <c r="F451" i="3"/>
  <c r="E451" i="3"/>
  <c r="D451" i="3"/>
  <c r="C451" i="3"/>
  <c r="B451" i="3"/>
  <c r="V450" i="3"/>
  <c r="F450" i="3"/>
  <c r="E450" i="3"/>
  <c r="D450" i="3"/>
  <c r="C450" i="3"/>
  <c r="B450" i="3"/>
  <c r="V449" i="3"/>
  <c r="F449" i="3"/>
  <c r="E449" i="3"/>
  <c r="D449" i="3"/>
  <c r="C449" i="3"/>
  <c r="B449" i="3"/>
  <c r="V448" i="3"/>
  <c r="F448" i="3"/>
  <c r="E448" i="3"/>
  <c r="D448" i="3"/>
  <c r="C448" i="3"/>
  <c r="B448" i="3"/>
  <c r="V447" i="3"/>
  <c r="F447" i="3"/>
  <c r="E447" i="3"/>
  <c r="D447" i="3"/>
  <c r="C447" i="3"/>
  <c r="B447" i="3"/>
  <c r="V446" i="3"/>
  <c r="F446" i="3"/>
  <c r="E446" i="3"/>
  <c r="D446" i="3"/>
  <c r="C446" i="3"/>
  <c r="B446" i="3"/>
  <c r="V445" i="3"/>
  <c r="F445" i="3"/>
  <c r="E445" i="3"/>
  <c r="D445" i="3"/>
  <c r="C445" i="3"/>
  <c r="B445" i="3"/>
  <c r="V444" i="3"/>
  <c r="F444" i="3"/>
  <c r="E444" i="3"/>
  <c r="D444" i="3"/>
  <c r="C444" i="3"/>
  <c r="B444" i="3"/>
  <c r="V443" i="3"/>
  <c r="F443" i="3"/>
  <c r="E443" i="3"/>
  <c r="D443" i="3"/>
  <c r="C443" i="3"/>
  <c r="B443" i="3"/>
  <c r="V442" i="3"/>
  <c r="F442" i="3"/>
  <c r="E442" i="3"/>
  <c r="D442" i="3"/>
  <c r="C442" i="3"/>
  <c r="B442" i="3"/>
  <c r="V441" i="3"/>
  <c r="F441" i="3"/>
  <c r="E441" i="3"/>
  <c r="D441" i="3"/>
  <c r="C441" i="3"/>
  <c r="B441" i="3"/>
  <c r="V440" i="3"/>
  <c r="F440" i="3"/>
  <c r="E440" i="3"/>
  <c r="D440" i="3"/>
  <c r="C440" i="3"/>
  <c r="B440" i="3"/>
  <c r="V439" i="3"/>
  <c r="F439" i="3"/>
  <c r="E439" i="3"/>
  <c r="D439" i="3"/>
  <c r="C439" i="3"/>
  <c r="B439" i="3"/>
  <c r="V438" i="3"/>
  <c r="F438" i="3"/>
  <c r="E438" i="3"/>
  <c r="D438" i="3"/>
  <c r="C438" i="3"/>
  <c r="B438" i="3"/>
  <c r="V437" i="3"/>
  <c r="F437" i="3"/>
  <c r="E437" i="3"/>
  <c r="D437" i="3"/>
  <c r="C437" i="3"/>
  <c r="B437" i="3"/>
  <c r="V436" i="3"/>
  <c r="F436" i="3"/>
  <c r="E436" i="3"/>
  <c r="D436" i="3"/>
  <c r="C436" i="3"/>
  <c r="B436" i="3"/>
  <c r="V435" i="3"/>
  <c r="F435" i="3"/>
  <c r="E435" i="3"/>
  <c r="D435" i="3"/>
  <c r="C435" i="3"/>
  <c r="B435" i="3"/>
  <c r="V434" i="3"/>
  <c r="F434" i="3"/>
  <c r="E434" i="3"/>
  <c r="D434" i="3"/>
  <c r="C434" i="3"/>
  <c r="B434" i="3"/>
  <c r="V433" i="3"/>
  <c r="F433" i="3"/>
  <c r="E433" i="3"/>
  <c r="D433" i="3"/>
  <c r="C433" i="3"/>
  <c r="B433" i="3"/>
  <c r="V432" i="3"/>
  <c r="F432" i="3"/>
  <c r="E432" i="3"/>
  <c r="D432" i="3"/>
  <c r="C432" i="3"/>
  <c r="B432" i="3"/>
  <c r="V431" i="3"/>
  <c r="F431" i="3"/>
  <c r="E431" i="3"/>
  <c r="D431" i="3"/>
  <c r="C431" i="3"/>
  <c r="B431" i="3"/>
  <c r="V430" i="3"/>
  <c r="F430" i="3"/>
  <c r="E430" i="3"/>
  <c r="D430" i="3"/>
  <c r="C430" i="3"/>
  <c r="B430" i="3"/>
  <c r="V429" i="3"/>
  <c r="F429" i="3"/>
  <c r="E429" i="3"/>
  <c r="D429" i="3"/>
  <c r="C429" i="3"/>
  <c r="B429" i="3"/>
  <c r="V428" i="3"/>
  <c r="F428" i="3"/>
  <c r="E428" i="3"/>
  <c r="D428" i="3"/>
  <c r="C428" i="3"/>
  <c r="B428" i="3"/>
  <c r="V427" i="3"/>
  <c r="F427" i="3"/>
  <c r="E427" i="3"/>
  <c r="D427" i="3"/>
  <c r="C427" i="3"/>
  <c r="B427" i="3"/>
  <c r="V426" i="3"/>
  <c r="F426" i="3"/>
  <c r="E426" i="3"/>
  <c r="D426" i="3"/>
  <c r="C426" i="3"/>
  <c r="B426" i="3"/>
  <c r="V425" i="3"/>
  <c r="F425" i="3"/>
  <c r="E425" i="3"/>
  <c r="D425" i="3"/>
  <c r="C425" i="3"/>
  <c r="B425" i="3"/>
  <c r="V424" i="3"/>
  <c r="F424" i="3"/>
  <c r="E424" i="3"/>
  <c r="D424" i="3"/>
  <c r="C424" i="3"/>
  <c r="B424" i="3"/>
  <c r="V423" i="3"/>
  <c r="F423" i="3"/>
  <c r="E423" i="3"/>
  <c r="D423" i="3"/>
  <c r="C423" i="3"/>
  <c r="B423" i="3"/>
  <c r="V422" i="3"/>
  <c r="F422" i="3"/>
  <c r="E422" i="3"/>
  <c r="D422" i="3"/>
  <c r="C422" i="3"/>
  <c r="B422" i="3"/>
  <c r="V421" i="3"/>
  <c r="F421" i="3"/>
  <c r="E421" i="3"/>
  <c r="D421" i="3"/>
  <c r="C421" i="3"/>
  <c r="B421" i="3"/>
  <c r="V420" i="3"/>
  <c r="F420" i="3"/>
  <c r="E420" i="3"/>
  <c r="D420" i="3"/>
  <c r="C420" i="3"/>
  <c r="B420" i="3"/>
  <c r="V419" i="3"/>
  <c r="F419" i="3"/>
  <c r="E419" i="3"/>
  <c r="D419" i="3"/>
  <c r="C419" i="3"/>
  <c r="B419" i="3"/>
  <c r="V418" i="3"/>
  <c r="F418" i="3"/>
  <c r="E418" i="3"/>
  <c r="D418" i="3"/>
  <c r="C418" i="3"/>
  <c r="B418" i="3"/>
  <c r="V417" i="3"/>
  <c r="F417" i="3"/>
  <c r="E417" i="3"/>
  <c r="D417" i="3"/>
  <c r="C417" i="3"/>
  <c r="B417" i="3"/>
  <c r="V416" i="3"/>
  <c r="F416" i="3"/>
  <c r="E416" i="3"/>
  <c r="D416" i="3"/>
  <c r="C416" i="3"/>
  <c r="B416" i="3"/>
  <c r="V415" i="3"/>
  <c r="F415" i="3"/>
  <c r="E415" i="3"/>
  <c r="D415" i="3"/>
  <c r="C415" i="3"/>
  <c r="B415" i="3"/>
  <c r="V414" i="3"/>
  <c r="F414" i="3"/>
  <c r="E414" i="3"/>
  <c r="D414" i="3"/>
  <c r="C414" i="3"/>
  <c r="B414" i="3"/>
  <c r="V413" i="3"/>
  <c r="F413" i="3"/>
  <c r="E413" i="3"/>
  <c r="D413" i="3"/>
  <c r="C413" i="3"/>
  <c r="B413" i="3"/>
  <c r="V412" i="3"/>
  <c r="F412" i="3"/>
  <c r="E412" i="3"/>
  <c r="D412" i="3"/>
  <c r="C412" i="3"/>
  <c r="B412" i="3"/>
  <c r="V411" i="3"/>
  <c r="F411" i="3"/>
  <c r="E411" i="3"/>
  <c r="D411" i="3"/>
  <c r="C411" i="3"/>
  <c r="B411" i="3"/>
  <c r="V410" i="3"/>
  <c r="F410" i="3"/>
  <c r="E410" i="3"/>
  <c r="D410" i="3"/>
  <c r="C410" i="3"/>
  <c r="B410" i="3"/>
  <c r="V409" i="3"/>
  <c r="F409" i="3"/>
  <c r="E409" i="3"/>
  <c r="D409" i="3"/>
  <c r="C409" i="3"/>
  <c r="B409" i="3"/>
  <c r="V408" i="3"/>
  <c r="F408" i="3"/>
  <c r="E408" i="3"/>
  <c r="D408" i="3"/>
  <c r="C408" i="3"/>
  <c r="B408" i="3"/>
  <c r="V407" i="3"/>
  <c r="F407" i="3"/>
  <c r="E407" i="3"/>
  <c r="D407" i="3"/>
  <c r="C407" i="3"/>
  <c r="B407" i="3"/>
  <c r="V406" i="3"/>
  <c r="F406" i="3"/>
  <c r="E406" i="3"/>
  <c r="D406" i="3"/>
  <c r="C406" i="3"/>
  <c r="B406" i="3"/>
  <c r="V405" i="3"/>
  <c r="F405" i="3"/>
  <c r="E405" i="3"/>
  <c r="D405" i="3"/>
  <c r="C405" i="3"/>
  <c r="B405" i="3"/>
  <c r="V404" i="3"/>
  <c r="F404" i="3"/>
  <c r="E404" i="3"/>
  <c r="D404" i="3"/>
  <c r="C404" i="3"/>
  <c r="B404" i="3"/>
  <c r="V403" i="3"/>
  <c r="F403" i="3"/>
  <c r="E403" i="3"/>
  <c r="D403" i="3"/>
  <c r="C403" i="3"/>
  <c r="B403" i="3"/>
  <c r="V402" i="3"/>
  <c r="F402" i="3"/>
  <c r="E402" i="3"/>
  <c r="D402" i="3"/>
  <c r="C402" i="3"/>
  <c r="B402" i="3"/>
  <c r="V401" i="3"/>
  <c r="F401" i="3"/>
  <c r="E401" i="3"/>
  <c r="D401" i="3"/>
  <c r="C401" i="3"/>
  <c r="B401" i="3"/>
  <c r="V400" i="3"/>
  <c r="F400" i="3"/>
  <c r="E400" i="3"/>
  <c r="D400" i="3"/>
  <c r="C400" i="3"/>
  <c r="B400" i="3"/>
  <c r="V399" i="3"/>
  <c r="F399" i="3"/>
  <c r="E399" i="3"/>
  <c r="D399" i="3"/>
  <c r="C399" i="3"/>
  <c r="B399" i="3"/>
  <c r="V398" i="3"/>
  <c r="F398" i="3"/>
  <c r="E398" i="3"/>
  <c r="D398" i="3"/>
  <c r="C398" i="3"/>
  <c r="B398" i="3"/>
  <c r="V397" i="3"/>
  <c r="F397" i="3"/>
  <c r="E397" i="3"/>
  <c r="D397" i="3"/>
  <c r="C397" i="3"/>
  <c r="B397" i="3"/>
  <c r="V396" i="3"/>
  <c r="F396" i="3"/>
  <c r="E396" i="3"/>
  <c r="D396" i="3"/>
  <c r="C396" i="3"/>
  <c r="B396" i="3"/>
  <c r="V395" i="3"/>
  <c r="F395" i="3"/>
  <c r="E395" i="3"/>
  <c r="D395" i="3"/>
  <c r="C395" i="3"/>
  <c r="B395" i="3"/>
  <c r="V394" i="3"/>
  <c r="F394" i="3"/>
  <c r="E394" i="3"/>
  <c r="D394" i="3"/>
  <c r="C394" i="3"/>
  <c r="B394" i="3"/>
  <c r="V393" i="3"/>
  <c r="F393" i="3"/>
  <c r="E393" i="3"/>
  <c r="D393" i="3"/>
  <c r="C393" i="3"/>
  <c r="B393" i="3"/>
  <c r="V392" i="3"/>
  <c r="F392" i="3"/>
  <c r="E392" i="3"/>
  <c r="D392" i="3"/>
  <c r="C392" i="3"/>
  <c r="B392" i="3"/>
  <c r="V391" i="3"/>
  <c r="F391" i="3"/>
  <c r="E391" i="3"/>
  <c r="D391" i="3"/>
  <c r="C391" i="3"/>
  <c r="B391" i="3"/>
  <c r="V390" i="3"/>
  <c r="F390" i="3"/>
  <c r="E390" i="3"/>
  <c r="D390" i="3"/>
  <c r="C390" i="3"/>
  <c r="B390" i="3"/>
  <c r="V389" i="3"/>
  <c r="F389" i="3"/>
  <c r="E389" i="3"/>
  <c r="D389" i="3"/>
  <c r="C389" i="3"/>
  <c r="B389" i="3"/>
  <c r="V388" i="3"/>
  <c r="F388" i="3"/>
  <c r="E388" i="3"/>
  <c r="D388" i="3"/>
  <c r="C388" i="3"/>
  <c r="B388" i="3"/>
  <c r="V387" i="3"/>
  <c r="F387" i="3"/>
  <c r="E387" i="3"/>
  <c r="D387" i="3"/>
  <c r="C387" i="3"/>
  <c r="B387" i="3"/>
  <c r="V386" i="3"/>
  <c r="F386" i="3"/>
  <c r="E386" i="3"/>
  <c r="D386" i="3"/>
  <c r="C386" i="3"/>
  <c r="B386" i="3"/>
  <c r="V385" i="3"/>
  <c r="F385" i="3"/>
  <c r="E385" i="3"/>
  <c r="D385" i="3"/>
  <c r="C385" i="3"/>
  <c r="B385" i="3"/>
  <c r="V384" i="3"/>
  <c r="F384" i="3"/>
  <c r="E384" i="3"/>
  <c r="D384" i="3"/>
  <c r="C384" i="3"/>
  <c r="B384" i="3"/>
  <c r="V383" i="3"/>
  <c r="F383" i="3"/>
  <c r="E383" i="3"/>
  <c r="D383" i="3"/>
  <c r="C383" i="3"/>
  <c r="B383" i="3"/>
  <c r="V382" i="3"/>
  <c r="F382" i="3"/>
  <c r="E382" i="3"/>
  <c r="D382" i="3"/>
  <c r="C382" i="3"/>
  <c r="B382" i="3"/>
  <c r="V381" i="3"/>
  <c r="F381" i="3"/>
  <c r="E381" i="3"/>
  <c r="D381" i="3"/>
  <c r="C381" i="3"/>
  <c r="B381" i="3"/>
  <c r="V380" i="3"/>
  <c r="F380" i="3"/>
  <c r="E380" i="3"/>
  <c r="D380" i="3"/>
  <c r="C380" i="3"/>
  <c r="B380" i="3"/>
  <c r="V379" i="3"/>
  <c r="F379" i="3"/>
  <c r="E379" i="3"/>
  <c r="D379" i="3"/>
  <c r="C379" i="3"/>
  <c r="B379" i="3"/>
  <c r="V378" i="3"/>
  <c r="F378" i="3"/>
  <c r="E378" i="3"/>
  <c r="D378" i="3"/>
  <c r="C378" i="3"/>
  <c r="B378" i="3"/>
  <c r="V377" i="3"/>
  <c r="F377" i="3"/>
  <c r="E377" i="3"/>
  <c r="D377" i="3"/>
  <c r="C377" i="3"/>
  <c r="B377" i="3"/>
  <c r="V376" i="3"/>
  <c r="F376" i="3"/>
  <c r="E376" i="3"/>
  <c r="D376" i="3"/>
  <c r="C376" i="3"/>
  <c r="B376" i="3"/>
  <c r="V375" i="3"/>
  <c r="F375" i="3"/>
  <c r="E375" i="3"/>
  <c r="D375" i="3"/>
  <c r="C375" i="3"/>
  <c r="B375" i="3"/>
  <c r="V374" i="3"/>
  <c r="F374" i="3"/>
  <c r="E374" i="3"/>
  <c r="D374" i="3"/>
  <c r="C374" i="3"/>
  <c r="B374" i="3"/>
  <c r="V373" i="3"/>
  <c r="F373" i="3"/>
  <c r="E373" i="3"/>
  <c r="D373" i="3"/>
  <c r="C373" i="3"/>
  <c r="B373" i="3"/>
  <c r="V372" i="3"/>
  <c r="F372" i="3"/>
  <c r="E372" i="3"/>
  <c r="D372" i="3"/>
  <c r="C372" i="3"/>
  <c r="B372" i="3"/>
  <c r="V371" i="3"/>
  <c r="F371" i="3"/>
  <c r="E371" i="3"/>
  <c r="D371" i="3"/>
  <c r="C371" i="3"/>
  <c r="B371" i="3"/>
  <c r="V370" i="3"/>
  <c r="F370" i="3"/>
  <c r="E370" i="3"/>
  <c r="D370" i="3"/>
  <c r="C370" i="3"/>
  <c r="B370" i="3"/>
  <c r="V369" i="3"/>
  <c r="F369" i="3"/>
  <c r="E369" i="3"/>
  <c r="D369" i="3"/>
  <c r="C369" i="3"/>
  <c r="B369" i="3"/>
  <c r="V368" i="3"/>
  <c r="F368" i="3"/>
  <c r="E368" i="3"/>
  <c r="D368" i="3"/>
  <c r="C368" i="3"/>
  <c r="B368" i="3"/>
  <c r="V367" i="3"/>
  <c r="F367" i="3"/>
  <c r="E367" i="3"/>
  <c r="D367" i="3"/>
  <c r="C367" i="3"/>
  <c r="B367" i="3"/>
  <c r="V366" i="3"/>
  <c r="F366" i="3"/>
  <c r="E366" i="3"/>
  <c r="D366" i="3"/>
  <c r="C366" i="3"/>
  <c r="B366" i="3"/>
  <c r="V365" i="3"/>
  <c r="F365" i="3"/>
  <c r="E365" i="3"/>
  <c r="D365" i="3"/>
  <c r="C365" i="3"/>
  <c r="B365" i="3"/>
  <c r="V364" i="3"/>
  <c r="F364" i="3"/>
  <c r="E364" i="3"/>
  <c r="D364" i="3"/>
  <c r="C364" i="3"/>
  <c r="B364" i="3"/>
  <c r="V363" i="3"/>
  <c r="F363" i="3"/>
  <c r="E363" i="3"/>
  <c r="D363" i="3"/>
  <c r="C363" i="3"/>
  <c r="B363" i="3"/>
  <c r="V362" i="3"/>
  <c r="F362" i="3"/>
  <c r="E362" i="3"/>
  <c r="D362" i="3"/>
  <c r="C362" i="3"/>
  <c r="B362" i="3"/>
  <c r="V361" i="3"/>
  <c r="F361" i="3"/>
  <c r="E361" i="3"/>
  <c r="D361" i="3"/>
  <c r="C361" i="3"/>
  <c r="B361" i="3"/>
  <c r="V360" i="3"/>
  <c r="F360" i="3"/>
  <c r="E360" i="3"/>
  <c r="D360" i="3"/>
  <c r="C360" i="3"/>
  <c r="B360" i="3"/>
  <c r="V359" i="3"/>
  <c r="F359" i="3"/>
  <c r="E359" i="3"/>
  <c r="D359" i="3"/>
  <c r="C359" i="3"/>
  <c r="B359" i="3"/>
  <c r="V358" i="3"/>
  <c r="F358" i="3"/>
  <c r="E358" i="3"/>
  <c r="D358" i="3"/>
  <c r="C358" i="3"/>
  <c r="B358" i="3"/>
  <c r="V357" i="3"/>
  <c r="F357" i="3"/>
  <c r="E357" i="3"/>
  <c r="D357" i="3"/>
  <c r="C357" i="3"/>
  <c r="B357" i="3"/>
  <c r="V356" i="3"/>
  <c r="F356" i="3"/>
  <c r="E356" i="3"/>
  <c r="D356" i="3"/>
  <c r="C356" i="3"/>
  <c r="B356" i="3"/>
  <c r="V355" i="3"/>
  <c r="F355" i="3"/>
  <c r="E355" i="3"/>
  <c r="D355" i="3"/>
  <c r="C355" i="3"/>
  <c r="B355" i="3"/>
  <c r="V354" i="3"/>
  <c r="F354" i="3"/>
  <c r="E354" i="3"/>
  <c r="D354" i="3"/>
  <c r="C354" i="3"/>
  <c r="B354" i="3"/>
  <c r="V353" i="3"/>
  <c r="F353" i="3"/>
  <c r="E353" i="3"/>
  <c r="D353" i="3"/>
  <c r="C353" i="3"/>
  <c r="B353" i="3"/>
  <c r="V352" i="3"/>
  <c r="F352" i="3"/>
  <c r="E352" i="3"/>
  <c r="D352" i="3"/>
  <c r="C352" i="3"/>
  <c r="B352" i="3"/>
  <c r="V351" i="3"/>
  <c r="F351" i="3"/>
  <c r="E351" i="3"/>
  <c r="D351" i="3"/>
  <c r="C351" i="3"/>
  <c r="B351" i="3"/>
  <c r="V350" i="3"/>
  <c r="F350" i="3"/>
  <c r="E350" i="3"/>
  <c r="D350" i="3"/>
  <c r="C350" i="3"/>
  <c r="B350" i="3"/>
  <c r="V349" i="3"/>
  <c r="F349" i="3"/>
  <c r="E349" i="3"/>
  <c r="D349" i="3"/>
  <c r="C349" i="3"/>
  <c r="B349" i="3"/>
  <c r="V348" i="3"/>
  <c r="F348" i="3"/>
  <c r="E348" i="3"/>
  <c r="D348" i="3"/>
  <c r="C348" i="3"/>
  <c r="B348" i="3"/>
  <c r="V347" i="3"/>
  <c r="F347" i="3"/>
  <c r="E347" i="3"/>
  <c r="D347" i="3"/>
  <c r="C347" i="3"/>
  <c r="B347" i="3"/>
  <c r="V346" i="3"/>
  <c r="F346" i="3"/>
  <c r="E346" i="3"/>
  <c r="D346" i="3"/>
  <c r="C346" i="3"/>
  <c r="B346" i="3"/>
  <c r="V345" i="3"/>
  <c r="F345" i="3"/>
  <c r="E345" i="3"/>
  <c r="D345" i="3"/>
  <c r="C345" i="3"/>
  <c r="B345" i="3"/>
  <c r="V344" i="3"/>
  <c r="F344" i="3"/>
  <c r="E344" i="3"/>
  <c r="D344" i="3"/>
  <c r="C344" i="3"/>
  <c r="B344" i="3"/>
  <c r="V343" i="3"/>
  <c r="F343" i="3"/>
  <c r="E343" i="3"/>
  <c r="D343" i="3"/>
  <c r="C343" i="3"/>
  <c r="B343" i="3"/>
  <c r="V342" i="3"/>
  <c r="F342" i="3"/>
  <c r="E342" i="3"/>
  <c r="D342" i="3"/>
  <c r="C342" i="3"/>
  <c r="B342" i="3"/>
  <c r="V341" i="3"/>
  <c r="F341" i="3"/>
  <c r="E341" i="3"/>
  <c r="D341" i="3"/>
  <c r="C341" i="3"/>
  <c r="B341" i="3"/>
  <c r="V340" i="3"/>
  <c r="F340" i="3"/>
  <c r="E340" i="3"/>
  <c r="D340" i="3"/>
  <c r="C340" i="3"/>
  <c r="B340" i="3"/>
  <c r="V339" i="3"/>
  <c r="F339" i="3"/>
  <c r="E339" i="3"/>
  <c r="D339" i="3"/>
  <c r="C339" i="3"/>
  <c r="B339" i="3"/>
  <c r="V338" i="3"/>
  <c r="F338" i="3"/>
  <c r="E338" i="3"/>
  <c r="D338" i="3"/>
  <c r="C338" i="3"/>
  <c r="B338" i="3"/>
  <c r="V337" i="3"/>
  <c r="F337" i="3"/>
  <c r="E337" i="3"/>
  <c r="D337" i="3"/>
  <c r="C337" i="3"/>
  <c r="B337" i="3"/>
  <c r="V336" i="3"/>
  <c r="F336" i="3"/>
  <c r="E336" i="3"/>
  <c r="D336" i="3"/>
  <c r="C336" i="3"/>
  <c r="B336" i="3"/>
  <c r="V335" i="3"/>
  <c r="F335" i="3"/>
  <c r="E335" i="3"/>
  <c r="D335" i="3"/>
  <c r="C335" i="3"/>
  <c r="B335" i="3"/>
  <c r="V334" i="3"/>
  <c r="F334" i="3"/>
  <c r="E334" i="3"/>
  <c r="D334" i="3"/>
  <c r="C334" i="3"/>
  <c r="B334" i="3"/>
  <c r="V333" i="3"/>
  <c r="F333" i="3"/>
  <c r="E333" i="3"/>
  <c r="D333" i="3"/>
  <c r="C333" i="3"/>
  <c r="B333" i="3"/>
  <c r="V332" i="3"/>
  <c r="F332" i="3"/>
  <c r="E332" i="3"/>
  <c r="D332" i="3"/>
  <c r="C332" i="3"/>
  <c r="B332" i="3"/>
  <c r="V331" i="3"/>
  <c r="F331" i="3"/>
  <c r="E331" i="3"/>
  <c r="D331" i="3"/>
  <c r="C331" i="3"/>
  <c r="B331" i="3"/>
  <c r="V330" i="3"/>
  <c r="F330" i="3"/>
  <c r="E330" i="3"/>
  <c r="D330" i="3"/>
  <c r="C330" i="3"/>
  <c r="B330" i="3"/>
  <c r="V329" i="3"/>
  <c r="F329" i="3"/>
  <c r="E329" i="3"/>
  <c r="D329" i="3"/>
  <c r="C329" i="3"/>
  <c r="B329" i="3"/>
  <c r="V328" i="3"/>
  <c r="F328" i="3"/>
  <c r="E328" i="3"/>
  <c r="D328" i="3"/>
  <c r="C328" i="3"/>
  <c r="B328" i="3"/>
  <c r="V327" i="3"/>
  <c r="F327" i="3"/>
  <c r="E327" i="3"/>
  <c r="D327" i="3"/>
  <c r="C327" i="3"/>
  <c r="B327" i="3"/>
  <c r="V326" i="3"/>
  <c r="F326" i="3"/>
  <c r="E326" i="3"/>
  <c r="D326" i="3"/>
  <c r="C326" i="3"/>
  <c r="B326" i="3"/>
  <c r="V325" i="3"/>
  <c r="F325" i="3"/>
  <c r="E325" i="3"/>
  <c r="D325" i="3"/>
  <c r="C325" i="3"/>
  <c r="B325" i="3"/>
  <c r="V324" i="3"/>
  <c r="F324" i="3"/>
  <c r="E324" i="3"/>
  <c r="D324" i="3"/>
  <c r="C324" i="3"/>
  <c r="B324" i="3"/>
  <c r="V323" i="3"/>
  <c r="F323" i="3"/>
  <c r="E323" i="3"/>
  <c r="D323" i="3"/>
  <c r="C323" i="3"/>
  <c r="B323" i="3"/>
  <c r="V322" i="3"/>
  <c r="F322" i="3"/>
  <c r="E322" i="3"/>
  <c r="D322" i="3"/>
  <c r="C322" i="3"/>
  <c r="B322" i="3"/>
  <c r="V321" i="3"/>
  <c r="F321" i="3"/>
  <c r="E321" i="3"/>
  <c r="D321" i="3"/>
  <c r="C321" i="3"/>
  <c r="B321" i="3"/>
  <c r="V320" i="3"/>
  <c r="F320" i="3"/>
  <c r="E320" i="3"/>
  <c r="D320" i="3"/>
  <c r="C320" i="3"/>
  <c r="B320" i="3"/>
  <c r="V319" i="3"/>
  <c r="F319" i="3"/>
  <c r="E319" i="3"/>
  <c r="D319" i="3"/>
  <c r="C319" i="3"/>
  <c r="B319" i="3"/>
  <c r="V318" i="3"/>
  <c r="F318" i="3"/>
  <c r="E318" i="3"/>
  <c r="D318" i="3"/>
  <c r="C318" i="3"/>
  <c r="B318" i="3"/>
  <c r="V317" i="3"/>
  <c r="F317" i="3"/>
  <c r="E317" i="3"/>
  <c r="D317" i="3"/>
  <c r="C317" i="3"/>
  <c r="B317" i="3"/>
  <c r="V316" i="3"/>
  <c r="F316" i="3"/>
  <c r="E316" i="3"/>
  <c r="D316" i="3"/>
  <c r="C316" i="3"/>
  <c r="B316" i="3"/>
  <c r="V315" i="3"/>
  <c r="F315" i="3"/>
  <c r="E315" i="3"/>
  <c r="D315" i="3"/>
  <c r="C315" i="3"/>
  <c r="B315" i="3"/>
  <c r="V314" i="3"/>
  <c r="F314" i="3"/>
  <c r="E314" i="3"/>
  <c r="D314" i="3"/>
  <c r="C314" i="3"/>
  <c r="B314" i="3"/>
  <c r="V313" i="3"/>
  <c r="F313" i="3"/>
  <c r="E313" i="3"/>
  <c r="D313" i="3"/>
  <c r="C313" i="3"/>
  <c r="B313" i="3"/>
  <c r="V312" i="3"/>
  <c r="F312" i="3"/>
  <c r="E312" i="3"/>
  <c r="D312" i="3"/>
  <c r="C312" i="3"/>
  <c r="B312" i="3"/>
  <c r="V311" i="3"/>
  <c r="F311" i="3"/>
  <c r="E311" i="3"/>
  <c r="D311" i="3"/>
  <c r="C311" i="3"/>
  <c r="B311" i="3"/>
  <c r="V310" i="3"/>
  <c r="F310" i="3"/>
  <c r="E310" i="3"/>
  <c r="D310" i="3"/>
  <c r="C310" i="3"/>
  <c r="B310" i="3"/>
  <c r="V309" i="3"/>
  <c r="F309" i="3"/>
  <c r="E309" i="3"/>
  <c r="D309" i="3"/>
  <c r="C309" i="3"/>
  <c r="B309" i="3"/>
  <c r="V308" i="3"/>
  <c r="F308" i="3"/>
  <c r="E308" i="3"/>
  <c r="D308" i="3"/>
  <c r="C308" i="3"/>
  <c r="B308" i="3"/>
  <c r="V307" i="3"/>
  <c r="F307" i="3"/>
  <c r="E307" i="3"/>
  <c r="D307" i="3"/>
  <c r="C307" i="3"/>
  <c r="B307" i="3"/>
  <c r="V306" i="3"/>
  <c r="F306" i="3"/>
  <c r="E306" i="3"/>
  <c r="D306" i="3"/>
  <c r="C306" i="3"/>
  <c r="B306" i="3"/>
  <c r="V305" i="3"/>
  <c r="F305" i="3"/>
  <c r="E305" i="3"/>
  <c r="D305" i="3"/>
  <c r="C305" i="3"/>
  <c r="B305" i="3"/>
  <c r="V304" i="3"/>
  <c r="F304" i="3"/>
  <c r="E304" i="3"/>
  <c r="D304" i="3"/>
  <c r="C304" i="3"/>
  <c r="B304" i="3"/>
  <c r="V303" i="3"/>
  <c r="F303" i="3"/>
  <c r="E303" i="3"/>
  <c r="D303" i="3"/>
  <c r="C303" i="3"/>
  <c r="B303" i="3"/>
  <c r="V302" i="3"/>
  <c r="F302" i="3"/>
  <c r="E302" i="3"/>
  <c r="D302" i="3"/>
  <c r="C302" i="3"/>
  <c r="B302" i="3"/>
  <c r="V301" i="3"/>
  <c r="F301" i="3"/>
  <c r="E301" i="3"/>
  <c r="D301" i="3"/>
  <c r="C301" i="3"/>
  <c r="B301" i="3"/>
  <c r="V300" i="3"/>
  <c r="F300" i="3"/>
  <c r="E300" i="3"/>
  <c r="D300" i="3"/>
  <c r="C300" i="3"/>
  <c r="B300" i="3"/>
  <c r="V299" i="3"/>
  <c r="F299" i="3"/>
  <c r="E299" i="3"/>
  <c r="D299" i="3"/>
  <c r="C299" i="3"/>
  <c r="B299" i="3"/>
  <c r="V298" i="3"/>
  <c r="F298" i="3"/>
  <c r="E298" i="3"/>
  <c r="D298" i="3"/>
  <c r="C298" i="3"/>
  <c r="B298" i="3"/>
  <c r="V297" i="3"/>
  <c r="F297" i="3"/>
  <c r="E297" i="3"/>
  <c r="D297" i="3"/>
  <c r="C297" i="3"/>
  <c r="B297" i="3"/>
  <c r="V296" i="3"/>
  <c r="F296" i="3"/>
  <c r="E296" i="3"/>
  <c r="D296" i="3"/>
  <c r="C296" i="3"/>
  <c r="B296" i="3"/>
  <c r="V295" i="3"/>
  <c r="F295" i="3"/>
  <c r="E295" i="3"/>
  <c r="D295" i="3"/>
  <c r="C295" i="3"/>
  <c r="B295" i="3"/>
  <c r="V294" i="3"/>
  <c r="F294" i="3"/>
  <c r="E294" i="3"/>
  <c r="D294" i="3"/>
  <c r="C294" i="3"/>
  <c r="B294" i="3"/>
  <c r="V293" i="3"/>
  <c r="F293" i="3"/>
  <c r="E293" i="3"/>
  <c r="D293" i="3"/>
  <c r="C293" i="3"/>
  <c r="B293" i="3"/>
  <c r="V292" i="3"/>
  <c r="F292" i="3"/>
  <c r="E292" i="3"/>
  <c r="D292" i="3"/>
  <c r="C292" i="3"/>
  <c r="B292" i="3"/>
  <c r="V291" i="3"/>
  <c r="F291" i="3"/>
  <c r="E291" i="3"/>
  <c r="D291" i="3"/>
  <c r="C291" i="3"/>
  <c r="B291" i="3"/>
  <c r="V290" i="3"/>
  <c r="F290" i="3"/>
  <c r="E290" i="3"/>
  <c r="D290" i="3"/>
  <c r="C290" i="3"/>
  <c r="B290" i="3"/>
  <c r="V289" i="3"/>
  <c r="F289" i="3"/>
  <c r="E289" i="3"/>
  <c r="D289" i="3"/>
  <c r="C289" i="3"/>
  <c r="B289" i="3"/>
  <c r="V288" i="3"/>
  <c r="F288" i="3"/>
  <c r="E288" i="3"/>
  <c r="D288" i="3"/>
  <c r="C288" i="3"/>
  <c r="B288" i="3"/>
  <c r="V287" i="3"/>
  <c r="F287" i="3"/>
  <c r="E287" i="3"/>
  <c r="D287" i="3"/>
  <c r="C287" i="3"/>
  <c r="B287" i="3"/>
  <c r="V286" i="3"/>
  <c r="F286" i="3"/>
  <c r="E286" i="3"/>
  <c r="D286" i="3"/>
  <c r="C286" i="3"/>
  <c r="B286" i="3"/>
  <c r="V285" i="3"/>
  <c r="F285" i="3"/>
  <c r="E285" i="3"/>
  <c r="D285" i="3"/>
  <c r="C285" i="3"/>
  <c r="B285" i="3"/>
  <c r="V284" i="3"/>
  <c r="F284" i="3"/>
  <c r="E284" i="3"/>
  <c r="D284" i="3"/>
  <c r="C284" i="3"/>
  <c r="B284" i="3"/>
  <c r="V283" i="3"/>
  <c r="F283" i="3"/>
  <c r="E283" i="3"/>
  <c r="D283" i="3"/>
  <c r="C283" i="3"/>
  <c r="B283" i="3"/>
  <c r="V282" i="3"/>
  <c r="F282" i="3"/>
  <c r="E282" i="3"/>
  <c r="D282" i="3"/>
  <c r="C282" i="3"/>
  <c r="B282" i="3"/>
  <c r="V281" i="3"/>
  <c r="F281" i="3"/>
  <c r="E281" i="3"/>
  <c r="D281" i="3"/>
  <c r="C281" i="3"/>
  <c r="B281" i="3"/>
  <c r="V280" i="3"/>
  <c r="F280" i="3"/>
  <c r="E280" i="3"/>
  <c r="D280" i="3"/>
  <c r="C280" i="3"/>
  <c r="B280" i="3"/>
  <c r="V279" i="3"/>
  <c r="F279" i="3"/>
  <c r="E279" i="3"/>
  <c r="D279" i="3"/>
  <c r="C279" i="3"/>
  <c r="B279" i="3"/>
  <c r="V278" i="3"/>
  <c r="F278" i="3"/>
  <c r="E278" i="3"/>
  <c r="D278" i="3"/>
  <c r="C278" i="3"/>
  <c r="B278" i="3"/>
  <c r="V277" i="3"/>
  <c r="F277" i="3"/>
  <c r="E277" i="3"/>
  <c r="D277" i="3"/>
  <c r="C277" i="3"/>
  <c r="B277" i="3"/>
  <c r="V276" i="3"/>
  <c r="F276" i="3"/>
  <c r="E276" i="3"/>
  <c r="D276" i="3"/>
  <c r="C276" i="3"/>
  <c r="B276" i="3"/>
  <c r="V275" i="3"/>
  <c r="F275" i="3"/>
  <c r="E275" i="3"/>
  <c r="D275" i="3"/>
  <c r="C275" i="3"/>
  <c r="B275" i="3"/>
  <c r="V274" i="3"/>
  <c r="F274" i="3"/>
  <c r="E274" i="3"/>
  <c r="D274" i="3"/>
  <c r="C274" i="3"/>
  <c r="B274" i="3"/>
  <c r="V273" i="3"/>
  <c r="F273" i="3"/>
  <c r="E273" i="3"/>
  <c r="D273" i="3"/>
  <c r="C273" i="3"/>
  <c r="B273" i="3"/>
  <c r="V272" i="3"/>
  <c r="F272" i="3"/>
  <c r="E272" i="3"/>
  <c r="D272" i="3"/>
  <c r="C272" i="3"/>
  <c r="B272" i="3"/>
  <c r="V271" i="3"/>
  <c r="F271" i="3"/>
  <c r="E271" i="3"/>
  <c r="D271" i="3"/>
  <c r="C271" i="3"/>
  <c r="B271" i="3"/>
  <c r="V270" i="3"/>
  <c r="F270" i="3"/>
  <c r="E270" i="3"/>
  <c r="D270" i="3"/>
  <c r="C270" i="3"/>
  <c r="B270" i="3"/>
  <c r="V269" i="3"/>
  <c r="F269" i="3"/>
  <c r="E269" i="3"/>
  <c r="D269" i="3"/>
  <c r="C269" i="3"/>
  <c r="B269" i="3"/>
  <c r="V268" i="3"/>
  <c r="F268" i="3"/>
  <c r="E268" i="3"/>
  <c r="D268" i="3"/>
  <c r="C268" i="3"/>
  <c r="B268" i="3"/>
  <c r="V267" i="3"/>
  <c r="F267" i="3"/>
  <c r="E267" i="3"/>
  <c r="D267" i="3"/>
  <c r="C267" i="3"/>
  <c r="B267" i="3"/>
  <c r="V266" i="3"/>
  <c r="F266" i="3"/>
  <c r="E266" i="3"/>
  <c r="D266" i="3"/>
  <c r="C266" i="3"/>
  <c r="B266" i="3"/>
  <c r="V265" i="3"/>
  <c r="F265" i="3"/>
  <c r="E265" i="3"/>
  <c r="D265" i="3"/>
  <c r="C265" i="3"/>
  <c r="B265" i="3"/>
  <c r="V264" i="3"/>
  <c r="F264" i="3"/>
  <c r="E264" i="3"/>
  <c r="D264" i="3"/>
  <c r="C264" i="3"/>
  <c r="B264" i="3"/>
  <c r="V263" i="3"/>
  <c r="F263" i="3"/>
  <c r="E263" i="3"/>
  <c r="D263" i="3"/>
  <c r="C263" i="3"/>
  <c r="B263" i="3"/>
  <c r="V262" i="3"/>
  <c r="F262" i="3"/>
  <c r="E262" i="3"/>
  <c r="D262" i="3"/>
  <c r="C262" i="3"/>
  <c r="B262" i="3"/>
  <c r="V261" i="3"/>
  <c r="F261" i="3"/>
  <c r="E261" i="3"/>
  <c r="D261" i="3"/>
  <c r="C261" i="3"/>
  <c r="B261" i="3"/>
  <c r="V260" i="3"/>
  <c r="F260" i="3"/>
  <c r="E260" i="3"/>
  <c r="D260" i="3"/>
  <c r="C260" i="3"/>
  <c r="B260" i="3"/>
  <c r="V259" i="3"/>
  <c r="F259" i="3"/>
  <c r="E259" i="3"/>
  <c r="D259" i="3"/>
  <c r="C259" i="3"/>
  <c r="B259" i="3"/>
  <c r="V258" i="3"/>
  <c r="F258" i="3"/>
  <c r="E258" i="3"/>
  <c r="D258" i="3"/>
  <c r="C258" i="3"/>
  <c r="B258" i="3"/>
  <c r="V257" i="3"/>
  <c r="F257" i="3"/>
  <c r="E257" i="3"/>
  <c r="D257" i="3"/>
  <c r="C257" i="3"/>
  <c r="B257" i="3"/>
  <c r="V256" i="3"/>
  <c r="F256" i="3"/>
  <c r="E256" i="3"/>
  <c r="D256" i="3"/>
  <c r="C256" i="3"/>
  <c r="B256" i="3"/>
  <c r="V255" i="3"/>
  <c r="F255" i="3"/>
  <c r="E255" i="3"/>
  <c r="D255" i="3"/>
  <c r="C255" i="3"/>
  <c r="B255" i="3"/>
  <c r="V254" i="3"/>
  <c r="F254" i="3"/>
  <c r="E254" i="3"/>
  <c r="D254" i="3"/>
  <c r="C254" i="3"/>
  <c r="B254" i="3"/>
  <c r="V253" i="3"/>
  <c r="F253" i="3"/>
  <c r="E253" i="3"/>
  <c r="D253" i="3"/>
  <c r="C253" i="3"/>
  <c r="B253" i="3"/>
  <c r="V252" i="3"/>
  <c r="F252" i="3"/>
  <c r="E252" i="3"/>
  <c r="D252" i="3"/>
  <c r="C252" i="3"/>
  <c r="B252" i="3"/>
  <c r="V251" i="3"/>
  <c r="F251" i="3"/>
  <c r="E251" i="3"/>
  <c r="D251" i="3"/>
  <c r="C251" i="3"/>
  <c r="B251" i="3"/>
  <c r="V250" i="3"/>
  <c r="F250" i="3"/>
  <c r="E250" i="3"/>
  <c r="D250" i="3"/>
  <c r="C250" i="3"/>
  <c r="B250" i="3"/>
  <c r="V249" i="3"/>
  <c r="F249" i="3"/>
  <c r="E249" i="3"/>
  <c r="D249" i="3"/>
  <c r="C249" i="3"/>
  <c r="B249" i="3"/>
  <c r="V248" i="3"/>
  <c r="F248" i="3"/>
  <c r="E248" i="3"/>
  <c r="D248" i="3"/>
  <c r="C248" i="3"/>
  <c r="B248" i="3"/>
  <c r="V247" i="3"/>
  <c r="F247" i="3"/>
  <c r="E247" i="3"/>
  <c r="D247" i="3"/>
  <c r="C247" i="3"/>
  <c r="B247" i="3"/>
  <c r="V246" i="3"/>
  <c r="F246" i="3"/>
  <c r="E246" i="3"/>
  <c r="D246" i="3"/>
  <c r="C246" i="3"/>
  <c r="B246" i="3"/>
  <c r="V245" i="3"/>
  <c r="F245" i="3"/>
  <c r="E245" i="3"/>
  <c r="D245" i="3"/>
  <c r="C245" i="3"/>
  <c r="B245" i="3"/>
  <c r="V244" i="3"/>
  <c r="F244" i="3"/>
  <c r="E244" i="3"/>
  <c r="D244" i="3"/>
  <c r="C244" i="3"/>
  <c r="B244" i="3"/>
  <c r="V243" i="3"/>
  <c r="F243" i="3"/>
  <c r="E243" i="3"/>
  <c r="D243" i="3"/>
  <c r="C243" i="3"/>
  <c r="B243" i="3"/>
  <c r="V242" i="3"/>
  <c r="F242" i="3"/>
  <c r="E242" i="3"/>
  <c r="D242" i="3"/>
  <c r="C242" i="3"/>
  <c r="B242" i="3"/>
  <c r="V241" i="3"/>
  <c r="F241" i="3"/>
  <c r="E241" i="3"/>
  <c r="D241" i="3"/>
  <c r="C241" i="3"/>
  <c r="B241" i="3"/>
  <c r="V240" i="3"/>
  <c r="F240" i="3"/>
  <c r="E240" i="3"/>
  <c r="D240" i="3"/>
  <c r="C240" i="3"/>
  <c r="B240" i="3"/>
  <c r="V239" i="3"/>
  <c r="F239" i="3"/>
  <c r="E239" i="3"/>
  <c r="D239" i="3"/>
  <c r="C239" i="3"/>
  <c r="B239" i="3"/>
  <c r="V238" i="3"/>
  <c r="F238" i="3"/>
  <c r="E238" i="3"/>
  <c r="D238" i="3"/>
  <c r="C238" i="3"/>
  <c r="B238" i="3"/>
  <c r="V237" i="3"/>
  <c r="F237" i="3"/>
  <c r="E237" i="3"/>
  <c r="D237" i="3"/>
  <c r="C237" i="3"/>
  <c r="B237" i="3"/>
  <c r="V236" i="3"/>
  <c r="F236" i="3"/>
  <c r="E236" i="3"/>
  <c r="D236" i="3"/>
  <c r="C236" i="3"/>
  <c r="B236" i="3"/>
  <c r="V235" i="3"/>
  <c r="F235" i="3"/>
  <c r="E235" i="3"/>
  <c r="D235" i="3"/>
  <c r="C235" i="3"/>
  <c r="B235" i="3"/>
  <c r="V234" i="3"/>
  <c r="F234" i="3"/>
  <c r="E234" i="3"/>
  <c r="D234" i="3"/>
  <c r="C234" i="3"/>
  <c r="B234" i="3"/>
  <c r="V233" i="3"/>
  <c r="F233" i="3"/>
  <c r="E233" i="3"/>
  <c r="D233" i="3"/>
  <c r="C233" i="3"/>
  <c r="B233" i="3"/>
  <c r="V232" i="3"/>
  <c r="F232" i="3"/>
  <c r="E232" i="3"/>
  <c r="D232" i="3"/>
  <c r="C232" i="3"/>
  <c r="B232" i="3"/>
  <c r="V231" i="3"/>
  <c r="F231" i="3"/>
  <c r="E231" i="3"/>
  <c r="D231" i="3"/>
  <c r="C231" i="3"/>
  <c r="B231" i="3"/>
  <c r="V230" i="3"/>
  <c r="F230" i="3"/>
  <c r="E230" i="3"/>
  <c r="D230" i="3"/>
  <c r="C230" i="3"/>
  <c r="B230" i="3"/>
  <c r="V229" i="3"/>
  <c r="F229" i="3"/>
  <c r="E229" i="3"/>
  <c r="D229" i="3"/>
  <c r="C229" i="3"/>
  <c r="B229" i="3"/>
  <c r="V228" i="3"/>
  <c r="F228" i="3"/>
  <c r="E228" i="3"/>
  <c r="D228" i="3"/>
  <c r="C228" i="3"/>
  <c r="B228" i="3"/>
  <c r="V227" i="3"/>
  <c r="F227" i="3"/>
  <c r="E227" i="3"/>
  <c r="D227" i="3"/>
  <c r="C227" i="3"/>
  <c r="B227" i="3"/>
  <c r="V226" i="3"/>
  <c r="F226" i="3"/>
  <c r="E226" i="3"/>
  <c r="D226" i="3"/>
  <c r="C226" i="3"/>
  <c r="B226" i="3"/>
  <c r="V225" i="3"/>
  <c r="F225" i="3"/>
  <c r="E225" i="3"/>
  <c r="D225" i="3"/>
  <c r="C225" i="3"/>
  <c r="B225" i="3"/>
  <c r="V224" i="3"/>
  <c r="F224" i="3"/>
  <c r="E224" i="3"/>
  <c r="D224" i="3"/>
  <c r="C224" i="3"/>
  <c r="B224" i="3"/>
  <c r="V223" i="3"/>
  <c r="F223" i="3"/>
  <c r="E223" i="3"/>
  <c r="D223" i="3"/>
  <c r="C223" i="3"/>
  <c r="B223" i="3"/>
  <c r="V222" i="3"/>
  <c r="F222" i="3"/>
  <c r="E222" i="3"/>
  <c r="D222" i="3"/>
  <c r="C222" i="3"/>
  <c r="B222" i="3"/>
  <c r="V221" i="3"/>
  <c r="F221" i="3"/>
  <c r="E221" i="3"/>
  <c r="D221" i="3"/>
  <c r="C221" i="3"/>
  <c r="B221" i="3"/>
  <c r="V220" i="3"/>
  <c r="F220" i="3"/>
  <c r="E220" i="3"/>
  <c r="D220" i="3"/>
  <c r="C220" i="3"/>
  <c r="B220" i="3"/>
  <c r="V219" i="3"/>
  <c r="F219" i="3"/>
  <c r="E219" i="3"/>
  <c r="D219" i="3"/>
  <c r="C219" i="3"/>
  <c r="B219" i="3"/>
  <c r="V218" i="3"/>
  <c r="F218" i="3"/>
  <c r="E218" i="3"/>
  <c r="D218" i="3"/>
  <c r="C218" i="3"/>
  <c r="B218" i="3"/>
  <c r="V217" i="3"/>
  <c r="F217" i="3"/>
  <c r="E217" i="3"/>
  <c r="D217" i="3"/>
  <c r="C217" i="3"/>
  <c r="B217" i="3"/>
  <c r="V216" i="3"/>
  <c r="F216" i="3"/>
  <c r="E216" i="3"/>
  <c r="D216" i="3"/>
  <c r="C216" i="3"/>
  <c r="B216" i="3"/>
  <c r="V215" i="3"/>
  <c r="F215" i="3"/>
  <c r="E215" i="3"/>
  <c r="D215" i="3"/>
  <c r="C215" i="3"/>
  <c r="B215" i="3"/>
  <c r="V214" i="3"/>
  <c r="F214" i="3"/>
  <c r="E214" i="3"/>
  <c r="D214" i="3"/>
  <c r="C214" i="3"/>
  <c r="B214" i="3"/>
  <c r="V213" i="3"/>
  <c r="F213" i="3"/>
  <c r="E213" i="3"/>
  <c r="D213" i="3"/>
  <c r="C213" i="3"/>
  <c r="B213" i="3"/>
  <c r="V212" i="3"/>
  <c r="F212" i="3"/>
  <c r="E212" i="3"/>
  <c r="D212" i="3"/>
  <c r="C212" i="3"/>
  <c r="B212" i="3"/>
  <c r="V211" i="3"/>
  <c r="F211" i="3"/>
  <c r="E211" i="3"/>
  <c r="D211" i="3"/>
  <c r="C211" i="3"/>
  <c r="B211" i="3"/>
  <c r="V210" i="3"/>
  <c r="F210" i="3"/>
  <c r="E210" i="3"/>
  <c r="D210" i="3"/>
  <c r="C210" i="3"/>
  <c r="B210" i="3"/>
  <c r="V209" i="3"/>
  <c r="F209" i="3"/>
  <c r="E209" i="3"/>
  <c r="D209" i="3"/>
  <c r="C209" i="3"/>
  <c r="B209" i="3"/>
  <c r="V208" i="3"/>
  <c r="F208" i="3"/>
  <c r="E208" i="3"/>
  <c r="D208" i="3"/>
  <c r="C208" i="3"/>
  <c r="B208" i="3"/>
  <c r="V207" i="3"/>
  <c r="F207" i="3"/>
  <c r="E207" i="3"/>
  <c r="D207" i="3"/>
  <c r="C207" i="3"/>
  <c r="B207" i="3"/>
  <c r="V206" i="3"/>
  <c r="F206" i="3"/>
  <c r="E206" i="3"/>
  <c r="D206" i="3"/>
  <c r="C206" i="3"/>
  <c r="B206" i="3"/>
  <c r="V205" i="3"/>
  <c r="F205" i="3"/>
  <c r="E205" i="3"/>
  <c r="D205" i="3"/>
  <c r="C205" i="3"/>
  <c r="B205" i="3"/>
  <c r="V204" i="3"/>
  <c r="F204" i="3"/>
  <c r="E204" i="3"/>
  <c r="D204" i="3"/>
  <c r="C204" i="3"/>
  <c r="B204" i="3"/>
  <c r="V203" i="3"/>
  <c r="F203" i="3"/>
  <c r="E203" i="3"/>
  <c r="D203" i="3"/>
  <c r="C203" i="3"/>
  <c r="B203" i="3"/>
  <c r="V202" i="3"/>
  <c r="F202" i="3"/>
  <c r="E202" i="3"/>
  <c r="D202" i="3"/>
  <c r="C202" i="3"/>
  <c r="B202" i="3"/>
  <c r="V201" i="3"/>
  <c r="F201" i="3"/>
  <c r="E201" i="3"/>
  <c r="D201" i="3"/>
  <c r="C201" i="3"/>
  <c r="B201" i="3"/>
  <c r="V200" i="3"/>
  <c r="F200" i="3"/>
  <c r="E200" i="3"/>
  <c r="D200" i="3"/>
  <c r="C200" i="3"/>
  <c r="B200" i="3"/>
  <c r="V199" i="3"/>
  <c r="F199" i="3"/>
  <c r="E199" i="3"/>
  <c r="D199" i="3"/>
  <c r="C199" i="3"/>
  <c r="B199" i="3"/>
  <c r="V198" i="3"/>
  <c r="F198" i="3"/>
  <c r="E198" i="3"/>
  <c r="D198" i="3"/>
  <c r="C198" i="3"/>
  <c r="B198" i="3"/>
  <c r="V197" i="3"/>
  <c r="F197" i="3"/>
  <c r="E197" i="3"/>
  <c r="D197" i="3"/>
  <c r="C197" i="3"/>
  <c r="B197" i="3"/>
  <c r="V196" i="3"/>
  <c r="F196" i="3"/>
  <c r="E196" i="3"/>
  <c r="D196" i="3"/>
  <c r="C196" i="3"/>
  <c r="B196" i="3"/>
  <c r="V195" i="3"/>
  <c r="F195" i="3"/>
  <c r="E195" i="3"/>
  <c r="D195" i="3"/>
  <c r="C195" i="3"/>
  <c r="B195" i="3"/>
  <c r="V194" i="3"/>
  <c r="F194" i="3"/>
  <c r="E194" i="3"/>
  <c r="D194" i="3"/>
  <c r="C194" i="3"/>
  <c r="B194" i="3"/>
  <c r="V193" i="3"/>
  <c r="F193" i="3"/>
  <c r="E193" i="3"/>
  <c r="D193" i="3"/>
  <c r="C193" i="3"/>
  <c r="B193" i="3"/>
  <c r="V192" i="3"/>
  <c r="F192" i="3"/>
  <c r="E192" i="3"/>
  <c r="D192" i="3"/>
  <c r="C192" i="3"/>
  <c r="B192" i="3"/>
  <c r="V191" i="3"/>
  <c r="F191" i="3"/>
  <c r="E191" i="3"/>
  <c r="D191" i="3"/>
  <c r="C191" i="3"/>
  <c r="B191" i="3"/>
  <c r="V190" i="3"/>
  <c r="F190" i="3"/>
  <c r="E190" i="3"/>
  <c r="D190" i="3"/>
  <c r="C190" i="3"/>
  <c r="B190" i="3"/>
  <c r="V189" i="3"/>
  <c r="F189" i="3"/>
  <c r="E189" i="3"/>
  <c r="D189" i="3"/>
  <c r="C189" i="3"/>
  <c r="B189" i="3"/>
  <c r="V188" i="3"/>
  <c r="F188" i="3"/>
  <c r="E188" i="3"/>
  <c r="D188" i="3"/>
  <c r="C188" i="3"/>
  <c r="B188" i="3"/>
  <c r="V187" i="3"/>
  <c r="F187" i="3"/>
  <c r="E187" i="3"/>
  <c r="D187" i="3"/>
  <c r="C187" i="3"/>
  <c r="B187" i="3"/>
  <c r="V186" i="3"/>
  <c r="F186" i="3"/>
  <c r="E186" i="3"/>
  <c r="D186" i="3"/>
  <c r="C186" i="3"/>
  <c r="B186" i="3"/>
  <c r="V185" i="3"/>
  <c r="F185" i="3"/>
  <c r="E185" i="3"/>
  <c r="D185" i="3"/>
  <c r="C185" i="3"/>
  <c r="B185" i="3"/>
  <c r="V184" i="3"/>
  <c r="F184" i="3"/>
  <c r="E184" i="3"/>
  <c r="D184" i="3"/>
  <c r="C184" i="3"/>
  <c r="B184" i="3"/>
  <c r="V183" i="3"/>
  <c r="F183" i="3"/>
  <c r="E183" i="3"/>
  <c r="D183" i="3"/>
  <c r="C183" i="3"/>
  <c r="B183" i="3"/>
  <c r="V182" i="3"/>
  <c r="F182" i="3"/>
  <c r="E182" i="3"/>
  <c r="D182" i="3"/>
  <c r="C182" i="3"/>
  <c r="B182" i="3"/>
  <c r="V181" i="3"/>
  <c r="F181" i="3"/>
  <c r="E181" i="3"/>
  <c r="D181" i="3"/>
  <c r="C181" i="3"/>
  <c r="B181" i="3"/>
  <c r="V180" i="3"/>
  <c r="F180" i="3"/>
  <c r="E180" i="3"/>
  <c r="D180" i="3"/>
  <c r="C180" i="3"/>
  <c r="B180" i="3"/>
  <c r="V179" i="3"/>
  <c r="F179" i="3"/>
  <c r="E179" i="3"/>
  <c r="D179" i="3"/>
  <c r="C179" i="3"/>
  <c r="B179" i="3"/>
  <c r="V178" i="3"/>
  <c r="F178" i="3"/>
  <c r="E178" i="3"/>
  <c r="D178" i="3"/>
  <c r="C178" i="3"/>
  <c r="B178" i="3"/>
  <c r="V177" i="3"/>
  <c r="F177" i="3"/>
  <c r="E177" i="3"/>
  <c r="D177" i="3"/>
  <c r="C177" i="3"/>
  <c r="B177" i="3"/>
  <c r="V176" i="3"/>
  <c r="F176" i="3"/>
  <c r="E176" i="3"/>
  <c r="D176" i="3"/>
  <c r="C176" i="3"/>
  <c r="B176" i="3"/>
  <c r="V175" i="3"/>
  <c r="F175" i="3"/>
  <c r="E175" i="3"/>
  <c r="D175" i="3"/>
  <c r="C175" i="3"/>
  <c r="B175" i="3" s="1"/>
  <c r="V174" i="3"/>
  <c r="F174" i="3"/>
  <c r="E174" i="3"/>
  <c r="D174" i="3"/>
  <c r="C174" i="3"/>
  <c r="B174" i="3"/>
  <c r="V173" i="3"/>
  <c r="F173" i="3"/>
  <c r="E173" i="3"/>
  <c r="D173" i="3"/>
  <c r="C173" i="3"/>
  <c r="B173" i="3"/>
  <c r="V172" i="3"/>
  <c r="F172" i="3"/>
  <c r="E172" i="3"/>
  <c r="D172" i="3"/>
  <c r="C172" i="3"/>
  <c r="B172" i="3"/>
  <c r="V171" i="3"/>
  <c r="F171" i="3"/>
  <c r="E171" i="3"/>
  <c r="D171" i="3"/>
  <c r="C171" i="3"/>
  <c r="B171" i="3"/>
  <c r="V170" i="3"/>
  <c r="F170" i="3"/>
  <c r="E170" i="3"/>
  <c r="D170" i="3"/>
  <c r="C170" i="3"/>
  <c r="B170" i="3"/>
  <c r="V169" i="3"/>
  <c r="F169" i="3"/>
  <c r="E169" i="3"/>
  <c r="D169" i="3"/>
  <c r="C169" i="3"/>
  <c r="B169" i="3"/>
  <c r="V168" i="3"/>
  <c r="F168" i="3"/>
  <c r="E168" i="3"/>
  <c r="D168" i="3"/>
  <c r="C168" i="3"/>
  <c r="B168" i="3" s="1"/>
  <c r="V167" i="3"/>
  <c r="F167" i="3"/>
  <c r="E167" i="3"/>
  <c r="D167" i="3"/>
  <c r="C167" i="3"/>
  <c r="B167" i="3"/>
  <c r="V166" i="3"/>
  <c r="F166" i="3"/>
  <c r="E166" i="3"/>
  <c r="D166" i="3"/>
  <c r="C166" i="3"/>
  <c r="B166" i="3" s="1"/>
  <c r="V165" i="3"/>
  <c r="F165" i="3"/>
  <c r="E165" i="3"/>
  <c r="D165" i="3"/>
  <c r="C165" i="3"/>
  <c r="B165" i="3"/>
  <c r="V164" i="3"/>
  <c r="F164" i="3"/>
  <c r="E164" i="3"/>
  <c r="D164" i="3"/>
  <c r="C164" i="3"/>
  <c r="B164" i="3" s="1"/>
  <c r="V163" i="3"/>
  <c r="F163" i="3"/>
  <c r="E163" i="3"/>
  <c r="D163" i="3"/>
  <c r="C163" i="3"/>
  <c r="B163" i="3"/>
  <c r="V162" i="3"/>
  <c r="F162" i="3"/>
  <c r="E162" i="3"/>
  <c r="D162" i="3"/>
  <c r="C162" i="3"/>
  <c r="B162" i="3" s="1"/>
  <c r="V161" i="3"/>
  <c r="F161" i="3"/>
  <c r="E161" i="3"/>
  <c r="D161" i="3"/>
  <c r="C161" i="3"/>
  <c r="B161" i="3"/>
  <c r="V160" i="3"/>
  <c r="F160" i="3"/>
  <c r="E160" i="3"/>
  <c r="D160" i="3"/>
  <c r="C160" i="3"/>
  <c r="B160" i="3"/>
  <c r="V159" i="3"/>
  <c r="F159" i="3"/>
  <c r="E159" i="3"/>
  <c r="D159" i="3"/>
  <c r="C159" i="3"/>
  <c r="B159" i="3"/>
  <c r="V158" i="3"/>
  <c r="F158" i="3"/>
  <c r="E158" i="3"/>
  <c r="D158" i="3"/>
  <c r="C158" i="3"/>
  <c r="B158" i="3" s="1"/>
  <c r="V157" i="3"/>
  <c r="F157" i="3"/>
  <c r="E157" i="3"/>
  <c r="D157" i="3"/>
  <c r="C157" i="3"/>
  <c r="B157" i="3"/>
  <c r="V156" i="3"/>
  <c r="F156" i="3"/>
  <c r="E156" i="3"/>
  <c r="D156" i="3"/>
  <c r="C156" i="3"/>
  <c r="B156" i="3"/>
  <c r="V155" i="3"/>
  <c r="F155" i="3"/>
  <c r="E155" i="3"/>
  <c r="D155" i="3"/>
  <c r="C155" i="3"/>
  <c r="B155" i="3" s="1"/>
  <c r="V154" i="3"/>
  <c r="F154" i="3"/>
  <c r="E154" i="3"/>
  <c r="D154" i="3"/>
  <c r="C154" i="3"/>
  <c r="B154" i="3"/>
  <c r="V153" i="3"/>
  <c r="F153" i="3"/>
  <c r="E153" i="3"/>
  <c r="D153" i="3"/>
  <c r="C153" i="3"/>
  <c r="B153" i="3"/>
  <c r="V152" i="3"/>
  <c r="F152" i="3"/>
  <c r="E152" i="3"/>
  <c r="D152" i="3"/>
  <c r="C152" i="3"/>
  <c r="B152" i="3"/>
  <c r="V151" i="3"/>
  <c r="F151" i="3"/>
  <c r="E151" i="3"/>
  <c r="D151" i="3"/>
  <c r="C151" i="3"/>
  <c r="B151" i="3" s="1"/>
  <c r="V150" i="3"/>
  <c r="F150" i="3"/>
  <c r="E150" i="3"/>
  <c r="D150" i="3"/>
  <c r="C150" i="3"/>
  <c r="B150" i="3"/>
  <c r="V149" i="3"/>
  <c r="F149" i="3"/>
  <c r="E149" i="3"/>
  <c r="D149" i="3"/>
  <c r="C149" i="3"/>
  <c r="B149" i="3" s="1"/>
  <c r="V148" i="3"/>
  <c r="F148" i="3"/>
  <c r="E148" i="3"/>
  <c r="D148" i="3"/>
  <c r="C148" i="3"/>
  <c r="B148" i="3" s="1"/>
  <c r="V147" i="3"/>
  <c r="F147" i="3"/>
  <c r="E147" i="3"/>
  <c r="D147" i="3"/>
  <c r="C147" i="3"/>
  <c r="B147" i="3" s="1"/>
  <c r="V146" i="3"/>
  <c r="F146" i="3"/>
  <c r="E146" i="3"/>
  <c r="D146" i="3"/>
  <c r="C146" i="3"/>
  <c r="B146" i="3" s="1"/>
  <c r="V145" i="3"/>
  <c r="F145" i="3"/>
  <c r="E145" i="3"/>
  <c r="D145" i="3"/>
  <c r="C145" i="3"/>
  <c r="B145" i="3"/>
  <c r="V144" i="3"/>
  <c r="F144" i="3"/>
  <c r="E144" i="3"/>
  <c r="D144" i="3"/>
  <c r="C144" i="3"/>
  <c r="B144" i="3" s="1"/>
  <c r="V143" i="3"/>
  <c r="F143" i="3"/>
  <c r="E143" i="3"/>
  <c r="D143" i="3"/>
  <c r="C143" i="3"/>
  <c r="B143" i="3"/>
  <c r="V142" i="3"/>
  <c r="F142" i="3"/>
  <c r="E142" i="3"/>
  <c r="D142" i="3"/>
  <c r="C142" i="3"/>
  <c r="B142" i="3" s="1"/>
  <c r="V141" i="3"/>
  <c r="F141" i="3"/>
  <c r="E141" i="3"/>
  <c r="D141" i="3"/>
  <c r="C141" i="3"/>
  <c r="B141" i="3"/>
  <c r="V140" i="3"/>
  <c r="F140" i="3"/>
  <c r="E140" i="3"/>
  <c r="D140" i="3"/>
  <c r="C140" i="3"/>
  <c r="B140" i="3"/>
  <c r="V139" i="3"/>
  <c r="F139" i="3"/>
  <c r="E139" i="3"/>
  <c r="D139" i="3"/>
  <c r="C139" i="3"/>
  <c r="B139" i="3"/>
  <c r="V138" i="3"/>
  <c r="F138" i="3"/>
  <c r="E138" i="3"/>
  <c r="D138" i="3"/>
  <c r="C138" i="3"/>
  <c r="B138" i="3" s="1"/>
  <c r="V137" i="3"/>
  <c r="F137" i="3"/>
  <c r="E137" i="3"/>
  <c r="D137" i="3"/>
  <c r="C137" i="3"/>
  <c r="B137" i="3"/>
  <c r="V136" i="3"/>
  <c r="F136" i="3"/>
  <c r="E136" i="3"/>
  <c r="D136" i="3"/>
  <c r="C136" i="3"/>
  <c r="B136" i="3"/>
  <c r="V135" i="3"/>
  <c r="F135" i="3"/>
  <c r="E135" i="3"/>
  <c r="D135" i="3"/>
  <c r="C135" i="3"/>
  <c r="B135" i="3" s="1"/>
  <c r="V134" i="3"/>
  <c r="F134" i="3"/>
  <c r="E134" i="3"/>
  <c r="D134" i="3"/>
  <c r="C134" i="3"/>
  <c r="B134" i="3"/>
  <c r="V133" i="3"/>
  <c r="F133" i="3"/>
  <c r="E133" i="3"/>
  <c r="D133" i="3"/>
  <c r="C133" i="3"/>
  <c r="B133" i="3"/>
  <c r="V132" i="3"/>
  <c r="F132" i="3"/>
  <c r="E132" i="3"/>
  <c r="D132" i="3"/>
  <c r="C132" i="3"/>
  <c r="B132" i="3"/>
  <c r="V131" i="3"/>
  <c r="F131" i="3"/>
  <c r="E131" i="3"/>
  <c r="D131" i="3"/>
  <c r="C131" i="3"/>
  <c r="B131" i="3"/>
  <c r="V130" i="3"/>
  <c r="F130" i="3"/>
  <c r="E130" i="3"/>
  <c r="D130" i="3"/>
  <c r="C130" i="3"/>
  <c r="B130" i="3"/>
  <c r="V129" i="3"/>
  <c r="F129" i="3"/>
  <c r="E129" i="3"/>
  <c r="D129" i="3"/>
  <c r="C129" i="3"/>
  <c r="B129" i="3"/>
  <c r="V128" i="3"/>
  <c r="V528" i="3" s="1"/>
  <c r="F128" i="3"/>
  <c r="E128" i="3"/>
  <c r="D128" i="3"/>
  <c r="C128" i="3"/>
  <c r="B128" i="3" s="1"/>
  <c r="V127" i="3"/>
  <c r="F127" i="3"/>
  <c r="E127" i="3"/>
  <c r="D127" i="3"/>
  <c r="C127" i="3"/>
  <c r="B127" i="3"/>
  <c r="V126" i="3"/>
  <c r="F126" i="3"/>
  <c r="E126" i="3"/>
  <c r="D126" i="3"/>
  <c r="C126" i="3"/>
  <c r="B126" i="3" s="1"/>
  <c r="V125" i="3"/>
  <c r="F125" i="3"/>
  <c r="E125" i="3"/>
  <c r="D125" i="3"/>
  <c r="C125" i="3"/>
  <c r="B125" i="3" s="1"/>
  <c r="V124" i="3"/>
  <c r="F124" i="3"/>
  <c r="E124" i="3"/>
  <c r="D124" i="3"/>
  <c r="C124" i="3"/>
  <c r="B124" i="3"/>
  <c r="V123" i="3"/>
  <c r="F123" i="3"/>
  <c r="E123" i="3"/>
  <c r="D123" i="3"/>
  <c r="C123" i="3"/>
  <c r="B123" i="3"/>
  <c r="V122" i="3"/>
  <c r="F122" i="3"/>
  <c r="E122" i="3"/>
  <c r="D122" i="3"/>
  <c r="C122" i="3"/>
  <c r="B122" i="3"/>
  <c r="V121" i="3"/>
  <c r="F121" i="3"/>
  <c r="E121" i="3"/>
  <c r="D121" i="3"/>
  <c r="C121" i="3"/>
  <c r="B121" i="3"/>
  <c r="V120" i="3"/>
  <c r="F120" i="3"/>
  <c r="E120" i="3"/>
  <c r="D120" i="3"/>
  <c r="C120" i="3"/>
  <c r="B120" i="3"/>
  <c r="V119" i="3"/>
  <c r="F119" i="3"/>
  <c r="E119" i="3"/>
  <c r="D119" i="3"/>
  <c r="C119" i="3"/>
  <c r="B119" i="3"/>
  <c r="V118" i="3"/>
  <c r="F118" i="3"/>
  <c r="E118" i="3"/>
  <c r="D118" i="3"/>
  <c r="C118" i="3"/>
  <c r="B118" i="3"/>
  <c r="V117" i="3"/>
  <c r="F117" i="3"/>
  <c r="E117" i="3"/>
  <c r="D117" i="3"/>
  <c r="C117" i="3"/>
  <c r="B117" i="3" s="1"/>
  <c r="V116" i="3"/>
  <c r="F116" i="3"/>
  <c r="E116" i="3"/>
  <c r="D116" i="3"/>
  <c r="C116" i="3"/>
  <c r="B116" i="3"/>
  <c r="V115" i="3"/>
  <c r="F115" i="3"/>
  <c r="E115" i="3"/>
  <c r="D115" i="3"/>
  <c r="C115" i="3"/>
  <c r="B115" i="3"/>
  <c r="V114" i="3"/>
  <c r="F114" i="3"/>
  <c r="E114" i="3"/>
  <c r="D114" i="3"/>
  <c r="C114" i="3"/>
  <c r="B114" i="3" s="1"/>
  <c r="V113" i="3"/>
  <c r="F113" i="3"/>
  <c r="E113" i="3"/>
  <c r="D113" i="3"/>
  <c r="C113" i="3"/>
  <c r="B113" i="3"/>
  <c r="V112" i="3"/>
  <c r="F112" i="3"/>
  <c r="E112" i="3"/>
  <c r="D112" i="3"/>
  <c r="C112" i="3"/>
  <c r="B112" i="3"/>
  <c r="V111" i="3"/>
  <c r="F111" i="3"/>
  <c r="E111" i="3"/>
  <c r="D111" i="3"/>
  <c r="C111" i="3"/>
  <c r="B111" i="3" s="1"/>
  <c r="V110" i="3"/>
  <c r="F110" i="3"/>
  <c r="E110" i="3"/>
  <c r="D110" i="3"/>
  <c r="C110" i="3"/>
  <c r="B110" i="3"/>
  <c r="V109" i="3"/>
  <c r="F109" i="3"/>
  <c r="E109" i="3"/>
  <c r="D109" i="3"/>
  <c r="C109" i="3"/>
  <c r="B109" i="3" s="1"/>
  <c r="V108" i="3"/>
  <c r="F108" i="3"/>
  <c r="E108" i="3"/>
  <c r="D108" i="3"/>
  <c r="C108" i="3"/>
  <c r="B108" i="3"/>
  <c r="V107" i="3"/>
  <c r="F107" i="3"/>
  <c r="E107" i="3"/>
  <c r="D107" i="3"/>
  <c r="C107" i="3"/>
  <c r="B107" i="3" s="1"/>
  <c r="V106" i="3"/>
  <c r="F106" i="3"/>
  <c r="E106" i="3"/>
  <c r="D106" i="3"/>
  <c r="C106" i="3"/>
  <c r="B106" i="3"/>
  <c r="V105" i="3"/>
  <c r="F105" i="3"/>
  <c r="E105" i="3"/>
  <c r="D105" i="3"/>
  <c r="C105" i="3"/>
  <c r="B105" i="3"/>
  <c r="V104" i="3"/>
  <c r="F104" i="3"/>
  <c r="E104" i="3"/>
  <c r="D104" i="3"/>
  <c r="C104" i="3"/>
  <c r="B104" i="3" s="1"/>
  <c r="V103" i="3"/>
  <c r="F103" i="3"/>
  <c r="E103" i="3"/>
  <c r="D103" i="3"/>
  <c r="C103" i="3"/>
  <c r="B103" i="3"/>
  <c r="V102" i="3"/>
  <c r="F102" i="3"/>
  <c r="E102" i="3"/>
  <c r="D102" i="3"/>
  <c r="C102" i="3"/>
  <c r="B102" i="3"/>
  <c r="V101" i="3"/>
  <c r="F101" i="3"/>
  <c r="E101" i="3"/>
  <c r="D101" i="3"/>
  <c r="C101" i="3"/>
  <c r="B101" i="3"/>
  <c r="V100" i="3"/>
  <c r="F100" i="3"/>
  <c r="E100" i="3"/>
  <c r="D100" i="3"/>
  <c r="C100" i="3"/>
  <c r="B100" i="3"/>
  <c r="V99" i="3"/>
  <c r="F99" i="3"/>
  <c r="E99" i="3"/>
  <c r="D99" i="3"/>
  <c r="C99" i="3"/>
  <c r="B99" i="3"/>
  <c r="V98" i="3"/>
  <c r="F98" i="3"/>
  <c r="E98" i="3"/>
  <c r="D98" i="3"/>
  <c r="C98" i="3"/>
  <c r="B98" i="3" s="1"/>
  <c r="V97" i="3"/>
  <c r="F97" i="3"/>
  <c r="E97" i="3"/>
  <c r="D97" i="3"/>
  <c r="C97" i="3"/>
  <c r="B97" i="3"/>
  <c r="V96" i="3"/>
  <c r="F96" i="3"/>
  <c r="E96" i="3"/>
  <c r="D96" i="3"/>
  <c r="C96" i="3"/>
  <c r="B96" i="3" s="1"/>
  <c r="V95" i="3"/>
  <c r="F95" i="3"/>
  <c r="E95" i="3"/>
  <c r="D95" i="3"/>
  <c r="C95" i="3"/>
  <c r="B95" i="3"/>
  <c r="V94" i="3"/>
  <c r="F94" i="3"/>
  <c r="E94" i="3"/>
  <c r="D94" i="3"/>
  <c r="C94" i="3"/>
  <c r="B94" i="3"/>
  <c r="V93" i="3"/>
  <c r="F93" i="3"/>
  <c r="E93" i="3"/>
  <c r="D93" i="3"/>
  <c r="C93" i="3"/>
  <c r="B93" i="3" s="1"/>
  <c r="V92" i="3"/>
  <c r="F92" i="3"/>
  <c r="E92" i="3"/>
  <c r="D92" i="3"/>
  <c r="C92" i="3"/>
  <c r="B92" i="3"/>
  <c r="V91" i="3"/>
  <c r="F91" i="3"/>
  <c r="E91" i="3"/>
  <c r="D91" i="3"/>
  <c r="C91" i="3"/>
  <c r="B91" i="3"/>
  <c r="V90" i="3"/>
  <c r="F90" i="3"/>
  <c r="E90" i="3"/>
  <c r="D90" i="3"/>
  <c r="C90" i="3"/>
  <c r="B90" i="3"/>
  <c r="V89" i="3"/>
  <c r="F89" i="3"/>
  <c r="E89" i="3"/>
  <c r="D89" i="3"/>
  <c r="C89" i="3"/>
  <c r="B89" i="3"/>
  <c r="V88" i="3"/>
  <c r="F88" i="3"/>
  <c r="E88" i="3"/>
  <c r="D88" i="3"/>
  <c r="C88" i="3"/>
  <c r="B88" i="3"/>
  <c r="V87" i="3"/>
  <c r="F87" i="3"/>
  <c r="E87" i="3"/>
  <c r="D87" i="3"/>
  <c r="C87" i="3"/>
  <c r="B87" i="3" s="1"/>
  <c r="V86" i="3"/>
  <c r="F86" i="3"/>
  <c r="E86" i="3"/>
  <c r="D86" i="3"/>
  <c r="C86" i="3"/>
  <c r="B86" i="3"/>
  <c r="V85" i="3"/>
  <c r="F85" i="3"/>
  <c r="E85" i="3"/>
  <c r="D85" i="3"/>
  <c r="C85" i="3"/>
  <c r="B85" i="3"/>
  <c r="V84" i="3"/>
  <c r="F84" i="3"/>
  <c r="E84" i="3"/>
  <c r="D84" i="3"/>
  <c r="C84" i="3"/>
  <c r="B84" i="3"/>
  <c r="V83" i="3"/>
  <c r="F83" i="3"/>
  <c r="E83" i="3"/>
  <c r="D83" i="3"/>
  <c r="C83" i="3"/>
  <c r="B83" i="3"/>
  <c r="V82" i="3"/>
  <c r="U82" i="3"/>
  <c r="F82" i="3"/>
  <c r="E82" i="3"/>
  <c r="D82" i="3"/>
  <c r="C82" i="3"/>
  <c r="B82" i="3"/>
  <c r="V81" i="3"/>
  <c r="F81" i="3"/>
  <c r="E81" i="3"/>
  <c r="D81" i="3"/>
  <c r="C81" i="3"/>
  <c r="B81" i="3"/>
  <c r="V80" i="3"/>
  <c r="F80" i="3"/>
  <c r="E80" i="3"/>
  <c r="D80" i="3"/>
  <c r="C80" i="3"/>
  <c r="B80" i="3"/>
  <c r="V79" i="3"/>
  <c r="F79" i="3"/>
  <c r="E79" i="3"/>
  <c r="D79" i="3"/>
  <c r="C79" i="3"/>
  <c r="B79" i="3"/>
  <c r="V78" i="3"/>
  <c r="F78" i="3"/>
  <c r="E78" i="3"/>
  <c r="D78" i="3"/>
  <c r="C78" i="3"/>
  <c r="B78" i="3"/>
  <c r="V77" i="3"/>
  <c r="F77" i="3"/>
  <c r="E77" i="3"/>
  <c r="D77" i="3"/>
  <c r="C77" i="3"/>
  <c r="B77" i="3"/>
  <c r="V76" i="3"/>
  <c r="F76" i="3"/>
  <c r="E76" i="3"/>
  <c r="D76" i="3"/>
  <c r="C76" i="3"/>
  <c r="B76" i="3"/>
  <c r="V75" i="3"/>
  <c r="F75" i="3"/>
  <c r="E75" i="3"/>
  <c r="D75" i="3"/>
  <c r="C75" i="3"/>
  <c r="B75" i="3"/>
  <c r="V74" i="3"/>
  <c r="F74" i="3"/>
  <c r="E74" i="3"/>
  <c r="D74" i="3"/>
  <c r="C74" i="3"/>
  <c r="B74" i="3"/>
  <c r="V73" i="3"/>
  <c r="F73" i="3"/>
  <c r="E73" i="3"/>
  <c r="D73" i="3"/>
  <c r="C73" i="3"/>
  <c r="B73" i="3"/>
  <c r="V72" i="3"/>
  <c r="F72" i="3"/>
  <c r="E72" i="3"/>
  <c r="D72" i="3"/>
  <c r="C72" i="3"/>
  <c r="B72" i="3"/>
  <c r="V71" i="3"/>
  <c r="F71" i="3"/>
  <c r="E71" i="3"/>
  <c r="D71" i="3"/>
  <c r="C71" i="3"/>
  <c r="B71" i="3"/>
  <c r="V70" i="3"/>
  <c r="F70" i="3"/>
  <c r="E70" i="3"/>
  <c r="D70" i="3"/>
  <c r="C70" i="3"/>
  <c r="B70" i="3"/>
  <c r="V69" i="3"/>
  <c r="F69" i="3"/>
  <c r="E69" i="3"/>
  <c r="D69" i="3"/>
  <c r="C69" i="3"/>
  <c r="B69" i="3"/>
  <c r="V68" i="3"/>
  <c r="F68" i="3"/>
  <c r="E68" i="3"/>
  <c r="D68" i="3"/>
  <c r="C68" i="3"/>
  <c r="B68" i="3"/>
  <c r="V67" i="3"/>
  <c r="F67" i="3"/>
  <c r="E67" i="3"/>
  <c r="D67" i="3"/>
  <c r="C67" i="3"/>
  <c r="B67" i="3"/>
  <c r="V66" i="3"/>
  <c r="F66" i="3"/>
  <c r="E66" i="3"/>
  <c r="D66" i="3"/>
  <c r="C66" i="3"/>
  <c r="B66" i="3"/>
  <c r="V65" i="3"/>
  <c r="F65" i="3"/>
  <c r="E65" i="3"/>
  <c r="D65" i="3"/>
  <c r="C65" i="3"/>
  <c r="B65" i="3"/>
  <c r="V64" i="3"/>
  <c r="F64" i="3"/>
  <c r="E64" i="3"/>
  <c r="D64" i="3"/>
  <c r="C64" i="3"/>
  <c r="B64" i="3"/>
  <c r="V63" i="3"/>
  <c r="F63" i="3"/>
  <c r="E63" i="3"/>
  <c r="D63" i="3"/>
  <c r="C63" i="3"/>
  <c r="B63" i="3"/>
  <c r="V62" i="3"/>
  <c r="F62" i="3"/>
  <c r="E62" i="3"/>
  <c r="D62" i="3"/>
  <c r="C62" i="3"/>
  <c r="B62" i="3"/>
  <c r="V61" i="3"/>
  <c r="F61" i="3"/>
  <c r="E61" i="3"/>
  <c r="D61" i="3"/>
  <c r="C61" i="3"/>
  <c r="B61" i="3"/>
  <c r="V60" i="3"/>
  <c r="F60" i="3"/>
  <c r="E60" i="3"/>
  <c r="D60" i="3"/>
  <c r="C60" i="3"/>
  <c r="B60" i="3"/>
  <c r="V59" i="3"/>
  <c r="F59" i="3"/>
  <c r="E59" i="3"/>
  <c r="D59" i="3"/>
  <c r="C59" i="3"/>
  <c r="B59" i="3"/>
  <c r="V58" i="3"/>
  <c r="F58" i="3"/>
  <c r="E58" i="3"/>
  <c r="D58" i="3"/>
  <c r="C58" i="3"/>
  <c r="B58" i="3"/>
  <c r="V57" i="3"/>
  <c r="F57" i="3"/>
  <c r="E57" i="3"/>
  <c r="D57" i="3"/>
  <c r="C57" i="3"/>
  <c r="B57" i="3"/>
  <c r="V56" i="3"/>
  <c r="F56" i="3"/>
  <c r="E56" i="3"/>
  <c r="D56" i="3"/>
  <c r="C56" i="3"/>
  <c r="B56" i="3"/>
  <c r="V55" i="3"/>
  <c r="F55" i="3"/>
  <c r="E55" i="3"/>
  <c r="D55" i="3"/>
  <c r="C55" i="3"/>
  <c r="B55" i="3"/>
  <c r="V54" i="3"/>
  <c r="F54" i="3"/>
  <c r="E54" i="3"/>
  <c r="D54" i="3"/>
  <c r="C54" i="3"/>
  <c r="B54" i="3"/>
  <c r="V53" i="3"/>
  <c r="F53" i="3"/>
  <c r="E53" i="3"/>
  <c r="D53" i="3"/>
  <c r="C53" i="3"/>
  <c r="B53" i="3"/>
  <c r="V52" i="3"/>
  <c r="F52" i="3"/>
  <c r="E52" i="3"/>
  <c r="D52" i="3"/>
  <c r="C52" i="3"/>
  <c r="B52" i="3"/>
  <c r="V51" i="3"/>
  <c r="F51" i="3"/>
  <c r="E51" i="3"/>
  <c r="D51" i="3"/>
  <c r="C51" i="3"/>
  <c r="B51" i="3"/>
  <c r="V50" i="3"/>
  <c r="F50" i="3"/>
  <c r="E50" i="3"/>
  <c r="D50" i="3"/>
  <c r="C50" i="3"/>
  <c r="B50" i="3"/>
  <c r="V49" i="3"/>
  <c r="F49" i="3"/>
  <c r="E49" i="3"/>
  <c r="D49" i="3"/>
  <c r="C49" i="3"/>
  <c r="B49" i="3"/>
  <c r="V48" i="3"/>
  <c r="F48" i="3"/>
  <c r="E48" i="3"/>
  <c r="D48" i="3"/>
  <c r="C48" i="3"/>
  <c r="B48" i="3"/>
  <c r="V47" i="3"/>
  <c r="F47" i="3"/>
  <c r="E47" i="3"/>
  <c r="D47" i="3"/>
  <c r="C47" i="3"/>
  <c r="B47" i="3"/>
  <c r="V46" i="3"/>
  <c r="F46" i="3"/>
  <c r="E46" i="3"/>
  <c r="D46" i="3"/>
  <c r="C46" i="3"/>
  <c r="B46" i="3"/>
  <c r="V45" i="3"/>
  <c r="F45" i="3"/>
  <c r="E45" i="3"/>
  <c r="D45" i="3"/>
  <c r="C45" i="3"/>
  <c r="B45" i="3"/>
  <c r="V44" i="3"/>
  <c r="F44" i="3"/>
  <c r="E44" i="3"/>
  <c r="D44" i="3"/>
  <c r="C44" i="3"/>
  <c r="B44" i="3"/>
  <c r="V43" i="3"/>
  <c r="F43" i="3"/>
  <c r="E43" i="3"/>
  <c r="D43" i="3"/>
  <c r="C43" i="3"/>
  <c r="B43" i="3"/>
  <c r="V42" i="3"/>
  <c r="F42" i="3"/>
  <c r="E42" i="3"/>
  <c r="D42" i="3"/>
  <c r="C42" i="3"/>
  <c r="B42" i="3"/>
  <c r="V41" i="3"/>
  <c r="F41" i="3"/>
  <c r="E41" i="3"/>
  <c r="D41" i="3"/>
  <c r="C41" i="3"/>
  <c r="B41" i="3"/>
  <c r="V40" i="3"/>
  <c r="F40" i="3"/>
  <c r="E40" i="3"/>
  <c r="D40" i="3"/>
  <c r="C40" i="3"/>
  <c r="B40" i="3"/>
  <c r="V39" i="3"/>
  <c r="F39" i="3"/>
  <c r="E39" i="3"/>
  <c r="D39" i="3"/>
  <c r="C39" i="3"/>
  <c r="B39" i="3"/>
  <c r="V38" i="3"/>
  <c r="F38" i="3"/>
  <c r="E38" i="3"/>
  <c r="D38" i="3"/>
  <c r="C38" i="3"/>
  <c r="B38" i="3"/>
  <c r="V37" i="3"/>
  <c r="F37" i="3"/>
  <c r="E37" i="3"/>
  <c r="D37" i="3"/>
  <c r="C37" i="3"/>
  <c r="B37" i="3"/>
  <c r="V36" i="3"/>
  <c r="F36" i="3"/>
  <c r="E36" i="3"/>
  <c r="D36" i="3"/>
  <c r="C36" i="3"/>
  <c r="B36" i="3"/>
  <c r="V35" i="3"/>
  <c r="F35" i="3"/>
  <c r="E35" i="3"/>
  <c r="D35" i="3"/>
  <c r="C35" i="3"/>
  <c r="B35" i="3"/>
  <c r="V34" i="3"/>
  <c r="F34" i="3"/>
  <c r="E34" i="3"/>
  <c r="D34" i="3"/>
  <c r="C34" i="3"/>
  <c r="B34" i="3"/>
  <c r="V33" i="3"/>
  <c r="F33" i="3"/>
  <c r="E33" i="3"/>
  <c r="D33" i="3"/>
  <c r="C33" i="3"/>
  <c r="B33" i="3"/>
  <c r="V32" i="3"/>
  <c r="F32" i="3"/>
  <c r="E32" i="3"/>
  <c r="D32" i="3"/>
  <c r="C32" i="3"/>
  <c r="B32" i="3"/>
  <c r="V31" i="3"/>
  <c r="F31" i="3"/>
  <c r="E31" i="3"/>
  <c r="D31" i="3"/>
  <c r="C31" i="3"/>
  <c r="B31" i="3"/>
  <c r="V30" i="3"/>
  <c r="F30" i="3"/>
  <c r="E30" i="3"/>
  <c r="D30" i="3"/>
  <c r="C30" i="3"/>
  <c r="B30" i="3"/>
  <c r="V29" i="3"/>
  <c r="F29" i="3"/>
  <c r="E29" i="3"/>
  <c r="D29" i="3"/>
  <c r="C29" i="3"/>
  <c r="B29" i="3"/>
  <c r="V28" i="3"/>
  <c r="F28" i="3"/>
  <c r="E28" i="3"/>
  <c r="D28" i="3"/>
  <c r="C28" i="3"/>
  <c r="B28" i="3"/>
  <c r="V27" i="3"/>
  <c r="F27" i="3"/>
  <c r="E27" i="3"/>
  <c r="D27" i="3"/>
  <c r="C27" i="3"/>
  <c r="B27" i="3"/>
  <c r="V26" i="3"/>
  <c r="F26" i="3"/>
  <c r="E26" i="3"/>
  <c r="D26" i="3"/>
  <c r="C26" i="3"/>
  <c r="B26" i="3"/>
  <c r="V25" i="3"/>
  <c r="F25" i="3"/>
  <c r="E25" i="3"/>
  <c r="D25" i="3"/>
  <c r="C25" i="3"/>
  <c r="B25" i="3"/>
  <c r="V24" i="3"/>
  <c r="F24" i="3"/>
  <c r="E24" i="3"/>
  <c r="D24" i="3"/>
  <c r="C24" i="3"/>
  <c r="B24" i="3"/>
  <c r="V23" i="3"/>
  <c r="F23" i="3"/>
  <c r="E23" i="3"/>
  <c r="D23" i="3"/>
  <c r="C23" i="3"/>
  <c r="B23" i="3"/>
  <c r="V22" i="3"/>
  <c r="F22" i="3"/>
  <c r="E22" i="3"/>
  <c r="D22" i="3"/>
  <c r="C22" i="3"/>
  <c r="B22" i="3"/>
  <c r="V21" i="3"/>
  <c r="F21" i="3"/>
  <c r="E21" i="3"/>
  <c r="D21" i="3"/>
  <c r="C21" i="3"/>
  <c r="B21" i="3"/>
  <c r="V20" i="3"/>
  <c r="F20" i="3"/>
  <c r="E20" i="3"/>
  <c r="D20" i="3"/>
  <c r="C20" i="3"/>
  <c r="B20" i="3"/>
  <c r="V19" i="3"/>
  <c r="F19" i="3"/>
  <c r="E19" i="3"/>
  <c r="D19" i="3"/>
  <c r="C19" i="3"/>
  <c r="B19" i="3"/>
  <c r="V18" i="3"/>
  <c r="F18" i="3"/>
  <c r="E18" i="3"/>
  <c r="D18" i="3"/>
  <c r="C18" i="3"/>
  <c r="B18" i="3"/>
  <c r="V17" i="3"/>
  <c r="F17" i="3"/>
  <c r="E17" i="3"/>
  <c r="D17" i="3"/>
  <c r="C17" i="3"/>
  <c r="B17" i="3"/>
  <c r="V16" i="3"/>
  <c r="F16" i="3"/>
  <c r="E16" i="3"/>
  <c r="D16" i="3"/>
  <c r="C16" i="3"/>
  <c r="B16" i="3"/>
  <c r="V15" i="3"/>
  <c r="F15" i="3"/>
  <c r="E15" i="3"/>
  <c r="D15" i="3"/>
  <c r="C15" i="3"/>
  <c r="B15" i="3"/>
  <c r="V14" i="3"/>
  <c r="F14" i="3"/>
  <c r="E14" i="3"/>
  <c r="D14" i="3"/>
  <c r="C14" i="3"/>
  <c r="B14" i="3"/>
  <c r="V13" i="3"/>
  <c r="F13" i="3"/>
  <c r="E13" i="3"/>
  <c r="D13" i="3"/>
  <c r="C13" i="3"/>
  <c r="B13" i="3"/>
  <c r="V12" i="3"/>
  <c r="F12" i="3"/>
  <c r="E12" i="3"/>
  <c r="D12" i="3"/>
  <c r="C12" i="3"/>
  <c r="B12" i="3"/>
  <c r="V11" i="3"/>
  <c r="F11" i="3"/>
  <c r="E11" i="3"/>
  <c r="D11" i="3"/>
  <c r="C11" i="3"/>
  <c r="B11" i="3"/>
  <c r="V10" i="3"/>
  <c r="F10" i="3"/>
  <c r="E10" i="3"/>
  <c r="D10" i="3"/>
  <c r="C10" i="3"/>
  <c r="B10" i="3"/>
  <c r="V9" i="3"/>
  <c r="F9" i="3"/>
  <c r="E9" i="3"/>
  <c r="D9" i="3"/>
  <c r="C9" i="3"/>
  <c r="B9" i="3"/>
  <c r="H4" i="3"/>
  <c r="Z3" i="3"/>
  <c r="H3" i="3"/>
  <c r="H2" i="3"/>
  <c r="I82" i="2"/>
  <c r="E82" i="2"/>
  <c r="D82" i="2"/>
  <c r="C82" i="2"/>
  <c r="B82" i="2"/>
  <c r="I81" i="2"/>
  <c r="G81" i="2"/>
  <c r="E81" i="2"/>
  <c r="D81" i="2"/>
  <c r="C81" i="2"/>
  <c r="B81" i="2"/>
  <c r="I80" i="2"/>
  <c r="G80" i="2"/>
  <c r="E80" i="2"/>
  <c r="D80" i="2"/>
  <c r="C80" i="2"/>
  <c r="B80" i="2"/>
  <c r="I79" i="2"/>
  <c r="G79" i="2"/>
  <c r="E79" i="2"/>
  <c r="D79" i="2"/>
  <c r="C79" i="2"/>
  <c r="B79" i="2"/>
  <c r="I78" i="2"/>
  <c r="G78" i="2"/>
  <c r="E78" i="2"/>
  <c r="D78" i="2"/>
  <c r="C78" i="2"/>
  <c r="B78" i="2"/>
  <c r="I77" i="2"/>
  <c r="G77" i="2"/>
  <c r="E77" i="2"/>
  <c r="D77" i="2"/>
  <c r="C77" i="2"/>
  <c r="B77" i="2"/>
  <c r="I76" i="2"/>
  <c r="G76" i="2"/>
  <c r="E76" i="2"/>
  <c r="D76" i="2"/>
  <c r="C76" i="2"/>
  <c r="B76" i="2"/>
  <c r="I75" i="2"/>
  <c r="G75" i="2"/>
  <c r="E75" i="2"/>
  <c r="D75" i="2"/>
  <c r="C75" i="2"/>
  <c r="B75" i="2"/>
  <c r="I74" i="2"/>
  <c r="G74" i="2"/>
  <c r="E74" i="2"/>
  <c r="D74" i="2"/>
  <c r="C74" i="2"/>
  <c r="B74" i="2"/>
  <c r="I73" i="2"/>
  <c r="G73" i="2"/>
  <c r="E73" i="2"/>
  <c r="D73" i="2"/>
  <c r="C73" i="2"/>
  <c r="B73" i="2"/>
  <c r="I72" i="2"/>
  <c r="G72" i="2"/>
  <c r="E72" i="2"/>
  <c r="D72" i="2"/>
  <c r="C72" i="2"/>
  <c r="B72" i="2"/>
  <c r="I71" i="2"/>
  <c r="G71" i="2"/>
  <c r="E71" i="2"/>
  <c r="D71" i="2"/>
  <c r="C71" i="2"/>
  <c r="B71" i="2"/>
  <c r="I70" i="2"/>
  <c r="G70" i="2"/>
  <c r="E70" i="2"/>
  <c r="D70" i="2"/>
  <c r="C70" i="2"/>
  <c r="B70" i="2"/>
  <c r="I69" i="2"/>
  <c r="G69" i="2"/>
  <c r="E69" i="2"/>
  <c r="D69" i="2"/>
  <c r="C69" i="2"/>
  <c r="B69" i="2"/>
  <c r="I68" i="2"/>
  <c r="G68" i="2"/>
  <c r="E68" i="2"/>
  <c r="D68" i="2"/>
  <c r="C68" i="2"/>
  <c r="B68" i="2"/>
  <c r="I67" i="2"/>
  <c r="G67" i="2"/>
  <c r="E67" i="2"/>
  <c r="D67" i="2"/>
  <c r="C67" i="2"/>
  <c r="B67" i="2"/>
  <c r="I66" i="2"/>
  <c r="G66" i="2"/>
  <c r="E66" i="2"/>
  <c r="D66" i="2"/>
  <c r="C66" i="2"/>
  <c r="B66" i="2"/>
  <c r="I65" i="2"/>
  <c r="G65" i="2"/>
  <c r="E65" i="2"/>
  <c r="D65" i="2"/>
  <c r="C65" i="2"/>
  <c r="B65" i="2"/>
  <c r="I64" i="2"/>
  <c r="G64" i="2"/>
  <c r="E64" i="2"/>
  <c r="D64" i="2"/>
  <c r="C64" i="2"/>
  <c r="B64" i="2"/>
  <c r="I63" i="2"/>
  <c r="G63" i="2"/>
  <c r="E63" i="2"/>
  <c r="D63" i="2"/>
  <c r="C63" i="2"/>
  <c r="B63" i="2"/>
  <c r="I62" i="2"/>
  <c r="G62" i="2"/>
  <c r="E62" i="2"/>
  <c r="D62" i="2"/>
  <c r="C62" i="2"/>
  <c r="B62" i="2"/>
  <c r="I61" i="2"/>
  <c r="G61" i="2"/>
  <c r="E61" i="2"/>
  <c r="D61" i="2"/>
  <c r="C61" i="2"/>
  <c r="B61" i="2"/>
  <c r="I60" i="2"/>
  <c r="G60" i="2"/>
  <c r="E60" i="2"/>
  <c r="D60" i="2"/>
  <c r="C60" i="2"/>
  <c r="B60" i="2"/>
  <c r="I59" i="2"/>
  <c r="G59" i="2"/>
  <c r="E59" i="2"/>
  <c r="D59" i="2"/>
  <c r="C59" i="2"/>
  <c r="B59" i="2"/>
  <c r="I58" i="2"/>
  <c r="G58" i="2"/>
  <c r="E58" i="2"/>
  <c r="D58" i="2"/>
  <c r="C58" i="2"/>
  <c r="B58" i="2"/>
  <c r="I57" i="2"/>
  <c r="G57" i="2"/>
  <c r="E57" i="2"/>
  <c r="D57" i="2"/>
  <c r="C57" i="2"/>
  <c r="B57" i="2"/>
  <c r="I56" i="2"/>
  <c r="G56" i="2"/>
  <c r="E56" i="2"/>
  <c r="D56" i="2"/>
  <c r="C56" i="2"/>
  <c r="B56" i="2"/>
  <c r="I55" i="2"/>
  <c r="G55" i="2"/>
  <c r="E55" i="2"/>
  <c r="D55" i="2"/>
  <c r="C55" i="2"/>
  <c r="B55" i="2"/>
  <c r="I54" i="2"/>
  <c r="G54" i="2"/>
  <c r="E54" i="2"/>
  <c r="D54" i="2"/>
  <c r="C54" i="2"/>
  <c r="B54" i="2"/>
  <c r="I53" i="2"/>
  <c r="G53" i="2"/>
  <c r="E53" i="2"/>
  <c r="D53" i="2"/>
  <c r="C53" i="2"/>
  <c r="B53" i="2"/>
  <c r="I52" i="2"/>
  <c r="G52" i="2"/>
  <c r="E52" i="2"/>
  <c r="D52" i="2"/>
  <c r="C52" i="2"/>
  <c r="B52" i="2"/>
  <c r="I51" i="2"/>
  <c r="G51" i="2"/>
  <c r="E51" i="2"/>
  <c r="D51" i="2"/>
  <c r="C51" i="2"/>
  <c r="B51" i="2"/>
  <c r="I50" i="2"/>
  <c r="G50" i="2"/>
  <c r="E50" i="2"/>
  <c r="D50" i="2"/>
  <c r="C50" i="2"/>
  <c r="B50" i="2"/>
  <c r="I49" i="2"/>
  <c r="G49" i="2"/>
  <c r="E49" i="2"/>
  <c r="D49" i="2"/>
  <c r="C49" i="2"/>
  <c r="B49" i="2"/>
  <c r="I48" i="2"/>
  <c r="G48" i="2"/>
  <c r="E48" i="2"/>
  <c r="D48" i="2"/>
  <c r="C48" i="2"/>
  <c r="B48" i="2"/>
  <c r="I47" i="2"/>
  <c r="G47" i="2"/>
  <c r="E47" i="2"/>
  <c r="D47" i="2"/>
  <c r="C47" i="2"/>
  <c r="B47" i="2"/>
  <c r="I46" i="2"/>
  <c r="G46" i="2"/>
  <c r="E46" i="2"/>
  <c r="D46" i="2"/>
  <c r="C46" i="2"/>
  <c r="B46" i="2"/>
  <c r="I45" i="2"/>
  <c r="G45" i="2"/>
  <c r="E45" i="2"/>
  <c r="D45" i="2"/>
  <c r="C45" i="2"/>
  <c r="B45" i="2"/>
  <c r="I44" i="2"/>
  <c r="G44" i="2"/>
  <c r="E44" i="2"/>
  <c r="D44" i="2"/>
  <c r="C44" i="2"/>
  <c r="B44" i="2"/>
  <c r="I43" i="2"/>
  <c r="G43" i="2"/>
  <c r="E43" i="2"/>
  <c r="D43" i="2"/>
  <c r="C43" i="2"/>
  <c r="B43" i="2"/>
  <c r="I42" i="2"/>
  <c r="G42" i="2"/>
  <c r="E42" i="2"/>
  <c r="D42" i="2"/>
  <c r="C42" i="2"/>
  <c r="B42" i="2"/>
  <c r="I41" i="2"/>
  <c r="G41" i="2"/>
  <c r="E41" i="2"/>
  <c r="D41" i="2"/>
  <c r="C41" i="2"/>
  <c r="B41" i="2"/>
  <c r="I40" i="2"/>
  <c r="G40" i="2"/>
  <c r="E40" i="2"/>
  <c r="D40" i="2"/>
  <c r="C40" i="2"/>
  <c r="B40" i="2"/>
  <c r="I39" i="2"/>
  <c r="G39" i="2"/>
  <c r="E39" i="2"/>
  <c r="D39" i="2"/>
  <c r="C39" i="2"/>
  <c r="B39" i="2"/>
  <c r="I38" i="2"/>
  <c r="G38" i="2"/>
  <c r="E38" i="2"/>
  <c r="D38" i="2"/>
  <c r="C38" i="2"/>
  <c r="B38" i="2"/>
  <c r="I37" i="2"/>
  <c r="G37" i="2"/>
  <c r="E37" i="2"/>
  <c r="D37" i="2"/>
  <c r="C37" i="2"/>
  <c r="B37" i="2"/>
  <c r="I36" i="2"/>
  <c r="G36" i="2"/>
  <c r="E36" i="2"/>
  <c r="D36" i="2"/>
  <c r="C36" i="2"/>
  <c r="B36" i="2"/>
  <c r="I35" i="2"/>
  <c r="G35" i="2"/>
  <c r="E35" i="2"/>
  <c r="D35" i="2"/>
  <c r="C35" i="2"/>
  <c r="B35" i="2"/>
  <c r="I34" i="2"/>
  <c r="G34" i="2"/>
  <c r="E34" i="2"/>
  <c r="D34" i="2"/>
  <c r="C34" i="2"/>
  <c r="B34" i="2"/>
  <c r="I33" i="2"/>
  <c r="G33" i="2"/>
  <c r="E33" i="2"/>
  <c r="D33" i="2"/>
  <c r="C33" i="2"/>
  <c r="B33" i="2"/>
  <c r="I32" i="2"/>
  <c r="G32" i="2"/>
  <c r="E32" i="2"/>
  <c r="D32" i="2"/>
  <c r="C32" i="2"/>
  <c r="B32" i="2"/>
  <c r="I31" i="2"/>
  <c r="G31" i="2"/>
  <c r="E31" i="2"/>
  <c r="D31" i="2"/>
  <c r="C31" i="2"/>
  <c r="B31" i="2"/>
  <c r="I30" i="2"/>
  <c r="G30" i="2"/>
  <c r="E30" i="2"/>
  <c r="D30" i="2"/>
  <c r="C30" i="2"/>
  <c r="B30" i="2"/>
  <c r="I29" i="2"/>
  <c r="G29" i="2"/>
  <c r="E29" i="2"/>
  <c r="D29" i="2"/>
  <c r="C29" i="2"/>
  <c r="B29" i="2"/>
  <c r="I28" i="2"/>
  <c r="G28" i="2"/>
  <c r="E28" i="2"/>
  <c r="D28" i="2"/>
  <c r="C28" i="2"/>
  <c r="B28" i="2"/>
  <c r="I27" i="2"/>
  <c r="G27" i="2"/>
  <c r="E27" i="2"/>
  <c r="D27" i="2"/>
  <c r="C27" i="2"/>
  <c r="B27" i="2"/>
  <c r="I26" i="2"/>
  <c r="G26" i="2"/>
  <c r="E26" i="2"/>
  <c r="D26" i="2"/>
  <c r="C26" i="2"/>
  <c r="B26" i="2"/>
  <c r="I25" i="2"/>
  <c r="G25" i="2"/>
  <c r="E25" i="2"/>
  <c r="D25" i="2"/>
  <c r="C25" i="2"/>
  <c r="B25" i="2"/>
  <c r="I24" i="2"/>
  <c r="G24" i="2"/>
  <c r="E24" i="2"/>
  <c r="D24" i="2"/>
  <c r="C24" i="2"/>
  <c r="B24" i="2"/>
  <c r="I23" i="2"/>
  <c r="G23" i="2"/>
  <c r="E23" i="2"/>
  <c r="D23" i="2"/>
  <c r="C23" i="2"/>
  <c r="B23" i="2"/>
  <c r="I22" i="2"/>
  <c r="G22" i="2"/>
  <c r="E22" i="2"/>
  <c r="D22" i="2"/>
  <c r="C22" i="2"/>
  <c r="B22" i="2"/>
  <c r="I21" i="2"/>
  <c r="G21" i="2"/>
  <c r="E21" i="2"/>
  <c r="D21" i="2"/>
  <c r="C21" i="2"/>
  <c r="B21" i="2"/>
  <c r="I20" i="2"/>
  <c r="G20" i="2"/>
  <c r="E20" i="2"/>
  <c r="D20" i="2"/>
  <c r="C20" i="2"/>
  <c r="B20" i="2"/>
  <c r="I19" i="2"/>
  <c r="G19" i="2"/>
  <c r="E19" i="2"/>
  <c r="D19" i="2"/>
  <c r="C19" i="2"/>
  <c r="B19" i="2"/>
  <c r="I18" i="2"/>
  <c r="G18" i="2"/>
  <c r="E18" i="2"/>
  <c r="D18" i="2"/>
  <c r="C18" i="2"/>
  <c r="B18" i="2"/>
  <c r="I17" i="2"/>
  <c r="G17" i="2"/>
  <c r="E17" i="2"/>
  <c r="D17" i="2"/>
  <c r="C17" i="2"/>
  <c r="B17" i="2"/>
  <c r="I16" i="2"/>
  <c r="G16" i="2"/>
  <c r="E16" i="2"/>
  <c r="D16" i="2"/>
  <c r="C16" i="2"/>
  <c r="B16" i="2"/>
  <c r="I15" i="2"/>
  <c r="G15" i="2"/>
  <c r="E15" i="2"/>
  <c r="D15" i="2"/>
  <c r="C15" i="2"/>
  <c r="B15" i="2"/>
  <c r="I14" i="2"/>
  <c r="G14" i="2"/>
  <c r="E14" i="2"/>
  <c r="D14" i="2"/>
  <c r="C14" i="2"/>
  <c r="B14" i="2"/>
  <c r="I13" i="2"/>
  <c r="G13" i="2"/>
  <c r="E13" i="2"/>
  <c r="D13" i="2"/>
  <c r="C13" i="2"/>
  <c r="B13" i="2"/>
  <c r="I12" i="2"/>
  <c r="G12" i="2"/>
  <c r="E12" i="2"/>
  <c r="D12" i="2"/>
  <c r="C12" i="2"/>
  <c r="B12" i="2"/>
  <c r="I11" i="2"/>
  <c r="G11" i="2"/>
  <c r="E11" i="2"/>
  <c r="D11" i="2"/>
  <c r="C11" i="2"/>
  <c r="B11" i="2"/>
  <c r="I10" i="2"/>
  <c r="G10" i="2"/>
  <c r="E10" i="2"/>
  <c r="D10" i="2"/>
  <c r="C10" i="2"/>
  <c r="B10" i="2"/>
  <c r="I9" i="2"/>
  <c r="G9" i="2"/>
  <c r="E9" i="2"/>
  <c r="D9" i="2"/>
  <c r="C9" i="2"/>
  <c r="B9" i="2"/>
  <c r="Q4" i="2"/>
  <c r="Q3" i="2"/>
  <c r="D37" i="1"/>
  <c r="F35" i="1" s="1"/>
  <c r="C37" i="1"/>
  <c r="B37" i="1"/>
  <c r="G36" i="1" s="1"/>
  <c r="F36" i="1"/>
  <c r="E36" i="1"/>
  <c r="G35" i="1"/>
  <c r="E35" i="1"/>
  <c r="F34" i="1"/>
  <c r="E34" i="1"/>
  <c r="G33" i="1"/>
  <c r="E33" i="1"/>
  <c r="F32" i="1"/>
  <c r="E32" i="1"/>
  <c r="G31" i="1"/>
  <c r="E31" i="1"/>
  <c r="F30" i="1"/>
  <c r="E30" i="1"/>
  <c r="G29" i="1"/>
  <c r="E29" i="1"/>
  <c r="F28" i="1"/>
  <c r="E28" i="1"/>
  <c r="G27" i="1"/>
  <c r="E27" i="1"/>
  <c r="F26" i="1"/>
  <c r="E26" i="1"/>
  <c r="G25" i="1"/>
  <c r="E25" i="1"/>
  <c r="F24" i="1"/>
  <c r="E24" i="1"/>
  <c r="G23" i="1"/>
  <c r="E23" i="1"/>
  <c r="F22" i="1"/>
  <c r="E22" i="1"/>
  <c r="G21" i="1"/>
  <c r="E21" i="1"/>
  <c r="F20" i="1"/>
  <c r="E20" i="1"/>
  <c r="G19" i="1"/>
  <c r="E19" i="1"/>
  <c r="E37" i="1" s="1"/>
  <c r="B9" i="1"/>
  <c r="B8" i="1"/>
  <c r="B7" i="1"/>
  <c r="B6" i="1"/>
  <c r="B10" i="1" s="1"/>
  <c r="F19" i="1" l="1"/>
  <c r="G20" i="1"/>
  <c r="G37" i="1" s="1"/>
  <c r="F21" i="1"/>
  <c r="G22" i="1"/>
  <c r="F23" i="1"/>
  <c r="G24" i="1"/>
  <c r="F25" i="1"/>
  <c r="G26" i="1"/>
  <c r="F27" i="1"/>
  <c r="G28" i="1"/>
  <c r="F29" i="1"/>
  <c r="G30" i="1"/>
  <c r="F31" i="1"/>
  <c r="G32" i="1"/>
  <c r="F33" i="1"/>
  <c r="G34" i="1"/>
  <c r="F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tc={887AC4F3-102D-4652-B487-3A47CF691061}</author>
    <author>tc={0C94B2A4-845F-48E2-9EFF-AF2219FB8779}</author>
    <author>tc={DBC15DBD-DB08-4A03-9A2A-84E4AB2E40A6}</author>
  </authors>
  <commentList>
    <comment ref="H8" authorId="0" shapeId="0" xr:uid="{483DBD9E-837C-42F5-9C94-681ABFFE907C}">
      <text>
        <r>
          <rPr>
            <sz val="9"/>
            <color indexed="81"/>
            <rFont val="Tahoma"/>
            <family val="2"/>
          </rPr>
          <t xml:space="preserve">Inicia siglas de la dependencia, numeración resultado esperado, numeración producto y secuencia actividades para el producto.
Ej.: Dirección de Planificación
Línea Estratégica 1
Resultado Esperado 1
Producto 1
Actividad 1
Sería: </t>
        </r>
        <r>
          <rPr>
            <b/>
            <sz val="9"/>
            <color indexed="81"/>
            <rFont val="Tahoma"/>
            <family val="2"/>
          </rPr>
          <t>DP1.1.1.1</t>
        </r>
      </text>
    </comment>
    <comment ref="Y8" authorId="1" shapeId="0" xr:uid="{E0A36297-7110-44EB-AFAA-5601DC4DC26B}">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Registrar medios de verificación que no se contemplan en las pestañas desplegables</t>
        </r>
      </text>
    </comment>
    <comment ref="Z8" authorId="2" shapeId="0" xr:uid="{38F807A5-BDBA-41BB-9D9C-3049F70B1B2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Registrar responsables de acuerdo a la estructura organizacional</t>
        </r>
      </text>
    </comment>
    <comment ref="I119" authorId="3" shapeId="0" xr:uid="{83FD3251-2925-4ABC-97A2-C8AD9D40CDB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Ajustar temporalidad a quienes no aplicaron la encuesta, ni cuentan con plan de mejora</t>
        </r>
      </text>
    </comment>
  </commentList>
</comments>
</file>

<file path=xl/sharedStrings.xml><?xml version="1.0" encoding="utf-8"?>
<sst xmlns="http://schemas.openxmlformats.org/spreadsheetml/2006/main" count="2900" uniqueCount="765">
  <si>
    <t>Servicio Nacional de Salud</t>
  </si>
  <si>
    <t>Dirección de Planificación y Desarrollo</t>
  </si>
  <si>
    <t>Cantidad acciones/actividades/trimestre</t>
  </si>
  <si>
    <t>Primer Trimestre</t>
  </si>
  <si>
    <t>Segundo Trimestre</t>
  </si>
  <si>
    <t>Tercer Trimestre</t>
  </si>
  <si>
    <t>Cuarto Trimestre</t>
  </si>
  <si>
    <t>Total actividades del año 2021</t>
  </si>
  <si>
    <t>Tabla Resumen POA 2021</t>
  </si>
  <si>
    <t>Área Organizacional</t>
  </si>
  <si>
    <t>Presupuesto</t>
  </si>
  <si>
    <t>Nº Productos</t>
  </si>
  <si>
    <t>Nº Actividades</t>
  </si>
  <si>
    <t>% (Productos)</t>
  </si>
  <si>
    <t>% (Actividades)</t>
  </si>
  <si>
    <t>% (Presupuesto)</t>
  </si>
  <si>
    <t>Planificacion y Desarrollo</t>
  </si>
  <si>
    <t>Comunicaciones</t>
  </si>
  <si>
    <t>OAI</t>
  </si>
  <si>
    <t>Seguridad</t>
  </si>
  <si>
    <t>Tecnologia</t>
  </si>
  <si>
    <t>Centros de Salud</t>
  </si>
  <si>
    <t>Emergencias Medicas</t>
  </si>
  <si>
    <t>Gestion de la información</t>
  </si>
  <si>
    <t>Calidad de los Servicios y Gestión de Usuarios</t>
  </si>
  <si>
    <t>Administrativo-Financiero</t>
  </si>
  <si>
    <t>Fiscalizacion y Control</t>
  </si>
  <si>
    <t>Recursos Humano</t>
  </si>
  <si>
    <t>Abastecimiento y Medicamentos</t>
  </si>
  <si>
    <t>Centros Hospitalarios</t>
  </si>
  <si>
    <t>Gestion Clinica</t>
  </si>
  <si>
    <t>Primer Nivel de Atencion</t>
  </si>
  <si>
    <t>Total</t>
  </si>
  <si>
    <t xml:space="preserve">Año del POA:  </t>
  </si>
  <si>
    <t xml:space="preserve">Servicio Regional de Salud:  </t>
  </si>
  <si>
    <t>R6 - SRS El Valle</t>
  </si>
  <si>
    <t xml:space="preserve">Plan Operativo Anual </t>
  </si>
  <si>
    <t xml:space="preserve">Estructura:  </t>
  </si>
  <si>
    <t>Gerencia</t>
  </si>
  <si>
    <t xml:space="preserve">Identificación de Productos/Resultados </t>
  </si>
  <si>
    <t>ID_Dependendencia</t>
  </si>
  <si>
    <t>POA</t>
  </si>
  <si>
    <t>SRS</t>
  </si>
  <si>
    <t>AREA</t>
  </si>
  <si>
    <t>Línea estratégica</t>
  </si>
  <si>
    <t>Cod_LE</t>
  </si>
  <si>
    <t>Objetivo</t>
  </si>
  <si>
    <t>Cod_Obj</t>
  </si>
  <si>
    <t>Resultado esperado</t>
  </si>
  <si>
    <t>Productos</t>
  </si>
  <si>
    <t>Indicador</t>
  </si>
  <si>
    <t>Unidad de medida</t>
  </si>
  <si>
    <t>Línea Base</t>
  </si>
  <si>
    <t>Meta</t>
  </si>
  <si>
    <t>Supuestos</t>
  </si>
  <si>
    <t>Dependencia responsable</t>
  </si>
  <si>
    <t>LE.1 - Calidad en la prestación de los servicios de salud</t>
  </si>
  <si>
    <t>Obj1.1 - Mejorar la provisión de los servicios de salud con enfoque en la promoción de la salud, prevención de la enfermedad y control de las enfermedades.</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</si>
  <si>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</si>
  <si>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1.1.1.1.Fortalecimiento a la Gestion de Suministro y Abastecimiento de medicamentos</t>
  </si>
  <si>
    <t xml:space="preserve">Porcentaje de disponibilidad de medicamentos trazadores PN </t>
  </si>
  <si>
    <t>Porcentaje</t>
  </si>
  <si>
    <t>División de Abastecimiento y Medicamentos</t>
  </si>
  <si>
    <t>Porcentaje de disponibilidad de medicamentos trazadores  NE</t>
  </si>
  <si>
    <t>Promedio de disponibilidad de métodos de Planificación Familiar</t>
  </si>
  <si>
    <t>Porcentaje de ejecución del cronograma de supervisiones de las URGM</t>
  </si>
  <si>
    <t>S/D</t>
  </si>
  <si>
    <t>1.1.1.2 Fortalecimiento de la provisión de servicios de apoyo diagnóstico</t>
  </si>
  <si>
    <t>Incremento porcentual de los servicios diagnósticos en los diferentes EESS</t>
  </si>
  <si>
    <t>Servicios Diagnósticos</t>
  </si>
  <si>
    <t xml:space="preserve">Promedio de análisis de laboratorio por consulta </t>
  </si>
  <si>
    <t>&lt;1.8</t>
  </si>
  <si>
    <t xml:space="preserve">Promedio de estudios de imágenes por consulta </t>
  </si>
  <si>
    <t>&lt;0.32</t>
  </si>
  <si>
    <t xml:space="preserve">1.1.1.3 Fortalecimiento de la provisión de servicios odontológicos </t>
  </si>
  <si>
    <t>Incremento de un 30% de los servicios odontológicos en los diferentes EESS</t>
  </si>
  <si>
    <t>Odontología</t>
  </si>
  <si>
    <t>1.1.1.4 Fortalecimiento de los servicios Hospitalarios</t>
  </si>
  <si>
    <t>Promedio de ocupación hospitalaria EES del SRS</t>
  </si>
  <si>
    <t xml:space="preserve">Porcentaje </t>
  </si>
  <si>
    <t>Departamento de Centros de Salud
División Centros Hospitalarios</t>
  </si>
  <si>
    <t>Porcentaje de mortalidad intrahospitalaria neta</t>
  </si>
  <si>
    <r>
      <rPr>
        <sz val="14"/>
        <rFont val="Calibri"/>
        <family val="2"/>
      </rPr>
      <t>&lt;</t>
    </r>
    <r>
      <rPr>
        <sz val="14"/>
        <rFont val="Times New Roman"/>
        <family val="1"/>
      </rPr>
      <t>35%</t>
    </r>
  </si>
  <si>
    <t>Porcentaje de atenciones ambulatorias provistas en áreas de emergencias</t>
  </si>
  <si>
    <r>
      <rPr>
        <sz val="14"/>
        <rFont val="Calibri"/>
        <family val="2"/>
      </rPr>
      <t>&lt;</t>
    </r>
    <r>
      <rPr>
        <sz val="14"/>
        <rFont val="Times New Roman"/>
        <family val="1"/>
      </rPr>
      <t>30%</t>
    </r>
  </si>
  <si>
    <t>1.1.1.5 Ruta Comunitaria en Salud</t>
  </si>
  <si>
    <t>Nivel de implementación del Programa Ruta Comunitaria en Salud</t>
  </si>
  <si>
    <t>División Centros Hospitalario
División Primer Nivel</t>
  </si>
  <si>
    <t>1.1.1.6 Despliegue de la Cartera de Servicios de Salud en la Red SNS</t>
  </si>
  <si>
    <t>Porcentaje de EES de la Red que cuentan con cartera de servicios actualizada de acuerdo a resolutividad</t>
  </si>
  <si>
    <t>Divison de Calidad de los Servicios y Gestión de Usuarios</t>
  </si>
  <si>
    <t>Disminuida la morbi-mortalidad materna, neonatal e infantil, mediante el fortalecimiento y la integración de los servicios de salud antes de la concepción, durante el embarazo, el parto y los primeros años de vida, garantizando la calidad de la atención.</t>
  </si>
  <si>
    <t>1.1.2.1 Incremento cobertura registro oportuno de nacimientos</t>
  </si>
  <si>
    <t>Promedio registro oportuno de nacimientos en los hospitales priorizados</t>
  </si>
  <si>
    <t xml:space="preserve">Departamento Centros de Salud 
División Centros Hospitalario
</t>
  </si>
  <si>
    <t>Promoción y Cultura de Innovación</t>
  </si>
  <si>
    <t>1.1.2.2 Provisión de servicios Salud Materno, Neonatal y Adolescente</t>
  </si>
  <si>
    <t xml:space="preserve">Razón de mortalidad materna </t>
  </si>
  <si>
    <t>Razón</t>
  </si>
  <si>
    <t>Tasa de mortalidad neonatal</t>
  </si>
  <si>
    <t>Tasa</t>
  </si>
  <si>
    <t>Tasa de mortalidad postneonatal</t>
  </si>
  <si>
    <t>Promedio de partos por cesáreas en la Red</t>
  </si>
  <si>
    <t>&lt;43%</t>
  </si>
  <si>
    <t>1.1.2.3 Provisión de servicios de salud sexual y reproductiva en la Red SNS</t>
  </si>
  <si>
    <t>Cobertura uso de métodos de planificación familiar en población adscrita</t>
  </si>
  <si>
    <t xml:space="preserve">Departamento Centros de Salud 
División Primer Nivel
</t>
  </si>
  <si>
    <t>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</si>
  <si>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1.1.3.1 Circulos Comunitarios de Salud</t>
  </si>
  <si>
    <t>Porcentaje de incorporaciones de usuarios con patologías crónicas en los CCS según meta</t>
  </si>
  <si>
    <t xml:space="preserve">Division de Primer Nivel de Atencion  </t>
  </si>
  <si>
    <t>Porcentaje de seguimiento a los usuarios con patologías crónicas incorporados en los CCS</t>
  </si>
  <si>
    <t>1.1.3.2 Despliegue de Implementación de la Estrategia Hearts en el primer nivel de atención</t>
  </si>
  <si>
    <t>Promedio cumplimiento indicadores HEARTS</t>
  </si>
  <si>
    <t>1.1.3.3 Fortalecimiento de los servicios de  Salud Mental en la Red</t>
  </si>
  <si>
    <t xml:space="preserve">Nivel de implementación del Plan de Salud Mental </t>
  </si>
  <si>
    <t>Departamento de Centros de Salud</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</si>
  <si>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</si>
  <si>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Fortalecidos la provisión de servicios de salud para la atención a la Malaria en la Red de Establecimientos</t>
  </si>
  <si>
    <t>Números de SRS que han implementado la DTIR (Detección, tratamiento, investigación y Respuesta)</t>
  </si>
  <si>
    <t>Unidad</t>
  </si>
  <si>
    <t xml:space="preserve">1.1.4.2Fortalecidos los Servicios de Atención Integral (SAIs) para el VIH-SIDA en todos sus componentes </t>
  </si>
  <si>
    <t>Proporción de personas VIH+ en los SAI activas en TARV y con carga viral suprimida</t>
  </si>
  <si>
    <t xml:space="preserve">Divison de Gestion Clinica </t>
  </si>
  <si>
    <t>Proporción de personas VIH+ en los SAI en TARV y con carga viral suprimida</t>
  </si>
  <si>
    <t>Proporción de personas VIH+ en los SAI en TARV que se encuentran activas</t>
  </si>
  <si>
    <t>Proporción de personas VIH+ en los SAI que se encuentran en TARV</t>
  </si>
  <si>
    <t xml:space="preserve">1.1.4.3 Fortalecimiento de atención ante la Tuberculosis enfocado al cumplimiento de las Metas para la Detección, Diagnostico y Tratamiento (DDT) </t>
  </si>
  <si>
    <t>Porcentaje de casos de tuberculosis con pruebas VIH realizadas</t>
  </si>
  <si>
    <t xml:space="preserve">Division de Gestion Clinica </t>
  </si>
  <si>
    <t>Porcentajes de casos de tuberculosis detectados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</si>
  <si>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</si>
  <si>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los servicios de emergencias apoyo ante desastres en la red</t>
  </si>
  <si>
    <t>Porcentaje de establecimientos que cuenta con el Plan Hospitalario ante Emergencias y Desastres</t>
  </si>
  <si>
    <t>Emergencias</t>
  </si>
  <si>
    <t>1.1.5.2 Fortalecimiento de la red de  emergencias de forma organizada, eficiente y de calidad</t>
  </si>
  <si>
    <t>Porcentaje de incremento asistencias ofrecidas por el Centros de Respuesta a Urgencias y Emergencias Médicas</t>
  </si>
  <si>
    <t>1.1.5.3 Fortalecimiento de los servicios de urgencia y emergencias cumpliendo criterios de calidad y coordinación</t>
  </si>
  <si>
    <t>Porcentaje evaluación de Red emergencias-Gestión productiva y VCE</t>
  </si>
  <si>
    <t>Obj1.2 - Asegurar la calidad de la atención y seguridad del paciente en el marco de los derechos de las personas, que se traduzca en un incremento de la confianza y satisfacción de los usuarios de los servicios de salud</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</si>
  <si>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</si>
  <si>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1.1.6.1 Fortalecimiento de la gestión de usuarios para la adhesión a la cultura de servicios</t>
  </si>
  <si>
    <t>Porcentaje general resultados de encuesta de satisfacción a usuarios de los servicios de la Red</t>
  </si>
  <si>
    <t>Division de Calidad de los Servicios y Gestión de Usuarios</t>
  </si>
  <si>
    <t xml:space="preserve">1.1.6.2 Despliegue del Plan de Gestión Listas de Espera Quirúrgica </t>
  </si>
  <si>
    <t>Promedio de EES que reportan Listas de Espera Quirúrgica por SRS</t>
  </si>
  <si>
    <t>Porcentaje de reducción Listas de Espera Quirúrgica</t>
  </si>
  <si>
    <t>Fortalecida la calidad de la atención en salud como resultado del seguimiento a los aspectos técnicos y no técnicos de la atención, que disminuya el riesgo de la seguridad del paciente y de los resultados esperados de salud</t>
  </si>
  <si>
    <t>1.2.2.1 Mejora de la Calidad de los Servicios de Enfermería</t>
  </si>
  <si>
    <t>Porcentaje de aplicación de las supervisiones de los servicios de enfermería en el Primer Nivel y Nivel Especializado</t>
  </si>
  <si>
    <t>Enfermería</t>
  </si>
  <si>
    <t>LE.2 - Desarrollo de las redes integradas de servicios de salud fundamentada en el Modelo de Atención</t>
  </si>
  <si>
    <t>Obj2.1 - Fortalecer el Primer Nivel de Atención incrementando su capacidad de resolución para satisfacer las necesidades de salud de la población</t>
  </si>
  <si>
    <t>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</si>
  <si>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2.1.1.1 Despligue de ruta crítica para el desarrollo del modelo de atención en salud.</t>
  </si>
  <si>
    <t>Nivel de implementación de la Ruta Crítica</t>
  </si>
  <si>
    <t>Obj2.2 - Avanzar en la integración de las redes de servicios, asegurando la integralidad de la atención de acuerdo a las necesidades territoriales de la población</t>
  </si>
  <si>
    <t>Garantizada la atención integral con calidad y oportunidad, mediante la coordinación clínica y asistencial de los servicios de salud</t>
  </si>
  <si>
    <t>2.2.1.1 Conectividad de la Red de Establecimientos del Primer Nivel con el Especializado</t>
  </si>
  <si>
    <t xml:space="preserve">Porcentaje de referencias válidas </t>
  </si>
  <si>
    <t>Porcentaje de referencias efectivas</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</si>
  <si>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</si>
  <si>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2.2.2.1 Desarrollo de la Intersectorialidad para el desarrollo de acciones en los territorios</t>
  </si>
  <si>
    <t>Número de SRS que han suscrito acuerdos con enfoque al fortalecimiento de la Red mediante la intersectorialidad</t>
  </si>
  <si>
    <t>2.2.2.2 Estructuración Comités Salud</t>
  </si>
  <si>
    <t>Porcentaje de hospitales de la Red SNS que cuentan con los comités de salud contemplados en el Reglamento 434-07</t>
  </si>
  <si>
    <t xml:space="preserve">Porcentaje de CPN que cuentan con los comités de salud </t>
  </si>
  <si>
    <t>Departamento de Centros de Salud
División Primer Nivel</t>
  </si>
  <si>
    <t>Aumentada la eficacia, eficiencia y equidad de la prestación de los servicios de salud a través de la reorganización y transformación de las estructuras de redes de servicios</t>
  </si>
  <si>
    <t>2.2.4.1 Gestión de la habilitación de los establecimientos de salud de la Red</t>
  </si>
  <si>
    <t>Porcentaje de EES nivel complementario, habilitados para ofertar servicios de salud</t>
  </si>
  <si>
    <t>Division de Calidad de los Servicios y Gestión de Usuarios
División Centros Hospitalarios</t>
  </si>
  <si>
    <t>Porcentaje de EES Primer Nivel, habilitados para ofertar servicios de salud</t>
  </si>
  <si>
    <t>Division de Calidad de los Servicios y Gestión de Usuarios
División Primer Nivel</t>
  </si>
  <si>
    <t>LE.3 - Fortalecimiento de la gestión y desarrollo de los recursos humanos</t>
  </si>
  <si>
    <t xml:space="preserve">Obj3.2 - Desarrollar condiciones y capacidades en los colaboradores del SNS para mejorar el desempeño institucional, ampliar el acceso y cobertura a los servicios integrales de salud </t>
  </si>
  <si>
    <t>Incrementada las competencias y resolutividad de los colaboradores, de acuerdo a la complejidad de sus funciones, las necesidades de salud de la población y los compromisos del sector</t>
  </si>
  <si>
    <t>3.2.1.1 Programa de formación y capacitación continua de los RRHH de la Red</t>
  </si>
  <si>
    <t>Porcentaje de ejecución del plan de capacitación</t>
  </si>
  <si>
    <t>Division de Recursos Humanos</t>
  </si>
  <si>
    <t>Personal trabaja bajo un clima de satisfacción, realización personal y sentido de pertenencia hacia la institución</t>
  </si>
  <si>
    <t>3.2.2.1 Politica de recursos humanos (clima y seguridad laborar)</t>
  </si>
  <si>
    <t>Porcentaje de ejecución del Plan de Mejora de la Encuesta de Clima Laboral</t>
  </si>
  <si>
    <t xml:space="preserve">Desarrollados e implementados los aspectos de gestión relacionados con seguridad y salud en el trabajo </t>
  </si>
  <si>
    <t>3.2.3.1 Ejecución del Plan de Seguridad y Salud ocupacional</t>
  </si>
  <si>
    <t>Porcentaje de ejecución del Plan de Seguridad y Salud ocupacional</t>
  </si>
  <si>
    <t>LE.4 - Fortalecimiento Institucional</t>
  </si>
  <si>
    <t>Obj4.1 - Asegurar la calidad y efectividad de la gestión institucional del SNS a través de la implementación de un conjunto de intervenciones de gestión del cambio</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</si>
  <si>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</si>
  <si>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del Programa de Auditoría Calidad del Dato</t>
  </si>
  <si>
    <t>Porcentaje de ejecución del programa de auditorías</t>
  </si>
  <si>
    <t xml:space="preserve">Gestion de la Informacion </t>
  </si>
  <si>
    <t>4.1.1.2 Implementación del modelo de gestión y de monitoreo de la Calidad Institucional</t>
  </si>
  <si>
    <t>Porcentaje de cumplimiento indicador tiempo de respuesta CCC en EES SRS</t>
  </si>
  <si>
    <t>Division de Planificacion y Desarrollo (Calidad Institucional)</t>
  </si>
  <si>
    <t>Porcentaje de cumplimiento indicador amigabilidad de la plataforma CCC en EES SRS</t>
  </si>
  <si>
    <t>Porcentaje de implementación planes de mejora CAF en el SRS</t>
  </si>
  <si>
    <t>4.1.1.3 Fortalecimiento del sistema de información de la Red</t>
  </si>
  <si>
    <t>Porcentaje de informes estadísticos generados en los tiempos establecidos</t>
  </si>
  <si>
    <t>4.1.1.4 Fortalecimiento de la Planificación Institucional</t>
  </si>
  <si>
    <t>Porcentaje de planes formulados en tiempo oportuno</t>
  </si>
  <si>
    <t xml:space="preserve">Division de Planificacion y Desarrollo </t>
  </si>
  <si>
    <t>4.1.1.5 Despliegue del Sistema de Monitoreo y Evaluación de la Gestión</t>
  </si>
  <si>
    <t>Porcentaje de cumplimiento general del POA SRS</t>
  </si>
  <si>
    <t>Porcentaje de dependencias SRS con un cumplimiento del POA mayor a 85%</t>
  </si>
  <si>
    <t>Porcentaje de cumplimiento SISMAP Salud</t>
  </si>
  <si>
    <t>Division de Planificacion y Desarrollo 
División Centros Hospitalarios</t>
  </si>
  <si>
    <t xml:space="preserve">4.1.1.6 Fortalecimiento de la infraestructura tecnológica de la Red </t>
  </si>
  <si>
    <t>Porcentaje de ejecución del plan de fortalecimiento de infraestructura tecnológica del SRS</t>
  </si>
  <si>
    <t>4.1.1.7 Despliegue nueva estructura hospitalaria por nivel de complejidad</t>
  </si>
  <si>
    <t>Nivel de implementación estructura organizativa hospitalaria</t>
  </si>
  <si>
    <t>4.1.1.8 Implementación del Programa de Seguridad Física de los establecimientos de la Red</t>
  </si>
  <si>
    <t>Nivel de implementación del Programa de Seguridad Física</t>
  </si>
  <si>
    <t>Division de Centros Hospitalrios</t>
  </si>
  <si>
    <t>4.1.1.9 Sistema de gestión de aprovisionamiento y suministro</t>
  </si>
  <si>
    <t>Porcentaje de respuesta a los solicitudes de las áreas requirientes</t>
  </si>
  <si>
    <t>Seccion Adminstrativa</t>
  </si>
  <si>
    <t>4.1.1.10 Implementación del Plan de mantenimiento preventivo de equipos e infraestructura física</t>
  </si>
  <si>
    <t>Porcentaje de implementación del Plan de mantenimiento preventivo de equipos e infraestructura física</t>
  </si>
  <si>
    <t>Division de Infraestructura y hosteleria</t>
  </si>
  <si>
    <t>Mejorada la sostenibilidad financiera de la Red SNS mediante el control de gastos, saneamiento de las deudas e incremento de las distintas fuentes de financiamiento con el fin de garantizar la prestación de servicios en salud con oportunidad y eficiencia</t>
  </si>
  <si>
    <t xml:space="preserve">4.1.2.1 Fortalecimiento de la Gestión Finaciera de la Red </t>
  </si>
  <si>
    <t>Porcentaje de EES SRS que reportan estados financieros</t>
  </si>
  <si>
    <t>División Administrativa-Financiera</t>
  </si>
  <si>
    <t>Porcentaje de ejecución presupuestaria</t>
  </si>
  <si>
    <t xml:space="preserve">4.1.2.2 Implementación Normas Básicas de Control Interno en la Red </t>
  </si>
  <si>
    <t>Nivel de implementacion NOBACI en la Red SNS (SRS y hospitales regionales)</t>
  </si>
  <si>
    <t>4.1.2.3 Fortalecimiento de la gestión de facturación de la Red hospitalaria</t>
  </si>
  <si>
    <t>Promedio de Glosa Red SNS</t>
  </si>
  <si>
    <t>Porcentaje de incremento facturación Red SNS</t>
  </si>
  <si>
    <t>4.1.2.4 Implementación del Sistema de Administración de Bienes</t>
  </si>
  <si>
    <t>Porcentaje de establecimientos de la Red con inventarios actualizados</t>
  </si>
  <si>
    <t>4.1.2.5 Fortalecimiento de los procesos de compra en tiempo oportuno</t>
  </si>
  <si>
    <t>Promedio de cumplimiento de los indicadores de la gestión de compra gubernamental, provisto por la DGCP</t>
  </si>
  <si>
    <t>4.1.2.6 Implementación del Sistema de Manejo y Control Interno</t>
  </si>
  <si>
    <t>Porcentaje de ejecución del monitoreo de la deuda y nómina interna de los hospitales</t>
  </si>
  <si>
    <t>Porcentaje de oportunidad liquidación de fondos de la Red SNS</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</si>
  <si>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</si>
  <si>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 xml:space="preserve">4.1.3.1 Estandarización de los Sub-portales de Trasparencia de la Red </t>
  </si>
  <si>
    <t xml:space="preserve">Porcentaje de actualización del Portal de Transparencia del SRS en tiempo oportuno </t>
  </si>
  <si>
    <t xml:space="preserve">Porcentaje de actualización del Portal de Transparencia de los EES del SRS en tiempo oportuno </t>
  </si>
  <si>
    <t>4.1.3.2 Despliegue del Plan de Comunicación Interna y Externa de la Red SNS</t>
  </si>
  <si>
    <t>Porcentaje de implementación del Plan de Comunicación Interna y Externa</t>
  </si>
  <si>
    <t>Identificación de actividades</t>
  </si>
  <si>
    <t>Servicio Regional De Salud El Valle</t>
  </si>
  <si>
    <t>TIPO</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</si>
  <si>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</si>
  <si>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</si>
  <si>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</si>
  <si>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</si>
  <si>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</si>
  <si>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</si>
  <si>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</si>
  <si>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</si>
  <si>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</si>
  <si>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</si>
  <si>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</si>
  <si>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</si>
  <si>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</si>
  <si>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</si>
  <si>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</si>
  <si>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</si>
  <si>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</si>
  <si>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</si>
  <si>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</si>
  <si>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 xml:space="preserve">Responsable </t>
  </si>
  <si>
    <t>SRSEV 1.1.1.1.01</t>
  </si>
  <si>
    <t>Sesiones de trabajo Programación individual de Medicamentos, Insumos y Reactivos de Laboratorio para el 2022</t>
  </si>
  <si>
    <t>Listado de participación</t>
  </si>
  <si>
    <t>Matriz primaria de Programación completa</t>
  </si>
  <si>
    <t>SRSEV 1.1.1.1.02</t>
  </si>
  <si>
    <t>Taller regional de consolidación y validación de la Programación de Medicamentos e Insumos para el 2022.</t>
  </si>
  <si>
    <t>Registro Digital</t>
  </si>
  <si>
    <t>SRSEV 1.1.1.1.03</t>
  </si>
  <si>
    <t>Reunión con GAS para programar supervisión trimestral del cumplimiento de los PO del SUGEMI en CEAS y CPN.</t>
  </si>
  <si>
    <t>Informe</t>
  </si>
  <si>
    <t>SRSEV 1.1.1.1.04</t>
  </si>
  <si>
    <t>Capacitación a los coordinadores de zona en los Procedimientos Operativos del SUGEMI</t>
  </si>
  <si>
    <t>SRSEV 1.1.1.1.05</t>
  </si>
  <si>
    <t>Capacitación en el manual de almacen del SUGEMI al equipo de almacén regional.</t>
  </si>
  <si>
    <t>SRSEV 1.1.1.1.06</t>
  </si>
  <si>
    <t>Elaboración del Boletin Regional trimestral del SUGEMI</t>
  </si>
  <si>
    <t xml:space="preserve">Boletin </t>
  </si>
  <si>
    <t>SRSEV 1.1.1.1.07</t>
  </si>
  <si>
    <t xml:space="preserve">Reunión  equipo tecnico  de la URGM para el analisis de datos reflejados en el Boletin </t>
  </si>
  <si>
    <t>Minuta</t>
  </si>
  <si>
    <t>SRSEV 1.1.1.1.08</t>
  </si>
  <si>
    <t>Reporte mensual de lo recibido por PROMESE-CAL Vs lo solicitado y por compra administrativa de los CEAS y SRS</t>
  </si>
  <si>
    <t>Otros</t>
  </si>
  <si>
    <t>SRSEV 1.1.1.1.09</t>
  </si>
  <si>
    <t>Capacitación en el llenado de la tarjetas de control de existencia y SUGEMI 1 de programas para los Establecimientos con servicio de Atencion Integral</t>
  </si>
  <si>
    <t>Reporte</t>
  </si>
  <si>
    <t>SRSEV 1.1.1.2.01</t>
  </si>
  <si>
    <t>Levantamiento de requerimiento minimo de los servicios diagnósticos para puesta en funcionamiento de servicios 24 horas</t>
  </si>
  <si>
    <t>División Gestión Clínica</t>
  </si>
  <si>
    <t>SRSEV 1.1.1.2.02</t>
  </si>
  <si>
    <t>Supervisión del apego a las normativas de los servicios diagnósticos</t>
  </si>
  <si>
    <t>SRSEV 1.1.1.2.03</t>
  </si>
  <si>
    <t>Supervisión a la adecuacióna de la prestación de servicios diagnosticos y de laboratorio y servicios  ofertados 24 h</t>
  </si>
  <si>
    <t>Informe, hoja de supervisión</t>
  </si>
  <si>
    <t>SRSEV 1.1.1.2.04</t>
  </si>
  <si>
    <t xml:space="preserve">Supervisión  a la prestación de los servicios de pruebas especiales de VIH (CD4, CV y ADN-PCR) </t>
  </si>
  <si>
    <t>SRSEV 1.1.1.2.05</t>
  </si>
  <si>
    <t>Seguimiento a la conformación o actualización de clubes de donantes</t>
  </si>
  <si>
    <t>SRSEV 1.1.1.2.06</t>
  </si>
  <si>
    <t>Jornadas voluntarias de donación de sangre</t>
  </si>
  <si>
    <t>SRSEV 1.1.1.3.01</t>
  </si>
  <si>
    <t>Levantamiento de requerimiento minimo del servicios de odontologia para su habilitación</t>
  </si>
  <si>
    <t>SRSEV 1.1.1.3.02</t>
  </si>
  <si>
    <t xml:space="preserve">Supervisión del apego a las normativas de los servicios odontológicos </t>
  </si>
  <si>
    <t>Formulario de supervisión</t>
  </si>
  <si>
    <t>SRSEV 1.1.1.3.03</t>
  </si>
  <si>
    <t>Mantenimiento de las unidades de odontologías</t>
  </si>
  <si>
    <t>SRSEV 1.1.1.3.04</t>
  </si>
  <si>
    <t>Proveer los uniformes al personal de Odontologia de los Centros Diagnostico y CPN.</t>
  </si>
  <si>
    <t>SRSEV 1.1.1.3.05</t>
  </si>
  <si>
    <t>Seguimiento a la atencion odontologica a pacientes embarazadas en EESS.</t>
  </si>
  <si>
    <t>SRSEV 1.1.1.3.06</t>
  </si>
  <si>
    <t>Jornada de Salud bucodental</t>
  </si>
  <si>
    <t>SRSEV 1.1.1.4.01</t>
  </si>
  <si>
    <t>Implementación de la Metodología de la Gestión Productiva</t>
  </si>
  <si>
    <t>División Centros Hospitalarios</t>
  </si>
  <si>
    <t>SRSEV 1.1.1.4.02</t>
  </si>
  <si>
    <t xml:space="preserve">Capacitación en la MGP a los CEAS de influencia </t>
  </si>
  <si>
    <t>Listados de participantes</t>
  </si>
  <si>
    <t>SRSEV 1.1.1.5.01</t>
  </si>
  <si>
    <t>Seguimiento a la implementación de Ruta Comunitaria en Salud</t>
  </si>
  <si>
    <t>SRSEV 1.1.1.6.01</t>
  </si>
  <si>
    <t>Seguimiento a la actualización dinámica de la cartera de servicios</t>
  </si>
  <si>
    <t>SRSEV 1.1.2.1.01</t>
  </si>
  <si>
    <t>Seguimiento al reporte oportuno de nacidos vivos en los hospitales de la Red</t>
  </si>
  <si>
    <t>SRSEV 1.1.2.2.01</t>
  </si>
  <si>
    <t>Supervisión de la captaciòn y seguimiento de  la atención en menores de  niños 5 años según guias y protocolos</t>
  </si>
  <si>
    <t>División Primer Nivel de Atención</t>
  </si>
  <si>
    <t>SRSEV 1.1.2.2.02</t>
  </si>
  <si>
    <t xml:space="preserve">Supervisión periodica al cumplimiento de los cambios requeridos según informes de monitoreo de los protocolos Materno y Neonatal asociados a morbilidad </t>
  </si>
  <si>
    <t>División de Calidad de los Servicios y Gestión de Usuarios</t>
  </si>
  <si>
    <t>SRSEV 1.1.2.2.03</t>
  </si>
  <si>
    <t xml:space="preserve">Seguimiento  de la conformación de la Unidad de Género en Salud </t>
  </si>
  <si>
    <t>SRSEV 1.1.2.2.04</t>
  </si>
  <si>
    <t>Seguimiento al Plan de accion para reducir la mortalidad materna y neonatal.</t>
  </si>
  <si>
    <t>SRSEV 1.1.2.2.05</t>
  </si>
  <si>
    <t>Seguimiento de la Sala de situación mortalidad materna y perinatal</t>
  </si>
  <si>
    <t>SRSEV 1.1.2.2.06</t>
  </si>
  <si>
    <t>Coordinación de la implementación o seguimiento  de la estrategia Código Rojo en los EESS</t>
  </si>
  <si>
    <t>SRSEV 1.1.2.2.07</t>
  </si>
  <si>
    <t>Seguimiento de la implementación de la Clínica de los Trastornos Hipertensivos del Embarazo</t>
  </si>
  <si>
    <t>SRSEV 1.1.2.2.08</t>
  </si>
  <si>
    <t>Pesquizaje al diagnostico temprano de gestantes consumidoras de alcohol y drogas</t>
  </si>
  <si>
    <t>SRSEV 1.1.2.2.09</t>
  </si>
  <si>
    <t xml:space="preserve">Supervisión a los CEAS sobre la implementación o seguimiento del SIP </t>
  </si>
  <si>
    <t>SRSEV 1.1.2.2.10</t>
  </si>
  <si>
    <t>Supervisión del Apego o adherencia a protocolos de los servicios perinatología y neonatal.</t>
  </si>
  <si>
    <t>SRSEV 1.1.2.2.11</t>
  </si>
  <si>
    <t xml:space="preserve">Reunión de socialización del informe de mejoras de los hallazgos encontrados en las supervisiones  de la adherencia a protocolos de los servicios Materno Infantil, Perinatologia y neonatal </t>
  </si>
  <si>
    <t>SRSEV 1.1.2.2.12</t>
  </si>
  <si>
    <t>Supervision de la funcionalidad del programa del metodo canguro</t>
  </si>
  <si>
    <t>SRSEV 1.1.2.2.13</t>
  </si>
  <si>
    <t>Seguimiento a la ejecución del plan para la disminución de cesáreas primarias</t>
  </si>
  <si>
    <t>SRSEV 1.1.2.2.14</t>
  </si>
  <si>
    <t>Seguimiento y expansión de la Red de Reanimación Neonatal Avanzada</t>
  </si>
  <si>
    <t>SRSEV 1.1.2.2.15</t>
  </si>
  <si>
    <t>Seguimiento de vigilancia nutricional y estimulación temprana en CEAS</t>
  </si>
  <si>
    <t>Inforne</t>
  </si>
  <si>
    <t>SRSEV 1.1.2.2.16</t>
  </si>
  <si>
    <t>Monitoreo en acciones de promoción de la lactancia materna.</t>
  </si>
  <si>
    <t>SRSEV 1.1.2.2.17</t>
  </si>
  <si>
    <t xml:space="preserve">Supervisión periodica al cumplimiento de los cambios requeridos según informes de monitoreo de observacion de la practica clínica de los protocolos Materno y Neonatal </t>
  </si>
  <si>
    <t>Listado de Participacion</t>
  </si>
  <si>
    <t>SRSEV 1.1.2.3.01</t>
  </si>
  <si>
    <t>Capacitación a proveedores sobre promoción, consejería y anticoncepción postevento obstétrico, metodos anticonceptivos de largo plazo y de emergencia</t>
  </si>
  <si>
    <t>Departamento Servicios de Salud</t>
  </si>
  <si>
    <t>SRSEV 1.1.2.3.02</t>
  </si>
  <si>
    <t>Monitoreo en los servicios en la entrega y colocacion intrauterina de metodos anticonceptivos en adolecentes y mujeres con riesgos en el embarazo</t>
  </si>
  <si>
    <t>SRSEV 1.1.2.3.03</t>
  </si>
  <si>
    <t>Conformación de circulos de Adolescentes en la comunidad</t>
  </si>
  <si>
    <t>SRSEV 1.1.3.1.01</t>
  </si>
  <si>
    <t xml:space="preserve">Monitoreo y evaluación de la estrategia de Adulto Mayor een el Primer Nivel </t>
  </si>
  <si>
    <t>SRSEV 1.1.3.1.02</t>
  </si>
  <si>
    <t>Seguimiento a la incorporaciòn de usuarios a los Circulos Comunitarios</t>
  </si>
  <si>
    <t>SRSEV 1.1.3.2.01</t>
  </si>
  <si>
    <t>Seguimiento de la implementación de la Estrategia Hearts en el Primer Nivel de Atención</t>
  </si>
  <si>
    <t>SRSEV 1.1.3.2.02</t>
  </si>
  <si>
    <t>Reunión tecnica con el comité Gestor Regional Hearts para analisis y definir mejoras según hallazgos de supervisiones.</t>
  </si>
  <si>
    <t>SRSEV 1.1.3.3.01</t>
  </si>
  <si>
    <t>Talleres de capacitación salud mental</t>
  </si>
  <si>
    <t>SRSEV 1.1.3.3.02</t>
  </si>
  <si>
    <t>Seguimiento a la implementación de la estrategia de salud mental comunitaria</t>
  </si>
  <si>
    <t>1.1.4.1Fortalecidos la provisión de servicios de salud para la atención a la Malaria en la Red de Establecimientos</t>
  </si>
  <si>
    <t>SRSEV 1.1.4.1.01</t>
  </si>
  <si>
    <t>Mesas Tecnicas de seguimiento al diagnostico y tratamiento de la Malaria</t>
  </si>
  <si>
    <t>SRSEV 1.1.4.1.02</t>
  </si>
  <si>
    <t>Supervisión de la Implementación del plan de fortalecimiento de los sevicios de Malaria en la Red de Establecimiento según guia clinica</t>
  </si>
  <si>
    <t>SRSEV 1.1.4.2.01</t>
  </si>
  <si>
    <t>Visitas de Supervisión de los Servicios de Atencion Integral (SAI) para verificar cumplimiento de la Meta 90-90-90</t>
  </si>
  <si>
    <t>SRSEV 1.1.4.2.02</t>
  </si>
  <si>
    <t>Monitoreo a indicadores de los Servicios de VIH y coinfección VIH/TB</t>
  </si>
  <si>
    <t>SRSEV 1.1.4.2.03</t>
  </si>
  <si>
    <t>Mesas de trabajo para seguimiento plan de mejora de acuerdo a los hallazgos encontrados durante las visitas de Supervision</t>
  </si>
  <si>
    <t>SRSEV 1.1.4.2.04</t>
  </si>
  <si>
    <t>Monitoreo al tratamiento ARV en gestantes VIH+</t>
  </si>
  <si>
    <t>SRSEV 1.1.4.2.05</t>
  </si>
  <si>
    <t>Auditoria del FAPPS</t>
  </si>
  <si>
    <t>SRSEV 1.1.4.3.01</t>
  </si>
  <si>
    <t>Visitas de Supervicion a los EESS que cuentan con los servicios de TB para el fortalecimiento del seguimiento deteccion, diagnostico y tratamiento</t>
  </si>
  <si>
    <t>Informes</t>
  </si>
  <si>
    <t>SRSEV 1.1.4.3.02</t>
  </si>
  <si>
    <t>Seguimiento captación a población sintomaticos respiratorios</t>
  </si>
  <si>
    <t>SRSEV 1.1.4.3.03</t>
  </si>
  <si>
    <t>Auditoria en la Calidad del dato al Sistema de Información SI-TB</t>
  </si>
  <si>
    <t>SRSEV 1.1.4.3.04</t>
  </si>
  <si>
    <t>Mesas de trabajo para implementar plan de mejora de acuerdo a los hallazgos encontrados durante las visitas de Supervisión y monitoreo TB</t>
  </si>
  <si>
    <t>1.1.5.1 Fortalecimiento  los servicios de emergencias apoyo ante desastres en la red.</t>
  </si>
  <si>
    <t>SRSEV 1.1.5.1.01</t>
  </si>
  <si>
    <t xml:space="preserve">Supervisión a la Implementación del Plan de mejora del Indice de seguridad hospitalario comites de emergencias Regionales </t>
  </si>
  <si>
    <t>División Emergencias Médicas</t>
  </si>
  <si>
    <t>SRSEV 1.1.5.1.02</t>
  </si>
  <si>
    <t>Supervisión del Seguimiento a la  Elaboración Planes de Emergencias y Desastres Hospitalarios</t>
  </si>
  <si>
    <t>SRSEV 1.1.5.1.03</t>
  </si>
  <si>
    <t>Supervisión y Seguimiento a la funcionabilidad  de los  Planes de  Emergencias y Desastres Hospitalarios a traves de los simulacros.</t>
  </si>
  <si>
    <t>SRSEV 1.1.5.2.01</t>
  </si>
  <si>
    <t>Coordinación de la Implementación del Modelo Integrado de Atención de Emergencias y Urgencias</t>
  </si>
  <si>
    <t>SRSEV 1.1.5.2.02</t>
  </si>
  <si>
    <t>Coordinación Implementación de RAC-Triaje en sala de emergencias </t>
  </si>
  <si>
    <t>SRSEV 1.1.5.2.03</t>
  </si>
  <si>
    <t xml:space="preserve">Supervisión de la capacitación de salud del Soporte Vital Basico y Soporte Vital Avanzado </t>
  </si>
  <si>
    <t>Listado de Participantes</t>
  </si>
  <si>
    <t>SRSEV 1.1.5.2.04</t>
  </si>
  <si>
    <t>Supervisión de la Capacitación del personal de las Ambulancias en los manuales asistenciales, Soporte vital Básico y soporte Vital Avanzado</t>
  </si>
  <si>
    <t>Listados de Participantes</t>
  </si>
  <si>
    <t>SRSEV 1.1.5.2.05</t>
  </si>
  <si>
    <t>Visitas de Coordinación y de supervisión de la sala de emergencias  (carro de paro)</t>
  </si>
  <si>
    <t>Lista de chequeo carro de paro</t>
  </si>
  <si>
    <t>1.1.5.3 Fortalecimiento de los servicios de urgencia y emergencias cumpliendo criterios de calidad y coordinación.</t>
  </si>
  <si>
    <t>SRSEV 1.1.5.3.01</t>
  </si>
  <si>
    <t>Coordinación del Procedimiento de Traslado Inter-hospitalario de Pacientes Emergentes y Urgentes</t>
  </si>
  <si>
    <t>SRSEV 1.1.5.3.02</t>
  </si>
  <si>
    <t>Coordinación de simulacros de la Red asistencial</t>
  </si>
  <si>
    <t>SRSEV 1.1.5.3.03</t>
  </si>
  <si>
    <t xml:space="preserve">Coordinación de preparacion Operativo  feriado Navidad y Año Nuevo </t>
  </si>
  <si>
    <t>SRSEV 1.1.5.3.04</t>
  </si>
  <si>
    <t xml:space="preserve">Coordinación de preparacion Operativo  Semana Santa </t>
  </si>
  <si>
    <t>SRSEV 1.1.5.3.05</t>
  </si>
  <si>
    <t xml:space="preserve">Coordinación de preparacion Operativo  Patronales y Festividades locales </t>
  </si>
  <si>
    <t>SRSEV 1.1.5.3.06</t>
  </si>
  <si>
    <t>Coordinación  Preparativos y Respuesta a Temporada Ciclónica y Eventos de Salud Publica consecuentes</t>
  </si>
  <si>
    <t>SRSEV 1.1.5.3.07</t>
  </si>
  <si>
    <t>Coordinación  Plan de Preparación y Respuesta a Brotes Epidemiologicos</t>
  </si>
  <si>
    <t>SRSEV 1.1.6.1.01</t>
  </si>
  <si>
    <t>Supervisión  a la implementaciòn de la cartera de servicios en la UNAP</t>
  </si>
  <si>
    <t>SRSEV 1.1.6.1.02</t>
  </si>
  <si>
    <t>Visitas de acompañamiento a los EESS sobre el  cumplimiento de los procesos de gestión de usuarios (afiches de deberes y derechos, cartera de servicios, señalización interna).</t>
  </si>
  <si>
    <t>SRSEV 1.1.6.1.03</t>
  </si>
  <si>
    <t>Seguimiento al programa de gestión de citas en la sincerizacion de las agendas medicas  en los hospitales</t>
  </si>
  <si>
    <t>SRSEV 1.1.6.1.04</t>
  </si>
  <si>
    <t>Aplicaciòn de encuestra de satisfacción de usuarios</t>
  </si>
  <si>
    <t>SRSEV 1.1.6.1.05</t>
  </si>
  <si>
    <t>Elaboraciòn del Plan de mejora acorde al resultado obtenido de la encuesta de satisfacción</t>
  </si>
  <si>
    <t>Plan</t>
  </si>
  <si>
    <t>SRSEV 1.1.6.1.06</t>
  </si>
  <si>
    <t>Supervisión a a implementación del plan de mejora producto de la encuesta de satisfacción</t>
  </si>
  <si>
    <t>SRSEV 1.1.6.2.01</t>
  </si>
  <si>
    <t>Seguimiento a la actualización de las listas de espera quirúrgicas</t>
  </si>
  <si>
    <t>SRSEV 1.1.6.2.02</t>
  </si>
  <si>
    <t>Reporte oportuno de las listas de espera quirúrgicas</t>
  </si>
  <si>
    <t>Reporte digital</t>
  </si>
  <si>
    <t>SRSEV 1.1.6.2.03</t>
  </si>
  <si>
    <t>Supervisión al cumplimiento de los cambios requeridos según informes de monitoreo del protocolo Lista de Verificación de la Cirugía</t>
  </si>
  <si>
    <t>SRSEV 1.2.2.1.01</t>
  </si>
  <si>
    <t xml:space="preserve">	Supervisión de los servicios ambulatorios de enfermería en el Primer Nivel y Nivel Complementario</t>
  </si>
  <si>
    <t>Gestor/a Servicios Enfermería SRS</t>
  </si>
  <si>
    <t>SRSEV 1.2.2.1.02</t>
  </si>
  <si>
    <t xml:space="preserve">	Supervisión de los servicios de enfermería en hospitalización
</t>
  </si>
  <si>
    <t>2.1.1.1Despligue de ruta crítica para el desarrollo del modelo de atención en salud.</t>
  </si>
  <si>
    <t>SRSEV 2.1.1.1.01</t>
  </si>
  <si>
    <t xml:space="preserve">Seguimiento a la elabroación y actualización de croquis </t>
  </si>
  <si>
    <t>SRSEV 2.1.1.1.02</t>
  </si>
  <si>
    <t xml:space="preserve">Supervisión a la UNAP del Llenado de la Ficha Familiar </t>
  </si>
  <si>
    <t>SRSEV 2.1.1.1.03</t>
  </si>
  <si>
    <t>Seguimiento al registro en SIRPAFF de la Ficha Familiar</t>
  </si>
  <si>
    <t>SRSEV 2.1.1.1.04</t>
  </si>
  <si>
    <t>Reuniones  de trabajo con los equipos de la UNAP y coordinadores de zona para evaluar la implementaciòn de consultas programadas a grupos priorizados</t>
  </si>
  <si>
    <t>SRSEV 2.1.1.1.05</t>
  </si>
  <si>
    <t>Supervisión a la adherencia de guias y protocolos de atención en el primer nivel</t>
  </si>
  <si>
    <t>SRSEV 2.1.1.1.06</t>
  </si>
  <si>
    <t>Coordinar el Levantamiento de perfil epidemiologico (ASIS) de poblacion asignada</t>
  </si>
  <si>
    <t>ASIS</t>
  </si>
  <si>
    <t>SRSEV 2.2.1.1.01</t>
  </si>
  <si>
    <t>Seguimiento al proceso de referencia y contrareferencia</t>
  </si>
  <si>
    <t>SRSEV 2.2.1.1.02</t>
  </si>
  <si>
    <t>Mesas de trabajo para articulacion del Primer Nivel con el Nivel Especializado según Cartera de Servicios</t>
  </si>
  <si>
    <t>SRSEV 2.2.1.1.03</t>
  </si>
  <si>
    <t xml:space="preserve">Reunión de socialziación de los resultados del proceso de  referencia y contrareferencia  </t>
  </si>
  <si>
    <t>SRSEV 2.2.2.1.01</t>
  </si>
  <si>
    <t>Seguimiento a la conformacion Comité de veeduria Ciudadana en salud</t>
  </si>
  <si>
    <t>SRSEV 2.2.2.1.02</t>
  </si>
  <si>
    <t>Conformacion Comité de veeduria Ciudadana en salud</t>
  </si>
  <si>
    <t>Acta constitución</t>
  </si>
  <si>
    <t>SRSEV 2.2.2.2.01</t>
  </si>
  <si>
    <t xml:space="preserve">Seguimiento a la conformación de los diferentes comités  Hospitalarios </t>
  </si>
  <si>
    <t>SRSEV 2.2.2.2.02</t>
  </si>
  <si>
    <t>Seguimiento a la conformación de los diferentes comités del Primer Nivel</t>
  </si>
  <si>
    <t>SRSEV 2.2.4.1.01</t>
  </si>
  <si>
    <t>Levantamiento de requerimiento minimo de los servicios del PN y NC para su habilitación.</t>
  </si>
  <si>
    <t>SRSEV 2.2.4.1.02</t>
  </si>
  <si>
    <t>Supervisión y apoyo a los EESS en los procesos de solicitud de habilitación (nuevos y renovacion de licencia).</t>
  </si>
  <si>
    <t>SRSEV 2.2.4.1.03</t>
  </si>
  <si>
    <t>Seguimiento a la elaboración del plan de mejora de habilitación de los establecimientos de salud</t>
  </si>
  <si>
    <t>3.2.1.1 Programa de formación y Capacitación continua de los RRHH de la Red</t>
  </si>
  <si>
    <t>SRSEV 3.2.1.1.01</t>
  </si>
  <si>
    <t>Levantamiento y detección de necesidades de capacitación del SRS y CEAS</t>
  </si>
  <si>
    <t>División Recursos Humanos</t>
  </si>
  <si>
    <t>SRSEV 3.2.1.1.02</t>
  </si>
  <si>
    <r>
      <t>Elaboración al Plan de Capacitación de</t>
    </r>
    <r>
      <rPr>
        <sz val="11"/>
        <color rgb="FFFF0000"/>
        <rFont val="Calibri"/>
        <family val="2"/>
        <scheme val="minor"/>
      </rPr>
      <t xml:space="preserve"> </t>
    </r>
    <r>
      <rPr>
        <sz val="11"/>
        <color theme="1"/>
        <rFont val="Calibri"/>
        <family val="2"/>
        <scheme val="minor"/>
      </rPr>
      <t>CEAS 2022</t>
    </r>
  </si>
  <si>
    <t>SRSEV 3.2.1.1.03</t>
  </si>
  <si>
    <t>Seguimiento al desarrollo del Plan de Capacitación de los CEAS 2021</t>
  </si>
  <si>
    <t>3.2.2.1Politica de recursos humanos (clima y seguridad laboral)</t>
  </si>
  <si>
    <t>SRSEV 3.2.2.1.01</t>
  </si>
  <si>
    <t>Aplicación Encuesta de clima laboral</t>
  </si>
  <si>
    <t>Encuesta</t>
  </si>
  <si>
    <t>SRSEV 3.2.2.1.02</t>
  </si>
  <si>
    <t>Elaboración del Plan de Mejora con los resultados de la Encuesta de Clima Laboral</t>
  </si>
  <si>
    <t>SRSEV 3.2.2.1.03</t>
  </si>
  <si>
    <t>Seguimiento a la implementación del plan de mejora de los resultados de la encuesta de clima laboral</t>
  </si>
  <si>
    <t>SRSEV 3.2.2.1.04</t>
  </si>
  <si>
    <t>Elaboraciòn acuerdos  Desempeño en toda la red del SRS  2021</t>
  </si>
  <si>
    <t>SRSEV 3.2.2.1.05</t>
  </si>
  <si>
    <t>Evaluación Desempeño SRS-CEAS 2021</t>
  </si>
  <si>
    <t>SRSEV 3.2.2.1.06</t>
  </si>
  <si>
    <t>Sesiones de trabajo con CEAS para  socializacion regimen etico y disciplinario, (presentacion expedientes, aplicación regimen disciplinario)</t>
  </si>
  <si>
    <t>SRSEV 3.2.2.1.07</t>
  </si>
  <si>
    <t xml:space="preserve">Actualización Sistema SIU para  registro licencias en SRS y CEAS. </t>
  </si>
  <si>
    <t>SRSEV 3.2.2.1.08</t>
  </si>
  <si>
    <t>Aplicación del componente de competencias y del régimen ético y disciplinario en SRS y CEAS.</t>
  </si>
  <si>
    <t>SRSEV 3.2.3.1.01</t>
  </si>
  <si>
    <t>Implementación del Proceso de Auditoría Médica</t>
  </si>
  <si>
    <t>SRSEV 4.1.1.1.01</t>
  </si>
  <si>
    <t>Auditoría calidad del dato de la producción de los servicios de la Red</t>
  </si>
  <si>
    <t>Gestión de la Información</t>
  </si>
  <si>
    <t>SRSEV 4.1.1.1.02</t>
  </si>
  <si>
    <t>Reunión de socialización de resultados de auditorias de calidad del dato</t>
  </si>
  <si>
    <t>SRSEV 4.1.1.2.01</t>
  </si>
  <si>
    <t>Monitoreo Indicadores SISMAP Hospitalario</t>
  </si>
  <si>
    <t>División Planificación y Desarrollo</t>
  </si>
  <si>
    <t>SRSEV 4.1.1.2.02</t>
  </si>
  <si>
    <t>Autodiagnóstico CAF</t>
  </si>
  <si>
    <t>Plantilla Autodiagnóstico</t>
  </si>
  <si>
    <t>SRSEV 4.1.1.2.03</t>
  </si>
  <si>
    <t>Reuniones para seguimiento de CAF y Carta Compromiso Ciudadano en la Red</t>
  </si>
  <si>
    <t>SRSEV 4.1.1.2.04</t>
  </si>
  <si>
    <t>Seguimiento a la implementación del Plan de Mejora CAF</t>
  </si>
  <si>
    <t>SRSEV 4.1.1.2.05</t>
  </si>
  <si>
    <t>Reunión de seguimiento a los planes de mejora producto del informe de retorno y auditorías de calidad del CAF</t>
  </si>
  <si>
    <t>SRSEV 4.1.1.2.06</t>
  </si>
  <si>
    <t>Sesiones de trabajo Comité de Calidad Institucional</t>
  </si>
  <si>
    <t>SRSEV 4.1.1.2.07</t>
  </si>
  <si>
    <t>Seguimiento al cumplimiento de los indicadores comprometidos en la CCC</t>
  </si>
  <si>
    <t>SRSEV 4.1.1.3.01</t>
  </si>
  <si>
    <t>Reporte oportuno de la producción de servicios de la Red</t>
  </si>
  <si>
    <t>SRSEV 4.1.1.3.02</t>
  </si>
  <si>
    <t xml:space="preserve">Seguimiento a la carga y validación de reportes de producción de servicios de salud de toda la red SRS </t>
  </si>
  <si>
    <t>SRSEV 4.1.1.3.03</t>
  </si>
  <si>
    <t>Taller de reforzamiento de registros de producción de servicios y bases de datos de reportes de eventos y notificacion de enfermedades, acorde a los resultados de auditoria de calidad del dato del SNS</t>
  </si>
  <si>
    <t>SRSEV 4.1.1.4.01</t>
  </si>
  <si>
    <t>Elaboración del POA 2022</t>
  </si>
  <si>
    <t>SRSEV 4.1.1.4.02</t>
  </si>
  <si>
    <t>Elaboración del PACC 2022</t>
  </si>
  <si>
    <t>PACC</t>
  </si>
  <si>
    <t>SRSEV 4.1.1.4.03</t>
  </si>
  <si>
    <t>Elaboración de la Memoria Institucional 2021</t>
  </si>
  <si>
    <t>Memoria</t>
  </si>
  <si>
    <t>SRSEV 4.1.1.4.04</t>
  </si>
  <si>
    <t>Levantamiento de los proyectos de cooperacion finalizados en el 2020 y en ejecucion 2021</t>
  </si>
  <si>
    <t>Formulario donación</t>
  </si>
  <si>
    <t>SRSEV 4.1.1.5.01</t>
  </si>
  <si>
    <t>Monitoreo Planes operativos del SRS y CEAS</t>
  </si>
  <si>
    <t>SRSEV 4.1.1.5.02</t>
  </si>
  <si>
    <t>Socialización de los resultados del monitoreo del POA</t>
  </si>
  <si>
    <t>SRSEV 4.1.1.6.01</t>
  </si>
  <si>
    <t>Levantamiento de necesidades de infraesructura tecnologica</t>
  </si>
  <si>
    <t xml:space="preserve">Tecnología </t>
  </si>
  <si>
    <t>SRSEV 4.1.1.6.02</t>
  </si>
  <si>
    <t>Soporte a los requerimientos tecnológicos internos</t>
  </si>
  <si>
    <t>SRSEV 4.1.1.7.01</t>
  </si>
  <si>
    <t>Seguimiento a la implementación de la estructura hospitalaria</t>
  </si>
  <si>
    <t>SRSEV 4.1.1.8.01</t>
  </si>
  <si>
    <t>Supervisión del cumplimiento de los lineamietos de seguridad hospitalaria</t>
  </si>
  <si>
    <t>SRSEV 4.1.1.9.01</t>
  </si>
  <si>
    <t xml:space="preserve">Suministro de requerimientos internos de materiales e insumos </t>
  </si>
  <si>
    <t>División Administrativo-Financiero</t>
  </si>
  <si>
    <t>SRSEV 4.1.1.10.01</t>
  </si>
  <si>
    <t>Elaboración del Plan de mantenimiento preventivo de equipos e infraestructura física 2021</t>
  </si>
  <si>
    <t>SRSEV 4.1.1.10.02</t>
  </si>
  <si>
    <t>Seguimiento del Plan de mantenimiento preventivo de equipos e infraestructura física 2020</t>
  </si>
  <si>
    <t>SRSEV 4.1.2.1.01</t>
  </si>
  <si>
    <t>Análisis de ejecución presupuestaria enfocada a la programación trimestral</t>
  </si>
  <si>
    <t>SRSEV 4.1.2.1.02</t>
  </si>
  <si>
    <t>Analisis comportamiento pago</t>
  </si>
  <si>
    <t>SRSEV 4.1.2.1.03</t>
  </si>
  <si>
    <t>Análisis de Gestión de Tesoreria</t>
  </si>
  <si>
    <t>SRSEV 4.1.2.1.04</t>
  </si>
  <si>
    <t>Elaboración y análisis de los estados financieros del CEAS</t>
  </si>
  <si>
    <t>Estados Financieros</t>
  </si>
  <si>
    <t>4.1.2.2 Implementación Normas Básicas de Control Interno en la Red SNS</t>
  </si>
  <si>
    <t>SRSEV 4.1.2.2.01</t>
  </si>
  <si>
    <t>Autoevaluación de las NOBACI</t>
  </si>
  <si>
    <t>SRSEV 4.1.2.2.02</t>
  </si>
  <si>
    <t>Elaboración del Plan de Mejora de las NOBACI</t>
  </si>
  <si>
    <t>SRSEV 4.1.2.2.03</t>
  </si>
  <si>
    <t>Seguimiento a la ejecución del plan de mejora de la NOBACI</t>
  </si>
  <si>
    <t>SRSEV 4.1.2.3.01</t>
  </si>
  <si>
    <t xml:space="preserve">Coordinación de la elaboracion de planes de mejora facturación de los CEAS  </t>
  </si>
  <si>
    <t>SRSEV 4.1.2.3.02</t>
  </si>
  <si>
    <t xml:space="preserve">Seguimiento a la implementación de planes de mejora para mejorar la facturación de los CEAS  </t>
  </si>
  <si>
    <t>SRSEV 4.1.2.3.03</t>
  </si>
  <si>
    <t>Seguimiento a las glosas en auditoria Medica de Expendientes Clinicos de Afiliados atendidos de ARS contratadas.</t>
  </si>
  <si>
    <t>SRSEV 4.1.2.3.04</t>
  </si>
  <si>
    <t>Seguimiento al fortalecimiento de los servicios ofertados en la Red para firma de contrato con las ARS</t>
  </si>
  <si>
    <t>SRSEV 4.1.2.4.01</t>
  </si>
  <si>
    <t>Actualización trimestral del Inventario SRS</t>
  </si>
  <si>
    <t>Inventario</t>
  </si>
  <si>
    <t>SRSEV 4.1.2.4.02</t>
  </si>
  <si>
    <t>Seguimiento a la actualización de inventarios de los CEAS de la Red</t>
  </si>
  <si>
    <t>SRSEV 4.1.2.5.01</t>
  </si>
  <si>
    <t>Elaboración del Plan Anual de Compras y Contrataciones 2021</t>
  </si>
  <si>
    <t>SRSEV 4.1.2.5.02</t>
  </si>
  <si>
    <t>Seguimiento a la ejecución del Plan Anual de Compras y Contrataciones 2020</t>
  </si>
  <si>
    <t>SRSEV 4.1.2.6.01</t>
  </si>
  <si>
    <t>Reporte oportuno de liquidación de fondos de la Red</t>
  </si>
  <si>
    <t>Fiscalización y Control</t>
  </si>
  <si>
    <t>SRSEV 4.1.2.6.02</t>
  </si>
  <si>
    <t>Auditoría de las nóminas internas, deudas y fondos de los CEAS</t>
  </si>
  <si>
    <t>SRSEV 4.1.3.1.01</t>
  </si>
  <si>
    <t xml:space="preserve">Actualización del portal de transparencia </t>
  </si>
  <si>
    <t>Oficina Acceso a la Información</t>
  </si>
  <si>
    <t>SRSEV 4.1.3.1.02</t>
  </si>
  <si>
    <t>Reunión de seguimiento al comité de medios web</t>
  </si>
  <si>
    <t>SRSEV 4.1.3.1.03</t>
  </si>
  <si>
    <t>Análisis y seguimiento al proceso de Quejas y Sugerencias del portal de Atención Ciudadana 312</t>
  </si>
  <si>
    <t>SRSEV 4.1.3.1.04</t>
  </si>
  <si>
    <t>Recibir, tramitar y responder las solicitudes de informacion de los ciudadanos</t>
  </si>
  <si>
    <t>SRSEV 4.1.3.1.05</t>
  </si>
  <si>
    <t>Taller Etica del servidor publico</t>
  </si>
  <si>
    <t>SRSEV 4.1.3.1.06</t>
  </si>
  <si>
    <t>Taller Conflictos de Intereses y Anticorrupcion</t>
  </si>
  <si>
    <t>SRSEV 4.1.3.1.07</t>
  </si>
  <si>
    <t>Seguimiento a la conformación de las Comisiones de Etica de los CEAS</t>
  </si>
  <si>
    <t>SRSEV 4.1.3.2.01</t>
  </si>
  <si>
    <t xml:space="preserve"> Socialización del Plan de comunicación interna y externa con los equipos de interes</t>
  </si>
  <si>
    <t>SRSEV 4.1.3.2.02</t>
  </si>
  <si>
    <t>Monitoreo del cumplimiento del Plan de comunicación en los CEAS</t>
  </si>
  <si>
    <t>Venta Servicios</t>
  </si>
  <si>
    <t>Identificación de necesidades de insumos</t>
  </si>
  <si>
    <t>Código_Actividad</t>
  </si>
  <si>
    <t>Actividad</t>
  </si>
  <si>
    <t xml:space="preserve">Total de Actividades </t>
  </si>
  <si>
    <t>Insumos</t>
  </si>
  <si>
    <t>InsumoAbrev</t>
  </si>
  <si>
    <t>Descripción</t>
  </si>
  <si>
    <t>Unidad de Medida</t>
  </si>
  <si>
    <t>Cantidad de Insumos</t>
  </si>
  <si>
    <t>Precio Unitario</t>
  </si>
  <si>
    <t>Valor Total</t>
  </si>
  <si>
    <t>Código Presupuestario</t>
  </si>
  <si>
    <t>Fuente de Financiamiento</t>
  </si>
  <si>
    <t>Gasoil</t>
  </si>
  <si>
    <t>Galones de Gasoil Optimo</t>
  </si>
  <si>
    <t>Anticipo Financiero</t>
  </si>
  <si>
    <t>Productos de Papel, Cartón e Impresos</t>
  </si>
  <si>
    <t>Resma de Papel 8 1/2x11</t>
  </si>
  <si>
    <t>Venta de servicios</t>
  </si>
  <si>
    <t>Útiles de escritorio, oficina, informática y de enseñanza</t>
  </si>
  <si>
    <t>Lapiceros Azules</t>
  </si>
  <si>
    <t>Alimentos y bebidas para personas</t>
  </si>
  <si>
    <t>Almuerzo tipo Buffet para 10 personas (Cristaleria, Cuberteria, Servilletas, Jugo)</t>
  </si>
  <si>
    <t>Folders 8 1/2x 13 (100/1), Ofi Folder</t>
  </si>
  <si>
    <t>Lápiz de carbon (docena)</t>
  </si>
  <si>
    <t>CF283A (83A) para impresora HP MFP M127 FN</t>
  </si>
  <si>
    <t>Refrigerio tipo Buffet p/12 personas (4 Variedades, Desechables Transparentes, Jugo Natural, Servilletas, Hielo)</t>
  </si>
  <si>
    <t>Impresión y encuadernación</t>
  </si>
  <si>
    <t>Impresión Formularios (dos caras)</t>
  </si>
  <si>
    <t>Almuerzo tipo Buffet para 40 personas (Cristalería, Cuberteria, Mesas, Sillas, Manteles, Servilletas)</t>
  </si>
  <si>
    <t xml:space="preserve">Refrigerio tipo Buffet p/40 personas (5 Variedades, Cristaleria, Mantel, Tope, Bambalina, Servilletas, Hielo) </t>
  </si>
  <si>
    <t xml:space="preserve">Almuerzo tipo Buffet para 30 personas (Cristaleria, Cuberteria, Servilletas, Jugo) </t>
  </si>
  <si>
    <t xml:space="preserve">Refrigerio tipo Buffet p/15 personas (3 Variedades, Desechables Transparentes, Jugo Natural, Servilletas, Hielo) </t>
  </si>
  <si>
    <t>Equipos de cómputo</t>
  </si>
  <si>
    <t>Impresora Multifunción</t>
  </si>
  <si>
    <t>Computadoras de escritorio</t>
  </si>
  <si>
    <t>Mantenimiento y reparación de equipos para computación</t>
  </si>
  <si>
    <t xml:space="preserve">Mantenimiento y/o Reparación Impresora  Multifuncional </t>
  </si>
  <si>
    <t>Servicio de Reparación y Mantenimiento de Fotocopiadora (anual)</t>
  </si>
  <si>
    <t>Router wifi</t>
  </si>
  <si>
    <t>Disco Duro externo de 2 Tera Bytes</t>
  </si>
  <si>
    <t>Memorias USB 8 GB</t>
  </si>
  <si>
    <t>Laptop de 14 pulgadas</t>
  </si>
  <si>
    <t>Galones de Gasolina Premium</t>
  </si>
  <si>
    <t>Lapiceros color Azul (cajas)</t>
  </si>
  <si>
    <t>Libretas Rayadas 8 1/2 x 11 (docena)</t>
  </si>
  <si>
    <t>Folders 8 1/2x 11 (100/1) Impropapel</t>
  </si>
  <si>
    <t xml:space="preserve">Clips Sujeta Papel Pequeño </t>
  </si>
  <si>
    <t>Tabla de Apoyo de Madera</t>
  </si>
  <si>
    <t>Resaltador Amarillo Fluorescente</t>
  </si>
  <si>
    <t>Libretas Rayadas 5x8 (docena)</t>
  </si>
  <si>
    <t>Refrigerio tipo preempacado p/25 personas (4 Variedades, Jugo, Desechables Transparentes, Jugo Natural)</t>
  </si>
  <si>
    <t>Cajas de Lapiceros Azules</t>
  </si>
  <si>
    <t>Galones de Gasoil Regular</t>
  </si>
  <si>
    <t>Sacapuntas</t>
  </si>
  <si>
    <t>Corrector Liquido  20ml</t>
  </si>
  <si>
    <t>Bandejas para Escritorio</t>
  </si>
  <si>
    <t>Almuerzo tipo Buffet para 20 personas (Cristalería, Cubertería, Servilletas, Jugo, Café)</t>
  </si>
  <si>
    <t>Mural de Corcho, Marco Madera 24x35</t>
  </si>
  <si>
    <t>Archivo Acordeon</t>
  </si>
  <si>
    <t>Cajas de Clips (19MM) pequeño</t>
  </si>
  <si>
    <t>Fólder de bolsillo color azul</t>
  </si>
  <si>
    <t>Viáticos dentro del país</t>
  </si>
  <si>
    <t>Viaticos Chofer Sin Hospedaje</t>
  </si>
  <si>
    <t>Viaticos Tecnicos Sin Hospedaje</t>
  </si>
  <si>
    <t>Servicio de Almuerzo tipo buffet para 30 Personas</t>
  </si>
  <si>
    <t>Folders 8 1/2x 11 (100/1), de Colores</t>
  </si>
  <si>
    <t>Refrigerio tipo preempacado p/20 personas (Variedades fuertes, Jugo, Desechables Transparentes, Servilletas, Hielo)</t>
  </si>
  <si>
    <t xml:space="preserve">Refrigerio tipo preempacado p/50 personas (3 Variedades, Jugo, Desechables Transparentes, Hielo, Servilleta) </t>
  </si>
  <si>
    <t>Carpetas para archivos</t>
  </si>
  <si>
    <t>Lapiceros color negro (cajas)</t>
  </si>
  <si>
    <t>Tabla de apoyo/ Madera</t>
  </si>
  <si>
    <t>(662) COLOR para impresora HP 3515</t>
  </si>
  <si>
    <t>Bandas de Gomas No. 18 (cajas)</t>
  </si>
  <si>
    <t>Refrigerio Dulce tipo Buffet p/65 Personas (Arreglo Flores, Alquiler Cristalería, Sillas, Servilletas, Mesa, Bambalina, Tope)</t>
  </si>
  <si>
    <t>Productos eléctricos y afines</t>
  </si>
  <si>
    <t>Servicios de Desinstalacion,  Instalación y Mantenimiento</t>
  </si>
  <si>
    <t>Acabados textiles</t>
  </si>
  <si>
    <t>Manteles en encajes para bandejas grandes (rectangulares)</t>
  </si>
  <si>
    <t>Productos químicos de uso personal</t>
  </si>
  <si>
    <t>Galón de Gel Anti-bacterial para manos</t>
  </si>
  <si>
    <t>Productos medicinales para uso humano</t>
  </si>
  <si>
    <t>Anestesia al 2% 1 50.00</t>
  </si>
  <si>
    <t>Anestesia al 3% 50/1</t>
  </si>
  <si>
    <t>Hyaminol solución desinfectante 16 oz.</t>
  </si>
  <si>
    <t>Kit de Resina</t>
  </si>
  <si>
    <t>Lysol Odontológico IC</t>
  </si>
  <si>
    <t>Pasta Profiláctica Cherry 12oz.</t>
  </si>
  <si>
    <t>Papel articular</t>
  </si>
  <si>
    <t>Útiles menores médico-quirúrgicos</t>
  </si>
  <si>
    <t>Babero desechable 500/1</t>
  </si>
  <si>
    <t>Algodon en rollo (libra)</t>
  </si>
  <si>
    <t>Baja Lengua (1 caja)</t>
  </si>
  <si>
    <t>Fresa de pulido de Resina dorada (larga)</t>
  </si>
  <si>
    <t>Fresa Económica 2200F</t>
  </si>
  <si>
    <t>Fresa Redonda 1012</t>
  </si>
  <si>
    <t>Fresa Redonda 1014</t>
  </si>
  <si>
    <t>Gasa 2'x 2'/4 No esterelizada 200/1 (paquetes)</t>
  </si>
  <si>
    <t>Gorro Azul de Cirugia 100/1</t>
  </si>
  <si>
    <t>Guantes M (cajas)</t>
  </si>
  <si>
    <t>Mascarilla Lisa Rectangular Azul 1x50</t>
  </si>
  <si>
    <t>Turbina</t>
  </si>
  <si>
    <t>Productos de artes gráficas</t>
  </si>
  <si>
    <t>Letrero en Acrílico rotulado en Vinil adhesivo, Tornillos Decorativo (0.71mt x 1.06mt) con instalación</t>
  </si>
  <si>
    <t>Cartuchos de tintas para impresoras a color</t>
  </si>
  <si>
    <t>lsViaticosDP</t>
  </si>
  <si>
    <t>lsPeaje</t>
  </si>
  <si>
    <t>lsGasoil</t>
  </si>
  <si>
    <t>lsAlimentosyBebidas</t>
  </si>
  <si>
    <t>lsUtilesdeOficina</t>
  </si>
  <si>
    <t>lsProductosdePapel</t>
  </si>
  <si>
    <t>lsEventosGenerales</t>
  </si>
  <si>
    <t>lsServiciosTecnicosProfesionales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</si>
</sst>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6" x14ac:knownFonts="1">
    <font>
      <sz val="11"/>
      <color theme="1"/>
      <name val="Calibri"/>
      <family val="2"/>
      <scheme val="minor"/>
    </font>
    <font>
      <sz val="11"/>
      <color theme="1"/>
      <name val="Calibri"/>
      <family val="2"/>
      <scheme val="minor"/>
    </font>
    <font>
      <sz val="11"/>
      <color rgb="FFFF0000"/>
      <name val="Calibri"/>
      <family val="2"/>
      <scheme val="minor"/>
    </font>
    <font>
      <b/>
      <sz val="10"/>
      <name val="Tw Cen MT"/>
      <family val="2"/>
    </font>
    <font>
      <sz val="10"/>
      <color theme="1"/>
      <name val="Tw Cen MT"/>
      <family val="2"/>
    </font>
    <font>
      <sz val="10"/>
      <color theme="1"/>
      <name val="Calibri"/>
      <family val="2"/>
      <scheme val="minor"/>
    </font>
    <font>
      <b/>
      <sz val="10"/>
      <color theme="1"/>
      <name val="Tw Cen MT"/>
      <family val="2"/>
    </font>
    <font>
      <sz val="10"/>
      <color theme="1"/>
      <name val="Times New Roman"/>
      <family val="1"/>
    </font>
    <font>
      <b/>
      <sz val="10"/>
      <color theme="4" tint="-0.249977111117893"/>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scheme val="minor"/>
    </font>
    <font>
      <sz val="14"/>
      <color rgb="FF000000"/>
      <name val="Times New Roman"/>
      <family val="1"/>
    </font>
    <font>
      <sz val="14"/>
      <name val="Times New Roman"/>
      <family val="1"/>
    </font>
    <font>
      <sz val="14"/>
      <color rgb="FFFFFFFF"/>
      <name val="Times New Roman"/>
      <family val="1"/>
    </font>
    <font>
      <sz val="14"/>
      <name val="Times New Roman"/>
      <family val="2"/>
    </font>
    <font>
      <sz val="14"/>
      <name val="Calibri"/>
      <family val="2"/>
    </font>
    <font>
      <b/>
      <sz val="10"/>
      <color theme="1"/>
      <name val="Times New Roman"/>
      <family val="1"/>
    </font>
    <font>
      <sz val="10"/>
      <color rgb="FF000000"/>
      <name val="Times New Roman"/>
      <family val="1"/>
    </font>
    <font>
      <sz val="12"/>
      <color rgb="FF000000"/>
      <name val="Constantia"/>
      <family val="1"/>
    </font>
    <font>
      <sz val="10"/>
      <name val="Times New Roman"/>
      <family val="1"/>
    </font>
    <font>
      <sz val="11"/>
      <color theme="1"/>
      <name val="Times New Roman"/>
      <family val="1"/>
    </font>
    <font>
      <b/>
      <sz val="10"/>
      <color theme="1"/>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FF"/>
        <bgColor rgb="FF000000"/>
      </patternFill>
    </fill>
    <fill>
      <patternFill patternType="solid">
        <fgColor rgb="FFDCE6F1"/>
        <bgColor rgb="FF000000"/>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8"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bottom style="thin">
        <color indexed="64"/>
      </bottom>
      <diagonal/>
    </border>
    <border>
      <left style="thin">
        <color theme="4"/>
      </left>
      <right style="thin">
        <color theme="4"/>
      </right>
      <top style="thin">
        <color theme="4"/>
      </top>
      <bottom style="thin">
        <color theme="4"/>
      </bottom>
      <diagonal/>
    </border>
    <border>
      <left style="thin">
        <color indexed="64"/>
      </left>
      <right style="thin">
        <color theme="4"/>
      </right>
      <top/>
      <bottom/>
      <diagonal/>
    </border>
    <border>
      <left style="thin">
        <color theme="4"/>
      </left>
      <right style="thin">
        <color theme="4"/>
      </right>
      <top/>
      <bottom/>
      <diagonal/>
    </border>
    <border>
      <left style="thin">
        <color theme="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1">
    <xf numFmtId="0" fontId="0" fillId="0" borderId="0" xfId="0"/>
    <xf numFmtId="0" fontId="3" fillId="2" borderId="0" xfId="0" applyFont="1" applyFill="1" applyAlignment="1">
      <alignment horizontal="center" vertical="center" wrapText="1"/>
    </xf>
    <xf numFmtId="0" fontId="3" fillId="2" borderId="0" xfId="0" applyFont="1" applyFill="1" applyAlignment="1">
      <alignment horizontal="left" wrapText="1"/>
    </xf>
    <xf numFmtId="0" fontId="4" fillId="2" borderId="0" xfId="0" applyFont="1" applyFill="1"/>
    <xf numFmtId="0" fontId="5" fillId="2" borderId="0" xfId="0" applyFont="1" applyFill="1"/>
    <xf numFmtId="0" fontId="3" fillId="2" borderId="0" xfId="0" applyFont="1" applyFill="1" applyAlignment="1">
      <alignment horizontal="center" vertical="center"/>
    </xf>
    <xf numFmtId="0" fontId="3" fillId="2" borderId="0" xfId="0" applyFont="1" applyFill="1" applyAlignment="1">
      <alignment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3" xfId="0" applyFont="1" applyBorder="1"/>
    <xf numFmtId="0" fontId="4" fillId="0" borderId="3" xfId="0" applyFont="1" applyBorder="1" applyAlignment="1">
      <alignment horizontal="center" vertical="center"/>
    </xf>
    <xf numFmtId="0" fontId="6" fillId="0" borderId="3" xfId="0" applyFont="1" applyBorder="1"/>
    <xf numFmtId="0" fontId="6" fillId="0" borderId="3" xfId="0" applyFont="1" applyBorder="1" applyAlignment="1">
      <alignment horizontal="center" vertical="center"/>
    </xf>
    <xf numFmtId="0" fontId="3" fillId="2" borderId="0" xfId="0" applyFont="1" applyFill="1" applyAlignment="1" applyProtection="1">
      <alignment horizontal="left" wrapText="1"/>
      <protection locked="0"/>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0" borderId="7" xfId="0" applyFont="1" applyBorder="1" applyProtection="1">
      <protection locked="0"/>
    </xf>
    <xf numFmtId="44" fontId="4" fillId="0" borderId="8" xfId="1"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9" fontId="4" fillId="0" borderId="8" xfId="2" applyFont="1" applyBorder="1" applyAlignment="1">
      <alignment horizontal="center"/>
    </xf>
    <xf numFmtId="10" fontId="4" fillId="0" borderId="8" xfId="2" applyNumberFormat="1" applyFont="1" applyBorder="1" applyAlignment="1">
      <alignment horizontal="center"/>
    </xf>
    <xf numFmtId="0" fontId="4" fillId="0" borderId="3" xfId="0" applyFont="1" applyBorder="1" applyAlignment="1" applyProtection="1">
      <alignment horizontal="center" vertical="center"/>
      <protection locked="0"/>
    </xf>
    <xf numFmtId="9" fontId="4" fillId="0" borderId="3" xfId="2" applyFont="1" applyBorder="1" applyAlignment="1">
      <alignment horizontal="center"/>
    </xf>
    <xf numFmtId="10" fontId="4" fillId="0" borderId="3" xfId="2" applyNumberFormat="1" applyFont="1" applyBorder="1" applyAlignment="1">
      <alignment horizontal="center"/>
    </xf>
    <xf numFmtId="0" fontId="4" fillId="0" borderId="9" xfId="0" applyFont="1" applyBorder="1" applyProtection="1">
      <protection locked="0"/>
    </xf>
    <xf numFmtId="44" fontId="4" fillId="0" borderId="3" xfId="1" applyFont="1" applyBorder="1" applyAlignment="1" applyProtection="1">
      <alignment horizontal="center" vertical="center"/>
      <protection locked="0"/>
    </xf>
    <xf numFmtId="0" fontId="4" fillId="0" borderId="10" xfId="0" applyFont="1" applyBorder="1" applyProtection="1">
      <protection locked="0"/>
    </xf>
    <xf numFmtId="0" fontId="4" fillId="0" borderId="11" xfId="0" applyFont="1" applyBorder="1" applyAlignment="1" applyProtection="1">
      <alignment horizontal="center" vertical="center"/>
      <protection locked="0"/>
    </xf>
    <xf numFmtId="9" fontId="4" fillId="0" borderId="11" xfId="2" applyFont="1" applyBorder="1" applyAlignment="1">
      <alignment horizontal="center"/>
    </xf>
    <xf numFmtId="10" fontId="4" fillId="0" borderId="11" xfId="2" applyNumberFormat="1" applyFont="1" applyBorder="1" applyAlignment="1">
      <alignment horizontal="center"/>
    </xf>
    <xf numFmtId="0" fontId="4" fillId="0" borderId="10" xfId="0" applyFont="1" applyBorder="1" applyAlignment="1" applyProtection="1">
      <alignment wrapText="1"/>
      <protection locked="0"/>
    </xf>
    <xf numFmtId="0" fontId="6" fillId="3" borderId="4" xfId="0" applyFont="1" applyFill="1" applyBorder="1" applyAlignment="1">
      <alignment horizontal="center" vertical="center"/>
    </xf>
    <xf numFmtId="44" fontId="6" fillId="3" borderId="5" xfId="1" applyFont="1" applyFill="1" applyBorder="1" applyAlignment="1" applyProtection="1">
      <alignment horizontal="right" vertical="center"/>
    </xf>
    <xf numFmtId="0" fontId="6" fillId="3" borderId="5" xfId="0" applyFont="1" applyFill="1" applyBorder="1" applyAlignment="1">
      <alignment horizontal="center" vertical="center"/>
    </xf>
    <xf numFmtId="9" fontId="6" fillId="3" borderId="5" xfId="2" applyFont="1" applyFill="1" applyBorder="1" applyAlignment="1" applyProtection="1">
      <alignment horizontal="center" vertical="center"/>
    </xf>
    <xf numFmtId="9" fontId="6" fillId="3" borderId="5" xfId="0" applyNumberFormat="1" applyFont="1" applyFill="1" applyBorder="1" applyAlignment="1">
      <alignment horizontal="center" vertical="center"/>
    </xf>
    <xf numFmtId="9" fontId="6" fillId="3" borderId="6" xfId="0" applyNumberFormat="1" applyFont="1" applyFill="1" applyBorder="1" applyAlignment="1">
      <alignment horizontal="center" vertical="center"/>
    </xf>
    <xf numFmtId="0" fontId="5" fillId="0" borderId="0" xfId="0" applyFont="1"/>
    <xf numFmtId="0" fontId="7" fillId="0" borderId="0" xfId="0" applyFont="1"/>
    <xf numFmtId="0" fontId="8" fillId="2" borderId="0" xfId="0" applyFont="1" applyFill="1"/>
    <xf numFmtId="0" fontId="8" fillId="2" borderId="0" xfId="0" applyFont="1" applyFill="1" applyAlignment="1">
      <alignment horizontal="center" vertical="center"/>
    </xf>
    <xf numFmtId="0" fontId="9" fillId="2" borderId="0" xfId="0" applyFont="1" applyFill="1"/>
    <xf numFmtId="0" fontId="10" fillId="2" borderId="0" xfId="0" applyFont="1" applyFill="1"/>
    <xf numFmtId="0" fontId="10" fillId="0" borderId="0" xfId="0" applyFont="1"/>
    <xf numFmtId="0" fontId="11" fillId="2" borderId="0" xfId="0" applyFont="1" applyFill="1"/>
    <xf numFmtId="0" fontId="12" fillId="0" borderId="0" xfId="0" applyFont="1" applyAlignment="1">
      <alignment horizontal="right" vertical="center"/>
    </xf>
    <xf numFmtId="0" fontId="5" fillId="0" borderId="12" xfId="0" applyFont="1" applyBorder="1" applyAlignment="1" applyProtection="1">
      <alignment horizontal="left"/>
      <protection locked="0"/>
    </xf>
    <xf numFmtId="0" fontId="9" fillId="0" borderId="12" xfId="0" applyFont="1" applyBorder="1" applyAlignment="1" applyProtection="1">
      <alignment horizontal="left" vertical="center"/>
      <protection locked="0"/>
    </xf>
    <xf numFmtId="0" fontId="11" fillId="0" borderId="0" xfId="0" applyFont="1"/>
    <xf numFmtId="0" fontId="5" fillId="0" borderId="0" xfId="0" applyFont="1" applyAlignment="1" applyProtection="1">
      <alignment horizontal="left" vertical="center"/>
      <protection locked="0"/>
    </xf>
    <xf numFmtId="0" fontId="9" fillId="2" borderId="0" xfId="0" applyFont="1" applyFill="1" applyAlignment="1">
      <alignment horizontal="center" vertical="center"/>
    </xf>
    <xf numFmtId="0" fontId="5" fillId="0" borderId="0" xfId="0" applyFont="1" applyAlignment="1">
      <alignment wrapText="1"/>
    </xf>
    <xf numFmtId="0" fontId="9" fillId="0" borderId="0" xfId="0" applyFont="1" applyAlignment="1">
      <alignment horizontal="center" vertical="center" wrapText="1"/>
    </xf>
    <xf numFmtId="0" fontId="9" fillId="2" borderId="0" xfId="0" applyFont="1" applyFill="1" applyAlignment="1">
      <alignment wrapText="1"/>
    </xf>
    <xf numFmtId="0" fontId="10" fillId="2" borderId="0" xfId="0" applyFont="1" applyFill="1" applyAlignment="1">
      <alignment wrapText="1"/>
    </xf>
    <xf numFmtId="0" fontId="10" fillId="0" borderId="0" xfId="0" applyFont="1" applyAlignment="1">
      <alignment wrapText="1"/>
    </xf>
    <xf numFmtId="0" fontId="13" fillId="4" borderId="0" xfId="0" applyFont="1" applyFill="1" applyAlignment="1">
      <alignment horizontal="left" vertical="top"/>
    </xf>
    <xf numFmtId="0" fontId="14" fillId="0" borderId="0" xfId="0" applyFont="1" applyAlignment="1">
      <alignment horizontal="left" vertical="top" wrapText="1"/>
    </xf>
    <xf numFmtId="0" fontId="13" fillId="0" borderId="0" xfId="0" applyFont="1" applyAlignment="1" applyProtection="1">
      <alignment horizontal="left" vertical="top" wrapText="1"/>
      <protection locked="0"/>
    </xf>
    <xf numFmtId="0" fontId="13" fillId="0" borderId="0" xfId="0" applyFont="1" applyAlignment="1">
      <alignment horizontal="left" vertical="top" wrapText="1"/>
    </xf>
    <xf numFmtId="0" fontId="14" fillId="0" borderId="0" xfId="0" applyFont="1" applyAlignment="1" applyProtection="1">
      <alignment horizontal="left" vertical="top" wrapText="1"/>
      <protection locked="0"/>
    </xf>
    <xf numFmtId="9" fontId="14" fillId="0" borderId="0" xfId="0" applyNumberFormat="1" applyFont="1" applyAlignment="1" applyProtection="1">
      <alignment horizontal="left" vertical="top" wrapText="1"/>
      <protection locked="0"/>
    </xf>
    <xf numFmtId="0" fontId="14" fillId="4" borderId="0" xfId="0" applyFont="1" applyFill="1" applyAlignment="1">
      <alignment horizontal="left" vertical="top"/>
    </xf>
    <xf numFmtId="0" fontId="15" fillId="4" borderId="0" xfId="0" applyFont="1" applyFill="1" applyAlignment="1">
      <alignment horizontal="left" vertical="top"/>
    </xf>
    <xf numFmtId="9" fontId="13" fillId="0" borderId="0" xfId="0" applyNumberFormat="1" applyFont="1" applyAlignment="1">
      <alignment horizontal="left" vertical="top" wrapText="1"/>
    </xf>
    <xf numFmtId="9" fontId="16" fillId="0" borderId="0" xfId="0" applyNumberFormat="1" applyFont="1" applyAlignment="1" applyProtection="1">
      <alignment horizontal="left" vertical="top" wrapText="1"/>
      <protection locked="0"/>
    </xf>
    <xf numFmtId="0" fontId="14" fillId="5" borderId="0" xfId="0" applyFont="1" applyFill="1" applyAlignment="1" applyProtection="1">
      <alignment horizontal="left" vertical="top" wrapText="1"/>
      <protection locked="0"/>
    </xf>
    <xf numFmtId="1" fontId="14" fillId="0" borderId="0" xfId="0" applyNumberFormat="1" applyFont="1" applyAlignment="1" applyProtection="1">
      <alignment horizontal="left" vertical="top" wrapText="1"/>
      <protection locked="0"/>
    </xf>
    <xf numFmtId="1" fontId="13" fillId="0" borderId="0" xfId="0" applyNumberFormat="1" applyFont="1" applyAlignment="1">
      <alignment horizontal="left" vertical="top" wrapText="1"/>
    </xf>
    <xf numFmtId="1" fontId="14" fillId="0" borderId="0" xfId="0" applyNumberFormat="1" applyFont="1" applyAlignment="1" applyProtection="1">
      <alignment horizontal="center" vertical="top" wrapText="1"/>
      <protection locked="0"/>
    </xf>
    <xf numFmtId="9" fontId="14" fillId="0" borderId="0" xfId="0" applyNumberFormat="1" applyFont="1" applyAlignment="1" applyProtection="1">
      <alignment horizontal="left" vertical="top"/>
      <protection locked="0"/>
    </xf>
    <xf numFmtId="9" fontId="14" fillId="0" borderId="0" xfId="2" applyFont="1" applyFill="1" applyBorder="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9" fontId="13" fillId="0" borderId="0" xfId="2" applyFont="1" applyFill="1" applyBorder="1" applyAlignment="1" applyProtection="1">
      <alignment horizontal="left" vertical="top" wrapText="1"/>
    </xf>
    <xf numFmtId="9" fontId="14" fillId="0" borderId="0" xfId="0" applyNumberFormat="1" applyFont="1" applyAlignment="1">
      <alignment horizontal="left" vertical="top" wrapText="1"/>
    </xf>
    <xf numFmtId="0" fontId="13" fillId="6" borderId="13" xfId="0" applyFont="1" applyFill="1" applyBorder="1" applyAlignment="1">
      <alignment horizontal="left" vertical="top" wrapText="1"/>
    </xf>
    <xf numFmtId="0" fontId="14" fillId="6" borderId="13" xfId="0" applyFont="1" applyFill="1" applyBorder="1" applyAlignment="1">
      <alignment horizontal="left" vertical="top" wrapText="1"/>
    </xf>
    <xf numFmtId="9" fontId="14" fillId="6" borderId="13" xfId="0" applyNumberFormat="1" applyFont="1" applyFill="1" applyBorder="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5" fillId="2" borderId="0" xfId="0" applyFont="1" applyFill="1" applyAlignment="1">
      <alignment wrapText="1"/>
    </xf>
    <xf numFmtId="0" fontId="7" fillId="2" borderId="0" xfId="0" applyFont="1" applyFill="1"/>
    <xf numFmtId="0" fontId="7" fillId="2" borderId="0" xfId="0" applyFont="1" applyFill="1" applyAlignment="1">
      <alignment horizontal="left" vertic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0" xfId="0" applyFont="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18" fillId="0" borderId="0" xfId="0" applyFont="1" applyAlignment="1">
      <alignment horizontal="center" vertical="center"/>
    </xf>
    <xf numFmtId="0" fontId="7" fillId="0" borderId="0" xfId="0" applyFont="1" applyAlignment="1" applyProtection="1">
      <alignment wrapText="1"/>
      <protection locked="0"/>
    </xf>
    <xf numFmtId="0" fontId="19" fillId="0" borderId="0" xfId="0" applyFont="1" applyAlignment="1" applyProtection="1">
      <alignment horizontal="left" vertical="center" wrapText="1"/>
      <protection locked="0"/>
    </xf>
    <xf numFmtId="0" fontId="19" fillId="0" borderId="0" xfId="0" applyFont="1" applyAlignment="1" applyProtection="1">
      <alignment horizontal="center" vertical="center"/>
      <protection locked="0"/>
    </xf>
    <xf numFmtId="0" fontId="19" fillId="0" borderId="0" xfId="0" applyFont="1" applyAlignment="1" applyProtection="1">
      <alignment wrapText="1"/>
      <protection locked="0"/>
    </xf>
    <xf numFmtId="0" fontId="7" fillId="0" borderId="0" xfId="0" applyFont="1" applyAlignment="1" applyProtection="1">
      <alignment horizontal="center" vertical="center" wrapText="1"/>
      <protection locked="0"/>
    </xf>
    <xf numFmtId="0" fontId="18" fillId="0" borderId="0" xfId="0" applyFont="1" applyAlignment="1">
      <alignment horizontal="center" vertical="center" wrapText="1"/>
    </xf>
    <xf numFmtId="0" fontId="5" fillId="6" borderId="0" xfId="0" applyFont="1" applyFill="1" applyAlignment="1">
      <alignment horizontal="left" vertical="center" wrapText="1"/>
    </xf>
    <xf numFmtId="0" fontId="7" fillId="2" borderId="0" xfId="0" applyFont="1" applyFill="1" applyAlignment="1" applyProtection="1">
      <alignment horizontal="left" vertical="center" wrapText="1"/>
      <protection locked="0"/>
    </xf>
    <xf numFmtId="0" fontId="20" fillId="0" borderId="0" xfId="0" applyFont="1" applyAlignment="1">
      <alignment vertical="center" wrapText="1"/>
    </xf>
    <xf numFmtId="0" fontId="19" fillId="0" borderId="0" xfId="0" applyFont="1" applyAlignment="1" applyProtection="1">
      <alignment horizontal="center" vertical="center" wrapText="1"/>
      <protection locked="0"/>
    </xf>
    <xf numFmtId="0" fontId="7" fillId="7" borderId="0" xfId="0" applyFont="1" applyFill="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7" fillId="0" borderId="3" xfId="0" applyFont="1" applyBorder="1" applyAlignment="1" applyProtection="1">
      <alignment horizontal="left" vertical="center" wrapText="1"/>
      <protection locked="0"/>
    </xf>
    <xf numFmtId="0" fontId="7"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23" fillId="0" borderId="0" xfId="0" applyFont="1"/>
    <xf numFmtId="0" fontId="5" fillId="0" borderId="0" xfId="0" applyFont="1" applyAlignment="1">
      <alignment vertical="top"/>
    </xf>
    <xf numFmtId="0" fontId="12" fillId="0" borderId="0" xfId="0" applyFont="1" applyAlignment="1">
      <alignment horizontal="justify" vertical="top" wrapText="1"/>
    </xf>
    <xf numFmtId="0" fontId="12" fillId="0" borderId="0" xfId="0" applyFont="1" applyAlignment="1">
      <alignment vertical="top" wrapText="1"/>
    </xf>
    <xf numFmtId="4" fontId="12" fillId="0" borderId="0" xfId="0" applyNumberFormat="1" applyFont="1" applyAlignment="1">
      <alignment vertical="top" wrapText="1"/>
    </xf>
    <xf numFmtId="0" fontId="10"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7" fillId="0" borderId="0" xfId="0" applyFont="1" applyAlignment="1">
      <alignment horizontal="center" vertical="top"/>
    </xf>
    <xf numFmtId="0" fontId="7" fillId="0" borderId="0" xfId="0" applyFont="1" applyAlignment="1">
      <alignment horizontal="left" vertical="top"/>
    </xf>
    <xf numFmtId="0" fontId="7" fillId="0" borderId="0" xfId="0" applyFont="1" applyAlignment="1">
      <alignment horizontal="left" vertical="top" wrapText="1"/>
    </xf>
    <xf numFmtId="0" fontId="8" fillId="2" borderId="0" xfId="0" applyFont="1" applyFill="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16" xfId="0" applyFont="1" applyBorder="1" applyAlignment="1">
      <alignment vertical="top" wrapText="1"/>
    </xf>
    <xf numFmtId="0" fontId="12" fillId="0" borderId="0" xfId="0" applyFont="1" applyAlignment="1">
      <alignment horizontal="center" vertical="top" wrapText="1"/>
    </xf>
    <xf numFmtId="0" fontId="5" fillId="2" borderId="0" xfId="0" applyFont="1" applyFill="1" applyAlignment="1">
      <alignment vertical="top"/>
    </xf>
    <xf numFmtId="0" fontId="9" fillId="0" borderId="0" xfId="0" applyFont="1" applyAlignment="1">
      <alignment vertical="top"/>
    </xf>
    <xf numFmtId="3" fontId="9" fillId="0" borderId="0" xfId="0" applyNumberFormat="1" applyFont="1" applyAlignment="1" applyProtection="1">
      <alignment horizontal="left" vertical="top"/>
      <protection locked="0"/>
    </xf>
    <xf numFmtId="0" fontId="9" fillId="0" borderId="0" xfId="0" applyFont="1" applyAlignment="1">
      <alignment vertical="top" wrapText="1"/>
    </xf>
    <xf numFmtId="0" fontId="9" fillId="0" borderId="0" xfId="0" applyFont="1" applyAlignment="1">
      <alignment horizontal="center" vertical="top"/>
    </xf>
    <xf numFmtId="0" fontId="9" fillId="0" borderId="0" xfId="0" applyFont="1" applyAlignment="1">
      <alignment horizontal="left" vertical="top"/>
    </xf>
    <xf numFmtId="3" fontId="9" fillId="0" borderId="0" xfId="0" applyNumberFormat="1" applyFont="1" applyAlignment="1" applyProtection="1">
      <alignment horizontal="center" vertical="center" wrapText="1"/>
      <protection locked="0"/>
    </xf>
    <xf numFmtId="4" fontId="9" fillId="0" borderId="0" xfId="0" applyNumberFormat="1" applyFont="1" applyAlignment="1">
      <alignment horizontal="left" vertical="top"/>
    </xf>
    <xf numFmtId="4" fontId="9" fillId="0" borderId="0" xfId="0" applyNumberFormat="1" applyFont="1" applyAlignment="1">
      <alignment vertical="top"/>
    </xf>
    <xf numFmtId="4" fontId="9" fillId="0" borderId="0" xfId="0" applyNumberFormat="1" applyFont="1" applyAlignment="1">
      <alignment horizontal="right" vertical="top"/>
    </xf>
    <xf numFmtId="4" fontId="9" fillId="0" borderId="0" xfId="0" applyNumberFormat="1" applyFont="1" applyAlignment="1">
      <alignment horizontal="center" vertical="top"/>
    </xf>
    <xf numFmtId="3" fontId="9" fillId="0" borderId="0" xfId="0" applyNumberFormat="1" applyFont="1" applyAlignment="1" applyProtection="1">
      <alignment horizontal="right" vertical="top"/>
      <protection locked="0"/>
    </xf>
    <xf numFmtId="3" fontId="9" fillId="0" borderId="0" xfId="0" applyNumberFormat="1" applyFont="1" applyAlignment="1" applyProtection="1">
      <alignment horizontal="right" vertical="top" wrapText="1"/>
      <protection locked="0"/>
    </xf>
    <xf numFmtId="0" fontId="12" fillId="0" borderId="0" xfId="0" applyFont="1" applyAlignment="1">
      <alignment vertical="top"/>
    </xf>
    <xf numFmtId="3" fontId="12" fillId="0" borderId="0" xfId="0" applyNumberFormat="1" applyFont="1" applyAlignment="1" applyProtection="1">
      <alignment horizontal="right" vertical="top" wrapText="1"/>
      <protection locked="0"/>
    </xf>
    <xf numFmtId="0" fontId="9" fillId="8" borderId="0" xfId="0" applyFont="1" applyFill="1" applyAlignment="1">
      <alignment vertical="top"/>
    </xf>
    <xf numFmtId="0" fontId="9" fillId="8" borderId="0" xfId="0" applyFont="1" applyFill="1" applyAlignment="1">
      <alignment vertical="top" wrapText="1"/>
    </xf>
    <xf numFmtId="3" fontId="9" fillId="8" borderId="0" xfId="0" applyNumberFormat="1" applyFont="1" applyFill="1" applyAlignment="1" applyProtection="1">
      <alignment horizontal="right" vertical="top" wrapText="1"/>
      <protection locked="0"/>
    </xf>
    <xf numFmtId="0" fontId="21" fillId="0" borderId="0" xfId="0" applyFont="1" applyAlignment="1">
      <alignment vertical="top" wrapText="1"/>
    </xf>
    <xf numFmtId="3" fontId="21" fillId="0" borderId="0" xfId="0" applyNumberFormat="1" applyFont="1" applyAlignment="1" applyProtection="1">
      <alignment horizontal="right" vertical="top" wrapText="1"/>
      <protection locked="0"/>
    </xf>
    <xf numFmtId="4" fontId="7" fillId="0" borderId="0" xfId="0" applyNumberFormat="1" applyFont="1" applyAlignment="1">
      <alignment vertical="top"/>
    </xf>
  </cellXfs>
  <cellStyles count="3">
    <cellStyle name="Moneda" xfId="1" builtinId="4"/>
    <cellStyle name="Normal" xfId="0" builtinId="0"/>
    <cellStyle name="Porcentaje" xfId="2" builtinId="5"/>
  </cellStyles>
  <dxfs count="114">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alignment vertical="top" textRotation="0" indent="0" justifyLastLine="0" shrinkToFit="0" readingOrder="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alignment vertical="top" textRotation="0" indent="0" justifyLastLine="0" shrinkToFit="0" readingOrder="0"/>
    </dxf>
    <dxf>
      <font>
        <strike val="0"/>
        <outline val="0"/>
        <shadow val="0"/>
        <u val="none"/>
        <vertAlign val="baseline"/>
        <sz val="10"/>
        <color auto="1"/>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Times New Roman"/>
        <scheme val="none"/>
      </font>
      <fill>
        <patternFill patternType="none">
          <fgColor indexed="64"/>
          <bgColor auto="1"/>
        </patternFill>
      </fill>
      <alignment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auto="1"/>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dxf>
    <dxf>
      <font>
        <strike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strike val="0"/>
        <outline val="0"/>
        <shadow val="0"/>
        <u val="none"/>
        <vertAlign val="baseline"/>
        <sz val="10"/>
        <color theme="1"/>
        <name val="Times New Roman"/>
        <scheme val="none"/>
      </font>
      <fill>
        <patternFill patternType="none">
          <fgColor indexed="64"/>
          <bgColor auto="1"/>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auto="1"/>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font>
    </dxf>
    <dxf>
      <font>
        <b val="0"/>
        <i val="0"/>
        <strike val="0"/>
        <condense val="0"/>
        <extend val="0"/>
        <outline val="0"/>
        <shadow val="0"/>
        <u val="none"/>
        <vertAlign val="baseline"/>
        <sz val="10"/>
        <color theme="1"/>
        <name val="Times New Roman"/>
        <scheme val="none"/>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numFmt numFmtId="13" formatCode="0%"/>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rgb="FF000000"/>
        <name val="Times New Roman"/>
        <family val="1"/>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4"/>
        <color rgb="FF000000"/>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dxf>
    <dxf>
      <font>
        <b val="0"/>
        <i val="0"/>
        <strike val="0"/>
        <condense val="0"/>
        <extend val="0"/>
        <outline val="0"/>
        <shadow val="0"/>
        <u val="none"/>
        <vertAlign val="baseline"/>
        <sz val="14"/>
        <color auto="1"/>
        <name val="Times New Roman"/>
        <family val="1"/>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Times New Roman"/>
        <family val="1"/>
        <scheme val="none"/>
      </font>
      <numFmt numFmtId="0" formatCode="General"/>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Times New Roman"/>
        <family val="1"/>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Times New Roman"/>
        <family val="1"/>
        <scheme val="none"/>
      </font>
      <numFmt numFmtId="0" formatCode="General"/>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0"/>
      </font>
    </dxf>
    <dxf>
      <font>
        <b val="0"/>
        <i val="0"/>
        <strike val="0"/>
        <condense val="0"/>
        <extend val="0"/>
        <outline val="0"/>
        <shadow val="0"/>
        <u val="none"/>
        <vertAlign val="baseline"/>
        <sz val="14"/>
        <color auto="1"/>
        <name val="Times New Roman"/>
        <family val="1"/>
        <scheme val="none"/>
      </font>
      <fill>
        <patternFill patternType="none">
          <fgColor indexed="64"/>
          <bgColor indexed="65"/>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193581</xdr:colOff>
      <xdr:row>0</xdr:row>
      <xdr:rowOff>0</xdr:rowOff>
    </xdr:from>
    <xdr:to>
      <xdr:col>5</xdr:col>
      <xdr:colOff>2043738</xdr:colOff>
      <xdr:row>6</xdr:row>
      <xdr:rowOff>66674</xdr:rowOff>
    </xdr:to>
    <xdr:pic>
      <xdr:nvPicPr>
        <xdr:cNvPr id="2" name="Imagen 1">
          <a:extLst>
            <a:ext uri="{FF2B5EF4-FFF2-40B4-BE49-F238E27FC236}">
              <a16:creationId xmlns:a16="http://schemas.microsoft.com/office/drawing/2014/main" id="{98D216BC-AC62-427B-8221-A7AFD6652A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581" y="0"/>
          <a:ext cx="2078757" cy="106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6</xdr:col>
      <xdr:colOff>2040657</xdr:colOff>
      <xdr:row>6</xdr:row>
      <xdr:rowOff>66674</xdr:rowOff>
    </xdr:to>
    <xdr:pic>
      <xdr:nvPicPr>
        <xdr:cNvPr id="4" name="Imagen 3">
          <a:extLst>
            <a:ext uri="{FF2B5EF4-FFF2-40B4-BE49-F238E27FC236}">
              <a16:creationId xmlns:a16="http://schemas.microsoft.com/office/drawing/2014/main" id="{D62E3773-CF0F-4F5F-9A48-A2FE1912F3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0"/>
          <a:ext cx="2078757" cy="1038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47627</xdr:colOff>
      <xdr:row>0</xdr:row>
      <xdr:rowOff>95250</xdr:rowOff>
    </xdr:from>
    <xdr:to>
      <xdr:col>7</xdr:col>
      <xdr:colOff>809625</xdr:colOff>
      <xdr:row>6</xdr:row>
      <xdr:rowOff>71438</xdr:rowOff>
    </xdr:to>
    <xdr:pic>
      <xdr:nvPicPr>
        <xdr:cNvPr id="2" name="Imagen 1">
          <a:extLst>
            <a:ext uri="{FF2B5EF4-FFF2-40B4-BE49-F238E27FC236}">
              <a16:creationId xmlns:a16="http://schemas.microsoft.com/office/drawing/2014/main" id="{18AAA6FE-BAAC-4C7B-A69E-145485081CD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7" y="95250"/>
          <a:ext cx="2019298" cy="9763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OA%202021%20SRS%20EL%20VALLE.SRS6.VFA.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MI.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PI.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PN.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SF.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mdecena\Desktop\Copia%20de%20MATRIZ%20POA%20CONSULTORIA%20JURIDICA.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MIA.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odontologia\Desktop\ESCR\POA2018\POA%202018%20SNS%20Final%20,%20Final.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SD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rosario\Dropbox\Direcci&#243;n%20de%20Planificaci&#243;n%20y%20Desarrollo\Carpeta%20POA&#180;s%20Aprobados\POA%202021\POA%202021%20SRS\POA%202021%20Norcentral\Plantilla%20%20POA%202021%20SRSNC%20COMPLET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doleo\Downloads\POA%202021%20SRSN.%20VFA.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CO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ns2\Desktop\Desktop\Planificaci&#243;n\POA%202018%20DC%20SNS%20y%20SRS\POA%20M&amp;E%202018.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CSS%20dic%2020_12_2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ariam.montesdeoca\Desktop\Copia%20de%20Matriz%20POA%20DC-SNS%20DED2019%20%20final.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GI.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ns2\Desktop\Formulaci&#243;n%20POA%202020\Propuesta%20POA%20DCSNS%202020\Matriz%20POA%202020%20DG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sheetData sheetId="1">
        <row r="2">
          <cell r="G2" t="str">
            <v>Servicio Nacional de Salud</v>
          </cell>
        </row>
        <row r="3">
          <cell r="G3" t="str">
            <v>Dirección de Planificación y Desarrollo</v>
          </cell>
          <cell r="M3" t="str">
            <v>R6 - SRS El Valle</v>
          </cell>
        </row>
        <row r="4">
          <cell r="G4" t="str">
            <v xml:space="preserve">Plan Operativo Anual </v>
          </cell>
        </row>
      </sheetData>
      <sheetData sheetId="2">
        <row r="8">
          <cell r="H8" t="str">
            <v>Código</v>
          </cell>
          <cell r="I8" t="str">
            <v>Actividades Programables Presupuestables</v>
          </cell>
        </row>
        <row r="9">
          <cell r="H9" t="str">
            <v>SRSEV 1.1.1.1.01</v>
          </cell>
          <cell r="I9" t="str">
            <v>Sesiones de trabajo Programación individual de Medicamentos, Insumos y Reactivos de Laboratorio para el 2022</v>
          </cell>
        </row>
        <row r="10">
          <cell r="H10" t="str">
            <v>SRSEV 1.1.1.1.02</v>
          </cell>
          <cell r="I10" t="str">
            <v>Taller regional de consolidación y validación de la Programación de Medicamentos e Insumos para el 2022.</v>
          </cell>
        </row>
        <row r="11">
          <cell r="H11" t="str">
            <v>SRSEV 1.1.1.1.03</v>
          </cell>
          <cell r="I11" t="str">
            <v>Reunión con GAS para programar supervisión trimestral del cumplimiento de los PO del SUGEMI en CEAS y CPN.</v>
          </cell>
        </row>
        <row r="12">
          <cell r="H12" t="str">
            <v>SRSEV 1.1.1.1.04</v>
          </cell>
          <cell r="I12" t="str">
            <v>Capacitación a los coordinadores de zona en los Procedimientos Operativos del SUGEMI</v>
          </cell>
        </row>
        <row r="13">
          <cell r="H13" t="str">
            <v>SRSEV 1.1.1.1.05</v>
          </cell>
          <cell r="I13" t="str">
            <v>Capacitación en el manual de almacen del SUGEMI al equipo de almacén regional.</v>
          </cell>
        </row>
        <row r="14">
          <cell r="H14" t="str">
            <v>SRSEV 1.1.1.1.06</v>
          </cell>
          <cell r="I14" t="str">
            <v>Elaboración del Boletin Regional trimestral del SUGEMI</v>
          </cell>
        </row>
        <row r="15">
          <cell r="H15" t="str">
            <v>SRSEV 1.1.1.1.07</v>
          </cell>
          <cell r="I15" t="str">
            <v xml:space="preserve">Reunión  equipo tecnico  de la URGM para el analisis de datos reflejados en el Boletin </v>
          </cell>
        </row>
        <row r="16">
          <cell r="H16" t="str">
            <v>SRSEV 1.1.1.1.08</v>
          </cell>
          <cell r="I16" t="str">
            <v>Reporte mensual de lo recibido por PROMESE-CAL Vs lo solicitado y por compra administrativa de los CEAS y SRS</v>
          </cell>
        </row>
        <row r="17">
          <cell r="H17" t="str">
            <v>SRSEV 1.1.1.1.09</v>
          </cell>
          <cell r="I17" t="str">
            <v>Capacitación en el llenado de la tarjetas de control de existencia y SUGEMI 1 de programas para los Establecimientos con servicio de Atencion Integral</v>
          </cell>
        </row>
        <row r="18">
          <cell r="H18" t="str">
            <v>SRSEV 1.1.1.2.01</v>
          </cell>
          <cell r="I18" t="str">
            <v>Levantamiento de requerimiento minimo de los servicios diagnósticos para puesta en funcionamiento de servicios 24 horas</v>
          </cell>
        </row>
        <row r="19">
          <cell r="H19" t="str">
            <v>SRSEV 1.1.1.2.02</v>
          </cell>
          <cell r="I19" t="str">
            <v>Supervisión del apego a las normativas de los servicios diagnósticos</v>
          </cell>
        </row>
        <row r="20">
          <cell r="H20" t="str">
            <v>SRSEV 1.1.1.2.03</v>
          </cell>
          <cell r="I20" t="str">
            <v>Supervisión a la adecuacióna de la prestación de servicios diagnosticos y de laboratorio y servicios  ofertados 24 h</v>
          </cell>
        </row>
        <row r="21">
          <cell r="H21" t="str">
            <v>SRSEV 1.1.1.2.04</v>
          </cell>
          <cell r="I21" t="str">
            <v xml:space="preserve">Supervisión  a la prestación de los servicios de pruebas especiales de VIH (CD4, CV y ADN-PCR) </v>
          </cell>
        </row>
        <row r="22">
          <cell r="H22" t="str">
            <v>SRSEV 1.1.1.2.05</v>
          </cell>
          <cell r="I22" t="str">
            <v>Seguimiento a la conformación o actualización de clubes de donantes</v>
          </cell>
        </row>
        <row r="23">
          <cell r="H23" t="str">
            <v>SRSEV 1.1.1.2.06</v>
          </cell>
          <cell r="I23" t="str">
            <v>Jornadas voluntarias de donación de sangre</v>
          </cell>
        </row>
        <row r="24">
          <cell r="H24" t="str">
            <v>SRSEV 1.1.1.3.01</v>
          </cell>
          <cell r="I24" t="str">
            <v>Levantamiento de requerimiento minimo del servicios de odontologia para su habilitación</v>
          </cell>
        </row>
        <row r="25">
          <cell r="H25" t="str">
            <v>SRSEV 1.1.1.3.02</v>
          </cell>
          <cell r="I25" t="str">
            <v xml:space="preserve">Supervisión del apego a las normativas de los servicios odontológicos </v>
          </cell>
        </row>
        <row r="26">
          <cell r="H26" t="str">
            <v>SRSEV 1.1.1.3.03</v>
          </cell>
          <cell r="I26" t="str">
            <v>Mantenimiento de las unidades de odontologías</v>
          </cell>
        </row>
        <row r="27">
          <cell r="H27" t="str">
            <v>SRSEV 1.1.1.3.04</v>
          </cell>
          <cell r="I27" t="str">
            <v>Proveer los uniformes al personal de Odontologia de los Centros Diagnostico y CPN.</v>
          </cell>
        </row>
        <row r="28">
          <cell r="H28" t="str">
            <v>SRSEV 1.1.1.3.05</v>
          </cell>
          <cell r="I28" t="str">
            <v>Seguimiento a la atencion odontologica a pacientes embarazadas en EESS.</v>
          </cell>
        </row>
        <row r="29">
          <cell r="H29" t="str">
            <v>SRSEV 1.1.1.3.06</v>
          </cell>
          <cell r="I29" t="str">
            <v>Jornada de Salud bucodental</v>
          </cell>
        </row>
        <row r="30">
          <cell r="H30" t="str">
            <v>SRSEV 1.1.1.4.01</v>
          </cell>
          <cell r="I30" t="str">
            <v>Implementación de la Metodología de la Gestión Productiva</v>
          </cell>
        </row>
        <row r="31">
          <cell r="H31" t="str">
            <v>SRSEV 1.1.1.4.02</v>
          </cell>
          <cell r="I31" t="str">
            <v xml:space="preserve">Capacitación en la MGP a los CEAS de influencia </v>
          </cell>
        </row>
        <row r="32">
          <cell r="H32" t="str">
            <v>SRSEV 1.1.1.5.01</v>
          </cell>
          <cell r="I32" t="str">
            <v>Seguimiento a la implementación de Ruta Comunitaria en Salud</v>
          </cell>
        </row>
        <row r="33">
          <cell r="H33" t="str">
            <v>SRSEV 1.1.1.6.01</v>
          </cell>
          <cell r="I33" t="str">
            <v>Seguimiento a la actualización dinámica de la cartera de servicios</v>
          </cell>
        </row>
        <row r="34">
          <cell r="H34" t="str">
            <v>SRSEV 1.1.2.1.01</v>
          </cell>
          <cell r="I34" t="str">
            <v>Seguimiento al reporte oportuno de nacidos vivos en los hospitales de la Red</v>
          </cell>
        </row>
        <row r="35">
          <cell r="H35" t="str">
            <v>SRSEV 1.1.2.2.01</v>
          </cell>
          <cell r="I35" t="str">
            <v>Supervisión de la captaciòn y seguimiento de  la atención en menores de  niños 5 años según guias y protocolos</v>
          </cell>
        </row>
        <row r="36">
          <cell r="H36" t="str">
            <v>SRSEV 1.1.2.2.02</v>
          </cell>
          <cell r="I36" t="str">
            <v xml:space="preserve">Supervisión periodica al cumplimiento de los cambios requeridos según informes de monitoreo de los protocolos Materno y Neonatal asociados a morbilidad </v>
          </cell>
        </row>
        <row r="37">
          <cell r="H37" t="str">
            <v>SRSEV 1.1.2.2.03</v>
          </cell>
          <cell r="I37" t="str">
            <v xml:space="preserve">Seguimiento  de la conformación de la Unidad de Género en Salud </v>
          </cell>
        </row>
        <row r="38">
          <cell r="H38" t="str">
            <v>SRSEV 1.1.2.2.04</v>
          </cell>
          <cell r="I38" t="str">
            <v>Seguimiento al Plan de accion para reducir la mortalidad materna y neonatal.</v>
          </cell>
        </row>
        <row r="39">
          <cell r="H39" t="str">
            <v>SRSEV 1.1.2.2.05</v>
          </cell>
          <cell r="I39" t="str">
            <v>Seguimiento de la Sala de situación mortalidad materna y perinatal</v>
          </cell>
        </row>
        <row r="40">
          <cell r="H40" t="str">
            <v>SRSEV 1.1.2.2.06</v>
          </cell>
          <cell r="I40" t="str">
            <v>Coordinación de la implementación o seguimiento  de la estrategia Código Rojo en los EESS</v>
          </cell>
        </row>
        <row r="41">
          <cell r="H41" t="str">
            <v>SRSEV 1.1.2.2.07</v>
          </cell>
          <cell r="I41" t="str">
            <v>Seguimiento de la implementación de la Clínica de los Trastornos Hipertensivos del Embarazo</v>
          </cell>
        </row>
        <row r="42">
          <cell r="H42" t="str">
            <v>SRSEV 1.1.2.2.08</v>
          </cell>
          <cell r="I42" t="str">
            <v>Pesquizaje al diagnostico temprano de gestantes consumidoras de alcohol y drogas</v>
          </cell>
        </row>
        <row r="43">
          <cell r="H43" t="str">
            <v>SRSEV 1.1.2.2.09</v>
          </cell>
          <cell r="I43" t="str">
            <v xml:space="preserve">Supervisión a los CEAS sobre la implementación o seguimiento del SIP </v>
          </cell>
        </row>
        <row r="44">
          <cell r="H44" t="str">
            <v>SRSEV 1.1.2.2.10</v>
          </cell>
          <cell r="I44" t="str">
            <v>Supervisión del Apego o adherencia a protocolos de los servicios perinatología y neonatal.</v>
          </cell>
        </row>
        <row r="45">
          <cell r="H45" t="str">
            <v>SRSEV 1.1.2.2.11</v>
          </cell>
          <cell r="I45" t="str">
            <v xml:space="preserve">Reunión de socialización del informe de mejoras de los hallazgos encontrados en las supervisiones  de la adherencia a protocolos de los servicios Materno Infantil, Perinatologia y neonatal </v>
          </cell>
        </row>
        <row r="46">
          <cell r="H46" t="str">
            <v>SRSEV 1.1.2.2.12</v>
          </cell>
          <cell r="I46" t="str">
            <v>Supervision de la funcionalidad del programa del metodo canguro</v>
          </cell>
        </row>
        <row r="47">
          <cell r="H47" t="str">
            <v>SRSEV 1.1.2.2.13</v>
          </cell>
          <cell r="I47" t="str">
            <v>Seguimiento a la ejecución del plan para la disminución de cesáreas primarias</v>
          </cell>
        </row>
        <row r="48">
          <cell r="H48" t="str">
            <v>SRSEV 1.1.2.2.14</v>
          </cell>
          <cell r="I48" t="str">
            <v>Seguimiento y expansión de la Red de Reanimación Neonatal Avanzada</v>
          </cell>
        </row>
        <row r="49">
          <cell r="H49" t="str">
            <v>SRSEV 1.1.2.2.15</v>
          </cell>
          <cell r="I49" t="str">
            <v>Seguimiento de vigilancia nutricional y estimulación temprana en CEAS</v>
          </cell>
        </row>
        <row r="50">
          <cell r="H50" t="str">
            <v>SRSEV 1.1.2.2.16</v>
          </cell>
          <cell r="I50" t="str">
            <v>Monitoreo en acciones de promoción de la lactancia materna.</v>
          </cell>
        </row>
        <row r="51">
          <cell r="H51" t="str">
            <v>SRSEV 1.1.2.2.17</v>
          </cell>
          <cell r="I51" t="str">
            <v xml:space="preserve">Supervisión periodica al cumplimiento de los cambios requeridos según informes de monitoreo de observacion de la practica clínica de los protocolos Materno y Neonatal </v>
          </cell>
        </row>
        <row r="52">
          <cell r="H52" t="str">
            <v>SRSEV 1.1.2.3.01</v>
          </cell>
          <cell r="I52" t="str">
            <v>Capacitación a proveedores sobre promoción, consejería y anticoncepción postevento obstétrico, metodos anticonceptivos de largo plazo y de emergencia</v>
          </cell>
        </row>
        <row r="53">
          <cell r="H53" t="str">
            <v>SRSEV 1.1.2.3.02</v>
          </cell>
          <cell r="I53" t="str">
            <v>Monitoreo en los servicios en la entrega y colocacion intrauterina de metodos anticonceptivos en adolecentes y mujeres con riesgos en el embarazo</v>
          </cell>
        </row>
        <row r="54">
          <cell r="H54" t="str">
            <v>SRSEV 1.1.2.3.03</v>
          </cell>
          <cell r="I54" t="str">
            <v>Conformación de circulos de Adolescentes en la comunidad</v>
          </cell>
        </row>
        <row r="55">
          <cell r="H55" t="str">
            <v>SRSEV 1.1.3.1.01</v>
          </cell>
          <cell r="I55" t="str">
            <v xml:space="preserve">Monitoreo y evaluación de la estrategia de Adulto Mayor een el Primer Nivel </v>
          </cell>
        </row>
        <row r="56">
          <cell r="H56" t="str">
            <v>SRSEV 1.1.3.1.02</v>
          </cell>
          <cell r="I56" t="str">
            <v>Seguimiento a la incorporaciòn de usuarios a los Circulos Comunitarios</v>
          </cell>
        </row>
        <row r="57">
          <cell r="H57" t="str">
            <v>SRSEV 1.1.3.2.01</v>
          </cell>
          <cell r="I57" t="str">
            <v>Seguimiento de la implementación de la Estrategia Hearts en el Primer Nivel de Atención</v>
          </cell>
        </row>
        <row r="58">
          <cell r="H58" t="str">
            <v>SRSEV 1.1.3.2.02</v>
          </cell>
          <cell r="I58" t="str">
            <v>Reunión tecnica con el comité Gestor Regional Hearts para analisis y definir mejoras según hallazgos de supervisiones.</v>
          </cell>
        </row>
        <row r="59">
          <cell r="H59" t="str">
            <v>SRSEV 1.1.3.3.01</v>
          </cell>
          <cell r="I59" t="str">
            <v>Talleres de capacitación salud mental</v>
          </cell>
        </row>
        <row r="60">
          <cell r="H60" t="str">
            <v>SRSEV 1.1.3.3.02</v>
          </cell>
          <cell r="I60" t="str">
            <v>Seguimiento a la implementación de la estrategia de salud mental comunitaria</v>
          </cell>
        </row>
        <row r="61">
          <cell r="H61" t="str">
            <v>SRSEV 1.1.4.1.01</v>
          </cell>
          <cell r="I61" t="str">
            <v>Mesas Tecnicas de seguimiento al diagnostico y tratamiento de la Malaria</v>
          </cell>
        </row>
        <row r="62">
          <cell r="H62" t="str">
            <v>SRSEV 1.1.4.1.02</v>
          </cell>
          <cell r="I62" t="str">
            <v>Supervisión de la Implementación del plan de fortalecimiento de los sevicios de Malaria en la Red de Establecimiento según guia clinica</v>
          </cell>
        </row>
        <row r="63">
          <cell r="H63" t="str">
            <v>SRSEV 1.1.4.2.01</v>
          </cell>
          <cell r="I63" t="str">
            <v>Visitas de Supervisión de los Servicios de Atencion Integral (SAI) para verificar cumplimiento de la Meta 90-90-90</v>
          </cell>
        </row>
        <row r="64">
          <cell r="H64" t="str">
            <v>SRSEV 1.1.4.2.02</v>
          </cell>
          <cell r="I64" t="str">
            <v>Monitoreo a indicadores de los Servicios de VIH y coinfección VIH/TB</v>
          </cell>
        </row>
        <row r="65">
          <cell r="H65" t="str">
            <v>SRSEV 1.1.4.2.03</v>
          </cell>
          <cell r="I65" t="str">
            <v>Mesas de trabajo para seguimiento plan de mejora de acuerdo a los hallazgos encontrados durante las visitas de Supervision</v>
          </cell>
        </row>
        <row r="66">
          <cell r="H66" t="str">
            <v>SRSEV 1.1.4.2.04</v>
          </cell>
          <cell r="I66" t="str">
            <v>Monitoreo al tratamiento ARV en gestantes VIH+</v>
          </cell>
        </row>
        <row r="67">
          <cell r="H67" t="str">
            <v>SRSEV 1.1.4.2.05</v>
          </cell>
          <cell r="I67" t="str">
            <v>Auditoria del FAPPS</v>
          </cell>
        </row>
        <row r="68">
          <cell r="H68" t="str">
            <v>SRSEV 1.1.4.3.01</v>
          </cell>
          <cell r="I68" t="str">
            <v>Visitas de Supervicion a los EESS que cuentan con los servicios de TB para el fortalecimiento del seguimiento deteccion, diagnostico y tratamiento</v>
          </cell>
        </row>
        <row r="69">
          <cell r="H69" t="str">
            <v>SRSEV 1.1.4.3.02</v>
          </cell>
          <cell r="I69" t="str">
            <v>Seguimiento captación a población sintomaticos respiratorios</v>
          </cell>
        </row>
        <row r="70">
          <cell r="H70" t="str">
            <v>SRSEV 1.1.4.3.03</v>
          </cell>
          <cell r="I70" t="str">
            <v>Auditoria en la Calidad del dato al Sistema de Información SI-TB</v>
          </cell>
        </row>
        <row r="71">
          <cell r="H71" t="str">
            <v>SRSEV 1.1.4.3.04</v>
          </cell>
          <cell r="I71" t="str">
            <v>Mesas de trabajo para implementar plan de mejora de acuerdo a los hallazgos encontrados durante las visitas de Supervisión y monitoreo TB</v>
          </cell>
        </row>
        <row r="72">
          <cell r="H72" t="str">
            <v>SRSEV 1.1.5.1.01</v>
          </cell>
          <cell r="I72" t="str">
            <v xml:space="preserve">Supervisión a la Implementación del Plan de mejora del Indice de seguridad hospitalario comites de emergencias Regionales </v>
          </cell>
        </row>
        <row r="73">
          <cell r="H73" t="str">
            <v>SRSEV 1.1.5.1.02</v>
          </cell>
          <cell r="I73" t="str">
            <v>Supervisión del Seguimiento a la  Elaboración Planes de Emergencias y Desastres Hospitalarios</v>
          </cell>
        </row>
        <row r="74">
          <cell r="H74" t="str">
            <v>SRSEV 1.1.5.1.03</v>
          </cell>
          <cell r="I74" t="str">
            <v>Supervisión y Seguimiento a la funcionabilidad  de los  Planes de  Emergencias y Desastres Hospitalarios a traves de los simulacros.</v>
          </cell>
        </row>
        <row r="75">
          <cell r="H75" t="str">
            <v>SRSEV 1.1.5.2.01</v>
          </cell>
          <cell r="I75" t="str">
            <v>Coordinación de la Implementación del Modelo Integrado de Atención de Emergencias y Urgencias</v>
          </cell>
        </row>
        <row r="76">
          <cell r="H76" t="str">
            <v>SRSEV 1.1.5.2.02</v>
          </cell>
          <cell r="I76" t="str">
            <v>Coordinación Implementación de RAC-Triaje en sala de emergencias </v>
          </cell>
        </row>
        <row r="77">
          <cell r="H77" t="str">
            <v>SRSEV 1.1.5.2.03</v>
          </cell>
          <cell r="I77" t="str">
            <v xml:space="preserve">Supervisión de la capacitación de salud del Soporte Vital Basico y Soporte Vital Avanzado </v>
          </cell>
        </row>
        <row r="78">
          <cell r="H78" t="str">
            <v>SRSEV 1.1.5.2.04</v>
          </cell>
          <cell r="I78" t="str">
            <v>Supervisión de la Capacitación del personal de las Ambulancias en los manuales asistenciales, Soporte vital Básico y soporte Vital Avanzado</v>
          </cell>
        </row>
        <row r="79">
          <cell r="H79" t="str">
            <v>SRSEV 1.1.5.2.05</v>
          </cell>
          <cell r="I79" t="str">
            <v>Visitas de Coordinación y de supervisión de la sala de emergencias  (carro de paro)</v>
          </cell>
        </row>
        <row r="80">
          <cell r="H80" t="str">
            <v>SRSEV 1.1.5.3.01</v>
          </cell>
          <cell r="I80" t="str">
            <v>Coordinación del Procedimiento de Traslado Inter-hospitalario de Pacientes Emergentes y Urgentes</v>
          </cell>
        </row>
        <row r="81">
          <cell r="H81" t="str">
            <v>SRSEV 1.1.5.3.02</v>
          </cell>
          <cell r="I81" t="str">
            <v>Coordinación de simulacros de la Red asistencial</v>
          </cell>
        </row>
        <row r="82">
          <cell r="H82" t="str">
            <v>SRSEV 1.1.5.3.03</v>
          </cell>
          <cell r="I82" t="str">
            <v xml:space="preserve">Coordinación de preparacion Operativo  feriado Navidad y Año Nuevo </v>
          </cell>
        </row>
        <row r="83">
          <cell r="H83" t="str">
            <v>SRSEV 1.1.5.3.04</v>
          </cell>
          <cell r="I83" t="str">
            <v xml:space="preserve">Coordinación de preparacion Operativo  Semana Santa </v>
          </cell>
        </row>
        <row r="84">
          <cell r="H84" t="str">
            <v>SRSEV 1.1.5.3.05</v>
          </cell>
          <cell r="I84" t="str">
            <v xml:space="preserve">Coordinación de preparacion Operativo  Patronales y Festividades locales </v>
          </cell>
        </row>
        <row r="85">
          <cell r="H85" t="str">
            <v>SRSEV 1.1.5.3.06</v>
          </cell>
          <cell r="I85" t="str">
            <v>Coordinación  Preparativos y Respuesta a Temporada Ciclónica y Eventos de Salud Publica consecuentes</v>
          </cell>
        </row>
        <row r="86">
          <cell r="H86" t="str">
            <v>SRSEV 1.1.5.3.07</v>
          </cell>
          <cell r="I86" t="str">
            <v>Coordinación  Plan de Preparación y Respuesta a Brotes Epidemiologicos</v>
          </cell>
        </row>
        <row r="87">
          <cell r="H87" t="str">
            <v>SRSEV 1.1.6.1.01</v>
          </cell>
          <cell r="I87" t="str">
            <v>Supervisión  a la implementaciòn de la cartera de servicios en la UNAP</v>
          </cell>
        </row>
        <row r="88">
          <cell r="H88" t="str">
            <v>SRSEV 1.1.6.1.02</v>
          </cell>
          <cell r="I88" t="str">
            <v>Visitas de acompañamiento a los EESS sobre el  cumplimiento de los procesos de gestión de usuarios (afiches de deberes y derechos, cartera de servicios, señalización interna).</v>
          </cell>
        </row>
        <row r="89">
          <cell r="H89" t="str">
            <v>SRSEV 1.1.6.1.03</v>
          </cell>
          <cell r="I89" t="str">
            <v>Seguimiento al programa de gestión de citas en la sincerizacion de las agendas medicas  en los hospitales</v>
          </cell>
        </row>
        <row r="90">
          <cell r="H90" t="str">
            <v>SRSEV 1.1.6.1.04</v>
          </cell>
          <cell r="I90" t="str">
            <v>Aplicaciòn de encuestra de satisfacción de usuarios</v>
          </cell>
        </row>
        <row r="91">
          <cell r="H91" t="str">
            <v>SRSEV 1.1.6.1.05</v>
          </cell>
          <cell r="I91" t="str">
            <v>Elaboraciòn del Plan de mejora acorde al resultado obtenido de la encuesta de satisfacción</v>
          </cell>
        </row>
        <row r="92">
          <cell r="H92" t="str">
            <v>SRSEV 1.1.6.1.06</v>
          </cell>
          <cell r="I92" t="str">
            <v>Supervisión a a implementación del plan de mejora producto de la encuesta de satisfacción</v>
          </cell>
        </row>
        <row r="93">
          <cell r="H93" t="str">
            <v>SRSEV 1.1.6.2.01</v>
          </cell>
          <cell r="I93" t="str">
            <v>Seguimiento a la actualización de las listas de espera quirúrgicas</v>
          </cell>
        </row>
        <row r="94">
          <cell r="H94" t="str">
            <v>SRSEV 1.1.6.2.02</v>
          </cell>
          <cell r="I94" t="str">
            <v>Reporte oportuno de las listas de espera quirúrgicas</v>
          </cell>
        </row>
        <row r="95">
          <cell r="H95" t="str">
            <v>SRSEV 1.1.6.2.03</v>
          </cell>
          <cell r="I95" t="str">
            <v>Supervisión al cumplimiento de los cambios requeridos según informes de monitoreo del protocolo Lista de Verificación de la Cirugía</v>
          </cell>
        </row>
        <row r="96">
          <cell r="H96" t="str">
            <v>SRSEV 1.2.2.1.01</v>
          </cell>
          <cell r="I96" t="str">
            <v xml:space="preserve">	Supervisión de los servicios ambulatorios de enfermería en el Primer Nivel y Nivel Complementario</v>
          </cell>
        </row>
        <row r="97">
          <cell r="H97" t="str">
            <v>SRSEV 1.2.2.1.02</v>
          </cell>
          <cell r="I97" t="str">
            <v xml:space="preserve">	Supervisión de los servicios de enfermería en hospitalización
</v>
          </cell>
        </row>
        <row r="98">
          <cell r="H98" t="str">
            <v>SRSEV 2.1.1.1.01</v>
          </cell>
          <cell r="I98" t="str">
            <v xml:space="preserve">Seguimiento a la elabroación y actualización de croquis </v>
          </cell>
        </row>
        <row r="99">
          <cell r="H99" t="str">
            <v>SRSEV 2.1.1.1.02</v>
          </cell>
          <cell r="I99" t="str">
            <v xml:space="preserve">Supervisión a la UNAP del Llenado de la Ficha Familiar </v>
          </cell>
        </row>
        <row r="100">
          <cell r="H100" t="str">
            <v>SRSEV 2.1.1.1.03</v>
          </cell>
          <cell r="I100" t="str">
            <v>Seguimiento al registro en SIRPAFF de la Ficha Familiar</v>
          </cell>
        </row>
        <row r="101">
          <cell r="H101" t="str">
            <v>SRSEV 2.1.1.1.04</v>
          </cell>
          <cell r="I101" t="str">
            <v>Reuniones  de trabajo con los equipos de la UNAP y coordinadores de zona para evaluar la implementaciòn de consultas programadas a grupos priorizados</v>
          </cell>
        </row>
        <row r="102">
          <cell r="H102" t="str">
            <v>SRSEV 2.1.1.1.05</v>
          </cell>
          <cell r="I102" t="str">
            <v>Supervisión a la adherencia de guias y protocolos de atención en el primer nivel</v>
          </cell>
        </row>
        <row r="103">
          <cell r="H103" t="str">
            <v>SRSEV 2.1.1.1.06</v>
          </cell>
          <cell r="I103" t="str">
            <v>Coordinar el Levantamiento de perfil epidemiologico (ASIS) de poblacion asignada</v>
          </cell>
        </row>
        <row r="104">
          <cell r="H104" t="str">
            <v>SRSEV 2.2.1.1.01</v>
          </cell>
          <cell r="I104" t="str">
            <v>Seguimiento al proceso de referencia y contrareferencia</v>
          </cell>
        </row>
        <row r="105">
          <cell r="H105" t="str">
            <v>SRSEV 2.2.1.1.02</v>
          </cell>
          <cell r="I105" t="str">
            <v>Mesas de trabajo para articulacion del Primer Nivel con el Nivel Especializado según Cartera de Servicios</v>
          </cell>
        </row>
        <row r="106">
          <cell r="H106" t="str">
            <v>SRSEV 2.2.1.1.03</v>
          </cell>
          <cell r="I106" t="str">
            <v xml:space="preserve">Reunión de socialziación de los resultados del proceso de  referencia y contrareferencia  </v>
          </cell>
        </row>
        <row r="107">
          <cell r="H107" t="str">
            <v>SRSEV 2.2.2.1.01</v>
          </cell>
          <cell r="I107" t="str">
            <v>Seguimiento a la conformacion Comité de veeduria Ciudadana en salud</v>
          </cell>
        </row>
        <row r="108">
          <cell r="H108" t="str">
            <v>SRSEV 2.2.2.1.02</v>
          </cell>
          <cell r="I108" t="str">
            <v>Conformacion Comité de veeduria Ciudadana en salud</v>
          </cell>
        </row>
        <row r="109">
          <cell r="H109" t="str">
            <v>SRSEV 2.2.2.2.01</v>
          </cell>
          <cell r="I109" t="str">
            <v xml:space="preserve">Seguimiento a la conformación de los diferentes comités  Hospitalarios </v>
          </cell>
        </row>
        <row r="110">
          <cell r="H110" t="str">
            <v>SRSEV 2.2.2.2.02</v>
          </cell>
          <cell r="I110" t="str">
            <v>Seguimiento a la conformación de los diferentes comités del Primer Nivel</v>
          </cell>
        </row>
        <row r="111">
          <cell r="H111" t="str">
            <v>SRSEV 2.2.4.1.01</v>
          </cell>
          <cell r="I111" t="str">
            <v>Levantamiento de requerimiento minimo de los servicios del PN y NC para su habilitación.</v>
          </cell>
        </row>
        <row r="112">
          <cell r="H112" t="str">
            <v>SRSEV 2.2.4.1.02</v>
          </cell>
          <cell r="I112" t="str">
            <v>Supervisión y apoyo a los EESS en los procesos de solicitud de habilitación (nuevos y renovacion de licencia).</v>
          </cell>
        </row>
        <row r="113">
          <cell r="H113" t="str">
            <v>SRSEV 2.2.4.1.03</v>
          </cell>
          <cell r="I113" t="str">
            <v>Seguimiento a la elaboración del plan de mejora de habilitación de los establecimientos de salud</v>
          </cell>
        </row>
        <row r="114">
          <cell r="H114" t="str">
            <v>SRSEV 3.2.1.1.01</v>
          </cell>
          <cell r="I114" t="str">
            <v>Levantamiento y detección de necesidades de capacitación del SRS y CEAS</v>
          </cell>
        </row>
        <row r="115">
          <cell r="H115" t="str">
            <v>SRSEV 3.2.1.1.02</v>
          </cell>
          <cell r="I115" t="str">
            <v>Elaboración al Plan de Capacitación de CEAS 2022</v>
          </cell>
        </row>
        <row r="116">
          <cell r="H116" t="str">
            <v>SRSEV 3.2.1.1.03</v>
          </cell>
          <cell r="I116" t="str">
            <v>Seguimiento al desarrollo del Plan de Capacitación de los CEAS 2021</v>
          </cell>
        </row>
        <row r="117">
          <cell r="H117" t="str">
            <v>SRSEV 3.2.2.1.01</v>
          </cell>
          <cell r="I117" t="str">
            <v>Aplicación Encuesta de clima laboral</v>
          </cell>
        </row>
        <row r="118">
          <cell r="H118" t="str">
            <v>SRSEV 3.2.2.1.02</v>
          </cell>
          <cell r="I118" t="str">
            <v>Elaboración del Plan de Mejora con los resultados de la Encuesta de Clima Laboral</v>
          </cell>
        </row>
        <row r="119">
          <cell r="H119" t="str">
            <v>SRSEV 3.2.2.1.03</v>
          </cell>
          <cell r="I119" t="str">
            <v>Seguimiento a la implementación del plan de mejora de los resultados de la encuesta de clima laboral</v>
          </cell>
        </row>
        <row r="120">
          <cell r="H120" t="str">
            <v>SRSEV 3.2.2.1.04</v>
          </cell>
          <cell r="I120" t="str">
            <v>Elaboraciòn acuerdos  Desempeño en toda la red del SRS  2021</v>
          </cell>
        </row>
        <row r="121">
          <cell r="H121" t="str">
            <v>SRSEV 3.2.2.1.05</v>
          </cell>
          <cell r="I121" t="str">
            <v>Evaluación Desempeño SRS-CEAS 2021</v>
          </cell>
        </row>
        <row r="122">
          <cell r="H122" t="str">
            <v>SRSEV 3.2.2.1.06</v>
          </cell>
          <cell r="I122" t="str">
            <v>Sesiones de trabajo con CEAS para  socializacion regimen etico y disciplinario, (presentacion expedientes, aplicación regimen disciplinario)</v>
          </cell>
        </row>
        <row r="123">
          <cell r="H123" t="str">
            <v>SRSEV 3.2.2.1.07</v>
          </cell>
          <cell r="I123" t="str">
            <v xml:space="preserve">Actualización Sistema SIU para  registro licencias en SRS y CEAS. </v>
          </cell>
        </row>
        <row r="124">
          <cell r="H124" t="str">
            <v>SRSEV 3.2.2.1.08</v>
          </cell>
          <cell r="I124" t="str">
            <v>Aplicación del componente de competencias y del régimen ético y disciplinario en SRS y CEAS.</v>
          </cell>
        </row>
        <row r="125">
          <cell r="H125" t="str">
            <v>SRSEV 3.2.3.1.01</v>
          </cell>
          <cell r="I125" t="str">
            <v>Implementación del Proceso de Auditoría Médica</v>
          </cell>
        </row>
        <row r="126">
          <cell r="H126" t="str">
            <v>SRSEV 4.1.1.1.01</v>
          </cell>
          <cell r="I126" t="str">
            <v>Auditoría calidad del dato de la producción de los servicios de la Red</v>
          </cell>
        </row>
        <row r="127">
          <cell r="H127" t="str">
            <v>SRSEV 4.1.1.1.02</v>
          </cell>
          <cell r="I127" t="str">
            <v>Reunión de socialización de resultados de auditorias de calidad del dato</v>
          </cell>
        </row>
        <row r="128">
          <cell r="H128" t="str">
            <v>SRSEV 4.1.1.2.01</v>
          </cell>
          <cell r="I128" t="str">
            <v>Monitoreo Indicadores SISMAP Hospitalario</v>
          </cell>
        </row>
        <row r="129">
          <cell r="H129" t="str">
            <v>SRSEV 4.1.1.2.02</v>
          </cell>
          <cell r="I129" t="str">
            <v>Autodiagnóstico CAF</v>
          </cell>
        </row>
        <row r="130">
          <cell r="H130" t="str">
            <v>SRSEV 4.1.1.2.03</v>
          </cell>
          <cell r="I130" t="str">
            <v>Reuniones para seguimiento de CAF y Carta Compromiso Ciudadano en la Red</v>
          </cell>
        </row>
        <row r="131">
          <cell r="H131" t="str">
            <v>SRSEV 4.1.1.2.04</v>
          </cell>
          <cell r="I131" t="str">
            <v>Seguimiento a la implementación del Plan de Mejora CAF</v>
          </cell>
        </row>
        <row r="132">
          <cell r="H132" t="str">
            <v>SRSEV 4.1.1.2.05</v>
          </cell>
          <cell r="I132" t="str">
            <v>Reunión de seguimiento a los planes de mejora producto del informe de retorno y auditorías de calidad del CAF</v>
          </cell>
        </row>
        <row r="133">
          <cell r="H133" t="str">
            <v>SRSEV 4.1.1.2.06</v>
          </cell>
          <cell r="I133" t="str">
            <v>Sesiones de trabajo Comité de Calidad Institucional</v>
          </cell>
        </row>
        <row r="134">
          <cell r="H134" t="str">
            <v>SRSEV 4.1.1.2.07</v>
          </cell>
          <cell r="I134" t="str">
            <v>Seguimiento al cumplimiento de los indicadores comprometidos en la CCC</v>
          </cell>
        </row>
        <row r="135">
          <cell r="H135" t="str">
            <v>SRSEV 4.1.1.3.01</v>
          </cell>
          <cell r="I135" t="str">
            <v>Reporte oportuno de la producción de servicios de la Red</v>
          </cell>
        </row>
        <row r="136">
          <cell r="H136" t="str">
            <v>SRSEV 4.1.1.3.02</v>
          </cell>
          <cell r="I136" t="str">
            <v xml:space="preserve">Seguimiento a la carga y validación de reportes de producción de servicios de salud de toda la red SRS </v>
          </cell>
        </row>
        <row r="137">
          <cell r="H137" t="str">
            <v>SRSEV 4.1.1.3.03</v>
          </cell>
          <cell r="I137" t="str">
            <v>Taller de reforzamiento de registros de producción de servicios y bases de datos de reportes de eventos y notificacion de enfermedades, acorde a los resultados de auditoria de calidad del dato del SNS</v>
          </cell>
        </row>
        <row r="138">
          <cell r="H138" t="str">
            <v>SRSEV 4.1.1.4.01</v>
          </cell>
          <cell r="I138" t="str">
            <v>Elaboración del POA 2022</v>
          </cell>
        </row>
        <row r="139">
          <cell r="H139" t="str">
            <v>SRSEV 4.1.1.4.02</v>
          </cell>
          <cell r="I139" t="str">
            <v>Elaboración del PACC 2022</v>
          </cell>
        </row>
        <row r="140">
          <cell r="H140" t="str">
            <v>SRSEV 4.1.1.4.03</v>
          </cell>
          <cell r="I140" t="str">
            <v>Elaboración de la Memoria Institucional 2021</v>
          </cell>
        </row>
        <row r="141">
          <cell r="H141" t="str">
            <v>SRSEV 4.1.1.4.04</v>
          </cell>
          <cell r="I141" t="str">
            <v>Levantamiento de los proyectos de cooperacion finalizados en el 2020 y en ejecucion 2021</v>
          </cell>
        </row>
        <row r="142">
          <cell r="H142" t="str">
            <v>SRSEV 4.1.1.5.01</v>
          </cell>
          <cell r="I142" t="str">
            <v>Monitoreo Planes operativos del SRS y CEAS</v>
          </cell>
        </row>
        <row r="143">
          <cell r="H143" t="str">
            <v>SRSEV 4.1.1.5.02</v>
          </cell>
          <cell r="I143" t="str">
            <v>Socialización de los resultados del monitoreo del POA</v>
          </cell>
        </row>
        <row r="144">
          <cell r="H144" t="str">
            <v>SRSEV 4.1.1.6.01</v>
          </cell>
          <cell r="I144" t="str">
            <v>Levantamiento de necesidades de infraesructura tecnologica</v>
          </cell>
        </row>
        <row r="145">
          <cell r="H145" t="str">
            <v>SRSEV 4.1.1.6.02</v>
          </cell>
          <cell r="I145" t="str">
            <v>Soporte a los requerimientos tecnológicos internos</v>
          </cell>
        </row>
        <row r="146">
          <cell r="H146" t="str">
            <v>SRSEV 4.1.1.7.01</v>
          </cell>
          <cell r="I146" t="str">
            <v>Seguimiento a la implementación de la estructura hospitalaria</v>
          </cell>
        </row>
        <row r="147">
          <cell r="H147" t="str">
            <v>SRSEV 4.1.1.8.01</v>
          </cell>
          <cell r="I147" t="str">
            <v>Supervisión del cumplimiento de los lineamietos de seguridad hospitalaria</v>
          </cell>
        </row>
        <row r="148">
          <cell r="H148" t="str">
            <v>SRSEV 4.1.1.9.01</v>
          </cell>
          <cell r="I148" t="str">
            <v xml:space="preserve">Suministro de requerimientos internos de materiales e insumos </v>
          </cell>
        </row>
        <row r="149">
          <cell r="H149" t="str">
            <v>SRSEV 4.1.1.10.01</v>
          </cell>
          <cell r="I149" t="str">
            <v>Elaboración del Plan de mantenimiento preventivo de equipos e infraestructura física 2021</v>
          </cell>
        </row>
        <row r="150">
          <cell r="H150" t="str">
            <v>SRSEV 4.1.1.10.02</v>
          </cell>
          <cell r="I150" t="str">
            <v>Seguimiento del Plan de mantenimiento preventivo de equipos e infraestructura física 2020</v>
          </cell>
        </row>
        <row r="151">
          <cell r="H151" t="str">
            <v>SRSEV 4.1.2.1.01</v>
          </cell>
          <cell r="I151" t="str">
            <v>Análisis de ejecución presupuestaria enfocada a la programación trimestral</v>
          </cell>
        </row>
        <row r="152">
          <cell r="H152" t="str">
            <v>SRSEV 4.1.2.1.02</v>
          </cell>
          <cell r="I152" t="str">
            <v>Analisis comportamiento pago</v>
          </cell>
        </row>
        <row r="153">
          <cell r="H153" t="str">
            <v>SRSEV 4.1.2.1.03</v>
          </cell>
          <cell r="I153" t="str">
            <v>Análisis de Gestión de Tesoreria</v>
          </cell>
        </row>
        <row r="154">
          <cell r="H154" t="str">
            <v>SRSEV 4.1.2.1.04</v>
          </cell>
          <cell r="I154" t="str">
            <v>Elaboración y análisis de los estados financieros del CEAS</v>
          </cell>
        </row>
        <row r="155">
          <cell r="H155" t="str">
            <v>SRSEV 4.1.2.2.01</v>
          </cell>
          <cell r="I155" t="str">
            <v>Autoevaluación de las NOBACI</v>
          </cell>
        </row>
        <row r="156">
          <cell r="H156" t="str">
            <v>SRSEV 4.1.2.2.02</v>
          </cell>
          <cell r="I156" t="str">
            <v>Elaboración del Plan de Mejora de las NOBACI</v>
          </cell>
        </row>
        <row r="157">
          <cell r="H157" t="str">
            <v>SRSEV 4.1.2.2.03</v>
          </cell>
          <cell r="I157" t="str">
            <v>Seguimiento a la ejecución del plan de mejora de la NOBACI</v>
          </cell>
        </row>
        <row r="158">
          <cell r="H158" t="str">
            <v>SRSEV 4.1.2.3.01</v>
          </cell>
          <cell r="I158" t="str">
            <v xml:space="preserve">Coordinación de la elaboracion de planes de mejora facturación de los CEAS  </v>
          </cell>
        </row>
        <row r="159">
          <cell r="H159" t="str">
            <v>SRSEV 4.1.2.3.02</v>
          </cell>
          <cell r="I159" t="str">
            <v xml:space="preserve">Seguimiento a la implementación de planes de mejora para mejorar la facturación de los CEAS  </v>
          </cell>
        </row>
        <row r="160">
          <cell r="H160" t="str">
            <v>SRSEV 4.1.2.3.03</v>
          </cell>
          <cell r="I160" t="str">
            <v>Seguimiento a las glosas en auditoria Medica de Expendientes Clinicos de Afiliados atendidos de ARS contratadas.</v>
          </cell>
        </row>
        <row r="161">
          <cell r="H161" t="str">
            <v>SRSEV 4.1.2.3.04</v>
          </cell>
          <cell r="I161" t="str">
            <v>Seguimiento al fortalecimiento de los servicios ofertados en la Red para firma de contrato con las ARS</v>
          </cell>
        </row>
        <row r="162">
          <cell r="H162" t="str">
            <v>SRSEV 4.1.2.4.01</v>
          </cell>
          <cell r="I162" t="str">
            <v>Actualización trimestral del Inventario SRS</v>
          </cell>
        </row>
        <row r="163">
          <cell r="H163" t="str">
            <v>SRSEV 4.1.2.4.02</v>
          </cell>
          <cell r="I163" t="str">
            <v>Seguimiento a la actualización de inventarios de los CEAS de la Red</v>
          </cell>
        </row>
        <row r="164">
          <cell r="H164" t="str">
            <v>SRSEV 4.1.2.5.01</v>
          </cell>
          <cell r="I164" t="str">
            <v>Elaboración del Plan Anual de Compras y Contrataciones 2021</v>
          </cell>
        </row>
        <row r="165">
          <cell r="H165" t="str">
            <v>SRSEV 4.1.2.5.02</v>
          </cell>
          <cell r="I165" t="str">
            <v>Seguimiento a la ejecución del Plan Anual de Compras y Contrataciones 2020</v>
          </cell>
        </row>
        <row r="166">
          <cell r="H166" t="str">
            <v>SRSEV 4.1.2.6.01</v>
          </cell>
          <cell r="I166" t="str">
            <v>Reporte oportuno de liquidación de fondos de la Red</v>
          </cell>
        </row>
        <row r="167">
          <cell r="H167" t="str">
            <v>SRSEV 4.1.2.6.02</v>
          </cell>
          <cell r="I167" t="str">
            <v>Auditoría de las nóminas internas, deudas y fondos de los CEAS</v>
          </cell>
        </row>
        <row r="168">
          <cell r="H168" t="str">
            <v>SRSEV 4.1.3.1.01</v>
          </cell>
          <cell r="I168" t="str">
            <v xml:space="preserve">Actualización del portal de transparencia </v>
          </cell>
        </row>
        <row r="169">
          <cell r="H169" t="str">
            <v>SRSEV 4.1.3.1.02</v>
          </cell>
          <cell r="I169" t="str">
            <v>Reunión de seguimiento al comité de medios web</v>
          </cell>
        </row>
        <row r="170">
          <cell r="H170" t="str">
            <v>SRSEV 4.1.3.1.03</v>
          </cell>
          <cell r="I170" t="str">
            <v>Análisis y seguimiento al proceso de Quejas y Sugerencias del portal de Atención Ciudadana 312</v>
          </cell>
        </row>
        <row r="171">
          <cell r="H171" t="str">
            <v>SRSEV 4.1.3.1.04</v>
          </cell>
          <cell r="I171" t="str">
            <v>Recibir, tramitar y responder las solicitudes de informacion de los ciudadanos</v>
          </cell>
        </row>
        <row r="172">
          <cell r="H172" t="str">
            <v>SRSEV 4.1.3.1.05</v>
          </cell>
          <cell r="I172" t="str">
            <v>Taller Etica del servidor publico</v>
          </cell>
        </row>
        <row r="173">
          <cell r="H173" t="str">
            <v>SRSEV 4.1.3.1.06</v>
          </cell>
          <cell r="I173" t="str">
            <v>Taller Conflictos de Intereses y Anticorrupcion</v>
          </cell>
        </row>
        <row r="174">
          <cell r="H174" t="str">
            <v>SRSEV 4.1.3.1.07</v>
          </cell>
          <cell r="I174" t="str">
            <v>Seguimiento a la conformación de las Comisiones de Etica de los CEAS</v>
          </cell>
        </row>
        <row r="175">
          <cell r="H175" t="str">
            <v>SRSEV 4.1.3.2.01</v>
          </cell>
          <cell r="I175" t="str">
            <v xml:space="preserve"> Socialización del Plan de comunicación interna y externa con los equipos de interes</v>
          </cell>
        </row>
        <row r="176">
          <cell r="H176" t="str">
            <v>SRSEV 4.1.3.2.02</v>
          </cell>
          <cell r="I176" t="str">
            <v>Monitoreo del cumplimiento del Plan de comunicación en los CEAS</v>
          </cell>
        </row>
      </sheetData>
      <sheetData sheetId="3"/>
      <sheetData sheetId="4"/>
      <sheetData sheetId="5"/>
      <sheetData sheetId="6"/>
      <sheetData sheetId="7"/>
      <sheetData sheetId="8"/>
      <sheetData sheetId="9"/>
      <sheetData sheetId="10"/>
      <sheetData sheetId="11"/>
      <sheetData sheetId="12">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row>
        <row r="17">
          <cell r="B17" t="str">
            <v>Llantas y neumáticos</v>
          </cell>
        </row>
        <row r="18">
          <cell r="B18" t="str">
            <v>Mantenimiento y reparación de equipos de transporte, tracción y elevación</v>
          </cell>
        </row>
        <row r="19">
          <cell r="B19" t="str">
            <v>Mantenimiento y reparación de equipos para computación</v>
          </cell>
        </row>
        <row r="20">
          <cell r="B20" t="str">
            <v>Mantenimiento y reparación de equipos sanitarios y de laboratorio</v>
          </cell>
        </row>
        <row r="21">
          <cell r="B21" t="str">
            <v>Mantenimiento y reparación de maquinarias y equipos</v>
          </cell>
        </row>
        <row r="22">
          <cell r="B22" t="str">
            <v>Mantenimiento y reparación de muebles y equipos de oficina</v>
          </cell>
        </row>
        <row r="23">
          <cell r="B23" t="str">
            <v>Material para limpieza</v>
          </cell>
        </row>
        <row r="24">
          <cell r="B24" t="str">
            <v>Muebles de alojamiento</v>
          </cell>
        </row>
        <row r="25">
          <cell r="B25" t="str">
            <v>Muebles de oficina y estantería</v>
          </cell>
        </row>
        <row r="26">
          <cell r="B26" t="str">
            <v>Obras menores en edificaciones</v>
          </cell>
        </row>
        <row r="27">
          <cell r="B27" t="str">
            <v>Otros equipos</v>
          </cell>
        </row>
        <row r="28">
          <cell r="B28" t="str">
            <v>Peaje</v>
          </cell>
        </row>
        <row r="29">
          <cell r="B29" t="str">
            <v>Pinturas, barnices, lacas, diluyentes y absorbentes para pintura</v>
          </cell>
        </row>
        <row r="30">
          <cell r="B30" t="str">
            <v>Productos de artes gráficas</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3">
        <row r="6">
          <cell r="B6" t="str">
            <v>LE.1 - Calidad en la prestación de los servicios de salud</v>
          </cell>
        </row>
        <row r="7">
          <cell r="B7" t="str">
            <v>LE.2 - Desarrollo de las redes integradas de servicios de salud fundamentada en el Modelo de Atención</v>
          </cell>
        </row>
        <row r="8">
          <cell r="B8" t="str">
            <v>LE.3 - Fortalecimiento de la gestión y desarrollo de los recursos humanos</v>
          </cell>
        </row>
        <row r="9">
          <cell r="B9" t="str">
            <v>LE.4 - Fortalecimiento Institucional</v>
          </cell>
        </row>
      </sheetData>
      <sheetData sheetId="14">
        <row r="3">
          <cell r="B3">
            <v>2021</v>
          </cell>
        </row>
        <row r="4">
          <cell r="B4">
            <v>2022</v>
          </cell>
        </row>
        <row r="5">
          <cell r="B5">
            <v>2023</v>
          </cell>
        </row>
        <row r="6">
          <cell r="B6">
            <v>2024</v>
          </cell>
        </row>
        <row r="10">
          <cell r="B10" t="str">
            <v>SNS - Dirección Central</v>
          </cell>
          <cell r="C10" t="str">
            <v>Ls_Estructura</v>
          </cell>
        </row>
        <row r="11">
          <cell r="B11" t="str">
            <v>R0 - SRS Metropolitano</v>
          </cell>
          <cell r="C11" t="str">
            <v>Ls_DependenciasSRS</v>
          </cell>
        </row>
        <row r="12">
          <cell r="B12" t="str">
            <v>R1 - SRS Valdesia</v>
          </cell>
          <cell r="C12" t="str">
            <v>Ls_DependenciasSRS</v>
          </cell>
        </row>
        <row r="13">
          <cell r="B13" t="str">
            <v>R2 - SRS Norcentral</v>
          </cell>
          <cell r="C13" t="str">
            <v>Ls_DependenciasSRS</v>
          </cell>
        </row>
        <row r="14">
          <cell r="B14" t="str">
            <v>R3 - SRS Nordeste</v>
          </cell>
          <cell r="C14" t="str">
            <v>Ls_DependenciasSRS</v>
          </cell>
        </row>
        <row r="15">
          <cell r="B15" t="str">
            <v>R4 - SRS Enriquillo</v>
          </cell>
          <cell r="C15" t="str">
            <v>Ls_DependenciasSRS</v>
          </cell>
        </row>
        <row r="16">
          <cell r="B16" t="str">
            <v>R5 - SRS Este</v>
          </cell>
          <cell r="C16" t="str">
            <v>Ls_DependenciasSRS</v>
          </cell>
        </row>
        <row r="17">
          <cell r="B17" t="str">
            <v>R6 - SRS El Valle</v>
          </cell>
          <cell r="C17" t="str">
            <v>Ls_DependenciasSRS</v>
          </cell>
        </row>
        <row r="18">
          <cell r="B18" t="str">
            <v>R7 - SRS Cibao Occidental</v>
          </cell>
          <cell r="C18" t="str">
            <v>Ls_DependenciasSRS</v>
          </cell>
        </row>
        <row r="19">
          <cell r="B19" t="str">
            <v>R8 - SRS Cibao Central</v>
          </cell>
          <cell r="C19" t="str">
            <v>Ls_DependenciasSRS</v>
          </cell>
        </row>
        <row r="23">
          <cell r="B23" t="str">
            <v>Dirección</v>
          </cell>
          <cell r="C23" t="str">
            <v>Ls_Direccion</v>
          </cell>
        </row>
        <row r="24">
          <cell r="B24" t="str">
            <v>Sub Dirección</v>
          </cell>
          <cell r="C24" t="str">
            <v>Ls_SubDireccion</v>
          </cell>
        </row>
        <row r="25">
          <cell r="B25" t="str">
            <v>Departamento</v>
          </cell>
          <cell r="C25" t="str">
            <v>Ls_Departamento</v>
          </cell>
        </row>
        <row r="26">
          <cell r="B26" t="str">
            <v>División</v>
          </cell>
          <cell r="C26" t="str">
            <v>Ls_DivisionesSRS</v>
          </cell>
        </row>
        <row r="27">
          <cell r="B27" t="str">
            <v>Oficina</v>
          </cell>
          <cell r="C27" t="str">
            <v>Ls_Oficina</v>
          </cell>
        </row>
        <row r="136">
          <cell r="B136" t="str">
            <v>Gerencia</v>
          </cell>
          <cell r="C136" t="str">
            <v>Ls_GerenciasSRS</v>
          </cell>
        </row>
        <row r="137">
          <cell r="B137" t="str">
            <v>Departamento</v>
          </cell>
          <cell r="C137" t="str">
            <v>Ls_DepartamentosSRS</v>
          </cell>
        </row>
        <row r="138">
          <cell r="B138" t="str">
            <v>División</v>
          </cell>
          <cell r="C138" t="str">
            <v>Ls_DivisionesSRS</v>
          </cell>
        </row>
        <row r="139">
          <cell r="B139" t="str">
            <v>Unidad</v>
          </cell>
          <cell r="C139" t="str">
            <v>Ls_UnidadesSRS</v>
          </cell>
        </row>
        <row r="140">
          <cell r="B140" t="str">
            <v>Oficina</v>
          </cell>
          <cell r="C140" t="str">
            <v>Ls_OficinasSRS</v>
          </cell>
        </row>
        <row r="169">
          <cell r="G169" t="str">
            <v>Administrativo</v>
          </cell>
        </row>
        <row r="170">
          <cell r="G170" t="str">
            <v>Asistencial</v>
          </cell>
        </row>
        <row r="171">
          <cell r="G171" t="str">
            <v>Atencion a los Usuarios</v>
          </cell>
        </row>
        <row r="172">
          <cell r="G172" t="str">
            <v>Comunicaciones</v>
          </cell>
        </row>
        <row r="173">
          <cell r="G173" t="str">
            <v>Estratégico</v>
          </cell>
        </row>
        <row r="174">
          <cell r="G174" t="str">
            <v>Financiero</v>
          </cell>
        </row>
        <row r="175">
          <cell r="G175" t="str">
            <v>Gestión Humana</v>
          </cell>
        </row>
        <row r="176">
          <cell r="G176" t="str">
            <v>Monitoreo</v>
          </cell>
        </row>
        <row r="177">
          <cell r="G177" t="str">
            <v>Servicios Diagnósticos</v>
          </cell>
        </row>
        <row r="178">
          <cell r="G178" t="str">
            <v>Sistema de Información</v>
          </cell>
        </row>
        <row r="179">
          <cell r="G179" t="str">
            <v>Tecnología</v>
          </cell>
        </row>
        <row r="180">
          <cell r="G180" t="str">
            <v>URGM</v>
          </cell>
        </row>
        <row r="187">
          <cell r="B187" t="str">
            <v>Informe</v>
          </cell>
        </row>
        <row r="188">
          <cell r="B188" t="str">
            <v>Listado de participación</v>
          </cell>
        </row>
        <row r="189">
          <cell r="B189" t="str">
            <v>Fotos</v>
          </cell>
        </row>
        <row r="190">
          <cell r="B190" t="str">
            <v>Agenda</v>
          </cell>
        </row>
        <row r="191">
          <cell r="B191" t="str">
            <v>Plan</v>
          </cell>
        </row>
        <row r="192">
          <cell r="B192" t="str">
            <v>Protocolo</v>
          </cell>
        </row>
        <row r="193">
          <cell r="B193" t="str">
            <v>Manual</v>
          </cell>
        </row>
        <row r="194">
          <cell r="B194" t="str">
            <v>Resolución</v>
          </cell>
        </row>
        <row r="195">
          <cell r="B195" t="str">
            <v>Boletin</v>
          </cell>
        </row>
        <row r="196">
          <cell r="B196" t="str">
            <v>Reporte</v>
          </cell>
        </row>
        <row r="197">
          <cell r="B197" t="str">
            <v>Minuta</v>
          </cell>
        </row>
        <row r="198">
          <cell r="B198" t="str">
            <v>Hoja de supervisión</v>
          </cell>
        </row>
        <row r="199">
          <cell r="B199" t="str">
            <v>Inventario</v>
          </cell>
        </row>
        <row r="200">
          <cell r="B200" t="str">
            <v>Reglamento</v>
          </cell>
        </row>
        <row r="201">
          <cell r="B201" t="str">
            <v>Memoria</v>
          </cell>
        </row>
        <row r="202">
          <cell r="B202" t="str">
            <v>Encuesta</v>
          </cell>
        </row>
        <row r="203">
          <cell r="B203" t="str">
            <v>Registro Digital</v>
          </cell>
        </row>
        <row r="204">
          <cell r="B204" t="str">
            <v>Base de datos</v>
          </cell>
        </row>
        <row r="205">
          <cell r="B205" t="str">
            <v>Otros</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M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PN"/>
    </sheetNames>
    <sheetDataSet>
      <sheetData sheetId="0"/>
      <sheetData sheetId="1"/>
      <sheetData sheetId="2"/>
      <sheetData sheetId="3"/>
      <sheetData sheetId="4"/>
      <sheetData sheetId="5"/>
      <sheetData sheetId="6"/>
      <sheetData sheetId="7"/>
      <sheetData sheetId="8"/>
      <sheetData sheetId="9"/>
      <sheetData sheetId="10"/>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SF"/>
    </sheetNames>
    <sheetDataSet>
      <sheetData sheetId="0"/>
      <sheetData sheetId="1"/>
      <sheetData sheetId="2"/>
      <sheetData sheetId="3"/>
      <sheetData sheetId="4"/>
      <sheetData sheetId="5"/>
      <sheetData sheetId="6"/>
      <sheetData sheetId="7"/>
      <sheetData sheetId="8"/>
      <sheetData sheetId="9"/>
      <sheetData sheetId="10"/>
      <sheetData sheetId="11">
        <row r="2">
          <cell r="C2" t="str">
            <v>Manteles en encajes para bandejas grandes (rectangulares)</v>
          </cell>
        </row>
      </sheetData>
      <sheetData sheetId="12">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sheetData sheetId="14"/>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Copia de MATRIZ POA CONSULTO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M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POA 2018 SNS Final , 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SDS"/>
      <sheetName val="Hoja1"/>
      <sheetName val="Formulario PPGR2 activ comparti"/>
      <sheetName val="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Tablero Indicadores POA"/>
      <sheetName val="Prov"/>
      <sheetName val="Insumos"/>
      <sheetName val="LSIns"/>
      <sheetName val="Obj"/>
      <sheetName val="Catalogo"/>
      <sheetName val="Formulario PPGR7"/>
      <sheetName val="Formulario PPGR8"/>
      <sheetName val="Plantilla  POA 2021 SRSNC CO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7">
          <cell r="B57" t="str">
            <v>LE.1 - Calidad en la prestación de los servicios de salud</v>
          </cell>
          <cell r="C57" t="str">
            <v>LE.1</v>
          </cell>
        </row>
        <row r="58">
          <cell r="B58" t="str">
            <v>LE.1 - Calidad en la prestación de los servicios de salud</v>
          </cell>
          <cell r="C58" t="str">
            <v>LE.1</v>
          </cell>
        </row>
        <row r="59">
          <cell r="B59" t="str">
            <v>LE.1 - Calidad en la prestación de los servicios de salud</v>
          </cell>
          <cell r="C59" t="str">
            <v>LE.1</v>
          </cell>
        </row>
        <row r="60">
          <cell r="B60" t="str">
            <v>LE.1 - Calidad en la prestación de los servicios de salud</v>
          </cell>
          <cell r="C60" t="str">
            <v>LE.1</v>
          </cell>
        </row>
        <row r="61">
          <cell r="B61" t="str">
            <v>LE.1 - Calidad en la prestación de los servicios de salud</v>
          </cell>
          <cell r="C61" t="str">
            <v>LE.1</v>
          </cell>
        </row>
        <row r="62">
          <cell r="B62" t="str">
            <v>LE.1 - Calidad en la prestación de los servicios de salud</v>
          </cell>
          <cell r="C62" t="str">
            <v>LE.1</v>
          </cell>
        </row>
        <row r="63">
          <cell r="B63" t="str">
            <v>LE.1 - Calidad en la prestación de los servicios de salud</v>
          </cell>
          <cell r="C63" t="str">
            <v>LE.1</v>
          </cell>
        </row>
        <row r="64">
          <cell r="B64" t="str">
            <v>LE.2 - Desarrollo de las redes integradas de servicios de salud fundamentada en el Modelo de Atención</v>
          </cell>
          <cell r="C64" t="str">
            <v>LE.2</v>
          </cell>
        </row>
        <row r="65">
          <cell r="B65" t="str">
            <v>LE.2 - Desarrollo de las redes integradas de servicios de salud fundamentada en el Modelo de Atención</v>
          </cell>
          <cell r="C65" t="str">
            <v>LE.2</v>
          </cell>
        </row>
        <row r="66">
          <cell r="B66" t="str">
            <v>LE.2 - Desarrollo de las redes integradas de servicios de salud fundamentada en el Modelo de Atención</v>
          </cell>
          <cell r="C66" t="str">
            <v>LE.2</v>
          </cell>
        </row>
        <row r="67">
          <cell r="B67" t="str">
            <v>LE.2 - Desarrollo de las redes integradas de servicios de salud fundamentada en el Modelo de Atención</v>
          </cell>
          <cell r="C67" t="str">
            <v>LE.2</v>
          </cell>
        </row>
        <row r="68">
          <cell r="B68" t="str">
            <v>LE.2 - Desarrollo de las redes integradas de servicios de salud fundamentada en el Modelo de Atención</v>
          </cell>
          <cell r="C68" t="str">
            <v>LE.2</v>
          </cell>
        </row>
        <row r="69">
          <cell r="B69" t="str">
            <v>LE.2 - Desarrollo de las redes integradas de servicios de salud fundamentada en el Modelo de Atención</v>
          </cell>
          <cell r="C69" t="str">
            <v>LE.2</v>
          </cell>
        </row>
        <row r="70">
          <cell r="B70" t="str">
            <v>LE.3 - Fortalecimiento de la gestión y desarrollo de los recursos humanos</v>
          </cell>
          <cell r="C70" t="str">
            <v>LE.3</v>
          </cell>
        </row>
        <row r="71">
          <cell r="B71" t="str">
            <v>LE.3 - Fortalecimiento de la gestión y desarrollo de los recursos humanos</v>
          </cell>
          <cell r="C71" t="str">
            <v>LE.3</v>
          </cell>
        </row>
        <row r="72">
          <cell r="B72" t="str">
            <v>LE.3 - Fortalecimiento de la gestión y desarrollo de los recursos humanos</v>
          </cell>
          <cell r="C72" t="str">
            <v>LE.3</v>
          </cell>
        </row>
        <row r="73">
          <cell r="B73" t="str">
            <v>LE.3 - Fortalecimiento de la gestión y desarrollo de los recursos humanos</v>
          </cell>
          <cell r="C73" t="str">
            <v>LE.3</v>
          </cell>
        </row>
        <row r="74">
          <cell r="B74" t="str">
            <v>LE.4 - Fortalecimiento Institucional</v>
          </cell>
          <cell r="C74" t="str">
            <v>LE.4</v>
          </cell>
        </row>
        <row r="75">
          <cell r="B75" t="str">
            <v>LE.4 - Fortalecimiento Institucional</v>
          </cell>
          <cell r="C75" t="str">
            <v>LE.4</v>
          </cell>
        </row>
        <row r="76">
          <cell r="B76" t="str">
            <v>LE.4 - Fortalecimiento Institucional</v>
          </cell>
          <cell r="C76" t="str">
            <v>LE.4</v>
          </cell>
        </row>
        <row r="118">
          <cell r="D118" t="str">
            <v>Obj1.1 - Mejorar la provisión de los servicios de salud con enfoque en la promoción de la salud, prevención de la enfermedad y control de las enfermedades.</v>
          </cell>
          <cell r="E118" t="str">
            <v>Obj1.1</v>
          </cell>
        </row>
        <row r="119">
          <cell r="D119" t="str">
            <v>Obj1.2 - Asegurar la calidad de la atención y seguridad del paciente en el marco de los derechos de las personas, que se traduzca en un incremento de la confianza y satisfacción de los usuarios de los servicios de salud</v>
          </cell>
          <cell r="E119" t="str">
            <v>Obj1.2</v>
          </cell>
        </row>
        <row r="120">
          <cell r="D120" t="str">
            <v>Obj2.1 - Fortalecer el Primer Nivel de Atención incrementando su capacidad de resolución para satisfacer las necesidades de salud de la población</v>
          </cell>
          <cell r="E120" t="str">
            <v>Obj2.1</v>
          </cell>
        </row>
        <row r="121">
          <cell r="D121" t="str">
            <v>Obj2.2 - Avanzar en la integración de las redes de servicios, asegurando la integralidad de la atención de acuerdo a las necesidades territoriales de la población</v>
          </cell>
          <cell r="E121" t="str">
            <v>Obj2.2</v>
          </cell>
        </row>
        <row r="122">
          <cell r="D122" t="str">
            <v>Obj3.1 - Fortalecer las  capacidades de planificación estratégica de la fuerza laboral, incluyendo el análisis de la movilidad profesional con el fin de proyectar y responder a las necesidades del personal de salud a mediano y largo plazo</v>
          </cell>
          <cell r="E122" t="str">
            <v>Obj3.1</v>
          </cell>
        </row>
        <row r="123">
          <cell r="D123" t="str">
            <v xml:space="preserve">Obj3.2 - Desarrollar condiciones y capacidades en los colaboradores del SNS para mejorar el desempeño institucional, ampliar el acceso y cobertura a los servicios integrales de salud </v>
          </cell>
          <cell r="E123" t="str">
            <v>Obj3.2</v>
          </cell>
        </row>
        <row r="124">
          <cell r="D124" t="str">
            <v>Obj4.1 - Asegurar la calidad y efectividad de la gestión institucional del SNS a través de la implementación de un conjunto de intervenciones de gestión del cambio</v>
          </cell>
          <cell r="E124" t="str">
            <v>Obj4.1</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Matriz"/>
      <sheetName val="Tablero Indicadores POA"/>
      <sheetName val="Prov"/>
      <sheetName val="Insumos"/>
      <sheetName val="LSIns"/>
      <sheetName val="Obj"/>
      <sheetName val="Catalogo"/>
      <sheetName val="Matriz POA 2020 C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CSS dic 20_12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t="str">
            <v>Manteles en encajes para bandejas grandes (rectangulares)</v>
          </cell>
          <cell r="D2" t="str">
            <v>unidad</v>
          </cell>
          <cell r="E2">
            <v>944</v>
          </cell>
          <cell r="F2" t="str">
            <v>2.3.2.2.01</v>
          </cell>
        </row>
        <row r="3">
          <cell r="C3" t="str">
            <v>Manteles en encajes para bandejas pequeñas (rectangulares)</v>
          </cell>
          <cell r="D3" t="str">
            <v>unidad</v>
          </cell>
          <cell r="E3">
            <v>590</v>
          </cell>
          <cell r="F3" t="str">
            <v>2.3.2.2.01</v>
          </cell>
        </row>
        <row r="4">
          <cell r="C4" t="str">
            <v>Almuerzo tipo Buffet para 10 personas (Cristaleria, Cuberteria, Servilletas, Jugo)</v>
          </cell>
          <cell r="D4" t="str">
            <v>unidad</v>
          </cell>
          <cell r="E4">
            <v>5000.5</v>
          </cell>
          <cell r="F4" t="str">
            <v>2.3.1.1.01</v>
          </cell>
        </row>
        <row r="5">
          <cell r="C5" t="str">
            <v>Almuerzo tipo Buffet para 20 personas (Cristalería, Cubertería, Servilletas, Jugo, Café)</v>
          </cell>
          <cell r="D5" t="str">
            <v>unidad</v>
          </cell>
          <cell r="E5">
            <v>10133.5</v>
          </cell>
          <cell r="F5" t="str">
            <v>2.3.1.1.01</v>
          </cell>
        </row>
        <row r="6">
          <cell r="C6" t="str">
            <v xml:space="preserve">Almuerzo tipo Buffet para 30 personas (Cristaleria, Cuberteria, Servilletas, Jugo) </v>
          </cell>
          <cell r="D6" t="str">
            <v>unidad</v>
          </cell>
          <cell r="E6">
            <v>25488</v>
          </cell>
          <cell r="F6" t="str">
            <v>2.3.1.1.01</v>
          </cell>
        </row>
        <row r="7">
          <cell r="C7" t="str">
            <v>Almuerzo tipo Buffet para 40 personas (Cristalería, Cuberteria, Mesas, Sillas, Manteles, Servilletas)</v>
          </cell>
          <cell r="D7" t="str">
            <v>unidad</v>
          </cell>
          <cell r="E7">
            <v>61419</v>
          </cell>
          <cell r="F7" t="str">
            <v>2.3.1.1.01</v>
          </cell>
        </row>
        <row r="8">
          <cell r="C8" t="str">
            <v>Refrigerio Dulce tipo Buffet p/65 Personas (Arreglo Flores, Alquiler Cristalería, Sillas, Servilletas, Mesa, Bambalina, Tope)</v>
          </cell>
          <cell r="D8" t="str">
            <v>unidad</v>
          </cell>
          <cell r="E8">
            <v>33435.300000000003</v>
          </cell>
          <cell r="F8" t="str">
            <v>2.3.1.1.01</v>
          </cell>
        </row>
        <row r="9">
          <cell r="C9" t="str">
            <v>Refrigerio tipo Buffet p/12 personas (4 Variedades, Desechables Transparentes, Jugo Natural, Servilletas, Hielo)</v>
          </cell>
          <cell r="D9" t="str">
            <v>unidad</v>
          </cell>
          <cell r="E9">
            <v>9410.5</v>
          </cell>
          <cell r="F9" t="str">
            <v>2.3.1.1.01</v>
          </cell>
        </row>
        <row r="10">
          <cell r="C10" t="str">
            <v xml:space="preserve">Refrigerio tipo Buffet p/15 personas (3 Variedades, Desechables Transparentes, Jugo Natural, Servilletas, Hielo) </v>
          </cell>
          <cell r="D10" t="str">
            <v>unidad</v>
          </cell>
          <cell r="E10">
            <v>5929.5</v>
          </cell>
          <cell r="F10" t="str">
            <v>2.3.1.1.01</v>
          </cell>
        </row>
        <row r="11">
          <cell r="C11" t="str">
            <v>Refrigerio tipo Buffet p/150 personas (Diferentes Variedades, Bambalinas, Manteles, Desechables, Hielo, Servilletas)</v>
          </cell>
          <cell r="D11" t="str">
            <v>unidad</v>
          </cell>
          <cell r="E11">
            <v>65844</v>
          </cell>
          <cell r="F11" t="str">
            <v>2.3.1.1.01</v>
          </cell>
        </row>
        <row r="12">
          <cell r="C12" t="str">
            <v xml:space="preserve">Refrigerio tipo Buffet p/40 personas (5 Variedades, Cristaleria, Mantel, Tope, Bambalina, Servilletas, Hielo) </v>
          </cell>
          <cell r="D12" t="str">
            <v>unidad</v>
          </cell>
          <cell r="E12">
            <v>29393.8</v>
          </cell>
          <cell r="F12" t="str">
            <v>2.3.1.1.01</v>
          </cell>
        </row>
        <row r="13">
          <cell r="C13" t="str">
            <v xml:space="preserve">Refrigerio tipo Buffet p/45 personas (5 Variedades, Desechable Transparentes, Servilletas, Hielo) </v>
          </cell>
          <cell r="D13" t="str">
            <v>unidad</v>
          </cell>
          <cell r="E13">
            <v>27193.1</v>
          </cell>
          <cell r="F13" t="str">
            <v>2.3.1.1.01</v>
          </cell>
        </row>
        <row r="14">
          <cell r="C14" t="str">
            <v xml:space="preserve">Refrigerio tipo preempacado p/100 personas (4 Variedades, Jugo, Desechables Transparentes, Hielo, Servilleta) </v>
          </cell>
          <cell r="D14" t="str">
            <v>unidad</v>
          </cell>
          <cell r="E14">
            <v>50380.1</v>
          </cell>
          <cell r="F14" t="str">
            <v>2.3.1.1.01</v>
          </cell>
        </row>
        <row r="15">
          <cell r="C15" t="str">
            <v xml:space="preserve">Refrigerio tipo preempacado p/110 personas (4 Variedades, Jugo, Desechables Transparentes,sillas plasticas, Servilletas) </v>
          </cell>
          <cell r="D15" t="str">
            <v>unidad</v>
          </cell>
          <cell r="E15">
            <v>29323</v>
          </cell>
          <cell r="F15" t="str">
            <v>2.3.1.1.01</v>
          </cell>
        </row>
        <row r="16">
          <cell r="C16" t="str">
            <v xml:space="preserve">Refrigerio tipo preempacado p/125 personas (4 Variedades, Jugo, Desechables Transparentes,sillas plasticas, Servilletas) </v>
          </cell>
          <cell r="D16" t="str">
            <v>unidad</v>
          </cell>
          <cell r="E16">
            <v>32833.5</v>
          </cell>
          <cell r="F16" t="str">
            <v>2.3.1.1.01</v>
          </cell>
        </row>
        <row r="17">
          <cell r="C17" t="str">
            <v>Refrigerio tipo preempacado p/20 personas (Variedades fuertes, Jugo, Desechables Transparentes, Servilletas, Hielo)</v>
          </cell>
          <cell r="D17" t="str">
            <v>unidad</v>
          </cell>
          <cell r="E17">
            <v>12537.5</v>
          </cell>
          <cell r="F17" t="str">
            <v>2.3.1.1.01</v>
          </cell>
        </row>
        <row r="18">
          <cell r="C18" t="str">
            <v>Refrigerio tipo preempacado p/25 personas (4 Variedades, Jugo, Desechables Transparentes, Jugo Natural)</v>
          </cell>
          <cell r="D18" t="str">
            <v>unidad</v>
          </cell>
          <cell r="E18">
            <v>12626</v>
          </cell>
          <cell r="F18" t="str">
            <v>2.3.1.1.01</v>
          </cell>
        </row>
        <row r="19">
          <cell r="C19" t="str">
            <v xml:space="preserve">Refrigerio tipo preempacado p/250 personas (4 Variedades, Jugo, Desechables Transparentes, Mesas, Manteles) </v>
          </cell>
          <cell r="D19" t="str">
            <v>unidad</v>
          </cell>
          <cell r="E19">
            <v>95892.7</v>
          </cell>
          <cell r="F19" t="str">
            <v>2.3.1.1.01</v>
          </cell>
        </row>
        <row r="20">
          <cell r="C20" t="str">
            <v xml:space="preserve">Refrigerio tipo preempacado p/50 personas (3 Variedades, Jugo, Desechables Transparentes, Hielo, Servilleta) </v>
          </cell>
          <cell r="D20" t="str">
            <v>unidad</v>
          </cell>
          <cell r="E20">
            <v>19706</v>
          </cell>
          <cell r="F20" t="str">
            <v>2.3.1.1.01</v>
          </cell>
        </row>
        <row r="21">
          <cell r="C21" t="str">
            <v>Refrigerio y Almuerzo tipo Buffet p/25 personas (Cristaleria, Mesas, Manteles, Bambalina, Hielo, Servilletas</v>
          </cell>
          <cell r="D21" t="str">
            <v>unidad</v>
          </cell>
          <cell r="E21">
            <v>30975</v>
          </cell>
          <cell r="F21" t="str">
            <v>2.3.1.1.01</v>
          </cell>
        </row>
        <row r="22">
          <cell r="C22" t="str">
            <v>Servicio de Almuerzo tipo buffet para 30 Personas</v>
          </cell>
          <cell r="D22" t="str">
            <v>unidad</v>
          </cell>
          <cell r="E22">
            <v>15251.5</v>
          </cell>
          <cell r="F22" t="str">
            <v>2.3.1.1.01</v>
          </cell>
        </row>
        <row r="23">
          <cell r="C23" t="str">
            <v>Servicio de Refrigerio tipo buffet 30 Personas</v>
          </cell>
          <cell r="D23" t="str">
            <v>unidad</v>
          </cell>
          <cell r="E23">
            <v>24225.4</v>
          </cell>
          <cell r="F23" t="str">
            <v>2.3.1.1.01</v>
          </cell>
        </row>
        <row r="24">
          <cell r="C24" t="str">
            <v>Cajas de Cucharas Plásticas</v>
          </cell>
          <cell r="D24" t="str">
            <v>Caja</v>
          </cell>
          <cell r="E24">
            <v>1003</v>
          </cell>
          <cell r="F24" t="str">
            <v>2.3.5.5.01</v>
          </cell>
        </row>
        <row r="25">
          <cell r="C25" t="str">
            <v>Cajas de Tenedores Plásticos</v>
          </cell>
          <cell r="D25" t="str">
            <v>Caja</v>
          </cell>
          <cell r="E25">
            <v>1003</v>
          </cell>
          <cell r="F25" t="str">
            <v>2.3.5.5.01</v>
          </cell>
        </row>
        <row r="26">
          <cell r="C26" t="str">
            <v>Cajas de Vasos No. 3</v>
          </cell>
          <cell r="D26" t="str">
            <v>Caja</v>
          </cell>
          <cell r="E26">
            <v>3009</v>
          </cell>
          <cell r="F26" t="str">
            <v>2.3.5.5.01</v>
          </cell>
        </row>
        <row r="27">
          <cell r="C27" t="str">
            <v>Cajas de Vasos No. 7</v>
          </cell>
          <cell r="D27" t="str">
            <v>Caja</v>
          </cell>
          <cell r="E27">
            <v>1882.1</v>
          </cell>
          <cell r="F27" t="str">
            <v>2.3.5.5.01</v>
          </cell>
        </row>
        <row r="28">
          <cell r="C28" t="str">
            <v>Fardos de Fundas Plásticas 17x22</v>
          </cell>
          <cell r="D28" t="str">
            <v>unidad</v>
          </cell>
          <cell r="E28">
            <v>83.78</v>
          </cell>
          <cell r="F28" t="str">
            <v>2.3.5.5.01</v>
          </cell>
        </row>
        <row r="29">
          <cell r="C29" t="str">
            <v>Fardos de Fundas Plásticas 24x30</v>
          </cell>
          <cell r="D29" t="str">
            <v>unidad</v>
          </cell>
          <cell r="E29">
            <v>192.34</v>
          </cell>
          <cell r="F29" t="str">
            <v>2.3.5.5.01</v>
          </cell>
        </row>
        <row r="30">
          <cell r="C30" t="str">
            <v>Fardos de Fundas Plásticas no. 55</v>
          </cell>
          <cell r="D30" t="str">
            <v>unidad</v>
          </cell>
          <cell r="E30">
            <v>421.26</v>
          </cell>
          <cell r="F30" t="str">
            <v>2.3.5.5.01</v>
          </cell>
        </row>
        <row r="31">
          <cell r="C31" t="str">
            <v>Aspiradora</v>
          </cell>
          <cell r="D31" t="str">
            <v>unidad</v>
          </cell>
          <cell r="E31">
            <v>6500</v>
          </cell>
          <cell r="F31" t="str">
            <v>2.6.1.4.01</v>
          </cell>
        </row>
        <row r="32">
          <cell r="C32" t="str">
            <v>Estufas de 20 pulgadas</v>
          </cell>
          <cell r="D32" t="str">
            <v>unidad</v>
          </cell>
          <cell r="E32">
            <v>7265.26</v>
          </cell>
          <cell r="F32" t="str">
            <v>2.6.1.4.01</v>
          </cell>
        </row>
        <row r="33">
          <cell r="C33" t="str">
            <v>Microondas de 7 pies</v>
          </cell>
          <cell r="D33" t="str">
            <v>unidad</v>
          </cell>
          <cell r="E33">
            <v>4675.2539999999999</v>
          </cell>
          <cell r="F33" t="str">
            <v>2.6.1.4.01</v>
          </cell>
        </row>
        <row r="34">
          <cell r="C34" t="str">
            <v>Refrigeradores de 8 pies</v>
          </cell>
          <cell r="D34" t="str">
            <v>unidad</v>
          </cell>
          <cell r="E34">
            <v>16785.5</v>
          </cell>
          <cell r="F34" t="str">
            <v>2.6.1.4.01</v>
          </cell>
        </row>
        <row r="35">
          <cell r="C35" t="str">
            <v>Televisores de 32 pulgadas</v>
          </cell>
          <cell r="D35" t="str">
            <v>unidad</v>
          </cell>
          <cell r="E35">
            <v>15163</v>
          </cell>
          <cell r="F35" t="str">
            <v>2.6.1.4.01</v>
          </cell>
        </row>
        <row r="36">
          <cell r="C36" t="str">
            <v>Mapas de Evacuación</v>
          </cell>
          <cell r="D36" t="str">
            <v>unidad</v>
          </cell>
          <cell r="E36">
            <v>2330.5</v>
          </cell>
          <cell r="F36" t="str">
            <v>2.6.5.5.01</v>
          </cell>
        </row>
        <row r="37">
          <cell r="C37" t="str">
            <v>Otras Señales</v>
          </cell>
          <cell r="E37">
            <v>1150</v>
          </cell>
          <cell r="F37" t="str">
            <v>2.6.5.5.01</v>
          </cell>
        </row>
        <row r="38">
          <cell r="C38" t="str">
            <v>Punto de Reunion 2x2 pies, Metla colocado en pared</v>
          </cell>
          <cell r="D38" t="str">
            <v>unidad</v>
          </cell>
          <cell r="E38">
            <v>2330.5</v>
          </cell>
          <cell r="F38" t="str">
            <v>2.6.5.5.01</v>
          </cell>
        </row>
        <row r="39">
          <cell r="C39" t="str">
            <v>Señal de Ruta de Evacuacion Area, Doble Cara 6x12, para techo con cables de acero  Fotoluminiscente</v>
          </cell>
          <cell r="D39" t="str">
            <v>unidad</v>
          </cell>
          <cell r="E39">
            <v>3009</v>
          </cell>
          <cell r="F39" t="str">
            <v>2.6.5.5.01</v>
          </cell>
        </row>
        <row r="40">
          <cell r="C40" t="str">
            <v>Señales de Ruta de Evacuacion Flecha Derecha 5x8 en vinil fotoluminiscente sobre PVC de 4mm</v>
          </cell>
          <cell r="D40" t="str">
            <v>unidad</v>
          </cell>
          <cell r="E40">
            <v>1150.5</v>
          </cell>
          <cell r="F40" t="str">
            <v>2.6.5.5.01</v>
          </cell>
        </row>
        <row r="41">
          <cell r="C41" t="str">
            <v>Señales de Ruta de Evacuacion Flecha Izquierda 5x8 en vinil fotoluminiscente sobre PVC de 4mm</v>
          </cell>
          <cell r="D41" t="str">
            <v>unidad</v>
          </cell>
          <cell r="E41">
            <v>1150.5</v>
          </cell>
          <cell r="F41" t="str">
            <v>2.6.5.5.01</v>
          </cell>
        </row>
        <row r="42">
          <cell r="C42" t="str">
            <v>Señales de Salida 12x25¨ en vinil fotoluminiscente sobre PVC de 4mm</v>
          </cell>
          <cell r="D42" t="str">
            <v>unidad</v>
          </cell>
          <cell r="E42">
            <v>1947</v>
          </cell>
          <cell r="F42" t="str">
            <v>2.6.5.5.01</v>
          </cell>
        </row>
        <row r="43">
          <cell r="C43" t="str">
            <v>Señalizaciones de Extintores y Modo de uso</v>
          </cell>
          <cell r="D43" t="str">
            <v>unidad</v>
          </cell>
          <cell r="E43">
            <v>2212.5</v>
          </cell>
          <cell r="F43" t="str">
            <v>2.6.5.5.01</v>
          </cell>
        </row>
        <row r="44">
          <cell r="C44" t="str">
            <v xml:space="preserve"> Agitador rotador VDRL.</v>
          </cell>
          <cell r="D44" t="str">
            <v>unidad</v>
          </cell>
          <cell r="E44">
            <v>11210</v>
          </cell>
          <cell r="F44" t="str">
            <v>2.6.3.1.01</v>
          </cell>
        </row>
        <row r="45">
          <cell r="C45" t="str">
            <v xml:space="preserve"> Aspirador de secreciones eléctrico rodable</v>
          </cell>
          <cell r="D45" t="str">
            <v>unidad</v>
          </cell>
          <cell r="E45">
            <v>15692.82</v>
          </cell>
          <cell r="F45" t="str">
            <v>2.6.3.1.01</v>
          </cell>
        </row>
        <row r="46">
          <cell r="C46" t="str">
            <v xml:space="preserve"> Bandeja de Urología</v>
          </cell>
          <cell r="D46" t="str">
            <v>unidad</v>
          </cell>
          <cell r="E46">
            <v>342200</v>
          </cell>
          <cell r="F46" t="str">
            <v>2.6.3.1.01</v>
          </cell>
        </row>
        <row r="47">
          <cell r="C47" t="str">
            <v xml:space="preserve"> Contador de células hematológicas.</v>
          </cell>
          <cell r="D47" t="str">
            <v>unidad</v>
          </cell>
          <cell r="E47">
            <v>6254</v>
          </cell>
          <cell r="F47" t="str">
            <v>2.6.3.1.01</v>
          </cell>
        </row>
        <row r="48">
          <cell r="C48" t="str">
            <v xml:space="preserve"> Incubadora neonatal para UCI</v>
          </cell>
          <cell r="D48" t="str">
            <v>unidad</v>
          </cell>
          <cell r="E48">
            <v>531000</v>
          </cell>
          <cell r="F48" t="str">
            <v>2.6.3.1.01</v>
          </cell>
        </row>
        <row r="49">
          <cell r="C49" t="str">
            <v xml:space="preserve"> Vitrina de acero inoxidable para material estéril 0.68x0.45x1.70m.</v>
          </cell>
          <cell r="D49" t="str">
            <v>unidad</v>
          </cell>
          <cell r="E49">
            <v>49794.525000000001</v>
          </cell>
          <cell r="F49" t="str">
            <v>2.6.3.1.01</v>
          </cell>
        </row>
        <row r="50">
          <cell r="C50" t="str">
            <v>Aza Diatermica</v>
          </cell>
          <cell r="D50" t="str">
            <v>unidad</v>
          </cell>
          <cell r="E50">
            <v>275000</v>
          </cell>
          <cell r="F50" t="str">
            <v>2.6.3.1.01</v>
          </cell>
        </row>
        <row r="51">
          <cell r="C51" t="str">
            <v>Balanza  con tallímetro de 160 kg - 320 lbs.</v>
          </cell>
          <cell r="D51" t="str">
            <v>unidad</v>
          </cell>
          <cell r="E51">
            <v>8407.5</v>
          </cell>
          <cell r="F51" t="str">
            <v>2.6.3.1.01</v>
          </cell>
        </row>
        <row r="52">
          <cell r="C52" t="str">
            <v>Balanza analítica de precisión</v>
          </cell>
          <cell r="D52" t="str">
            <v>unidad</v>
          </cell>
          <cell r="E52">
            <v>96885.151100000003</v>
          </cell>
          <cell r="F52" t="str">
            <v>2.6.3.1.01</v>
          </cell>
        </row>
        <row r="53">
          <cell r="C53" t="str">
            <v>Bandeja cirugía general</v>
          </cell>
          <cell r="D53" t="str">
            <v>unidad</v>
          </cell>
          <cell r="E53">
            <v>250160</v>
          </cell>
          <cell r="F53" t="str">
            <v>2.6.3.1.01</v>
          </cell>
        </row>
        <row r="54">
          <cell r="C54" t="str">
            <v>Bandeja de acero inoxidable 30x20cms.</v>
          </cell>
          <cell r="D54" t="str">
            <v>unidad</v>
          </cell>
          <cell r="E54">
            <v>2950</v>
          </cell>
          <cell r="F54" t="str">
            <v>2.6.3.1.01</v>
          </cell>
        </row>
        <row r="55">
          <cell r="C55" t="str">
            <v>Bandeja de cesárea.</v>
          </cell>
          <cell r="D55" t="str">
            <v>unidad</v>
          </cell>
          <cell r="E55">
            <v>226560</v>
          </cell>
          <cell r="F55" t="str">
            <v>2.6.3.1.01</v>
          </cell>
        </row>
        <row r="56">
          <cell r="C56" t="str">
            <v>Bandeja de cirugía ortopédica</v>
          </cell>
          <cell r="D56" t="str">
            <v>unidad</v>
          </cell>
          <cell r="E56">
            <v>501500</v>
          </cell>
          <cell r="F56" t="str">
            <v>2.6.3.1.01</v>
          </cell>
        </row>
        <row r="57">
          <cell r="C57" t="str">
            <v>Bandeja de legrado</v>
          </cell>
          <cell r="D57" t="str">
            <v>unidad</v>
          </cell>
          <cell r="E57">
            <v>41300</v>
          </cell>
          <cell r="F57" t="str">
            <v>2.6.3.1.01</v>
          </cell>
        </row>
        <row r="58">
          <cell r="C58" t="str">
            <v>Bandeja de parto</v>
          </cell>
          <cell r="D58" t="str">
            <v>unidad</v>
          </cell>
          <cell r="E58">
            <v>49560</v>
          </cell>
          <cell r="F58" t="str">
            <v>2.6.3.1.01</v>
          </cell>
        </row>
        <row r="59">
          <cell r="C59" t="str">
            <v>Bandeja ginecológica</v>
          </cell>
          <cell r="D59" t="str">
            <v>unidad</v>
          </cell>
          <cell r="E59">
            <v>188800</v>
          </cell>
          <cell r="F59" t="str">
            <v>2.6.3.1.01</v>
          </cell>
        </row>
        <row r="60">
          <cell r="C60" t="str">
            <v>Baño maría 10 - 15 lts.</v>
          </cell>
          <cell r="D60" t="str">
            <v>unidad</v>
          </cell>
          <cell r="E60">
            <v>27140</v>
          </cell>
          <cell r="F60" t="str">
            <v>2.6.3.1.01</v>
          </cell>
        </row>
        <row r="61">
          <cell r="C61" t="str">
            <v>Cama  tipo hospitalaria, de posición, con barandas,  colchón</v>
          </cell>
          <cell r="D61" t="str">
            <v>unidad</v>
          </cell>
          <cell r="E61">
            <v>49219.1806</v>
          </cell>
          <cell r="F61" t="str">
            <v>2.6.3.1.01</v>
          </cell>
        </row>
        <row r="62">
          <cell r="C62" t="str">
            <v>Cama cuna metálica rodable con barandas para niños 147 x 82.5 x 50 cms.</v>
          </cell>
          <cell r="D62" t="str">
            <v>unidad</v>
          </cell>
          <cell r="E62">
            <v>26137.0707</v>
          </cell>
          <cell r="F62" t="str">
            <v>2.6.3.1.01</v>
          </cell>
        </row>
        <row r="63">
          <cell r="C63" t="str">
            <v>Cama eléctrica de cuidados intensivos con barandas y funciones de posicionamientos especiales</v>
          </cell>
          <cell r="D63" t="str">
            <v>unidad</v>
          </cell>
          <cell r="E63">
            <v>105563.74400000001</v>
          </cell>
          <cell r="F63" t="str">
            <v>2.6.3.1.01</v>
          </cell>
        </row>
        <row r="64">
          <cell r="C64" t="str">
            <v>Cama unipersonal</v>
          </cell>
          <cell r="D64" t="str">
            <v>unidad</v>
          </cell>
          <cell r="E64">
            <v>6490</v>
          </cell>
          <cell r="F64" t="str">
            <v>2.6.3.1.01</v>
          </cell>
        </row>
        <row r="65">
          <cell r="C65" t="str">
            <v>Camilla de emergencia  con barandas, ruedas  y  porta suero incluido</v>
          </cell>
          <cell r="D65" t="str">
            <v>unidad</v>
          </cell>
          <cell r="E65">
            <v>30335.3338</v>
          </cell>
          <cell r="F65" t="str">
            <v>2.6.3.1.01</v>
          </cell>
        </row>
        <row r="66">
          <cell r="C66" t="str">
            <v>Camilla de transporte intrahospitalaria con barandas, ruedas y porta suero</v>
          </cell>
          <cell r="D66" t="str">
            <v>unidad</v>
          </cell>
          <cell r="E66">
            <v>72981.654699999999</v>
          </cell>
          <cell r="F66" t="str">
            <v>2.6.3.1.01</v>
          </cell>
        </row>
        <row r="67">
          <cell r="C67" t="str">
            <v>Camilla de trauma shock</v>
          </cell>
          <cell r="D67" t="str">
            <v>unidad</v>
          </cell>
          <cell r="E67">
            <v>172048.60250000001</v>
          </cell>
          <cell r="F67" t="str">
            <v>2.6.3.1.01</v>
          </cell>
        </row>
        <row r="68">
          <cell r="C68" t="str">
            <v>Camilla para examen ginecológico.</v>
          </cell>
          <cell r="D68" t="str">
            <v>unidad</v>
          </cell>
          <cell r="E68">
            <v>104465.4</v>
          </cell>
          <cell r="F68" t="str">
            <v>2.6.3.1.01</v>
          </cell>
        </row>
        <row r="69">
          <cell r="C69" t="str">
            <v>Carro de cura</v>
          </cell>
          <cell r="D69" t="str">
            <v>unidad</v>
          </cell>
          <cell r="E69">
            <v>8314.2916999999998</v>
          </cell>
          <cell r="F69" t="str">
            <v>2.6.3.1.01</v>
          </cell>
        </row>
        <row r="70">
          <cell r="C70" t="str">
            <v>Centrífuga de Mesa de 24 tubos</v>
          </cell>
          <cell r="D70" t="str">
            <v>unidad</v>
          </cell>
          <cell r="E70">
            <v>198806.39999999999</v>
          </cell>
          <cell r="F70" t="str">
            <v>2.6.3.1.01</v>
          </cell>
        </row>
        <row r="71">
          <cell r="C71" t="str">
            <v>Chaleco plomado</v>
          </cell>
          <cell r="D71" t="str">
            <v>unidad</v>
          </cell>
          <cell r="E71">
            <v>11313.84</v>
          </cell>
          <cell r="F71" t="str">
            <v>2.6.3.1.01</v>
          </cell>
        </row>
        <row r="72">
          <cell r="C72" t="str">
            <v>Cipap Fisher</v>
          </cell>
          <cell r="D72" t="str">
            <v>unidad</v>
          </cell>
          <cell r="E72">
            <v>469017.40850000002</v>
          </cell>
          <cell r="F72" t="str">
            <v>2.6.3.1.01</v>
          </cell>
        </row>
        <row r="73">
          <cell r="C73" t="str">
            <v>Colchones Hospitalarios 36' x 76' (Azul, Marron o Crema)</v>
          </cell>
          <cell r="D73" t="str">
            <v>unidad</v>
          </cell>
          <cell r="E73">
            <v>4501.7</v>
          </cell>
          <cell r="F73" t="str">
            <v>2.6.3.1.01</v>
          </cell>
        </row>
        <row r="74">
          <cell r="C74" t="str">
            <v>Cuna de calor radiante</v>
          </cell>
          <cell r="D74" t="str">
            <v>unidad</v>
          </cell>
          <cell r="E74">
            <v>161582.93400000001</v>
          </cell>
          <cell r="F74" t="str">
            <v>2.6.3.1.01</v>
          </cell>
        </row>
        <row r="75">
          <cell r="C75" t="str">
            <v>Desfibrilador con monitor ECG, paleta externas y batería interna.</v>
          </cell>
          <cell r="D75" t="str">
            <v>unidad</v>
          </cell>
          <cell r="E75">
            <v>344224.6911</v>
          </cell>
          <cell r="F75" t="str">
            <v>2.6.3.1.01</v>
          </cell>
        </row>
        <row r="76">
          <cell r="C76" t="str">
            <v>Doppler fetal fijo</v>
          </cell>
          <cell r="D76" t="str">
            <v>unidad</v>
          </cell>
          <cell r="E76">
            <v>24151.661800000002</v>
          </cell>
          <cell r="F76" t="str">
            <v>2.6.3.1.01</v>
          </cell>
        </row>
        <row r="77">
          <cell r="C77" t="str">
            <v>Doppler fetal portátil</v>
          </cell>
          <cell r="D77" t="str">
            <v>unidad</v>
          </cell>
          <cell r="E77">
            <v>12836.04</v>
          </cell>
          <cell r="F77" t="str">
            <v>2.6.3.1.01</v>
          </cell>
        </row>
        <row r="78">
          <cell r="C78" t="str">
            <v>Electrocardiógrafo de 3 canales portátil con carro</v>
          </cell>
          <cell r="D78" t="str">
            <v>unidad</v>
          </cell>
          <cell r="E78">
            <v>45994.842499999999</v>
          </cell>
          <cell r="F78" t="str">
            <v>2.6.3.1.01</v>
          </cell>
        </row>
        <row r="79">
          <cell r="C79" t="str">
            <v>Electrocauterio</v>
          </cell>
          <cell r="D79" t="str">
            <v>unidad</v>
          </cell>
          <cell r="E79">
            <v>111029.4216</v>
          </cell>
          <cell r="F79" t="str">
            <v>2.6.3.1.01</v>
          </cell>
        </row>
        <row r="80">
          <cell r="C80" t="str">
            <v>Escalinata de 2 peldaño</v>
          </cell>
          <cell r="D80" t="str">
            <v>unidad</v>
          </cell>
          <cell r="E80">
            <v>1770</v>
          </cell>
          <cell r="F80" t="str">
            <v>2.6.3.1.01</v>
          </cell>
        </row>
        <row r="81">
          <cell r="C81" t="str">
            <v>Esfigmomanómetro De Pared Con Brazalete Adulto</v>
          </cell>
          <cell r="D81" t="str">
            <v>unidad</v>
          </cell>
          <cell r="E81">
            <v>4524.9931999999999</v>
          </cell>
          <cell r="F81" t="str">
            <v>2.6.3.1.01</v>
          </cell>
        </row>
        <row r="82">
          <cell r="C82" t="str">
            <v>Esfigmomanómetro de pared con set de brazaletes pediátrico.</v>
          </cell>
          <cell r="D82" t="str">
            <v>unidad</v>
          </cell>
          <cell r="E82">
            <v>3299.87</v>
          </cell>
          <cell r="F82" t="str">
            <v>2.6.3.1.01</v>
          </cell>
        </row>
        <row r="83">
          <cell r="C83" t="str">
            <v>Esfigmomanómetro de pedestal rodable adulto</v>
          </cell>
          <cell r="D83" t="str">
            <v>unidad</v>
          </cell>
          <cell r="E83">
            <v>4242.6899999999996</v>
          </cell>
          <cell r="F83" t="str">
            <v>2.6.3.1.01</v>
          </cell>
        </row>
        <row r="84">
          <cell r="C84" t="str">
            <v>Esfigmomanómetro de pedestal rodable adulto/pediátrico</v>
          </cell>
          <cell r="D84" t="str">
            <v>unidad</v>
          </cell>
          <cell r="E84">
            <v>11859.991</v>
          </cell>
          <cell r="F84" t="str">
            <v>2.6.3.1.01</v>
          </cell>
        </row>
        <row r="85">
          <cell r="C85" t="str">
            <v>Esfigmomanómetro portátil con brazalete para adulto</v>
          </cell>
          <cell r="D85" t="str">
            <v>unidad</v>
          </cell>
          <cell r="E85">
            <v>1479.9914000000001</v>
          </cell>
          <cell r="F85" t="str">
            <v>2.6.3.1.01</v>
          </cell>
        </row>
        <row r="86">
          <cell r="C86" t="str">
            <v>Esfigmomanómetro portátil con set de Brazaletes pediátricos</v>
          </cell>
          <cell r="D86" t="str">
            <v>unidad</v>
          </cell>
          <cell r="E86">
            <v>1999.9938</v>
          </cell>
          <cell r="F86" t="str">
            <v>2.6.3.1.01</v>
          </cell>
        </row>
        <row r="87">
          <cell r="C87" t="str">
            <v>Estantería metalica de 4 niveles regulares</v>
          </cell>
          <cell r="D87" t="str">
            <v>unidad</v>
          </cell>
          <cell r="E87">
            <v>6938.4</v>
          </cell>
          <cell r="F87" t="str">
            <v>2.6.3.1.01</v>
          </cell>
        </row>
        <row r="88">
          <cell r="C88" t="str">
            <v>Estetoscopio doble campana</v>
          </cell>
          <cell r="D88" t="str">
            <v>unidad</v>
          </cell>
          <cell r="E88">
            <v>938.18259999999998</v>
          </cell>
          <cell r="F88" t="str">
            <v>2.6.3.1.01</v>
          </cell>
        </row>
        <row r="89">
          <cell r="C89" t="str">
            <v>Estetoscopio pediátrico</v>
          </cell>
          <cell r="D89" t="str">
            <v>unidad</v>
          </cell>
          <cell r="E89">
            <v>3519.94</v>
          </cell>
          <cell r="F89" t="str">
            <v>2.6.3.1.01</v>
          </cell>
        </row>
        <row r="90">
          <cell r="C90" t="str">
            <v>Frasco Esteril para muestras</v>
          </cell>
          <cell r="D90" t="str">
            <v>unidad</v>
          </cell>
          <cell r="E90">
            <v>9</v>
          </cell>
          <cell r="F90" t="str">
            <v>2.6.3.1.01</v>
          </cell>
        </row>
        <row r="91">
          <cell r="C91" t="str">
            <v>Horno eléctrico al seco cap. 28 litros.</v>
          </cell>
          <cell r="D91" t="str">
            <v>unidad</v>
          </cell>
          <cell r="E91">
            <v>63229.120000000003</v>
          </cell>
          <cell r="F91" t="str">
            <v>2.6.3.1.01</v>
          </cell>
        </row>
        <row r="92">
          <cell r="C92" t="str">
            <v>Incubadora de transporte</v>
          </cell>
          <cell r="D92" t="str">
            <v>unidad</v>
          </cell>
          <cell r="E92">
            <v>475540</v>
          </cell>
          <cell r="F92" t="str">
            <v>2.6.3.1.01</v>
          </cell>
        </row>
        <row r="93">
          <cell r="C93" t="str">
            <v>Incubadora neonatal estándar</v>
          </cell>
          <cell r="D93" t="str">
            <v>unidad</v>
          </cell>
          <cell r="E93">
            <v>490481.16</v>
          </cell>
          <cell r="F93" t="str">
            <v>2.6.3.1.01</v>
          </cell>
        </row>
        <row r="94">
          <cell r="C94" t="str">
            <v>Instalación de Rayos X en el Hospital Municipal de Haina</v>
          </cell>
          <cell r="D94" t="str">
            <v>unidad</v>
          </cell>
          <cell r="E94">
            <v>74340</v>
          </cell>
          <cell r="F94" t="str">
            <v>2.6.3.1.01</v>
          </cell>
        </row>
        <row r="95">
          <cell r="C95" t="str">
            <v>Lámpara de fototerapia</v>
          </cell>
          <cell r="D95" t="str">
            <v>unidad</v>
          </cell>
          <cell r="E95">
            <v>40101.792600000001</v>
          </cell>
          <cell r="F95" t="str">
            <v>2.6.3.1.01</v>
          </cell>
        </row>
        <row r="96">
          <cell r="C96" t="str">
            <v>Lámpara quirúrgica cialítica de potencia alta.</v>
          </cell>
          <cell r="D96" t="str">
            <v>unidad</v>
          </cell>
          <cell r="E96">
            <v>386697.033</v>
          </cell>
          <cell r="F96" t="str">
            <v>2.6.3.1.01</v>
          </cell>
        </row>
        <row r="97">
          <cell r="C97" t="str">
            <v>Lámpara quirúrgica de pie rodable .</v>
          </cell>
          <cell r="D97" t="str">
            <v>unidad</v>
          </cell>
          <cell r="E97">
            <v>142177.25599999999</v>
          </cell>
          <cell r="F97" t="str">
            <v>2.6.3.1.01</v>
          </cell>
        </row>
        <row r="98">
          <cell r="C98" t="str">
            <v>Laringoscopio adulto</v>
          </cell>
          <cell r="D98" t="str">
            <v>unidad</v>
          </cell>
          <cell r="E98">
            <v>26868.6</v>
          </cell>
          <cell r="F98" t="str">
            <v>2.6.3.1.01</v>
          </cell>
        </row>
        <row r="99">
          <cell r="C99" t="str">
            <v>Máquina de anestesia 3 gases con monitoreo avanzado.</v>
          </cell>
          <cell r="D99" t="str">
            <v>unidad</v>
          </cell>
          <cell r="E99">
            <v>1897493.1</v>
          </cell>
          <cell r="F99" t="str">
            <v>2.6.3.1.01</v>
          </cell>
        </row>
        <row r="100">
          <cell r="C100" t="str">
            <v>Mesa de parto</v>
          </cell>
          <cell r="D100" t="str">
            <v>unidad</v>
          </cell>
          <cell r="E100">
            <v>232041.1</v>
          </cell>
          <cell r="F100" t="str">
            <v>2.6.3.1.01</v>
          </cell>
        </row>
        <row r="101">
          <cell r="C101" t="str">
            <v>Mesa metálica angular rodable para instrumentos de acero inoxidable</v>
          </cell>
          <cell r="D101" t="str">
            <v>unidad</v>
          </cell>
          <cell r="E101">
            <v>34703.800000000003</v>
          </cell>
          <cell r="F101" t="str">
            <v>2.6.3.1.01</v>
          </cell>
        </row>
        <row r="102">
          <cell r="C102" t="str">
            <v>Mesa metálica tipo mayo acero inoxidable</v>
          </cell>
          <cell r="D102" t="str">
            <v>unidad</v>
          </cell>
          <cell r="E102">
            <v>8903.1</v>
          </cell>
          <cell r="F102" t="str">
            <v>2.6.3.1.01</v>
          </cell>
        </row>
        <row r="103">
          <cell r="C103" t="str">
            <v>Mesa para operaciones mayores</v>
          </cell>
          <cell r="D103" t="str">
            <v>unidad</v>
          </cell>
          <cell r="E103">
            <v>130316.25</v>
          </cell>
          <cell r="F103" t="str">
            <v>2.6.3.1.01</v>
          </cell>
        </row>
        <row r="104">
          <cell r="C104" t="str">
            <v>Microscopio binocular Tipo Estándar</v>
          </cell>
          <cell r="D104" t="str">
            <v>unidad</v>
          </cell>
          <cell r="E104">
            <v>22139.75</v>
          </cell>
          <cell r="F104" t="str">
            <v>2.6.3.1.01</v>
          </cell>
        </row>
        <row r="105">
          <cell r="C105" t="str">
            <v>Monitor de actividad intrauterina y cardiofetal</v>
          </cell>
          <cell r="D105" t="str">
            <v>unidad</v>
          </cell>
          <cell r="E105">
            <v>62932.232000000004</v>
          </cell>
          <cell r="F105" t="str">
            <v>2.6.3.1.01</v>
          </cell>
        </row>
        <row r="106">
          <cell r="C106" t="str">
            <v>Monitor de funciones vitales de transporte 5 pararametros</v>
          </cell>
          <cell r="D106" t="str">
            <v>unidad</v>
          </cell>
          <cell r="E106">
            <v>62932.232199999999</v>
          </cell>
          <cell r="F106" t="str">
            <v>2.6.3.1.01</v>
          </cell>
        </row>
        <row r="107">
          <cell r="C107" t="str">
            <v>Monitores de signos vitales de pared de 5 parámetros .</v>
          </cell>
          <cell r="D107" t="str">
            <v>unidad</v>
          </cell>
          <cell r="E107">
            <v>57230</v>
          </cell>
          <cell r="F107" t="str">
            <v>2.6.3.1.01</v>
          </cell>
        </row>
        <row r="108">
          <cell r="C108" t="str">
            <v>Nebulizador</v>
          </cell>
          <cell r="D108" t="str">
            <v>unidad</v>
          </cell>
          <cell r="E108">
            <v>2549.9917</v>
          </cell>
          <cell r="F108" t="str">
            <v>2.6.3.1.01</v>
          </cell>
        </row>
        <row r="109">
          <cell r="C109" t="str">
            <v>Negatoscopio metálico de 1 campo</v>
          </cell>
          <cell r="D109" t="str">
            <v>unidad</v>
          </cell>
          <cell r="E109">
            <v>13999.992</v>
          </cell>
          <cell r="F109" t="str">
            <v>2.6.3.1.01</v>
          </cell>
        </row>
        <row r="110">
          <cell r="C110" t="str">
            <v>Negatoscopio metálico de 2 campos.</v>
          </cell>
          <cell r="D110" t="str">
            <v>unidad</v>
          </cell>
          <cell r="E110">
            <v>19383.86</v>
          </cell>
          <cell r="F110" t="str">
            <v>2.6.3.1.01</v>
          </cell>
        </row>
        <row r="111">
          <cell r="C111" t="str">
            <v>Nevera para banco de sangre</v>
          </cell>
          <cell r="D111" t="str">
            <v>unidad</v>
          </cell>
          <cell r="E111">
            <v>250971.84</v>
          </cell>
          <cell r="F111" t="str">
            <v>2.6.3.1.01</v>
          </cell>
        </row>
        <row r="112">
          <cell r="C112" t="str">
            <v>Nevera para Reactivos</v>
          </cell>
          <cell r="D112" t="str">
            <v>unidad</v>
          </cell>
          <cell r="E112">
            <v>257712</v>
          </cell>
          <cell r="F112" t="str">
            <v>2.6.3.1.01</v>
          </cell>
        </row>
        <row r="113">
          <cell r="C113" t="str">
            <v>Orinal metálico</v>
          </cell>
          <cell r="D113" t="str">
            <v>unidad</v>
          </cell>
          <cell r="E113">
            <v>3613.16</v>
          </cell>
          <cell r="F113" t="str">
            <v>2.6.3.1.01</v>
          </cell>
        </row>
        <row r="114">
          <cell r="C114" t="str">
            <v>Pulsoxímetro adulto pediátrico portátil.</v>
          </cell>
          <cell r="D114" t="str">
            <v>unidad</v>
          </cell>
          <cell r="E114">
            <v>34202.300000000003</v>
          </cell>
          <cell r="F114" t="str">
            <v>2.6.3.1.01</v>
          </cell>
        </row>
        <row r="115">
          <cell r="C115" t="str">
            <v>Pulsoxímetro con sensor neonatal.</v>
          </cell>
          <cell r="D115" t="str">
            <v>unidad</v>
          </cell>
          <cell r="E115">
            <v>30336.03</v>
          </cell>
          <cell r="F115" t="str">
            <v>2.6.3.1.01</v>
          </cell>
        </row>
        <row r="116">
          <cell r="C116" t="str">
            <v>Resucitador manual adulto</v>
          </cell>
          <cell r="D116" t="str">
            <v>unidad</v>
          </cell>
          <cell r="E116">
            <v>1250.8</v>
          </cell>
          <cell r="F116" t="str">
            <v>2.6.3.1.01</v>
          </cell>
        </row>
        <row r="117">
          <cell r="C117" t="str">
            <v>Resucitador manual neonatal</v>
          </cell>
          <cell r="D117" t="str">
            <v>unidad</v>
          </cell>
          <cell r="E117">
            <v>1250.8</v>
          </cell>
          <cell r="F117" t="str">
            <v>2.6.3.1.01</v>
          </cell>
        </row>
        <row r="118">
          <cell r="C118" t="str">
            <v>Resucitador manual pediátrico</v>
          </cell>
          <cell r="D118" t="str">
            <v>unidad</v>
          </cell>
          <cell r="E118">
            <v>1250.8</v>
          </cell>
          <cell r="F118" t="str">
            <v>2.6.3.1.01</v>
          </cell>
        </row>
        <row r="119">
          <cell r="C119" t="str">
            <v>Set de cirugía menor</v>
          </cell>
          <cell r="D119" t="str">
            <v>unidad</v>
          </cell>
          <cell r="E119">
            <v>21240</v>
          </cell>
          <cell r="F119" t="str">
            <v>2.6.3.1.01</v>
          </cell>
        </row>
        <row r="120">
          <cell r="C120" t="str">
            <v>Set de diagnóstico de pared</v>
          </cell>
          <cell r="D120" t="str">
            <v>unidad</v>
          </cell>
          <cell r="E120">
            <v>43960.9</v>
          </cell>
          <cell r="F120" t="str">
            <v>2.6.3.1.01</v>
          </cell>
        </row>
        <row r="121">
          <cell r="C121" t="str">
            <v>Set de diagnóstico portátil</v>
          </cell>
          <cell r="D121" t="str">
            <v>unidad</v>
          </cell>
          <cell r="E121">
            <v>13749.996999999999</v>
          </cell>
          <cell r="F121" t="str">
            <v>2.6.3.1.01</v>
          </cell>
        </row>
        <row r="122">
          <cell r="C122" t="str">
            <v>Set instrumental de curaciones.</v>
          </cell>
          <cell r="D122" t="str">
            <v>unidad</v>
          </cell>
          <cell r="E122">
            <v>13570</v>
          </cell>
          <cell r="F122" t="str">
            <v>2.6.3.1.01</v>
          </cell>
        </row>
        <row r="123">
          <cell r="C123" t="str">
            <v>Silla de rueda aro No. 18</v>
          </cell>
          <cell r="D123" t="str">
            <v>unidad</v>
          </cell>
          <cell r="E123">
            <v>4284.71</v>
          </cell>
          <cell r="F123" t="str">
            <v>2.6.3.1.01</v>
          </cell>
        </row>
        <row r="124">
          <cell r="C124" t="str">
            <v>Silla de rueda aro No. 24</v>
          </cell>
          <cell r="D124" t="str">
            <v>unidad</v>
          </cell>
          <cell r="E124">
            <v>5726.64</v>
          </cell>
          <cell r="F124" t="str">
            <v>2.6.3.1.01</v>
          </cell>
        </row>
        <row r="125">
          <cell r="C125" t="str">
            <v>Sillón dental (de fabricación de local)</v>
          </cell>
          <cell r="D125" t="str">
            <v>unidad</v>
          </cell>
          <cell r="E125">
            <v>20650</v>
          </cell>
          <cell r="F125" t="str">
            <v>2.6.3.1.01</v>
          </cell>
        </row>
        <row r="126">
          <cell r="C126" t="str">
            <v xml:space="preserve">Unidad de Monitoreo de Cuidados Intensivos </v>
          </cell>
          <cell r="D126" t="str">
            <v>unidad</v>
          </cell>
          <cell r="E126">
            <v>575000.01</v>
          </cell>
          <cell r="F126" t="str">
            <v>2.6.3.1.01</v>
          </cell>
        </row>
        <row r="127">
          <cell r="C127" t="str">
            <v>Unidad de Rayos X portátil y con batería.</v>
          </cell>
          <cell r="D127" t="str">
            <v>unidad</v>
          </cell>
          <cell r="E127">
            <v>2542900</v>
          </cell>
          <cell r="F127" t="str">
            <v>2.6.3.1.01</v>
          </cell>
        </row>
        <row r="128">
          <cell r="C128" t="str">
            <v>Unidad dental digital completa</v>
          </cell>
          <cell r="D128" t="str">
            <v>unidad</v>
          </cell>
          <cell r="E128">
            <v>172556.12</v>
          </cell>
          <cell r="F128" t="str">
            <v>2.6.3.1.01</v>
          </cell>
        </row>
        <row r="129">
          <cell r="C129" t="str">
            <v>Unidades dentales (de fabricación local)</v>
          </cell>
          <cell r="D129" t="str">
            <v>unidad</v>
          </cell>
          <cell r="E129">
            <v>44250</v>
          </cell>
          <cell r="F129" t="str">
            <v>2.6.3.1.01</v>
          </cell>
        </row>
        <row r="130">
          <cell r="C130" t="str">
            <v>Ventilador mecánico adulto/pediátrico</v>
          </cell>
          <cell r="D130" t="str">
            <v>unidad</v>
          </cell>
          <cell r="E130">
            <v>719492.56279999996</v>
          </cell>
          <cell r="F130" t="str">
            <v>2.6.3.1.01</v>
          </cell>
        </row>
        <row r="131">
          <cell r="C131" t="str">
            <v>Ventilador mecánico neonatal</v>
          </cell>
          <cell r="D131" t="str">
            <v>unidad</v>
          </cell>
          <cell r="E131">
            <v>816192.43</v>
          </cell>
          <cell r="F131" t="str">
            <v>2.6.3.1.01</v>
          </cell>
        </row>
        <row r="132">
          <cell r="C132" t="str">
            <v>Computadoras de escritorio</v>
          </cell>
          <cell r="D132" t="str">
            <v>unidad</v>
          </cell>
          <cell r="E132">
            <v>36954.32</v>
          </cell>
          <cell r="F132" t="str">
            <v>2.6.1.3.01</v>
          </cell>
        </row>
        <row r="133">
          <cell r="C133" t="str">
            <v xml:space="preserve">Headsets </v>
          </cell>
          <cell r="D133" t="str">
            <v>unidad</v>
          </cell>
          <cell r="E133">
            <v>3776</v>
          </cell>
          <cell r="F133" t="str">
            <v>2.6.1.3.01</v>
          </cell>
        </row>
        <row r="134">
          <cell r="C134" t="str">
            <v>Impresora Multifunción</v>
          </cell>
          <cell r="D134" t="str">
            <v>unidad</v>
          </cell>
          <cell r="E134">
            <v>12390</v>
          </cell>
          <cell r="F134" t="str">
            <v>2.6.1.3.01</v>
          </cell>
        </row>
        <row r="135">
          <cell r="C135" t="str">
            <v>Impresoras Blanco y Negro</v>
          </cell>
          <cell r="D135" t="str">
            <v>unidad</v>
          </cell>
          <cell r="E135">
            <v>6293.7049999999999</v>
          </cell>
          <cell r="F135" t="str">
            <v>2.6.1.3.01</v>
          </cell>
        </row>
        <row r="136">
          <cell r="C136" t="str">
            <v>Laptop de 14 pulgadas</v>
          </cell>
          <cell r="D136" t="str">
            <v>unidad</v>
          </cell>
          <cell r="E136">
            <v>27200</v>
          </cell>
          <cell r="F136" t="str">
            <v>2.6.1.3.01</v>
          </cell>
        </row>
        <row r="137">
          <cell r="C137" t="str">
            <v>Arco Detector de Metales de 87' de alto x 35' de anho</v>
          </cell>
          <cell r="D137" t="str">
            <v>unidad</v>
          </cell>
          <cell r="E137">
            <v>109504</v>
          </cell>
          <cell r="F137" t="str">
            <v>2.6.6.2.01</v>
          </cell>
        </row>
        <row r="138">
          <cell r="C138" t="str">
            <v>Detectores de Metal Portatil de 16,5' de longitud</v>
          </cell>
          <cell r="D138" t="str">
            <v>unidad</v>
          </cell>
          <cell r="E138">
            <v>5723</v>
          </cell>
          <cell r="F138" t="str">
            <v>2.6.6.2.01</v>
          </cell>
        </row>
        <row r="139">
          <cell r="C139" t="str">
            <v>Alojamiento por una Noche por persona</v>
          </cell>
          <cell r="D139" t="str">
            <v>unidad</v>
          </cell>
          <cell r="E139">
            <v>6200</v>
          </cell>
          <cell r="F139" t="str">
            <v>2.2.8.6.01</v>
          </cell>
        </row>
        <row r="140">
          <cell r="C140" t="str">
            <v>Audivisuales, Decoración, Montaje y Desmontaje de Evento por 50 personas</v>
          </cell>
          <cell r="D140" t="str">
            <v>unidad</v>
          </cell>
          <cell r="E140">
            <v>86568.53</v>
          </cell>
          <cell r="F140" t="str">
            <v>2.2.8.6.01</v>
          </cell>
        </row>
        <row r="141">
          <cell r="C141" t="str">
            <v>Audivisuales, Decoración, Montaje y Desmontaje de Evento por 80 personas</v>
          </cell>
          <cell r="D141" t="str">
            <v>unidad</v>
          </cell>
          <cell r="E141">
            <v>100917.38</v>
          </cell>
          <cell r="F141" t="str">
            <v>2.2.8.6.01</v>
          </cell>
        </row>
        <row r="142">
          <cell r="C142" t="str">
            <v>Tickets de Combustible de RD$1,000.00</v>
          </cell>
          <cell r="D142" t="str">
            <v>unidad</v>
          </cell>
          <cell r="E142">
            <v>1000</v>
          </cell>
          <cell r="F142" t="str">
            <v xml:space="preserve">2.3.7.1.02 </v>
          </cell>
        </row>
        <row r="143">
          <cell r="C143" t="str">
            <v>Tickets de Combustible de RD$200.00</v>
          </cell>
          <cell r="D143" t="str">
            <v>unidad</v>
          </cell>
          <cell r="E143">
            <v>200</v>
          </cell>
          <cell r="F143" t="str">
            <v xml:space="preserve">2.3.7.1.02 </v>
          </cell>
        </row>
        <row r="144">
          <cell r="C144" t="str">
            <v>Tickets de Combustible de RD$500.00</v>
          </cell>
          <cell r="D144" t="str">
            <v>unidad</v>
          </cell>
          <cell r="E144">
            <v>500</v>
          </cell>
          <cell r="F144" t="str">
            <v xml:space="preserve">2.3.7.1.02 </v>
          </cell>
        </row>
        <row r="145">
          <cell r="C145" t="str">
            <v>Galones de Gasoil Optimo</v>
          </cell>
          <cell r="D145" t="str">
            <v>galon</v>
          </cell>
          <cell r="E145">
            <v>197</v>
          </cell>
          <cell r="F145" t="str">
            <v>2.3.7.1.02</v>
          </cell>
        </row>
        <row r="146">
          <cell r="C146" t="str">
            <v>Galones de Gasoil Regular</v>
          </cell>
          <cell r="D146" t="str">
            <v>galon</v>
          </cell>
          <cell r="E146">
            <v>181</v>
          </cell>
          <cell r="F146" t="str">
            <v>2.3.7.1.02</v>
          </cell>
        </row>
        <row r="147">
          <cell r="C147" t="str">
            <v>Galones de Gasolina Premium</v>
          </cell>
          <cell r="D147" t="str">
            <v>galon</v>
          </cell>
          <cell r="E147">
            <v>251</v>
          </cell>
          <cell r="F147" t="str">
            <v>2.3.7.1.02</v>
          </cell>
        </row>
        <row r="148">
          <cell r="C148" t="str">
            <v>Galones de Gasolina Regular</v>
          </cell>
          <cell r="D148" t="str">
            <v>galon</v>
          </cell>
          <cell r="E148">
            <v>230</v>
          </cell>
          <cell r="F148" t="str">
            <v>2.3.7.1.02</v>
          </cell>
        </row>
        <row r="149">
          <cell r="C149" t="str">
            <v>Galones de GPL</v>
          </cell>
          <cell r="D149" t="str">
            <v>galon</v>
          </cell>
          <cell r="E149">
            <v>110</v>
          </cell>
          <cell r="F149" t="str">
            <v>2.3.7.1.02</v>
          </cell>
        </row>
        <row r="150">
          <cell r="C150" t="str">
            <v>60 pie de Alambre Vinyl #14/2</v>
          </cell>
          <cell r="D150" t="str">
            <v>pie</v>
          </cell>
          <cell r="E150">
            <v>28.32</v>
          </cell>
          <cell r="F150" t="str">
            <v>2.3.6.3.04</v>
          </cell>
        </row>
        <row r="151">
          <cell r="C151" t="str">
            <v>Bandeja metálica colectora de agua de 1.50 x 0.70 x 0.70mts</v>
          </cell>
          <cell r="D151" t="str">
            <v>unidad</v>
          </cell>
          <cell r="E151">
            <v>8500</v>
          </cell>
          <cell r="F151" t="str">
            <v>2.3.6.3.04</v>
          </cell>
        </row>
        <row r="152">
          <cell r="C152" t="str">
            <v>Cajas aéreas plásticas</v>
          </cell>
          <cell r="D152" t="str">
            <v>unidad</v>
          </cell>
          <cell r="E152">
            <v>81.171999999999997</v>
          </cell>
          <cell r="F152" t="str">
            <v>2.3.6.3.04</v>
          </cell>
        </row>
        <row r="153">
          <cell r="C153" t="str">
            <v>Canaleta de 1 pulgada</v>
          </cell>
          <cell r="D153" t="str">
            <v>unidad</v>
          </cell>
          <cell r="E153">
            <v>103.3567</v>
          </cell>
          <cell r="F153" t="str">
            <v>2.3.6.3.04</v>
          </cell>
        </row>
        <row r="154">
          <cell r="C154" t="str">
            <v>Codos de 1' PVC</v>
          </cell>
          <cell r="D154" t="str">
            <v>unidad</v>
          </cell>
          <cell r="E154">
            <v>20.059999999999999</v>
          </cell>
          <cell r="F154" t="str">
            <v>2.3.6.3.04</v>
          </cell>
        </row>
        <row r="155">
          <cell r="C155" t="str">
            <v>Destornillador de Estria</v>
          </cell>
          <cell r="D155" t="str">
            <v>unidad</v>
          </cell>
          <cell r="E155">
            <v>208.86</v>
          </cell>
          <cell r="F155" t="str">
            <v>2.3.6.3.04</v>
          </cell>
        </row>
        <row r="156">
          <cell r="C156" t="str">
            <v>Destornillador Plano</v>
          </cell>
          <cell r="D156" t="str">
            <v>unidad</v>
          </cell>
          <cell r="E156">
            <v>206.73500000000001</v>
          </cell>
          <cell r="F156" t="str">
            <v>2.3.6.3.04</v>
          </cell>
        </row>
        <row r="157">
          <cell r="C157" t="str">
            <v>Faceplate 1 salida</v>
          </cell>
          <cell r="D157" t="str">
            <v>unidad</v>
          </cell>
          <cell r="E157">
            <v>43.293999999999997</v>
          </cell>
          <cell r="F157" t="str">
            <v>2.3.6.3.04</v>
          </cell>
        </row>
        <row r="158">
          <cell r="C158" t="str">
            <v>Grapas Plasticas para Alambre Vinyl #13</v>
          </cell>
          <cell r="D158" t="str">
            <v>unidad</v>
          </cell>
          <cell r="E158">
            <v>5.9</v>
          </cell>
          <cell r="F158" t="str">
            <v>2.3.6.3.04</v>
          </cell>
        </row>
        <row r="159">
          <cell r="C159" t="str">
            <v>Llave de Rueda tipo T</v>
          </cell>
          <cell r="D159" t="str">
            <v>unidad</v>
          </cell>
          <cell r="E159">
            <v>944</v>
          </cell>
          <cell r="F159" t="str">
            <v>2.3.6.3.04</v>
          </cell>
        </row>
        <row r="160">
          <cell r="C160" t="str">
            <v>Llaves de paso de bola (1 pulgada)</v>
          </cell>
          <cell r="D160" t="str">
            <v>unidad</v>
          </cell>
          <cell r="E160">
            <v>571.12</v>
          </cell>
          <cell r="F160" t="str">
            <v>2.3.6.3.04</v>
          </cell>
        </row>
        <row r="161">
          <cell r="C161" t="str">
            <v>Martillo</v>
          </cell>
          <cell r="D161" t="str">
            <v>unidad</v>
          </cell>
          <cell r="E161">
            <v>619.5</v>
          </cell>
          <cell r="F161" t="str">
            <v>2.3.6.3.04</v>
          </cell>
        </row>
        <row r="162">
          <cell r="C162" t="str">
            <v>Mini Jack RJ45</v>
          </cell>
          <cell r="D162" t="str">
            <v>unidad</v>
          </cell>
          <cell r="E162">
            <v>100.3</v>
          </cell>
          <cell r="F162" t="str">
            <v>2.3.6.3.04</v>
          </cell>
        </row>
        <row r="163">
          <cell r="C163" t="str">
            <v>Niples 1' x 2' hg</v>
          </cell>
          <cell r="D163" t="str">
            <v>unidad</v>
          </cell>
          <cell r="E163">
            <v>33.630000000000003</v>
          </cell>
          <cell r="F163" t="str">
            <v>2.3.6.3.04</v>
          </cell>
        </row>
        <row r="164">
          <cell r="C164" t="str">
            <v>Niples de 1' x 3' hg</v>
          </cell>
          <cell r="D164" t="str">
            <v>unidad</v>
          </cell>
          <cell r="E164">
            <v>44.25</v>
          </cell>
          <cell r="F164" t="str">
            <v>2.3.6.3.04</v>
          </cell>
        </row>
        <row r="165">
          <cell r="C165" t="str">
            <v>Organizador horizontal plástico</v>
          </cell>
          <cell r="D165" t="str">
            <v>unidad</v>
          </cell>
          <cell r="E165">
            <v>855.5</v>
          </cell>
          <cell r="F165" t="str">
            <v>2.3.6.3.04</v>
          </cell>
        </row>
        <row r="166">
          <cell r="C166" t="str">
            <v>Patch Cord UTP Cat.6 de 2 pies</v>
          </cell>
          <cell r="D166" t="str">
            <v>unidad</v>
          </cell>
          <cell r="E166">
            <v>60.2273</v>
          </cell>
          <cell r="F166" t="str">
            <v>2.3.6.3.04</v>
          </cell>
        </row>
        <row r="167">
          <cell r="C167" t="str">
            <v>Patch Cord UTP Cat.6 de 7 pies</v>
          </cell>
          <cell r="D167" t="str">
            <v>unidad</v>
          </cell>
          <cell r="E167">
            <v>102.8133</v>
          </cell>
          <cell r="F167" t="str">
            <v>2.3.6.3.04</v>
          </cell>
        </row>
        <row r="168">
          <cell r="C168" t="str">
            <v>Patch Panel 24 puertos Cat.6</v>
          </cell>
          <cell r="D168" t="str">
            <v>unidad</v>
          </cell>
          <cell r="E168">
            <v>3030.43</v>
          </cell>
          <cell r="F168" t="str">
            <v>2.3.6.3.04</v>
          </cell>
        </row>
        <row r="169">
          <cell r="C169" t="str">
            <v>Pinzas para corte de tola</v>
          </cell>
          <cell r="D169" t="str">
            <v>unidad</v>
          </cell>
          <cell r="E169">
            <v>858.45</v>
          </cell>
          <cell r="F169" t="str">
            <v>2.3.6.3.04</v>
          </cell>
        </row>
        <row r="170">
          <cell r="C170" t="str">
            <v>Punta de Tria para Taladro</v>
          </cell>
          <cell r="D170" t="str">
            <v>unidad</v>
          </cell>
          <cell r="E170">
            <v>206.72329999999999</v>
          </cell>
          <cell r="F170" t="str">
            <v>2.3.6.3.04</v>
          </cell>
        </row>
        <row r="171">
          <cell r="C171" t="str">
            <v>PVC CR80/30 (kit de 500)</v>
          </cell>
          <cell r="D171" t="str">
            <v>unidad</v>
          </cell>
          <cell r="E171">
            <v>4425</v>
          </cell>
          <cell r="F171" t="str">
            <v>2.3.6.3.04</v>
          </cell>
        </row>
        <row r="172">
          <cell r="C172" t="str">
            <v>Rack (Palometas) de Pared para Monitor NK PVM-2701</v>
          </cell>
          <cell r="D172" t="str">
            <v>unidad</v>
          </cell>
          <cell r="E172">
            <v>13500.0026</v>
          </cell>
          <cell r="F172" t="str">
            <v>2.3.6.3.04</v>
          </cell>
        </row>
        <row r="173">
          <cell r="C173" t="str">
            <v>Rack de pared 7U con Bisagras</v>
          </cell>
          <cell r="D173" t="str">
            <v>unidad</v>
          </cell>
          <cell r="E173">
            <v>1416</v>
          </cell>
          <cell r="F173" t="str">
            <v>2.3.6.3.04</v>
          </cell>
        </row>
        <row r="174">
          <cell r="C174" t="str">
            <v>Tarugos Azules</v>
          </cell>
          <cell r="D174" t="str">
            <v>unidad</v>
          </cell>
          <cell r="E174">
            <v>3.54</v>
          </cell>
          <cell r="F174" t="str">
            <v>2.3.6.3.04</v>
          </cell>
        </row>
        <row r="175">
          <cell r="C175" t="str">
            <v>tee de 1 pulgada hg</v>
          </cell>
          <cell r="D175" t="str">
            <v>unidad</v>
          </cell>
          <cell r="E175">
            <v>73.16</v>
          </cell>
          <cell r="F175" t="str">
            <v>2.3.6.3.04</v>
          </cell>
        </row>
        <row r="176">
          <cell r="C176" t="str">
            <v>Tira de Lija 100/1</v>
          </cell>
          <cell r="D176" t="str">
            <v>unidad</v>
          </cell>
          <cell r="E176">
            <v>548.26499999999999</v>
          </cell>
          <cell r="F176" t="str">
            <v>2.3.6.3.04</v>
          </cell>
        </row>
        <row r="177">
          <cell r="C177" t="str">
            <v>Tira de Lija de Metal 12/1</v>
          </cell>
          <cell r="D177" t="str">
            <v>unidad</v>
          </cell>
          <cell r="E177">
            <v>526.32500000000005</v>
          </cell>
          <cell r="F177" t="str">
            <v>2.3.6.3.04</v>
          </cell>
        </row>
        <row r="178">
          <cell r="C178" t="str">
            <v>Tornillo para Tarugo Azul</v>
          </cell>
          <cell r="D178" t="str">
            <v>unidad</v>
          </cell>
          <cell r="E178">
            <v>3.54</v>
          </cell>
          <cell r="F178" t="str">
            <v>2.3.6.3.04</v>
          </cell>
        </row>
        <row r="179">
          <cell r="C179" t="str">
            <v>Tubo de Silicón Transparente</v>
          </cell>
          <cell r="D179" t="str">
            <v>unidad</v>
          </cell>
          <cell r="E179">
            <v>265.5</v>
          </cell>
          <cell r="F179" t="str">
            <v>2.3.6.3.04</v>
          </cell>
        </row>
        <row r="180">
          <cell r="C180" t="str">
            <v>Impresión Formularios (dos caras)</v>
          </cell>
          <cell r="D180" t="str">
            <v>unidad</v>
          </cell>
          <cell r="E180">
            <v>1.9823999999999999</v>
          </cell>
          <cell r="F180" t="str">
            <v xml:space="preserve">2.2.2.2.01 </v>
          </cell>
        </row>
        <row r="181">
          <cell r="C181" t="str">
            <v xml:space="preserve">Goma (No.265/70/16 para camioneta Toyota Hilux) </v>
          </cell>
          <cell r="D181" t="str">
            <v>unidad</v>
          </cell>
          <cell r="E181">
            <v>7773.84</v>
          </cell>
          <cell r="F181" t="str">
            <v>2.3.5.3.01</v>
          </cell>
        </row>
        <row r="182">
          <cell r="C182" t="str">
            <v xml:space="preserve">Gomas (No. 265/70/15 para jeep Chevrolet Brazer) </v>
          </cell>
          <cell r="D182" t="str">
            <v>unidad</v>
          </cell>
          <cell r="E182">
            <v>9343.24</v>
          </cell>
          <cell r="F182" t="str">
            <v>2.3.5.3.01</v>
          </cell>
        </row>
        <row r="183">
          <cell r="C183" t="str">
            <v>Neumáticos para Ford Ranger, Pirelli 265-70R-16</v>
          </cell>
          <cell r="D183" t="str">
            <v>unidad</v>
          </cell>
          <cell r="E183">
            <v>10915</v>
          </cell>
          <cell r="F183" t="str">
            <v>2.3.5.3.01</v>
          </cell>
        </row>
        <row r="184">
          <cell r="C184" t="str">
            <v>Neumáticos para Motocicleta 110/80-18-58, trasera, Michelin</v>
          </cell>
          <cell r="D184" t="str">
            <v>unidad</v>
          </cell>
          <cell r="E184">
            <v>3923.5</v>
          </cell>
          <cell r="F184" t="str">
            <v>2.3.5.3.01</v>
          </cell>
        </row>
        <row r="185">
          <cell r="C185" t="str">
            <v>Neumáticos para Motocicletas 80/90-21mc48p, delanteras Michelin</v>
          </cell>
          <cell r="D185" t="str">
            <v>unidad</v>
          </cell>
          <cell r="E185">
            <v>4543</v>
          </cell>
          <cell r="F185" t="str">
            <v>2.3.5.3.01</v>
          </cell>
        </row>
        <row r="186">
          <cell r="C186" t="str">
            <v>Neumáticos para Toyota Hilux, Firestone 265/70 R 16</v>
          </cell>
          <cell r="D186" t="str">
            <v>unidad</v>
          </cell>
          <cell r="E186">
            <v>9204</v>
          </cell>
          <cell r="F186" t="str">
            <v>2.3.5.3.01</v>
          </cell>
        </row>
        <row r="187">
          <cell r="C187" t="str">
            <v>Tubo de Neumáticos para Motocicleta, delantero, Michelin</v>
          </cell>
          <cell r="D187" t="str">
            <v>unidad</v>
          </cell>
          <cell r="E187">
            <v>1239</v>
          </cell>
          <cell r="F187" t="str">
            <v>2.3.5.3.01</v>
          </cell>
        </row>
        <row r="188">
          <cell r="C188" t="str">
            <v>Tubo de Neumáticos para Motocicleta, trasero, Michelin</v>
          </cell>
          <cell r="D188" t="str">
            <v>unidad</v>
          </cell>
          <cell r="E188">
            <v>1239</v>
          </cell>
          <cell r="F188" t="str">
            <v>2.3.5.3.01</v>
          </cell>
        </row>
        <row r="189">
          <cell r="C189" t="str">
            <v>Instalación, Correcion de Pintura, Cristal Delantero y Bumper de vehiculo</v>
          </cell>
          <cell r="D189" t="str">
            <v>unidad</v>
          </cell>
          <cell r="E189">
            <v>54999.99</v>
          </cell>
          <cell r="F189" t="str">
            <v>2.7.2.6.01</v>
          </cell>
        </row>
        <row r="190">
          <cell r="C190" t="str">
            <v>Mantenimiento de Vehículos</v>
          </cell>
          <cell r="D190" t="str">
            <v>unidad</v>
          </cell>
          <cell r="E190">
            <v>17023.8</v>
          </cell>
          <cell r="F190" t="str">
            <v>2.7.2.6.01</v>
          </cell>
        </row>
        <row r="191">
          <cell r="C191" t="str">
            <v xml:space="preserve">Mantenimiento y/o Reparación Impresora  Multifuncional </v>
          </cell>
          <cell r="D191" t="str">
            <v>unidad</v>
          </cell>
          <cell r="E191">
            <v>4130</v>
          </cell>
          <cell r="F191" t="str">
            <v>2.7.2.2.01</v>
          </cell>
        </row>
        <row r="192">
          <cell r="C192" t="str">
            <v>Mantenimiento y/o Reparación Impresora Laser</v>
          </cell>
          <cell r="D192" t="str">
            <v>unidad</v>
          </cell>
          <cell r="E192">
            <v>16048</v>
          </cell>
          <cell r="F192" t="str">
            <v>2.7.2.2.01</v>
          </cell>
        </row>
        <row r="193">
          <cell r="C193" t="str">
            <v>Servicio de Reparación y Mantenimiento de Fotocopiadora (anual)</v>
          </cell>
          <cell r="D193" t="str">
            <v>unidad</v>
          </cell>
          <cell r="E193">
            <v>24502.7</v>
          </cell>
          <cell r="F193" t="str">
            <v>2.7.2.2.01</v>
          </cell>
        </row>
        <row r="194">
          <cell r="C194" t="str">
            <v>Reparación de Tomógrafo General Electric Brights Speed, serial 277468nm5</v>
          </cell>
          <cell r="D194" t="str">
            <v>unidad</v>
          </cell>
          <cell r="E194">
            <v>715000</v>
          </cell>
          <cell r="F194" t="str">
            <v>2.7.2.4.01</v>
          </cell>
        </row>
        <row r="195">
          <cell r="C195" t="str">
            <v>Mantenimiento de Planta Electrica Cummins 20KVA</v>
          </cell>
          <cell r="D195" t="str">
            <v>unidad</v>
          </cell>
          <cell r="E195">
            <v>60742.81</v>
          </cell>
          <cell r="F195" t="str">
            <v>2.7.2.6.01</v>
          </cell>
        </row>
        <row r="196">
          <cell r="C196" t="str">
            <v>Mantenimiento y Reparación de Aire Acondicionado de 3 Toneladas</v>
          </cell>
          <cell r="D196" t="str">
            <v>unidad</v>
          </cell>
          <cell r="E196">
            <v>30385</v>
          </cell>
          <cell r="F196" t="str">
            <v>2.7.2.6.01</v>
          </cell>
        </row>
        <row r="197">
          <cell r="C197" t="str">
            <v>Reparacion y Mantenimiento Planta Eléctrica</v>
          </cell>
          <cell r="D197" t="str">
            <v>unidad</v>
          </cell>
          <cell r="E197">
            <v>79818.740000000005</v>
          </cell>
          <cell r="F197" t="str">
            <v>2.7.2.6.01</v>
          </cell>
        </row>
        <row r="198">
          <cell r="C198" t="str">
            <v>Servicio de Mantenimiento de Aire Acondicionado</v>
          </cell>
          <cell r="D198" t="str">
            <v>unidad</v>
          </cell>
          <cell r="E198">
            <v>4500</v>
          </cell>
          <cell r="F198" t="str">
            <v>2.2.7.2.01</v>
          </cell>
        </row>
        <row r="199">
          <cell r="C199" t="str">
            <v>Servicio de mantenimiento,lavado y brillado de piso</v>
          </cell>
          <cell r="D199" t="str">
            <v>unidad</v>
          </cell>
          <cell r="E199">
            <v>44840</v>
          </cell>
          <cell r="F199" t="str">
            <v>2.7.1.7.01</v>
          </cell>
        </row>
        <row r="200">
          <cell r="C200" t="str">
            <v>Servicios de Desinstalacion,  Instalación y Mantenimiento</v>
          </cell>
          <cell r="D200" t="str">
            <v>unidad</v>
          </cell>
          <cell r="E200">
            <v>8850</v>
          </cell>
          <cell r="F200" t="str">
            <v>2.7.2.6.01</v>
          </cell>
        </row>
        <row r="201">
          <cell r="C201" t="str">
            <v>Mantenimiento Planta Eléctrica</v>
          </cell>
          <cell r="D201" t="str">
            <v>unidad</v>
          </cell>
          <cell r="E201">
            <v>45459.5</v>
          </cell>
          <cell r="F201" t="str">
            <v>2.7.1.6.01</v>
          </cell>
        </row>
        <row r="202">
          <cell r="C202" t="str">
            <v>Suministro, Instalación y drenaje</v>
          </cell>
          <cell r="D202" t="str">
            <v>unidad</v>
          </cell>
          <cell r="E202">
            <v>7500</v>
          </cell>
          <cell r="F202" t="str">
            <v>2.7.1.4.01</v>
          </cell>
        </row>
        <row r="203">
          <cell r="C203" t="str">
            <v>Ambientador en Spray, diferentes Frangancias</v>
          </cell>
          <cell r="D203" t="str">
            <v>unidad</v>
          </cell>
          <cell r="E203">
            <v>68.44</v>
          </cell>
          <cell r="F203" t="str">
            <v>2.3.9.1.01</v>
          </cell>
        </row>
        <row r="204">
          <cell r="C204" t="str">
            <v>Carro de limpieza de 2 baldes</v>
          </cell>
          <cell r="D204" t="str">
            <v>unidad</v>
          </cell>
          <cell r="E204">
            <v>3935.3</v>
          </cell>
          <cell r="F204" t="str">
            <v>2.3.9.1.01</v>
          </cell>
        </row>
        <row r="205">
          <cell r="C205" t="str">
            <v>Cleaner, 1 Litro para Maquina ABX Micros 60</v>
          </cell>
          <cell r="D205" t="str">
            <v>unidad</v>
          </cell>
          <cell r="E205">
            <v>1548</v>
          </cell>
          <cell r="F205" t="str">
            <v>2.3.9.1.01</v>
          </cell>
        </row>
        <row r="206">
          <cell r="C206" t="str">
            <v>Cubo plastico , con brazalete en metal, Mediano</v>
          </cell>
          <cell r="D206" t="str">
            <v>unidad</v>
          </cell>
          <cell r="E206">
            <v>130</v>
          </cell>
          <cell r="F206" t="str">
            <v>2.3.9.1.01</v>
          </cell>
        </row>
        <row r="207">
          <cell r="C207" t="str">
            <v>Docenas de Brillo de Metal (Fregar)</v>
          </cell>
          <cell r="D207" t="str">
            <v>unidad</v>
          </cell>
          <cell r="E207">
            <v>341.02</v>
          </cell>
          <cell r="F207" t="str">
            <v>2.3.9.1.01</v>
          </cell>
        </row>
        <row r="208">
          <cell r="C208" t="str">
            <v>Escoba plastica</v>
          </cell>
          <cell r="D208" t="str">
            <v>unidad</v>
          </cell>
          <cell r="E208">
            <v>120</v>
          </cell>
          <cell r="F208" t="str">
            <v>2.3.9.1.01</v>
          </cell>
        </row>
        <row r="209">
          <cell r="C209" t="str">
            <v>Galón de Cloro</v>
          </cell>
          <cell r="D209" t="str">
            <v>galon</v>
          </cell>
          <cell r="E209">
            <v>57.784999999999997</v>
          </cell>
          <cell r="F209" t="str">
            <v>2.3.9.1.01</v>
          </cell>
        </row>
        <row r="210">
          <cell r="C210" t="str">
            <v>Galones de Limpia Cristales</v>
          </cell>
          <cell r="D210" t="str">
            <v>galon</v>
          </cell>
          <cell r="E210">
            <v>118</v>
          </cell>
          <cell r="F210" t="str">
            <v>2.3.9.1.01</v>
          </cell>
        </row>
        <row r="211">
          <cell r="C211" t="str">
            <v>Jabón Liquido Lavaplatos</v>
          </cell>
          <cell r="D211" t="str">
            <v>galon</v>
          </cell>
          <cell r="E211">
            <v>138.06</v>
          </cell>
          <cell r="F211" t="str">
            <v>2.3.9.1.01</v>
          </cell>
        </row>
        <row r="212">
          <cell r="C212" t="str">
            <v>Jabón Liquido para Manos</v>
          </cell>
          <cell r="D212" t="str">
            <v>galon</v>
          </cell>
          <cell r="E212">
            <v>136.88</v>
          </cell>
          <cell r="F212" t="str">
            <v>2.3.9.1.01</v>
          </cell>
        </row>
        <row r="213">
          <cell r="C213" t="str">
            <v>Neutralizador de Olor</v>
          </cell>
          <cell r="D213" t="str">
            <v>unidad</v>
          </cell>
          <cell r="E213">
            <v>270</v>
          </cell>
          <cell r="F213" t="str">
            <v>2.3.9.1.01</v>
          </cell>
        </row>
        <row r="214">
          <cell r="C214" t="str">
            <v xml:space="preserve">Pinespuma </v>
          </cell>
          <cell r="D214" t="str">
            <v>unidad</v>
          </cell>
          <cell r="E214">
            <v>300</v>
          </cell>
          <cell r="F214" t="str">
            <v>2.3.9.1.01</v>
          </cell>
        </row>
        <row r="215">
          <cell r="C215" t="str">
            <v>Rastrillo plastico palo en  en madera</v>
          </cell>
          <cell r="D215" t="str">
            <v>unidad</v>
          </cell>
          <cell r="E215">
            <v>160</v>
          </cell>
          <cell r="F215" t="str">
            <v>2.3.9.1.01</v>
          </cell>
        </row>
        <row r="216">
          <cell r="C216" t="str">
            <v>Saco de Detergente en Polvo</v>
          </cell>
          <cell r="D216" t="str">
            <v>unidad</v>
          </cell>
          <cell r="E216">
            <v>728.06</v>
          </cell>
          <cell r="F216" t="str">
            <v>2.3.9.1.01</v>
          </cell>
        </row>
        <row r="217">
          <cell r="C217" t="str">
            <v>Suaper</v>
          </cell>
          <cell r="D217" t="str">
            <v>unidad</v>
          </cell>
          <cell r="E217">
            <v>125</v>
          </cell>
          <cell r="F217" t="str">
            <v>2.3.9.1.01</v>
          </cell>
        </row>
        <row r="218">
          <cell r="C218" t="str">
            <v>Bancada de 3 asientos</v>
          </cell>
          <cell r="D218" t="str">
            <v>unidad</v>
          </cell>
          <cell r="E218">
            <v>7123.8959999999997</v>
          </cell>
          <cell r="F218" t="str">
            <v>2.6.1.2.02</v>
          </cell>
        </row>
        <row r="219">
          <cell r="C219" t="str">
            <v>Bancada de 4 asientos</v>
          </cell>
          <cell r="D219" t="str">
            <v>unidad</v>
          </cell>
          <cell r="E219">
            <v>13570</v>
          </cell>
          <cell r="F219" t="str">
            <v>2.6.1.2.02</v>
          </cell>
        </row>
        <row r="220">
          <cell r="C220" t="str">
            <v>Anaquel metalico de 5 niveles</v>
          </cell>
          <cell r="D220" t="str">
            <v>unidad</v>
          </cell>
          <cell r="E220">
            <v>6938.4</v>
          </cell>
          <cell r="F220" t="str">
            <v>2.6.1.1.02</v>
          </cell>
        </row>
        <row r="221">
          <cell r="C221" t="str">
            <v>Anaqueles de Metal de 1.20m+0.60 cm</v>
          </cell>
          <cell r="D221" t="str">
            <v>unidad</v>
          </cell>
          <cell r="E221">
            <v>11800</v>
          </cell>
          <cell r="F221" t="str">
            <v>2.6.1.1.01</v>
          </cell>
        </row>
        <row r="222">
          <cell r="C222" t="str">
            <v>Anaqueles de Metal de 1.m+0.60 cm</v>
          </cell>
          <cell r="D222" t="str">
            <v>unidad</v>
          </cell>
          <cell r="E222">
            <v>10620</v>
          </cell>
          <cell r="F222" t="str">
            <v>2.6.1.1.01</v>
          </cell>
        </row>
        <row r="223">
          <cell r="C223" t="str">
            <v>Archivador metálico de 4 gavetas.</v>
          </cell>
          <cell r="D223" t="str">
            <v>unidad</v>
          </cell>
          <cell r="E223">
            <v>8142</v>
          </cell>
          <cell r="F223" t="str">
            <v>2.6.1.1.02</v>
          </cell>
        </row>
        <row r="224">
          <cell r="C224" t="str">
            <v>Archivos Laterales 2.3 de 4 gavetas</v>
          </cell>
          <cell r="D224" t="str">
            <v>unidad</v>
          </cell>
          <cell r="E224">
            <v>11227.8771</v>
          </cell>
          <cell r="F224" t="str">
            <v>2.6.1.1.01</v>
          </cell>
        </row>
        <row r="225">
          <cell r="C225" t="str">
            <v>Armario metálico dobles o lockers con ojete para candado.</v>
          </cell>
          <cell r="D225" t="str">
            <v>unidad</v>
          </cell>
          <cell r="E225">
            <v>8496</v>
          </cell>
          <cell r="F225" t="str">
            <v>2.6.1.1.02</v>
          </cell>
        </row>
        <row r="226">
          <cell r="C226" t="str">
            <v>Bandeja metálica rodable de sobre cama para alimentos</v>
          </cell>
          <cell r="D226" t="str">
            <v>unidad</v>
          </cell>
          <cell r="E226">
            <v>5605</v>
          </cell>
          <cell r="F226" t="str">
            <v>2.6.1.1.02</v>
          </cell>
        </row>
        <row r="227">
          <cell r="C227" t="str">
            <v>Cubiculos (1.05mt x 1.00mt x 0.60mt)</v>
          </cell>
          <cell r="D227" t="str">
            <v>unidad</v>
          </cell>
          <cell r="E227">
            <v>14160</v>
          </cell>
          <cell r="F227" t="str">
            <v>2.6.1.1.01</v>
          </cell>
        </row>
        <row r="228">
          <cell r="C228" t="str">
            <v>Cubo metalico para desperdicios con tapa accionada a pedal</v>
          </cell>
          <cell r="D228" t="str">
            <v>unidad</v>
          </cell>
          <cell r="E228">
            <v>1121</v>
          </cell>
          <cell r="F228" t="str">
            <v>2.6.1.1.02</v>
          </cell>
        </row>
        <row r="229">
          <cell r="C229" t="str">
            <v>Dispositivo de Paso Rápido de Peajes para Vehículos</v>
          </cell>
          <cell r="D229" t="str">
            <v>unidad</v>
          </cell>
          <cell r="E229">
            <v>450</v>
          </cell>
          <cell r="F229" t="str">
            <v>2.6.1.1.01</v>
          </cell>
        </row>
        <row r="230">
          <cell r="C230" t="str">
            <v>Escritorio metálico de 2 cajones de 100 x 60 cms.</v>
          </cell>
          <cell r="D230" t="str">
            <v>unidad</v>
          </cell>
          <cell r="E230">
            <v>5900</v>
          </cell>
          <cell r="F230" t="str">
            <v>2.6.1.1.02</v>
          </cell>
        </row>
        <row r="231">
          <cell r="C231" t="str">
            <v>Gabinetes Aereos 1.00mt con puerta tipo tambor</v>
          </cell>
          <cell r="D231" t="str">
            <v>unidad</v>
          </cell>
          <cell r="E231">
            <v>14160</v>
          </cell>
          <cell r="F231" t="str">
            <v>2.6.1.1.01</v>
          </cell>
        </row>
        <row r="232">
          <cell r="C232" t="str">
            <v>Mesa comedor con 4 sillas</v>
          </cell>
          <cell r="D232" t="str">
            <v>unidad</v>
          </cell>
          <cell r="E232">
            <v>18880</v>
          </cell>
          <cell r="F232" t="str">
            <v>2.6.1.1.02</v>
          </cell>
        </row>
        <row r="233">
          <cell r="C233" t="str">
            <v>Silla metálica giratoria rodable con asiento alto</v>
          </cell>
          <cell r="D233" t="str">
            <v>unidad</v>
          </cell>
          <cell r="E233">
            <v>4130</v>
          </cell>
          <cell r="F233" t="str">
            <v>2.6.1.1.02</v>
          </cell>
        </row>
        <row r="234">
          <cell r="C234" t="str">
            <v>Silla secretarial</v>
          </cell>
          <cell r="D234" t="str">
            <v>unidad</v>
          </cell>
          <cell r="E234">
            <v>2950</v>
          </cell>
          <cell r="F234" t="str">
            <v>2.6.1.1.02</v>
          </cell>
        </row>
        <row r="235">
          <cell r="C235" t="str">
            <v>Sillas de Oficina sin brazo, con soporte lumbar</v>
          </cell>
          <cell r="D235" t="str">
            <v>unidad</v>
          </cell>
          <cell r="E235">
            <v>7949.66</v>
          </cell>
          <cell r="F235" t="str">
            <v>2.6.1.1.01</v>
          </cell>
        </row>
        <row r="236">
          <cell r="C236" t="str">
            <v>Sillas de visitas</v>
          </cell>
          <cell r="D236" t="str">
            <v>unidad</v>
          </cell>
          <cell r="E236">
            <v>1303.9000000000001</v>
          </cell>
          <cell r="F236" t="str">
            <v>2.6.1.1.01</v>
          </cell>
        </row>
        <row r="237">
          <cell r="C237" t="str">
            <v>Sillas secretariales sin brazo con soporte lumbar</v>
          </cell>
          <cell r="D237" t="str">
            <v>unidad</v>
          </cell>
          <cell r="E237">
            <v>7949.66</v>
          </cell>
          <cell r="F237" t="str">
            <v>2.6.1.1.01</v>
          </cell>
        </row>
        <row r="238">
          <cell r="C238" t="str">
            <v>Sillón ejecutivo color negro, con brazo, soporte lumbar, en leader</v>
          </cell>
          <cell r="D238" t="str">
            <v>unidad</v>
          </cell>
          <cell r="E238">
            <v>9912</v>
          </cell>
          <cell r="F238" t="str">
            <v>2.6.1.1.01</v>
          </cell>
        </row>
        <row r="239">
          <cell r="C239" t="str">
            <v>Sillon Ergonomico o Postural color negro</v>
          </cell>
          <cell r="D239" t="str">
            <v>unidad</v>
          </cell>
          <cell r="E239">
            <v>14004.83</v>
          </cell>
          <cell r="F239" t="str">
            <v>2.6.1.1.02</v>
          </cell>
        </row>
        <row r="240">
          <cell r="C240" t="str">
            <v>Sillón para sala de reuniones</v>
          </cell>
          <cell r="D240" t="str">
            <v>unidad</v>
          </cell>
          <cell r="E240">
            <v>12019.008</v>
          </cell>
          <cell r="F240" t="str">
            <v>2.6.1.1.02</v>
          </cell>
        </row>
        <row r="241">
          <cell r="C241" t="str">
            <v>Sillón semiejecutivo sin porta brazos unipersonal</v>
          </cell>
          <cell r="D241" t="str">
            <v>unidad</v>
          </cell>
          <cell r="E241">
            <v>4378.9799999999996</v>
          </cell>
          <cell r="F241" t="str">
            <v>2.6.1.1.01</v>
          </cell>
        </row>
        <row r="242">
          <cell r="C242" t="str">
            <v>Taburete metálico asiento giratorio rodable con espaldar.</v>
          </cell>
          <cell r="D242" t="str">
            <v>unidad</v>
          </cell>
          <cell r="E242">
            <v>3482.18</v>
          </cell>
          <cell r="F242" t="str">
            <v>2.6.1.1.02</v>
          </cell>
        </row>
        <row r="243">
          <cell r="C243" t="str">
            <v>Taburete metalico giratorio con espaldar para anestesiologo</v>
          </cell>
          <cell r="D243" t="str">
            <v>unidad</v>
          </cell>
          <cell r="E243">
            <v>6755.7359999999999</v>
          </cell>
          <cell r="F243" t="str">
            <v>2.6.1.1.02</v>
          </cell>
        </row>
        <row r="244">
          <cell r="C244" t="str">
            <v xml:space="preserve"> Adecuación Local </v>
          </cell>
          <cell r="D244" t="str">
            <v>unidad</v>
          </cell>
          <cell r="F244" t="str">
            <v>2.7.1.1.01</v>
          </cell>
        </row>
        <row r="245">
          <cell r="C245" t="str">
            <v>Bomba de agua de 1.5 hp, doble impele</v>
          </cell>
          <cell r="D245" t="str">
            <v>unidad</v>
          </cell>
          <cell r="E245">
            <v>36028.94</v>
          </cell>
          <cell r="F245" t="str">
            <v>2.6.5.8.01</v>
          </cell>
        </row>
        <row r="246">
          <cell r="C246" t="str">
            <v>Bomba de Agua de 3HP - 110-220V</v>
          </cell>
          <cell r="D246" t="str">
            <v>unidad</v>
          </cell>
          <cell r="E246">
            <v>30591.5</v>
          </cell>
          <cell r="F246" t="str">
            <v>2.6.5.8.01</v>
          </cell>
        </row>
        <row r="247">
          <cell r="C247" t="str">
            <v>Gato Hidráulico 2 TOM. TW</v>
          </cell>
          <cell r="D247" t="str">
            <v>unidad</v>
          </cell>
          <cell r="E247">
            <v>626.58000000000004</v>
          </cell>
          <cell r="F247" t="str">
            <v>2.6.5.8.01</v>
          </cell>
        </row>
        <row r="248">
          <cell r="C248" t="str">
            <v>Tanque de hidroneumatico de 120 galones - alta presion</v>
          </cell>
          <cell r="D248" t="str">
            <v>unidad</v>
          </cell>
          <cell r="E248">
            <v>62031.42</v>
          </cell>
          <cell r="F248" t="str">
            <v>2.6.5.8.01</v>
          </cell>
        </row>
        <row r="249">
          <cell r="C249" t="str">
            <v>Peaje (por vehiculo)</v>
          </cell>
          <cell r="D249" t="str">
            <v>unidad</v>
          </cell>
          <cell r="E249">
            <v>60</v>
          </cell>
          <cell r="F249" t="str">
            <v>2.2.4.4.01</v>
          </cell>
        </row>
        <row r="250">
          <cell r="C250" t="str">
            <v>Cemento de pvc de 16oz</v>
          </cell>
          <cell r="D250" t="str">
            <v>unidad</v>
          </cell>
          <cell r="E250">
            <v>487.34</v>
          </cell>
          <cell r="F250" t="str">
            <v>2.3.7.2.06</v>
          </cell>
        </row>
        <row r="251">
          <cell r="C251" t="str">
            <v>Pastas de cloro de cisternas 200GRS</v>
          </cell>
          <cell r="D251" t="str">
            <v>unidad</v>
          </cell>
          <cell r="E251">
            <v>88.5</v>
          </cell>
          <cell r="F251" t="str">
            <v>2.3.7.2.06</v>
          </cell>
        </row>
        <row r="252">
          <cell r="C252" t="str">
            <v>Calcomanias</v>
          </cell>
          <cell r="D252" t="str">
            <v>unidad</v>
          </cell>
          <cell r="E252">
            <v>177</v>
          </cell>
          <cell r="F252" t="str">
            <v>2.3.3.3.01</v>
          </cell>
        </row>
        <row r="253">
          <cell r="C253" t="str">
            <v>Letrero en Acrílico rotulado en Vinil adhesivo, Tornillos Decorativo (0.71mt x 1.06mt) con instalación</v>
          </cell>
          <cell r="D253" t="str">
            <v>unidad</v>
          </cell>
          <cell r="E253">
            <v>5959</v>
          </cell>
          <cell r="F253" t="str">
            <v>2.3.3.3.01</v>
          </cell>
        </row>
        <row r="254">
          <cell r="C254" t="str">
            <v>Cemento blanco</v>
          </cell>
          <cell r="D254" t="str">
            <v>libra</v>
          </cell>
          <cell r="E254">
            <v>18.88</v>
          </cell>
          <cell r="F254" t="str">
            <v>2.3.6.1.01</v>
          </cell>
        </row>
        <row r="255">
          <cell r="C255" t="str">
            <v>Inodoros color blanco</v>
          </cell>
          <cell r="D255" t="str">
            <v>unidad</v>
          </cell>
          <cell r="E255">
            <v>4124.1000000000004</v>
          </cell>
          <cell r="F255" t="str">
            <v>2.3.6.2.02</v>
          </cell>
        </row>
        <row r="256">
          <cell r="C256" t="str">
            <v>Lavamanos con pedestal color blanco</v>
          </cell>
          <cell r="D256" t="str">
            <v>unidad</v>
          </cell>
          <cell r="E256">
            <v>4737.7</v>
          </cell>
          <cell r="F256" t="str">
            <v>2.3.6.2.02</v>
          </cell>
        </row>
        <row r="257">
          <cell r="C257" t="str">
            <v>Pedestal de Lavamanos color blanco</v>
          </cell>
          <cell r="D257" t="str">
            <v>unidad</v>
          </cell>
          <cell r="E257">
            <v>1239</v>
          </cell>
          <cell r="F257" t="str">
            <v>2.3.6.2.02</v>
          </cell>
        </row>
        <row r="258">
          <cell r="C258" t="str">
            <v>Carpetas Azules de 5 Pulgadas con 3 aros.</v>
          </cell>
          <cell r="D258" t="str">
            <v>unidad</v>
          </cell>
          <cell r="E258">
            <v>711.54</v>
          </cell>
          <cell r="F258" t="str">
            <v>2.3.3.3.01</v>
          </cell>
        </row>
        <row r="259">
          <cell r="C259" t="str">
            <v>Carpetas institucionales con bolsillo full color, Cartón 9x12</v>
          </cell>
          <cell r="D259" t="str">
            <v>unidad</v>
          </cell>
          <cell r="E259">
            <v>30.68</v>
          </cell>
          <cell r="F259" t="str">
            <v>2.3.3.3.01</v>
          </cell>
        </row>
        <row r="260">
          <cell r="C260" t="str">
            <v>Carpetas No.1, Blanca c/Cover</v>
          </cell>
          <cell r="D260" t="str">
            <v>unidad</v>
          </cell>
          <cell r="E260">
            <v>93.22</v>
          </cell>
          <cell r="F260" t="str">
            <v>2.3.3.2.01</v>
          </cell>
        </row>
        <row r="261">
          <cell r="C261" t="str">
            <v>Carpetas No.2</v>
          </cell>
          <cell r="D261" t="str">
            <v>unidad</v>
          </cell>
          <cell r="E261">
            <v>140.125</v>
          </cell>
          <cell r="F261" t="str">
            <v>2.3.3.2.01</v>
          </cell>
        </row>
        <row r="262">
          <cell r="C262" t="str">
            <v>Carpetas No.3</v>
          </cell>
          <cell r="D262" t="str">
            <v>unidad</v>
          </cell>
          <cell r="E262">
            <v>194.7</v>
          </cell>
          <cell r="F262" t="str">
            <v>2.3.3.2.01</v>
          </cell>
        </row>
        <row r="263">
          <cell r="C263" t="str">
            <v>Carpetas No.4</v>
          </cell>
          <cell r="D263" t="str">
            <v>unidad</v>
          </cell>
          <cell r="E263">
            <v>334.82499999999999</v>
          </cell>
          <cell r="F263" t="str">
            <v>2.3.3.2.01</v>
          </cell>
        </row>
        <row r="264">
          <cell r="C264" t="str">
            <v xml:space="preserve">Carpetas No.5, Blanca c/Cover </v>
          </cell>
          <cell r="D264" t="str">
            <v>unidad</v>
          </cell>
          <cell r="E264">
            <v>474.36</v>
          </cell>
          <cell r="F264" t="str">
            <v>2.3.3.2.01</v>
          </cell>
        </row>
        <row r="265">
          <cell r="C265" t="str">
            <v>Fardos de Papel Higiénico Jumbo</v>
          </cell>
          <cell r="D265" t="str">
            <v>unidad</v>
          </cell>
          <cell r="E265">
            <v>548.70000000000005</v>
          </cell>
          <cell r="F265" t="str">
            <v>2.3.3.2.01</v>
          </cell>
        </row>
        <row r="266">
          <cell r="C266" t="str">
            <v>Fardos de Papel Toalla</v>
          </cell>
          <cell r="D266" t="str">
            <v>unidad</v>
          </cell>
          <cell r="E266">
            <v>628.94000000000005</v>
          </cell>
          <cell r="F266" t="str">
            <v>2.3.3.2.01</v>
          </cell>
        </row>
        <row r="267">
          <cell r="C267" t="str">
            <v>Fardos de Servilletas</v>
          </cell>
          <cell r="D267" t="str">
            <v>unidad</v>
          </cell>
          <cell r="E267">
            <v>401.2</v>
          </cell>
          <cell r="F267" t="str">
            <v>2.3.3.2.01</v>
          </cell>
        </row>
        <row r="268">
          <cell r="C268" t="str">
            <v>Fólder de bolsillo color azul</v>
          </cell>
          <cell r="D268" t="str">
            <v>unidad</v>
          </cell>
          <cell r="E268">
            <v>526.57500000000005</v>
          </cell>
          <cell r="F268" t="str">
            <v>2.3.3.2.01</v>
          </cell>
        </row>
        <row r="269">
          <cell r="C269" t="str">
            <v>Folders 8 1/2x 11 (100/1) Impropapel</v>
          </cell>
          <cell r="D269" t="str">
            <v>Caja</v>
          </cell>
          <cell r="E269">
            <v>175.82</v>
          </cell>
          <cell r="F269" t="str">
            <v>2.3.3.2.01</v>
          </cell>
        </row>
        <row r="270">
          <cell r="C270" t="str">
            <v>Folders 8 1/2x 11 (100/1), de Colores</v>
          </cell>
          <cell r="D270" t="str">
            <v>Caja</v>
          </cell>
          <cell r="E270">
            <v>531</v>
          </cell>
          <cell r="F270" t="str">
            <v>2.3.3.2.01</v>
          </cell>
        </row>
        <row r="271">
          <cell r="C271" t="str">
            <v>Folders 8 1/2x 13 (100/1), Ofi Folder</v>
          </cell>
          <cell r="D271" t="str">
            <v>Caja</v>
          </cell>
          <cell r="E271">
            <v>233.64</v>
          </cell>
          <cell r="F271" t="str">
            <v>2.3.3.2.01</v>
          </cell>
        </row>
        <row r="272">
          <cell r="C272" t="str">
            <v>Folders 8 1/2x 13 (100/1), Ofinota</v>
          </cell>
          <cell r="D272" t="str">
            <v>Caja</v>
          </cell>
          <cell r="E272">
            <v>260.00110000000001</v>
          </cell>
          <cell r="F272" t="str">
            <v>2.3.3.2.01</v>
          </cell>
        </row>
        <row r="273">
          <cell r="C273" t="str">
            <v>Formulario de Requisicion de Materiales de 50 juegos con 3 autocopias</v>
          </cell>
          <cell r="D273" t="str">
            <v>unidad</v>
          </cell>
          <cell r="E273">
            <v>283.2</v>
          </cell>
          <cell r="F273" t="str">
            <v>2.3.3.3.01</v>
          </cell>
        </row>
        <row r="274">
          <cell r="C274" t="str">
            <v>Libretas Rayadas 5x8 (docena)</v>
          </cell>
          <cell r="D274" t="str">
            <v>unidad</v>
          </cell>
          <cell r="E274">
            <v>132.75</v>
          </cell>
          <cell r="F274" t="str">
            <v>2.3.3.2.01</v>
          </cell>
        </row>
        <row r="275">
          <cell r="C275" t="str">
            <v>Libretas Rayadas 8 1/2 x 11 (docena)</v>
          </cell>
          <cell r="D275" t="str">
            <v>unidad</v>
          </cell>
          <cell r="E275">
            <v>368.75</v>
          </cell>
          <cell r="F275" t="str">
            <v>2.3.3.2.01</v>
          </cell>
        </row>
        <row r="276">
          <cell r="C276" t="str">
            <v>Máquinas sumadoras Electrónicas</v>
          </cell>
          <cell r="D276" t="str">
            <v>unidad</v>
          </cell>
          <cell r="E276">
            <v>5546</v>
          </cell>
          <cell r="F276" t="str">
            <v>2.3.3.3.01</v>
          </cell>
        </row>
        <row r="277">
          <cell r="C277" t="str">
            <v>Resma de Hojas timbradas con Logo de la Institución 8 1/2 x 11 (Bond 24)</v>
          </cell>
          <cell r="D277" t="str">
            <v>unidad</v>
          </cell>
          <cell r="E277">
            <v>1215.4000000000001</v>
          </cell>
          <cell r="F277" t="str">
            <v>2.3.3.3.01</v>
          </cell>
        </row>
        <row r="278">
          <cell r="C278" t="str">
            <v>Resma de Papel 8 1/2x11</v>
          </cell>
          <cell r="D278" t="str">
            <v>resma</v>
          </cell>
          <cell r="E278">
            <v>139.24</v>
          </cell>
          <cell r="F278" t="str">
            <v>2.3.3.1.01</v>
          </cell>
        </row>
        <row r="279">
          <cell r="C279" t="str">
            <v>Resma de Papel 8 1/2x14</v>
          </cell>
          <cell r="D279" t="str">
            <v>resma</v>
          </cell>
          <cell r="E279">
            <v>194.7</v>
          </cell>
          <cell r="F279" t="str">
            <v>2.3.3.1.01</v>
          </cell>
        </row>
        <row r="280">
          <cell r="C280" t="str">
            <v>Rollo de Papel para Sumadora, 21/4¨x120 Import</v>
          </cell>
          <cell r="D280" t="str">
            <v>unidad</v>
          </cell>
          <cell r="E280">
            <v>12.803000000000001</v>
          </cell>
          <cell r="F280" t="str">
            <v>2.3.3.2.01</v>
          </cell>
        </row>
        <row r="281">
          <cell r="C281" t="str">
            <v>Sobres para Carta (cajas) 500/1</v>
          </cell>
          <cell r="D281" t="str">
            <v>unidad</v>
          </cell>
          <cell r="E281">
            <v>663.75</v>
          </cell>
          <cell r="F281" t="str">
            <v>2.3.3.2.01</v>
          </cell>
        </row>
        <row r="282">
          <cell r="C282" t="str">
            <v>Sumadoras Electricas</v>
          </cell>
          <cell r="D282" t="str">
            <v>unidad</v>
          </cell>
          <cell r="E282">
            <v>6149.9943000000003</v>
          </cell>
          <cell r="F282" t="str">
            <v>2.3.3.3.01</v>
          </cell>
        </row>
        <row r="283">
          <cell r="C283" t="str">
            <v xml:space="preserve">Cristal Delantero para Isuzu D-Max </v>
          </cell>
          <cell r="D283" t="str">
            <v>unidad</v>
          </cell>
          <cell r="E283">
            <v>6490</v>
          </cell>
          <cell r="F283" t="str">
            <v>2.3.6.2.01</v>
          </cell>
        </row>
        <row r="284">
          <cell r="C284" t="str">
            <v xml:space="preserve">Cristal Delantero para Mitsubishi L200 </v>
          </cell>
          <cell r="D284" t="str">
            <v>unidad</v>
          </cell>
          <cell r="E284">
            <v>6490</v>
          </cell>
          <cell r="F284" t="str">
            <v>2.3.6.2.01</v>
          </cell>
        </row>
        <row r="285">
          <cell r="C285" t="str">
            <v xml:space="preserve">Cristal Delantero para Nissan Frontier </v>
          </cell>
          <cell r="D285" t="str">
            <v>unidad</v>
          </cell>
          <cell r="E285">
            <v>6490</v>
          </cell>
          <cell r="F285" t="str">
            <v>2.3.6.2.01</v>
          </cell>
        </row>
        <row r="286">
          <cell r="C286" t="str">
            <v>Cristal Delantero para Toyota Fortunner</v>
          </cell>
          <cell r="D286" t="str">
            <v>unidad</v>
          </cell>
          <cell r="E286">
            <v>6490</v>
          </cell>
          <cell r="F286" t="str">
            <v>2.3.6.2.01</v>
          </cell>
        </row>
        <row r="287">
          <cell r="C287" t="str">
            <v xml:space="preserve">Cristal Delantero para Toyota Hilux </v>
          </cell>
          <cell r="D287" t="str">
            <v>unidad</v>
          </cell>
          <cell r="E287">
            <v>6490</v>
          </cell>
          <cell r="F287" t="str">
            <v>2.3.6.2.01</v>
          </cell>
        </row>
        <row r="288">
          <cell r="C288" t="str">
            <v>Alambre STD No. 12 (2.5 mm) Rollo</v>
          </cell>
          <cell r="D288" t="str">
            <v>unidad</v>
          </cell>
          <cell r="E288">
            <v>2205.7732999999998</v>
          </cell>
          <cell r="F288" t="str">
            <v>2.3.9.6.01</v>
          </cell>
        </row>
        <row r="289">
          <cell r="C289" t="str">
            <v>Alicate Eléctrico 9'' TRUPER (12351)</v>
          </cell>
          <cell r="D289" t="str">
            <v>unidad</v>
          </cell>
          <cell r="E289">
            <v>501.5</v>
          </cell>
          <cell r="F289" t="str">
            <v>2.3.9.6.01</v>
          </cell>
        </row>
        <row r="290">
          <cell r="C290" t="str">
            <v>Bateria AA (docenas) Maxell</v>
          </cell>
          <cell r="D290" t="str">
            <v>unidad</v>
          </cell>
          <cell r="E290">
            <v>442.5</v>
          </cell>
          <cell r="F290" t="str">
            <v>2.3.9.6.01</v>
          </cell>
        </row>
        <row r="291">
          <cell r="C291" t="str">
            <v>Bateria AAA  (docenas), Insterstate</v>
          </cell>
          <cell r="D291" t="str">
            <v>unidad</v>
          </cell>
          <cell r="E291">
            <v>531</v>
          </cell>
          <cell r="F291" t="str">
            <v>2.3.9.6.01</v>
          </cell>
        </row>
        <row r="292">
          <cell r="C292" t="str">
            <v>Bateria AAA  Maxell (docenas)</v>
          </cell>
          <cell r="D292" t="str">
            <v>unidad</v>
          </cell>
          <cell r="E292">
            <v>796.5</v>
          </cell>
          <cell r="F292" t="str">
            <v>2.3.9.6.01</v>
          </cell>
        </row>
        <row r="293">
          <cell r="C293" t="str">
            <v>Baterías de Vehículos para Isuzu D-Max</v>
          </cell>
          <cell r="D293" t="str">
            <v>unidad</v>
          </cell>
          <cell r="E293">
            <v>5640.4</v>
          </cell>
          <cell r="F293" t="str">
            <v>2.3.9.6.01</v>
          </cell>
        </row>
        <row r="294">
          <cell r="C294" t="str">
            <v>Baterías de Vehículos para Nissan Frontier</v>
          </cell>
          <cell r="D294" t="str">
            <v>unidad</v>
          </cell>
          <cell r="E294">
            <v>5640.4</v>
          </cell>
          <cell r="F294" t="str">
            <v>2.3.9.6.01</v>
          </cell>
        </row>
        <row r="295">
          <cell r="C295" t="str">
            <v>Baterías de Vehículos para Nissan Patrol</v>
          </cell>
          <cell r="D295" t="str">
            <v>unidad</v>
          </cell>
          <cell r="E295">
            <v>5640.4</v>
          </cell>
          <cell r="F295" t="str">
            <v>2.3.9.6.01</v>
          </cell>
        </row>
        <row r="296">
          <cell r="C296" t="str">
            <v>Baterías de Vehículos para Toyota Corolla</v>
          </cell>
          <cell r="D296" t="str">
            <v>unidad</v>
          </cell>
          <cell r="E296">
            <v>4366</v>
          </cell>
          <cell r="F296" t="str">
            <v>2.3.9.6.01</v>
          </cell>
        </row>
        <row r="297">
          <cell r="C297" t="str">
            <v>Baterías para UPS de Tomógrafo ( capacidad 80KVA/64KVA)</v>
          </cell>
          <cell r="D297" t="str">
            <v>unidad</v>
          </cell>
          <cell r="E297">
            <v>15611.4</v>
          </cell>
          <cell r="F297" t="str">
            <v>2.3.9.6.01</v>
          </cell>
        </row>
        <row r="298">
          <cell r="C298" t="str">
            <v>Bombillo Pequeño 25W, Bajo Consumo</v>
          </cell>
          <cell r="D298" t="str">
            <v>unidad</v>
          </cell>
          <cell r="E298">
            <v>179.15</v>
          </cell>
          <cell r="F298" t="str">
            <v>2.3.9.6.01</v>
          </cell>
        </row>
        <row r="299">
          <cell r="C299" t="str">
            <v>Extensiones elécricas de 10 pies, color mamey (3M) 48006 Voltech</v>
          </cell>
          <cell r="D299" t="str">
            <v>unidad</v>
          </cell>
          <cell r="E299">
            <v>194.7</v>
          </cell>
          <cell r="F299" t="str">
            <v>2.3.9.6.01</v>
          </cell>
        </row>
        <row r="300">
          <cell r="C300" t="str">
            <v>Fotocelda con Base</v>
          </cell>
          <cell r="D300" t="str">
            <v>unidad</v>
          </cell>
          <cell r="E300">
            <v>672.6</v>
          </cell>
          <cell r="F300" t="str">
            <v>2.3.9.6.01</v>
          </cell>
        </row>
        <row r="301">
          <cell r="C301" t="str">
            <v>Main Breaker Trifasico de 240 voltios</v>
          </cell>
          <cell r="D301" t="str">
            <v>unidad</v>
          </cell>
          <cell r="E301">
            <v>20650</v>
          </cell>
          <cell r="F301" t="str">
            <v>2.3.9.6.01</v>
          </cell>
        </row>
        <row r="302">
          <cell r="C302" t="str">
            <v>Reflectores LED 100W</v>
          </cell>
          <cell r="D302" t="str">
            <v>unidad</v>
          </cell>
          <cell r="E302">
            <v>4661</v>
          </cell>
          <cell r="F302" t="str">
            <v>2.3.9.6.01</v>
          </cell>
        </row>
        <row r="303">
          <cell r="C303" t="str">
            <v>Regletas 6 Salidas Voltech</v>
          </cell>
          <cell r="D303" t="str">
            <v>unidad</v>
          </cell>
          <cell r="E303">
            <v>525.1</v>
          </cell>
          <cell r="F303" t="str">
            <v>2.3.9.6.01</v>
          </cell>
        </row>
        <row r="304">
          <cell r="C304" t="str">
            <v>Switch 24 puertos Gigabit (No POE)</v>
          </cell>
          <cell r="D304" t="str">
            <v>unidad</v>
          </cell>
          <cell r="E304">
            <v>6384.19</v>
          </cell>
          <cell r="F304" t="str">
            <v>2.3.9.6.01</v>
          </cell>
        </row>
        <row r="305">
          <cell r="C305" t="str">
            <v>Tape 3M Scoth-23 de Goma</v>
          </cell>
          <cell r="D305" t="str">
            <v>unidad</v>
          </cell>
          <cell r="E305">
            <v>899.04330000000004</v>
          </cell>
          <cell r="F305" t="str">
            <v>2.3.9.6.01</v>
          </cell>
        </row>
        <row r="306">
          <cell r="C306" t="str">
            <v>Tape 3M Scoth-33 Vinil</v>
          </cell>
          <cell r="D306" t="str">
            <v>unidad</v>
          </cell>
          <cell r="E306">
            <v>348.1</v>
          </cell>
          <cell r="F306" t="str">
            <v>2.3.9.6.01</v>
          </cell>
        </row>
        <row r="307">
          <cell r="C307" t="str">
            <v>Tomacorrientes 110v, tipo Livingston</v>
          </cell>
          <cell r="D307" t="str">
            <v>unidad</v>
          </cell>
          <cell r="E307">
            <v>147.5</v>
          </cell>
          <cell r="F307" t="str">
            <v>2.3.9.6.01</v>
          </cell>
        </row>
        <row r="308">
          <cell r="C308" t="str">
            <v>Transformadores 2x32W Silvania de 110v/ 277v</v>
          </cell>
          <cell r="D308" t="str">
            <v>unidad</v>
          </cell>
          <cell r="E308">
            <v>11210</v>
          </cell>
          <cell r="F308" t="str">
            <v>2.3.9.6.01</v>
          </cell>
        </row>
        <row r="309">
          <cell r="C309" t="str">
            <v>Tubos fluorescentes Blancos 32w Caja 25/1</v>
          </cell>
          <cell r="D309" t="str">
            <v>unidad</v>
          </cell>
          <cell r="E309">
            <v>1333.4</v>
          </cell>
          <cell r="F309" t="str">
            <v>2.3.9.6.01</v>
          </cell>
        </row>
        <row r="310">
          <cell r="C310" t="str">
            <v>Anestesia al 2% 1 50.00</v>
          </cell>
          <cell r="D310" t="str">
            <v>unidad</v>
          </cell>
          <cell r="E310">
            <v>939.75</v>
          </cell>
          <cell r="F310" t="str">
            <v>2.3.4.1.01</v>
          </cell>
        </row>
        <row r="311">
          <cell r="C311" t="str">
            <v>Anestesia al 3% 50/1</v>
          </cell>
          <cell r="D311" t="str">
            <v>unidad</v>
          </cell>
          <cell r="E311">
            <v>590</v>
          </cell>
          <cell r="F311" t="str">
            <v>2.3.4.1.01</v>
          </cell>
        </row>
        <row r="312">
          <cell r="C312" t="str">
            <v>Dycal brazil</v>
          </cell>
          <cell r="D312" t="str">
            <v>unidad</v>
          </cell>
          <cell r="E312">
            <v>761.25</v>
          </cell>
          <cell r="F312" t="str">
            <v>2.3.4.1.01</v>
          </cell>
        </row>
        <row r="313">
          <cell r="C313" t="str">
            <v>Dycal brazil</v>
          </cell>
          <cell r="D313" t="str">
            <v>unidad</v>
          </cell>
          <cell r="E313">
            <v>761.25</v>
          </cell>
          <cell r="F313" t="str">
            <v>2.3.4.2.01</v>
          </cell>
        </row>
        <row r="314">
          <cell r="C314" t="str">
            <v>Eugenol (frasco)</v>
          </cell>
          <cell r="D314" t="str">
            <v>unidad</v>
          </cell>
          <cell r="E314">
            <v>309.75</v>
          </cell>
          <cell r="F314" t="str">
            <v>2.3.4.2.01</v>
          </cell>
        </row>
        <row r="315">
          <cell r="C315" t="str">
            <v>Grabado Acido 37% Phosphoric 12g</v>
          </cell>
          <cell r="D315" t="str">
            <v>unidad</v>
          </cell>
          <cell r="E315">
            <v>270.48</v>
          </cell>
          <cell r="F315" t="str">
            <v>2.3.4.2.01</v>
          </cell>
        </row>
        <row r="316">
          <cell r="C316" t="str">
            <v>Grabado ácido 37% Phosphoric 12g</v>
          </cell>
          <cell r="D316" t="str">
            <v>unidad</v>
          </cell>
          <cell r="E316">
            <v>229.21530000000001</v>
          </cell>
          <cell r="F316" t="str">
            <v>2.3.4.1.01</v>
          </cell>
        </row>
        <row r="317">
          <cell r="C317" t="str">
            <v>Hidróxido de Calcio USA</v>
          </cell>
          <cell r="D317" t="str">
            <v>unidad</v>
          </cell>
          <cell r="E317">
            <v>194.25</v>
          </cell>
          <cell r="F317" t="str">
            <v>2.3.4.2.01</v>
          </cell>
        </row>
        <row r="318">
          <cell r="C318" t="str">
            <v>Hyaminol solución desinfectante 16 oz.</v>
          </cell>
          <cell r="D318" t="str">
            <v>unidad</v>
          </cell>
          <cell r="E318">
            <v>414.75</v>
          </cell>
          <cell r="F318" t="str">
            <v>2.3.4.1.01</v>
          </cell>
        </row>
        <row r="319">
          <cell r="C319" t="str">
            <v>Hyaminol solucion desinfectante 16oz.</v>
          </cell>
          <cell r="D319" t="str">
            <v>unidad</v>
          </cell>
          <cell r="E319">
            <v>414.75</v>
          </cell>
          <cell r="F319" t="str">
            <v>2.3.4.2.01</v>
          </cell>
        </row>
        <row r="320">
          <cell r="C320" t="str">
            <v>Kit de Resina</v>
          </cell>
          <cell r="D320" t="str">
            <v>unidad</v>
          </cell>
          <cell r="E320">
            <v>3669.75</v>
          </cell>
          <cell r="F320" t="str">
            <v>2.3.4.2.01</v>
          </cell>
        </row>
        <row r="321">
          <cell r="C321" t="str">
            <v>Lysol Odontológico IC</v>
          </cell>
          <cell r="D321" t="str">
            <v>tonelada</v>
          </cell>
          <cell r="E321">
            <v>866.25</v>
          </cell>
          <cell r="F321" t="str">
            <v>2.3.4.2.01</v>
          </cell>
        </row>
        <row r="322">
          <cell r="C322" t="str">
            <v>Minolyse LGM para Maquina ABX Micros 60</v>
          </cell>
          <cell r="D322" t="str">
            <v>unidad</v>
          </cell>
          <cell r="E322">
            <v>8096</v>
          </cell>
          <cell r="F322" t="str">
            <v>2.3.4.2.01</v>
          </cell>
        </row>
        <row r="323">
          <cell r="C323" t="str">
            <v>Minoton/Minidil, 20 litros para Maquina ABX Micros 60</v>
          </cell>
          <cell r="D323" t="str">
            <v>unidad</v>
          </cell>
          <cell r="E323">
            <v>8000</v>
          </cell>
          <cell r="F323" t="str">
            <v>2.3.4.2.01</v>
          </cell>
        </row>
        <row r="324">
          <cell r="C324" t="str">
            <v>Oxido de Zinc 2oz. (LC)</v>
          </cell>
          <cell r="D324" t="str">
            <v>unidad</v>
          </cell>
          <cell r="E324">
            <v>167.27</v>
          </cell>
          <cell r="F324" t="str">
            <v>2.3.4.2.01</v>
          </cell>
        </row>
        <row r="325">
          <cell r="C325" t="str">
            <v>Papel articular</v>
          </cell>
          <cell r="D325" t="str">
            <v>unidad</v>
          </cell>
          <cell r="E325">
            <v>402.67669999999998</v>
          </cell>
          <cell r="F325" t="str">
            <v>2.3.4.1.01</v>
          </cell>
        </row>
        <row r="326">
          <cell r="C326" t="str">
            <v>Pasta profiláctica Cherry 12oz</v>
          </cell>
          <cell r="D326" t="str">
            <v>unidad</v>
          </cell>
          <cell r="E326">
            <v>600.9153</v>
          </cell>
          <cell r="F326" t="str">
            <v>2.3.4.1.01</v>
          </cell>
        </row>
        <row r="327">
          <cell r="C327" t="str">
            <v>Pasta Profiláctica Cherry 12oz.</v>
          </cell>
          <cell r="D327" t="str">
            <v>tonelada</v>
          </cell>
          <cell r="E327">
            <v>489.40600000000001</v>
          </cell>
          <cell r="F327" t="str">
            <v>2.3.4.2.01</v>
          </cell>
        </row>
        <row r="328">
          <cell r="C328" t="str">
            <v>Resina flow</v>
          </cell>
          <cell r="D328" t="str">
            <v>unidad</v>
          </cell>
          <cell r="E328">
            <v>455.48</v>
          </cell>
          <cell r="F328" t="str">
            <v>2.3.4.1.01</v>
          </cell>
        </row>
        <row r="329">
          <cell r="C329" t="str">
            <v>Aro para Goma No. 265/70/16 para Camioneta Toyota Hilux</v>
          </cell>
          <cell r="D329" t="str">
            <v>unidad</v>
          </cell>
          <cell r="E329">
            <v>6490</v>
          </cell>
          <cell r="F329" t="str">
            <v>2.3.6.3.01</v>
          </cell>
        </row>
        <row r="330">
          <cell r="C330" t="str">
            <v>Galón de Gel Anti-bacterial para manos</v>
          </cell>
          <cell r="D330" t="str">
            <v>galon</v>
          </cell>
          <cell r="E330">
            <v>460.2</v>
          </cell>
          <cell r="F330" t="str">
            <v>2.3.7.2.03</v>
          </cell>
        </row>
        <row r="331">
          <cell r="C331" t="str">
            <v xml:space="preserve">Publicación en el Periódico, de Proceso de Licitación Publica Nacional durante 2 Días, </v>
          </cell>
          <cell r="D331" t="str">
            <v>dia</v>
          </cell>
          <cell r="E331">
            <v>44877.760000000002</v>
          </cell>
          <cell r="F331" t="str">
            <v xml:space="preserve">2.2.2.1.01 </v>
          </cell>
        </row>
        <row r="332">
          <cell r="C332" t="str">
            <v>Pagos facilitadores externos</v>
          </cell>
          <cell r="D332" t="str">
            <v xml:space="preserve">Cheque </v>
          </cell>
          <cell r="E332">
            <v>3000</v>
          </cell>
          <cell r="F332" t="str">
            <v>2.2.8.7.06</v>
          </cell>
        </row>
        <row r="333">
          <cell r="C333" t="str">
            <v>Condensador de 24,000 BTU, Refrigerante 22</v>
          </cell>
          <cell r="D333" t="str">
            <v>unidad</v>
          </cell>
          <cell r="E333">
            <v>23562.5</v>
          </cell>
          <cell r="F333" t="str">
            <v>2.6.5.4.01</v>
          </cell>
        </row>
        <row r="334">
          <cell r="C334" t="str">
            <v>Motor para Aire Condicionado Centralizado</v>
          </cell>
          <cell r="D334" t="str">
            <v>unidad</v>
          </cell>
          <cell r="E334">
            <v>102660</v>
          </cell>
          <cell r="F334" t="str">
            <v>2.6.5.4.01</v>
          </cell>
        </row>
        <row r="335">
          <cell r="C335" t="str">
            <v>Azucareras en Acero Inoxidable</v>
          </cell>
          <cell r="D335" t="str">
            <v>unidad</v>
          </cell>
          <cell r="E335">
            <v>590</v>
          </cell>
          <cell r="F335" t="str">
            <v>2.3.9.5.01</v>
          </cell>
        </row>
        <row r="336">
          <cell r="C336" t="str">
            <v>Bandeja de guano o Madera artesanal 18x10 (rectangular)</v>
          </cell>
          <cell r="D336" t="str">
            <v>unidad</v>
          </cell>
          <cell r="E336">
            <v>2124</v>
          </cell>
          <cell r="F336" t="str">
            <v>2.3.9.5.01</v>
          </cell>
        </row>
        <row r="337">
          <cell r="C337" t="str">
            <v>Docena de Platos hondo para Sopa, Blancos</v>
          </cell>
          <cell r="D337" t="str">
            <v>docena</v>
          </cell>
          <cell r="E337">
            <v>2832</v>
          </cell>
          <cell r="F337" t="str">
            <v>2.3.9.5.01</v>
          </cell>
        </row>
        <row r="338">
          <cell r="C338" t="str">
            <v>Docena de Platos llanos color blanco</v>
          </cell>
          <cell r="D338" t="str">
            <v>docena</v>
          </cell>
          <cell r="E338">
            <v>2548.8000000000002</v>
          </cell>
          <cell r="F338" t="str">
            <v>2.3.9.5.01</v>
          </cell>
        </row>
        <row r="339">
          <cell r="C339" t="str">
            <v>Docenas de Copas de Cristal para agua 10.7 oz</v>
          </cell>
          <cell r="D339" t="str">
            <v>docena</v>
          </cell>
          <cell r="E339">
            <v>2360</v>
          </cell>
          <cell r="F339" t="str">
            <v>2.3.9.5.01</v>
          </cell>
        </row>
        <row r="340">
          <cell r="C340" t="str">
            <v>Docenas de Copas de Cristal para agua bajitas</v>
          </cell>
          <cell r="D340" t="str">
            <v>docena</v>
          </cell>
          <cell r="E340">
            <v>2360</v>
          </cell>
          <cell r="F340" t="str">
            <v>2.3.9.5.01</v>
          </cell>
        </row>
        <row r="341">
          <cell r="C341" t="str">
            <v>Docenas de cucharitas para cafe</v>
          </cell>
          <cell r="D341" t="str">
            <v>docena</v>
          </cell>
          <cell r="E341">
            <v>708</v>
          </cell>
          <cell r="F341" t="str">
            <v>2.3.9.5.01</v>
          </cell>
        </row>
        <row r="342">
          <cell r="C342" t="str">
            <v>Grecas Industriales de 4 litros</v>
          </cell>
          <cell r="D342" t="str">
            <v>unidad</v>
          </cell>
          <cell r="E342">
            <v>7670</v>
          </cell>
          <cell r="F342" t="str">
            <v>2.3.9.5.01</v>
          </cell>
        </row>
        <row r="343">
          <cell r="C343" t="str">
            <v>Set de docenas de Tazas color blanco para cafe</v>
          </cell>
          <cell r="D343" t="str">
            <v>docena</v>
          </cell>
          <cell r="E343">
            <v>2548.8000000000002</v>
          </cell>
          <cell r="F343" t="str">
            <v>2.3.9.5.01</v>
          </cell>
        </row>
        <row r="344">
          <cell r="C344" t="str">
            <v>sets de Cuchillos, Tenedores y Cucharas (acero inoxidable)</v>
          </cell>
          <cell r="D344" t="str">
            <v>unidad</v>
          </cell>
          <cell r="E344">
            <v>2360</v>
          </cell>
          <cell r="F344" t="str">
            <v>2.3.9.5.01</v>
          </cell>
        </row>
        <row r="345">
          <cell r="C345" t="str">
            <v>Termos para Cafe de 1.5 litros color negro</v>
          </cell>
          <cell r="D345" t="str">
            <v>unidad</v>
          </cell>
          <cell r="E345">
            <v>1770</v>
          </cell>
          <cell r="F345" t="str">
            <v>2.3.9.5.01</v>
          </cell>
        </row>
        <row r="346">
          <cell r="C346" t="str">
            <v>Tetera para Té</v>
          </cell>
          <cell r="D346" t="str">
            <v>unidad</v>
          </cell>
          <cell r="E346">
            <v>1121</v>
          </cell>
          <cell r="F346" t="str">
            <v>2.3.9.5.01</v>
          </cell>
        </row>
        <row r="347">
          <cell r="C347" t="str">
            <v xml:space="preserve">	Cubeta de acero inoxidable rodable</v>
          </cell>
          <cell r="D347" t="str">
            <v>unidad</v>
          </cell>
          <cell r="E347">
            <v>1770</v>
          </cell>
          <cell r="F347" t="str">
            <v xml:space="preserve">2.3.9.2.01 </v>
          </cell>
        </row>
        <row r="348">
          <cell r="C348" t="str">
            <v xml:space="preserve">	Zafacón de acero inoxidable con tapa y pedal</v>
          </cell>
          <cell r="D348" t="str">
            <v>unidad</v>
          </cell>
          <cell r="E348">
            <v>1062</v>
          </cell>
          <cell r="F348" t="str">
            <v xml:space="preserve">2.3.9.2.01 </v>
          </cell>
        </row>
        <row r="349">
          <cell r="C349" t="str">
            <v>(662) COLOR para impresora HP 3515</v>
          </cell>
          <cell r="D349" t="str">
            <v>unidad</v>
          </cell>
          <cell r="E349">
            <v>420.55200000000002</v>
          </cell>
          <cell r="F349" t="str">
            <v xml:space="preserve">2.3.9.2.01 </v>
          </cell>
        </row>
        <row r="350">
          <cell r="C350" t="str">
            <v>(662) NEGRO para impresora HP 3515</v>
          </cell>
          <cell r="D350" t="str">
            <v>unidad</v>
          </cell>
          <cell r="E350">
            <v>420.73</v>
          </cell>
          <cell r="F350" t="str">
            <v xml:space="preserve">2.3.9.2.01 </v>
          </cell>
        </row>
        <row r="351">
          <cell r="C351" t="str">
            <v>122XL (CH563HC) para impresora HP 2050 (PERSONAL)</v>
          </cell>
          <cell r="D351" t="str">
            <v>unidad</v>
          </cell>
          <cell r="E351">
            <v>1379.48</v>
          </cell>
          <cell r="F351" t="str">
            <v xml:space="preserve">2.3.9.2.01 </v>
          </cell>
        </row>
        <row r="352">
          <cell r="C352" t="str">
            <v>122XL (CH563HC) para impresora HP 2050 (PERSONAL)</v>
          </cell>
          <cell r="D352" t="str">
            <v>unidad</v>
          </cell>
          <cell r="E352">
            <v>486.69200000000001</v>
          </cell>
          <cell r="F352" t="str">
            <v xml:space="preserve">2.3.9.2.01 </v>
          </cell>
        </row>
        <row r="353">
          <cell r="C353" t="str">
            <v>670 (CZ113AL) NEGRO para impresora HP AVANTAGE 4625</v>
          </cell>
          <cell r="D353" t="str">
            <v>unidad</v>
          </cell>
          <cell r="E353">
            <v>420.09199999999998</v>
          </cell>
          <cell r="F353" t="str">
            <v xml:space="preserve">2.3.9.2.01 </v>
          </cell>
        </row>
        <row r="354">
          <cell r="C354" t="str">
            <v>670 (CZ114AL) AZUL para impresora HP AVANTAGE 4625</v>
          </cell>
          <cell r="D354" t="str">
            <v>unidad</v>
          </cell>
          <cell r="E354">
            <v>422.358</v>
          </cell>
          <cell r="F354" t="str">
            <v xml:space="preserve">2.3.9.2.01 </v>
          </cell>
        </row>
        <row r="355">
          <cell r="C355" t="str">
            <v>670 (CZ115AL) MAGENTA para impresora HP AVANTAGE 4625</v>
          </cell>
          <cell r="D355" t="str">
            <v>unidad</v>
          </cell>
          <cell r="E355">
            <v>422.44</v>
          </cell>
          <cell r="F355" t="str">
            <v xml:space="preserve">2.3.9.2.01 </v>
          </cell>
        </row>
        <row r="356">
          <cell r="C356" t="str">
            <v>670 (CZ116AL) AMARILLO para impresora HP AVANTAGE 4625</v>
          </cell>
          <cell r="D356" t="str">
            <v>unidad</v>
          </cell>
          <cell r="E356">
            <v>422.62799999999999</v>
          </cell>
          <cell r="F356" t="str">
            <v xml:space="preserve">2.3.9.2.01 </v>
          </cell>
        </row>
        <row r="357">
          <cell r="C357" t="str">
            <v>74 NEGRO para impresora HP C4280</v>
          </cell>
          <cell r="D357" t="str">
            <v>unidad</v>
          </cell>
          <cell r="E357">
            <v>810.41200000000003</v>
          </cell>
          <cell r="F357" t="str">
            <v xml:space="preserve">2.3.9.2.01 </v>
          </cell>
        </row>
        <row r="358">
          <cell r="C358" t="str">
            <v>75 COLOR para impresora HP C4280</v>
          </cell>
          <cell r="D358" t="str">
            <v>unidad</v>
          </cell>
          <cell r="E358">
            <v>1069.47</v>
          </cell>
          <cell r="F358" t="str">
            <v xml:space="preserve">2.3.9.2.01 </v>
          </cell>
        </row>
        <row r="359">
          <cell r="C359" t="str">
            <v>AL-100 TD para impresora SHARP AL-2030</v>
          </cell>
          <cell r="D359" t="str">
            <v>unidad</v>
          </cell>
          <cell r="E359">
            <v>3499.9967000000001</v>
          </cell>
          <cell r="F359" t="str">
            <v xml:space="preserve">2.3.9.2.01 </v>
          </cell>
        </row>
        <row r="360">
          <cell r="C360" t="str">
            <v>Archivo Acordeon</v>
          </cell>
          <cell r="D360" t="str">
            <v>unidad</v>
          </cell>
          <cell r="E360">
            <v>200.6</v>
          </cell>
          <cell r="F360" t="str">
            <v xml:space="preserve">2.3.9.2.01 </v>
          </cell>
        </row>
        <row r="361">
          <cell r="C361" t="str">
            <v>Bandas de Gomas No. 18 (cajas)</v>
          </cell>
          <cell r="D361" t="str">
            <v>unidad</v>
          </cell>
          <cell r="E361">
            <v>17.405000000000001</v>
          </cell>
          <cell r="F361" t="str">
            <v xml:space="preserve">2.3.9.2.01 </v>
          </cell>
        </row>
        <row r="362">
          <cell r="C362" t="str">
            <v>Bandejas para Escritorio</v>
          </cell>
          <cell r="D362" t="str">
            <v>unidad</v>
          </cell>
          <cell r="E362">
            <v>101.48</v>
          </cell>
          <cell r="F362" t="str">
            <v xml:space="preserve">2.3.9.2.01 </v>
          </cell>
        </row>
        <row r="363">
          <cell r="C363" t="str">
            <v>Cajas de Clips (19MM) pequeño</v>
          </cell>
          <cell r="D363" t="str">
            <v>unidad</v>
          </cell>
          <cell r="E363">
            <v>15.281000000000001</v>
          </cell>
          <cell r="F363" t="str">
            <v xml:space="preserve">2.3.9.2.01 </v>
          </cell>
        </row>
        <row r="364">
          <cell r="C364" t="str">
            <v>Cajas de Clips (32MM) Mediano</v>
          </cell>
          <cell r="D364" t="str">
            <v>unidad</v>
          </cell>
          <cell r="E364">
            <v>34.81</v>
          </cell>
          <cell r="F364" t="str">
            <v xml:space="preserve">2.3.9.2.01 </v>
          </cell>
        </row>
        <row r="365">
          <cell r="C365" t="str">
            <v>Cajas de Clips (51MM) Grande</v>
          </cell>
          <cell r="D365" t="str">
            <v>unidad</v>
          </cell>
          <cell r="E365">
            <v>77.88</v>
          </cell>
          <cell r="F365" t="str">
            <v xml:space="preserve">2.3.9.2.01 </v>
          </cell>
        </row>
        <row r="366">
          <cell r="C366" t="str">
            <v>Cajas de Felpas Azules</v>
          </cell>
          <cell r="D366" t="str">
            <v>Caja</v>
          </cell>
          <cell r="E366">
            <v>403.79669999999999</v>
          </cell>
          <cell r="F366" t="str">
            <v xml:space="preserve">2.3.9.2.01 </v>
          </cell>
        </row>
        <row r="367">
          <cell r="C367" t="str">
            <v>Cajas de Lapiceros Azules</v>
          </cell>
          <cell r="D367" t="str">
            <v>Caja</v>
          </cell>
          <cell r="E367">
            <v>36</v>
          </cell>
          <cell r="F367" t="str">
            <v xml:space="preserve">2.3.9.2.01 </v>
          </cell>
        </row>
        <row r="368">
          <cell r="C368" t="str">
            <v>Cajas Marcadores de Pizarra</v>
          </cell>
          <cell r="D368" t="str">
            <v>Caja</v>
          </cell>
          <cell r="E368">
            <v>154.875</v>
          </cell>
          <cell r="F368" t="str">
            <v xml:space="preserve">2.3.9.2.01 </v>
          </cell>
        </row>
        <row r="369">
          <cell r="C369" t="str">
            <v>Carpetas para archivos</v>
          </cell>
          <cell r="D369" t="str">
            <v>unidad</v>
          </cell>
          <cell r="E369">
            <v>121.54</v>
          </cell>
          <cell r="F369" t="str">
            <v xml:space="preserve">2.3.9.2.01 </v>
          </cell>
        </row>
        <row r="370">
          <cell r="C370" t="str">
            <v>Cartucho 122 Color para impresora HP2050 (Personal)</v>
          </cell>
          <cell r="D370" t="str">
            <v>unidad</v>
          </cell>
          <cell r="E370">
            <v>510.04250000000002</v>
          </cell>
          <cell r="F370" t="str">
            <v xml:space="preserve">2.3.9.2.01 </v>
          </cell>
        </row>
        <row r="371">
          <cell r="C371" t="str">
            <v>Cartucho 122 Negro para impresora HP 2050 (Personal)</v>
          </cell>
          <cell r="D371" t="str">
            <v>unidad</v>
          </cell>
          <cell r="E371">
            <v>510.04250000000002</v>
          </cell>
          <cell r="F371" t="str">
            <v xml:space="preserve">2.3.9.2.01 </v>
          </cell>
        </row>
        <row r="372">
          <cell r="C372" t="str">
            <v>Cartucho 662 color para impresora HP 3515</v>
          </cell>
          <cell r="D372" t="str">
            <v>unidad</v>
          </cell>
          <cell r="E372">
            <v>445.214</v>
          </cell>
          <cell r="F372" t="str">
            <v xml:space="preserve">2.3.9.2.01 </v>
          </cell>
        </row>
        <row r="373">
          <cell r="C373" t="str">
            <v>Cartucho 662 Negro para impresora HP 3515</v>
          </cell>
          <cell r="D373" t="str">
            <v>unidad</v>
          </cell>
          <cell r="E373">
            <v>445.21409999999997</v>
          </cell>
          <cell r="F373" t="str">
            <v xml:space="preserve">2.3.9.2.01 </v>
          </cell>
        </row>
        <row r="374">
          <cell r="C374" t="str">
            <v>Cartucho 662 Negro para impresora HP 3515</v>
          </cell>
          <cell r="D374" t="str">
            <v>unidad</v>
          </cell>
          <cell r="E374">
            <v>437.91</v>
          </cell>
          <cell r="F374" t="str">
            <v xml:space="preserve">2.3.9.2.01 </v>
          </cell>
        </row>
        <row r="375">
          <cell r="C375" t="str">
            <v>Cartucho 670 (CZ113AL) Negro  para impresora HP AVANTAGE 4625</v>
          </cell>
          <cell r="D375" t="str">
            <v>unidad</v>
          </cell>
          <cell r="E375">
            <v>440.16329999999999</v>
          </cell>
          <cell r="F375" t="str">
            <v xml:space="preserve">2.3.9.2.01 </v>
          </cell>
        </row>
        <row r="376">
          <cell r="C376" t="str">
            <v>Cartucho 670 (CZ114AL) Magenta para impresora HP AVANTAGE 4625</v>
          </cell>
          <cell r="D376" t="str">
            <v>unidad</v>
          </cell>
          <cell r="E376">
            <v>439.49</v>
          </cell>
          <cell r="F376" t="str">
            <v xml:space="preserve">2.3.9.2.01 </v>
          </cell>
        </row>
        <row r="377">
          <cell r="C377" t="str">
            <v>Cartucho 670 (CZ115AL) Amarillo para impresora HP AVANTAGE 4625</v>
          </cell>
          <cell r="D377" t="str">
            <v>unidad</v>
          </cell>
          <cell r="E377">
            <v>442.005</v>
          </cell>
          <cell r="F377" t="str">
            <v xml:space="preserve">2.3.9.2.01 </v>
          </cell>
        </row>
        <row r="378">
          <cell r="C378" t="str">
            <v>Cartucho 670 (CZ116AL) Cian para impresora HP AVANTAGE 4625</v>
          </cell>
          <cell r="D378" t="str">
            <v>unidad</v>
          </cell>
          <cell r="E378">
            <v>439.49</v>
          </cell>
          <cell r="F378" t="str">
            <v xml:space="preserve">2.3.9.2.01 </v>
          </cell>
        </row>
        <row r="379">
          <cell r="C379" t="str">
            <v>Cartucho 74 Negro para impresora HP C4280</v>
          </cell>
          <cell r="D379" t="str">
            <v>unidad</v>
          </cell>
          <cell r="E379">
            <v>835.00300000000004</v>
          </cell>
          <cell r="F379" t="str">
            <v xml:space="preserve">2.3.9.2.01 </v>
          </cell>
        </row>
        <row r="380">
          <cell r="C380" t="str">
            <v>Cartucho 75 Color para impresora HP C4280</v>
          </cell>
          <cell r="D380" t="str">
            <v>unidad</v>
          </cell>
          <cell r="E380">
            <v>1110</v>
          </cell>
          <cell r="F380" t="str">
            <v xml:space="preserve">2.3.9.2.01 </v>
          </cell>
        </row>
        <row r="381">
          <cell r="C381" t="str">
            <v>Cartucho 954 Amarillo para impresora OFFICEJET PRO8710</v>
          </cell>
          <cell r="D381" t="str">
            <v>unidad</v>
          </cell>
          <cell r="E381">
            <v>932.61249999999995</v>
          </cell>
          <cell r="F381" t="str">
            <v xml:space="preserve">2.3.9.2.01 </v>
          </cell>
        </row>
        <row r="382">
          <cell r="C382" t="str">
            <v>Cartucho 954 Cian para impresora OFFICEJET PRO8710</v>
          </cell>
          <cell r="D382" t="str">
            <v>unidad</v>
          </cell>
          <cell r="E382">
            <v>932.39</v>
          </cell>
          <cell r="F382" t="str">
            <v xml:space="preserve">2.3.9.2.01 </v>
          </cell>
        </row>
        <row r="383">
          <cell r="C383" t="str">
            <v>Cartucho 954 Magenta para impresora HP OFFICEJET PRO8710</v>
          </cell>
          <cell r="D383" t="str">
            <v>unidad</v>
          </cell>
          <cell r="E383">
            <v>932.39</v>
          </cell>
          <cell r="F383" t="str">
            <v xml:space="preserve">2.3.9.2.01 </v>
          </cell>
        </row>
        <row r="384">
          <cell r="C384" t="str">
            <v>Cartucho 954 Negro para impresora HP OFFICEJET PRO8710</v>
          </cell>
          <cell r="D384" t="str">
            <v>unidad</v>
          </cell>
          <cell r="E384">
            <v>1015</v>
          </cell>
          <cell r="F384" t="str">
            <v xml:space="preserve">2.3.9.2.01 </v>
          </cell>
        </row>
        <row r="385">
          <cell r="C385" t="str">
            <v>Cartucho CN050A (951) CIAN para impresora HP OFFICEJET PRO8610</v>
          </cell>
          <cell r="D385" t="str">
            <v>unidad</v>
          </cell>
          <cell r="E385">
            <v>927.75</v>
          </cell>
          <cell r="F385" t="str">
            <v xml:space="preserve">2.3.9.2.01 </v>
          </cell>
        </row>
        <row r="386">
          <cell r="C386" t="str">
            <v>Cartucho CN051 (951) Magenta para impresora HP OFFICEJET PRO8610</v>
          </cell>
          <cell r="D386" t="str">
            <v>unidad</v>
          </cell>
          <cell r="E386">
            <v>922.77329999999995</v>
          </cell>
          <cell r="F386" t="str">
            <v xml:space="preserve">2.3.9.2.01 </v>
          </cell>
        </row>
        <row r="387">
          <cell r="C387" t="str">
            <v>Cartucho CN052A Amarillo para impresora HP OFFICEJET PRO8610</v>
          </cell>
          <cell r="D387" t="str">
            <v>unidad</v>
          </cell>
          <cell r="E387">
            <v>929.53330000000005</v>
          </cell>
          <cell r="F387" t="str">
            <v xml:space="preserve">2.3.9.2.01 </v>
          </cell>
        </row>
        <row r="388">
          <cell r="C388" t="str">
            <v>Cartucho HP 60 Negro para impresora HP DESKJET D1660</v>
          </cell>
          <cell r="D388" t="str">
            <v>unidad</v>
          </cell>
          <cell r="E388">
            <v>885</v>
          </cell>
          <cell r="F388" t="str">
            <v xml:space="preserve">2.3.9.2.01 </v>
          </cell>
        </row>
        <row r="389">
          <cell r="C389" t="str">
            <v>Cartuchos color Negro para Impresora HP Photosmart C4280</v>
          </cell>
          <cell r="D389" t="str">
            <v>unidad</v>
          </cell>
          <cell r="E389">
            <v>1017.5025000000001</v>
          </cell>
          <cell r="F389" t="str">
            <v xml:space="preserve">2.3.9.2.01 </v>
          </cell>
        </row>
        <row r="390">
          <cell r="C390" t="str">
            <v>CB435A (35A) para impresora Laserjet P1006</v>
          </cell>
          <cell r="D390" t="str">
            <v>unidad</v>
          </cell>
          <cell r="E390">
            <v>2700.0052000000001</v>
          </cell>
          <cell r="F390" t="str">
            <v xml:space="preserve">2.3.9.2.01 </v>
          </cell>
        </row>
        <row r="391">
          <cell r="C391" t="str">
            <v>CE285A (85A) para impresora HP P1102W</v>
          </cell>
          <cell r="D391" t="str">
            <v>unidad</v>
          </cell>
          <cell r="E391">
            <v>2799.9985000000001</v>
          </cell>
          <cell r="F391" t="str">
            <v xml:space="preserve">2.3.9.2.01 </v>
          </cell>
        </row>
        <row r="392">
          <cell r="C392" t="str">
            <v>CE310A para impresora HP CP1025NW</v>
          </cell>
          <cell r="D392" t="str">
            <v>unidad</v>
          </cell>
          <cell r="E392">
            <v>2149.9960000000001</v>
          </cell>
          <cell r="F392" t="str">
            <v xml:space="preserve">2.3.9.2.01 </v>
          </cell>
        </row>
        <row r="393">
          <cell r="C393" t="str">
            <v>CE505A (05A) para impresora HP P2055DM</v>
          </cell>
          <cell r="D393" t="str">
            <v>unidad</v>
          </cell>
          <cell r="E393">
            <v>3650</v>
          </cell>
          <cell r="F393" t="str">
            <v xml:space="preserve">2.3.9.2.01 </v>
          </cell>
        </row>
        <row r="394">
          <cell r="C394" t="str">
            <v>Cera para contar Red Star 1.1 oz</v>
          </cell>
          <cell r="D394" t="str">
            <v>unidad</v>
          </cell>
          <cell r="E394">
            <v>30.68</v>
          </cell>
          <cell r="F394" t="str">
            <v xml:space="preserve">2.3.9.2.01 </v>
          </cell>
        </row>
        <row r="395">
          <cell r="C395" t="str">
            <v>CF226A (26A) para impresora HP MFP M426 FDW</v>
          </cell>
          <cell r="D395" t="str">
            <v>unidad</v>
          </cell>
          <cell r="E395">
            <v>5039.8509999999997</v>
          </cell>
          <cell r="F395" t="str">
            <v xml:space="preserve">2.3.9.2.01 </v>
          </cell>
        </row>
        <row r="396">
          <cell r="C396" t="str">
            <v>CF283A (83A) para impresora HP MFP M127 FN</v>
          </cell>
          <cell r="D396" t="str">
            <v>unidad</v>
          </cell>
          <cell r="E396">
            <v>2700.0050000000001</v>
          </cell>
          <cell r="F396" t="str">
            <v xml:space="preserve">2.3.9.2.01 </v>
          </cell>
        </row>
        <row r="397">
          <cell r="C397" t="str">
            <v>Cinta adhesiva 3/4</v>
          </cell>
          <cell r="D397" t="str">
            <v>unidad</v>
          </cell>
          <cell r="E397">
            <v>9.9946000000000002</v>
          </cell>
          <cell r="F397" t="str">
            <v xml:space="preserve">2.3.9.2.01 </v>
          </cell>
        </row>
        <row r="398">
          <cell r="C398" t="str">
            <v>Cinta para Calculadora electronica CIO Negra-Roja</v>
          </cell>
          <cell r="D398" t="str">
            <v>unidad</v>
          </cell>
          <cell r="E398">
            <v>35.4</v>
          </cell>
          <cell r="F398" t="str">
            <v xml:space="preserve">2.3.9.2.01 </v>
          </cell>
        </row>
        <row r="399">
          <cell r="C399" t="str">
            <v>CL-511 COLOR para impresora CANON PIXMA MP230</v>
          </cell>
          <cell r="D399" t="str">
            <v>unidad</v>
          </cell>
          <cell r="E399">
            <v>1184.72</v>
          </cell>
          <cell r="F399" t="str">
            <v xml:space="preserve">2.3.9.2.01 </v>
          </cell>
        </row>
        <row r="400">
          <cell r="C400" t="str">
            <v>CL-513 XL COLOR para impresora CANON PIXMA MP230</v>
          </cell>
          <cell r="D400" t="str">
            <v>unidad</v>
          </cell>
          <cell r="E400">
            <v>2265.6</v>
          </cell>
          <cell r="F400" t="str">
            <v xml:space="preserve">2.3.9.2.01 </v>
          </cell>
        </row>
        <row r="401">
          <cell r="C401" t="str">
            <v>Clip porta Carnet</v>
          </cell>
          <cell r="D401" t="str">
            <v>unidad</v>
          </cell>
          <cell r="E401">
            <v>13.3222</v>
          </cell>
          <cell r="F401" t="str">
            <v xml:space="preserve">2.3.9.2.01 </v>
          </cell>
        </row>
        <row r="402">
          <cell r="C402" t="str">
            <v>Clips Mediano 33MM</v>
          </cell>
          <cell r="D402" t="str">
            <v>unidad</v>
          </cell>
          <cell r="E402">
            <v>107.675</v>
          </cell>
          <cell r="F402" t="str">
            <v xml:space="preserve">2.3.9.2.01 </v>
          </cell>
        </row>
        <row r="403">
          <cell r="C403" t="str">
            <v>Clips Sujeta Papel Grande</v>
          </cell>
          <cell r="D403" t="str">
            <v>unidad</v>
          </cell>
          <cell r="E403">
            <v>21.771000000000001</v>
          </cell>
          <cell r="F403" t="str">
            <v xml:space="preserve">2.3.9.2.01 </v>
          </cell>
        </row>
        <row r="404">
          <cell r="C404" t="str">
            <v xml:space="preserve">Clips Sujeta Papel Pequeño </v>
          </cell>
          <cell r="D404" t="str">
            <v>unidad</v>
          </cell>
          <cell r="E404">
            <v>7.8470000000000004</v>
          </cell>
          <cell r="F404" t="str">
            <v xml:space="preserve">2.3.9.2.01 </v>
          </cell>
        </row>
        <row r="405">
          <cell r="C405" t="str">
            <v>CN050A (951) CIAN AZUL para impresora HP OFFICEJET PRO8610</v>
          </cell>
          <cell r="D405" t="str">
            <v>unidad</v>
          </cell>
          <cell r="E405">
            <v>885.4</v>
          </cell>
          <cell r="F405" t="str">
            <v xml:space="preserve">2.3.9.2.01 </v>
          </cell>
        </row>
        <row r="406">
          <cell r="C406" t="str">
            <v>CN051A (951) MAGENTA para impresora HP OFFICEJET PRO8610</v>
          </cell>
          <cell r="D406" t="str">
            <v>unidad</v>
          </cell>
          <cell r="E406">
            <v>880.95249999999999</v>
          </cell>
          <cell r="F406" t="str">
            <v xml:space="preserve">2.3.9.2.01 </v>
          </cell>
        </row>
        <row r="407">
          <cell r="C407" t="str">
            <v>CN052A (952) AMARILLO para impresora HP OFFICEJET PRO8610</v>
          </cell>
          <cell r="D407" t="str">
            <v>unidad</v>
          </cell>
          <cell r="E407">
            <v>889.42600000000004</v>
          </cell>
          <cell r="F407" t="str">
            <v xml:space="preserve">2.3.9.2.01 </v>
          </cell>
        </row>
        <row r="408">
          <cell r="C408" t="str">
            <v>Corrector Liquido  20ml</v>
          </cell>
          <cell r="D408" t="str">
            <v>unidad</v>
          </cell>
          <cell r="E408">
            <v>20.001000000000001</v>
          </cell>
          <cell r="F408" t="str">
            <v xml:space="preserve">2.3.9.2.01 </v>
          </cell>
        </row>
        <row r="409">
          <cell r="C409" t="str">
            <v>Disco Duro externo de 2 Tera Bytes</v>
          </cell>
          <cell r="D409" t="str">
            <v>unidad</v>
          </cell>
          <cell r="E409">
            <v>5750.01</v>
          </cell>
          <cell r="F409" t="str">
            <v xml:space="preserve">2.3.9.2.01 </v>
          </cell>
        </row>
        <row r="410">
          <cell r="C410" t="str">
            <v>E260A11L para impresora LEXMARK E260DN</v>
          </cell>
          <cell r="D410" t="str">
            <v>unidad</v>
          </cell>
          <cell r="E410">
            <v>4500.0006000000003</v>
          </cell>
          <cell r="F410" t="str">
            <v xml:space="preserve">2.3.9.2.01 </v>
          </cell>
        </row>
        <row r="411">
          <cell r="C411" t="str">
            <v>Grapa Industrial Grande (cajas)</v>
          </cell>
          <cell r="D411" t="str">
            <v>tonelada</v>
          </cell>
          <cell r="E411">
            <v>206.5</v>
          </cell>
          <cell r="F411" t="str">
            <v xml:space="preserve">2.3.9.2.01 </v>
          </cell>
        </row>
        <row r="412">
          <cell r="C412" t="str">
            <v>Grapadoras de Metal</v>
          </cell>
          <cell r="D412" t="str">
            <v>unidad</v>
          </cell>
          <cell r="E412">
            <v>144.9984</v>
          </cell>
          <cell r="F412" t="str">
            <v xml:space="preserve">2.3.9.2.01 </v>
          </cell>
        </row>
        <row r="413">
          <cell r="C413" t="str">
            <v>Guillotina 15¨</v>
          </cell>
          <cell r="D413" t="str">
            <v>unidad</v>
          </cell>
          <cell r="E413">
            <v>1407.74</v>
          </cell>
          <cell r="F413" t="str">
            <v xml:space="preserve">2.3.9.2.01 </v>
          </cell>
        </row>
        <row r="414">
          <cell r="C414" t="str">
            <v>Lapiceros Azules</v>
          </cell>
          <cell r="D414" t="str">
            <v>Caja</v>
          </cell>
          <cell r="E414">
            <v>71.98</v>
          </cell>
          <cell r="F414" t="str">
            <v xml:space="preserve">2.3.9.2.01 </v>
          </cell>
        </row>
        <row r="415">
          <cell r="C415" t="str">
            <v>Lapiceros color Azul (cajas)</v>
          </cell>
          <cell r="D415" t="str">
            <v>unidad</v>
          </cell>
          <cell r="E415">
            <v>55</v>
          </cell>
          <cell r="F415" t="str">
            <v xml:space="preserve">2.3.9.2.01 </v>
          </cell>
        </row>
        <row r="416">
          <cell r="C416" t="str">
            <v>Lapiceros color negro (cajas)</v>
          </cell>
          <cell r="D416" t="str">
            <v>unidad</v>
          </cell>
          <cell r="E416">
            <v>55</v>
          </cell>
          <cell r="F416" t="str">
            <v xml:space="preserve">2.3.9.2.01 </v>
          </cell>
        </row>
        <row r="417">
          <cell r="C417" t="str">
            <v>Lapiceros color rojo (cajas)</v>
          </cell>
          <cell r="D417" t="str">
            <v>tonelada</v>
          </cell>
          <cell r="E417">
            <v>72.5</v>
          </cell>
          <cell r="F417" t="str">
            <v xml:space="preserve">2.3.9.2.01 </v>
          </cell>
        </row>
        <row r="418">
          <cell r="C418" t="str">
            <v>Lápiz de carbon (docena)</v>
          </cell>
          <cell r="D418" t="str">
            <v>unidad</v>
          </cell>
          <cell r="E418">
            <v>50</v>
          </cell>
          <cell r="F418" t="str">
            <v xml:space="preserve">2.3.9.2.01 </v>
          </cell>
        </row>
        <row r="419">
          <cell r="C419" t="str">
            <v>Memoria Micro SD de 64GB</v>
          </cell>
          <cell r="D419" t="str">
            <v>unidad</v>
          </cell>
          <cell r="E419">
            <v>1121</v>
          </cell>
          <cell r="F419" t="str">
            <v xml:space="preserve">2.3.9.2.01 </v>
          </cell>
        </row>
        <row r="420">
          <cell r="C420" t="str">
            <v>Memorias USB 8 GB</v>
          </cell>
          <cell r="D420" t="str">
            <v>unidad</v>
          </cell>
          <cell r="E420">
            <v>254.99799999999999</v>
          </cell>
          <cell r="F420" t="str">
            <v xml:space="preserve">2.3.9.2.01 </v>
          </cell>
        </row>
        <row r="421">
          <cell r="C421" t="str">
            <v>Memorias USB 8 GB</v>
          </cell>
          <cell r="D421" t="str">
            <v>unidad</v>
          </cell>
          <cell r="E421">
            <v>365.8</v>
          </cell>
          <cell r="F421" t="str">
            <v xml:space="preserve">2.3.9.2.01 </v>
          </cell>
        </row>
        <row r="422">
          <cell r="C422" t="str">
            <v>Mural de Corcho, Marco Madera 24x35</v>
          </cell>
          <cell r="D422" t="str">
            <v>unidad</v>
          </cell>
          <cell r="E422">
            <v>498.99799999999999</v>
          </cell>
          <cell r="F422" t="str">
            <v xml:space="preserve">2.3.9.2.01 </v>
          </cell>
        </row>
        <row r="423">
          <cell r="C423" t="str">
            <v>Notas de papel autoadhesivo, Post it 3x3</v>
          </cell>
          <cell r="D423" t="str">
            <v>unidad</v>
          </cell>
          <cell r="E423">
            <v>10.9976</v>
          </cell>
          <cell r="F423" t="str">
            <v xml:space="preserve">2.3.9.2.01 </v>
          </cell>
        </row>
        <row r="424">
          <cell r="C424" t="str">
            <v>Paquetes Post-it Banderitas, 5 Colores Hopax (Sing Here)</v>
          </cell>
          <cell r="D424" t="str">
            <v>unidad</v>
          </cell>
          <cell r="E424">
            <v>53.1</v>
          </cell>
          <cell r="F424" t="str">
            <v xml:space="preserve">2.3.9.2.01 </v>
          </cell>
        </row>
        <row r="425">
          <cell r="C425" t="str">
            <v>PG-510 NEGRO para impresora CANON PIXMA MP230</v>
          </cell>
          <cell r="D425" t="str">
            <v>unidad</v>
          </cell>
          <cell r="E425">
            <v>916.505</v>
          </cell>
          <cell r="F425" t="str">
            <v xml:space="preserve">2.3.9.2.01 </v>
          </cell>
        </row>
        <row r="426">
          <cell r="C426" t="str">
            <v>PG-512 XL NEGRO para impresora CANON PIXMA MP230</v>
          </cell>
          <cell r="D426" t="str">
            <v>unidad</v>
          </cell>
          <cell r="E426">
            <v>5015</v>
          </cell>
          <cell r="F426" t="str">
            <v xml:space="preserve">2.3.9.2.01 </v>
          </cell>
        </row>
        <row r="427">
          <cell r="C427" t="str">
            <v>Pizarras Blancas Laminadas 90x60 cm con Trípode</v>
          </cell>
          <cell r="D427" t="str">
            <v>unidad</v>
          </cell>
          <cell r="E427">
            <v>10584.6</v>
          </cell>
          <cell r="F427" t="str">
            <v xml:space="preserve">2.3.9.2.01 </v>
          </cell>
        </row>
        <row r="428">
          <cell r="C428" t="str">
            <v>Plásticos Protectores de Carnet</v>
          </cell>
          <cell r="D428" t="str">
            <v>unidad</v>
          </cell>
          <cell r="E428">
            <v>8.85</v>
          </cell>
          <cell r="F428" t="str">
            <v xml:space="preserve">2.3.9.2.01 </v>
          </cell>
        </row>
        <row r="429">
          <cell r="C429" t="str">
            <v>Porta Clips</v>
          </cell>
          <cell r="D429" t="str">
            <v>unidad</v>
          </cell>
          <cell r="E429">
            <v>26.55</v>
          </cell>
          <cell r="F429" t="str">
            <v xml:space="preserve">2.3.9.2.01 </v>
          </cell>
        </row>
        <row r="430">
          <cell r="C430" t="str">
            <v>Porta Lápiz de Metal</v>
          </cell>
          <cell r="D430" t="str">
            <v>unidad</v>
          </cell>
          <cell r="E430">
            <v>71.98</v>
          </cell>
          <cell r="F430" t="str">
            <v xml:space="preserve">2.3.9.2.01 </v>
          </cell>
        </row>
        <row r="431">
          <cell r="C431" t="str">
            <v>Porta Revista de Metal</v>
          </cell>
          <cell r="D431" t="str">
            <v>unidad</v>
          </cell>
          <cell r="E431">
            <v>278.77499999999998</v>
          </cell>
          <cell r="F431" t="str">
            <v xml:space="preserve">2.3.9.2.01 </v>
          </cell>
        </row>
        <row r="432">
          <cell r="C432" t="str">
            <v>Post it 3x3,  Varios Colores</v>
          </cell>
          <cell r="D432" t="str">
            <v>unidad</v>
          </cell>
          <cell r="E432">
            <v>32.001600000000003</v>
          </cell>
          <cell r="F432" t="str">
            <v xml:space="preserve">2.3.9.2.01 </v>
          </cell>
        </row>
        <row r="433">
          <cell r="C433" t="str">
            <v>Post it Banderita</v>
          </cell>
          <cell r="D433" t="str">
            <v>unidad</v>
          </cell>
          <cell r="E433">
            <v>33.04</v>
          </cell>
          <cell r="F433" t="str">
            <v xml:space="preserve">2.3.9.2.01 </v>
          </cell>
        </row>
        <row r="434">
          <cell r="C434" t="str">
            <v>Post it Grandes</v>
          </cell>
          <cell r="D434" t="str">
            <v>unidad</v>
          </cell>
          <cell r="E434">
            <v>24.78</v>
          </cell>
          <cell r="F434" t="str">
            <v xml:space="preserve">2.3.9.2.01 </v>
          </cell>
        </row>
        <row r="435">
          <cell r="C435" t="str">
            <v>Post it Pequeño</v>
          </cell>
          <cell r="D435" t="str">
            <v>unidad</v>
          </cell>
          <cell r="E435">
            <v>21.24</v>
          </cell>
          <cell r="F435" t="str">
            <v xml:space="preserve">2.3.9.2.01 </v>
          </cell>
        </row>
        <row r="436">
          <cell r="C436" t="str">
            <v>Q1338A (38A) para impresora LASERJET 4200 DTN</v>
          </cell>
          <cell r="D436" t="str">
            <v>unidad</v>
          </cell>
          <cell r="E436">
            <v>8379.4282999999996</v>
          </cell>
          <cell r="F436" t="str">
            <v xml:space="preserve">2.3.9.2.01 </v>
          </cell>
        </row>
        <row r="437">
          <cell r="C437" t="str">
            <v>Q2612AD (12A) para impresora HP LASERJET 1022</v>
          </cell>
          <cell r="D437" t="str">
            <v>unidad</v>
          </cell>
          <cell r="E437">
            <v>3100.0016999999998</v>
          </cell>
          <cell r="F437" t="str">
            <v xml:space="preserve">2.3.9.2.01 </v>
          </cell>
        </row>
        <row r="438">
          <cell r="C438" t="str">
            <v>Q5942A (42A) para impresora LASERJET 4250</v>
          </cell>
          <cell r="D438" t="str">
            <v>unidad</v>
          </cell>
          <cell r="E438">
            <v>7601.18</v>
          </cell>
          <cell r="F438" t="str">
            <v xml:space="preserve">2.3.9.2.01 </v>
          </cell>
        </row>
        <row r="439">
          <cell r="C439" t="str">
            <v>Reglas Plásticas 12¨</v>
          </cell>
          <cell r="D439" t="str">
            <v>unidad</v>
          </cell>
          <cell r="E439">
            <v>5.31</v>
          </cell>
          <cell r="F439" t="str">
            <v xml:space="preserve">2.3.9.2.01 </v>
          </cell>
        </row>
        <row r="440">
          <cell r="C440" t="str">
            <v>Resaltador Amarillo Fluorescente</v>
          </cell>
          <cell r="D440" t="str">
            <v>unidad</v>
          </cell>
          <cell r="E440">
            <v>9.6760000000000002</v>
          </cell>
          <cell r="F440" t="str">
            <v xml:space="preserve">2.3.9.2.01 </v>
          </cell>
        </row>
        <row r="441">
          <cell r="C441" t="str">
            <v>Resaltador Fluorescente</v>
          </cell>
          <cell r="D441" t="str">
            <v>unidad</v>
          </cell>
          <cell r="E441">
            <v>25.924600000000002</v>
          </cell>
          <cell r="F441" t="str">
            <v xml:space="preserve">2.3.9.2.01 </v>
          </cell>
        </row>
        <row r="442">
          <cell r="C442" t="str">
            <v>Router wifi</v>
          </cell>
          <cell r="D442" t="str">
            <v>unidad</v>
          </cell>
          <cell r="E442">
            <v>4163.9250000000002</v>
          </cell>
          <cell r="F442" t="str">
            <v xml:space="preserve">2.3.9.2.01 </v>
          </cell>
        </row>
        <row r="443">
          <cell r="C443" t="str">
            <v>Sacapuntas</v>
          </cell>
          <cell r="D443" t="str">
            <v>unidad</v>
          </cell>
          <cell r="E443">
            <v>15.34</v>
          </cell>
          <cell r="F443" t="str">
            <v xml:space="preserve">2.3.9.2.01 </v>
          </cell>
        </row>
        <row r="444">
          <cell r="C444" t="str">
            <v>Sacapuntas Eléctrico</v>
          </cell>
          <cell r="D444" t="str">
            <v>unidad</v>
          </cell>
          <cell r="E444">
            <v>788.24</v>
          </cell>
          <cell r="F444" t="str">
            <v xml:space="preserve">2.3.9.2.01 </v>
          </cell>
        </row>
        <row r="445">
          <cell r="C445" t="str">
            <v>Sello de Despachado (CUADRADO)</v>
          </cell>
          <cell r="D445" t="str">
            <v>unidad</v>
          </cell>
          <cell r="E445">
            <v>1888</v>
          </cell>
          <cell r="F445" t="str">
            <v xml:space="preserve">2.3.9.2.01 </v>
          </cell>
        </row>
        <row r="446">
          <cell r="C446" t="str">
            <v>Sello de Recibido (CUADRADO)</v>
          </cell>
          <cell r="D446" t="str">
            <v>unidad</v>
          </cell>
          <cell r="E446">
            <v>1888</v>
          </cell>
          <cell r="F446" t="str">
            <v xml:space="preserve">2.3.9.2.01 </v>
          </cell>
        </row>
        <row r="447">
          <cell r="C447" t="str">
            <v>Sellos Gomigrafos</v>
          </cell>
          <cell r="D447" t="str">
            <v>unidad</v>
          </cell>
          <cell r="E447">
            <v>1858.5</v>
          </cell>
          <cell r="F447" t="str">
            <v xml:space="preserve">2.3.9.2.01 </v>
          </cell>
        </row>
        <row r="448">
          <cell r="C448" t="str">
            <v>Separadores carpeta 8 1/2 x11</v>
          </cell>
          <cell r="D448" t="str">
            <v>Caja</v>
          </cell>
          <cell r="E448">
            <v>27.14</v>
          </cell>
          <cell r="F448" t="str">
            <v xml:space="preserve">2.3.9.2.01 </v>
          </cell>
        </row>
        <row r="449">
          <cell r="C449" t="str">
            <v>Stick de Colle 35g (Pegamento)</v>
          </cell>
          <cell r="D449" t="str">
            <v>unidad</v>
          </cell>
          <cell r="E449">
            <v>33.4176</v>
          </cell>
          <cell r="F449" t="str">
            <v xml:space="preserve">2.3.9.2.01 </v>
          </cell>
        </row>
        <row r="450">
          <cell r="C450" t="str">
            <v>Tabla de Apoyo de Madera</v>
          </cell>
          <cell r="D450" t="str">
            <v>unidad</v>
          </cell>
          <cell r="E450">
            <v>46.999499999999998</v>
          </cell>
          <cell r="F450" t="str">
            <v xml:space="preserve">2.3.9.2.01 </v>
          </cell>
        </row>
        <row r="451">
          <cell r="C451" t="str">
            <v>Tabla de apoyo/ Madera</v>
          </cell>
          <cell r="D451" t="str">
            <v>unidad</v>
          </cell>
          <cell r="E451">
            <v>49.206000000000003</v>
          </cell>
          <cell r="F451" t="str">
            <v xml:space="preserve">2.3.9.2.01 </v>
          </cell>
        </row>
        <row r="452">
          <cell r="C452" t="str">
            <v>Tape 33-3M (un rollo)</v>
          </cell>
          <cell r="D452" t="str">
            <v>unidad</v>
          </cell>
          <cell r="E452">
            <v>619.5</v>
          </cell>
          <cell r="F452" t="str">
            <v xml:space="preserve">2.3.9.2.01 </v>
          </cell>
        </row>
        <row r="453">
          <cell r="C453" t="str">
            <v>Tijeras de oficina</v>
          </cell>
          <cell r="D453" t="str">
            <v>unidad</v>
          </cell>
          <cell r="E453">
            <v>49.607300000000002</v>
          </cell>
          <cell r="F453" t="str">
            <v xml:space="preserve">2.3.9.2.01 </v>
          </cell>
        </row>
        <row r="454">
          <cell r="C454" t="str">
            <v>Tinta para Sello color azul (docenas)</v>
          </cell>
          <cell r="D454" t="str">
            <v>unidad</v>
          </cell>
          <cell r="E454">
            <v>1362.9</v>
          </cell>
          <cell r="F454" t="str">
            <v xml:space="preserve">2.3.9.2.01 </v>
          </cell>
        </row>
        <row r="455">
          <cell r="C455" t="str">
            <v>Tinta para Sello color rojo</v>
          </cell>
          <cell r="D455" t="str">
            <v>unidad</v>
          </cell>
          <cell r="E455">
            <v>114.46</v>
          </cell>
          <cell r="F455" t="str">
            <v xml:space="preserve">2.3.9.2.01 </v>
          </cell>
        </row>
        <row r="456">
          <cell r="C456" t="str">
            <v>Toner AR-310NT para impresora SHARP AR-M237</v>
          </cell>
          <cell r="D456" t="str">
            <v>unidad</v>
          </cell>
          <cell r="E456">
            <v>4399.9949999999999</v>
          </cell>
          <cell r="F456" t="str">
            <v xml:space="preserve">2.3.9.2.01 </v>
          </cell>
        </row>
        <row r="457">
          <cell r="C457" t="str">
            <v>Toner CB435A (35A) para impresora LASERJET P1006</v>
          </cell>
          <cell r="D457" t="str">
            <v>unidad</v>
          </cell>
          <cell r="E457">
            <v>2242</v>
          </cell>
          <cell r="F457" t="str">
            <v xml:space="preserve">2.3.9.2.01 </v>
          </cell>
        </row>
        <row r="458">
          <cell r="C458" t="str">
            <v>Toner CE285A (85A) para impresora HP P1102W</v>
          </cell>
          <cell r="D458" t="str">
            <v>unidad</v>
          </cell>
          <cell r="E458">
            <v>1982.4</v>
          </cell>
          <cell r="F458" t="str">
            <v xml:space="preserve">2.3.9.2.01 </v>
          </cell>
        </row>
        <row r="459">
          <cell r="C459" t="str">
            <v>Toner CE310A 126A para impresora HP CP1025NW</v>
          </cell>
          <cell r="D459" t="str">
            <v>unidad</v>
          </cell>
          <cell r="E459">
            <v>2006</v>
          </cell>
          <cell r="F459" t="str">
            <v xml:space="preserve">2.3.9.2.01 </v>
          </cell>
        </row>
        <row r="460">
          <cell r="C460" t="str">
            <v>Toner CE505A (05A) para impresora HP P2055DM</v>
          </cell>
          <cell r="D460" t="str">
            <v>unidad</v>
          </cell>
          <cell r="E460">
            <v>3186</v>
          </cell>
          <cell r="F460" t="str">
            <v xml:space="preserve">2.3.9.2.01 </v>
          </cell>
        </row>
        <row r="461">
          <cell r="C461" t="str">
            <v>Toner CF217A (17A) para impresora HP M102W</v>
          </cell>
          <cell r="D461" t="str">
            <v>unidad</v>
          </cell>
          <cell r="E461">
            <v>2908.2525000000001</v>
          </cell>
          <cell r="F461" t="str">
            <v xml:space="preserve">2.3.9.2.01 </v>
          </cell>
        </row>
        <row r="462">
          <cell r="C462" t="str">
            <v>Toner CF226A (26A) para impresora HP MFP M426 FDW</v>
          </cell>
          <cell r="D462" t="str">
            <v>unidad</v>
          </cell>
          <cell r="E462">
            <v>4979.6000000000004</v>
          </cell>
          <cell r="F462" t="str">
            <v xml:space="preserve">2.3.9.2.01 </v>
          </cell>
        </row>
        <row r="463">
          <cell r="C463" t="str">
            <v>Toner CF280A (80A) para impresora HP 400 M401 DNE</v>
          </cell>
          <cell r="D463" t="str">
            <v>unidad</v>
          </cell>
          <cell r="E463">
            <v>4248</v>
          </cell>
          <cell r="F463" t="str">
            <v xml:space="preserve">2.3.9.2.01 </v>
          </cell>
        </row>
        <row r="464">
          <cell r="C464" t="str">
            <v>Toner CF283A (83A) para impresora HP MFP M127 FN</v>
          </cell>
          <cell r="D464" t="str">
            <v>unidad</v>
          </cell>
          <cell r="E464">
            <v>2419</v>
          </cell>
          <cell r="F464" t="str">
            <v xml:space="preserve">2.3.9.2.01 </v>
          </cell>
        </row>
        <row r="465">
          <cell r="C465" t="str">
            <v>Toner E260A11L para impresora LEXMARK E260DN</v>
          </cell>
          <cell r="D465" t="str">
            <v>unidad</v>
          </cell>
          <cell r="E465">
            <v>5015</v>
          </cell>
          <cell r="F465" t="str">
            <v xml:space="preserve">2.3.9.2.01 </v>
          </cell>
        </row>
        <row r="466">
          <cell r="C466" t="str">
            <v>Toner HP CF217A 17A</v>
          </cell>
          <cell r="D466" t="str">
            <v>unidad</v>
          </cell>
          <cell r="E466">
            <v>4398.45</v>
          </cell>
          <cell r="F466" t="str">
            <v xml:space="preserve">2.3.9.2.01 </v>
          </cell>
        </row>
        <row r="467">
          <cell r="C467" t="str">
            <v>Toner para Impresora Xeroz 3220</v>
          </cell>
          <cell r="D467" t="str">
            <v>unidad</v>
          </cell>
          <cell r="E467">
            <v>8142</v>
          </cell>
          <cell r="F467" t="str">
            <v xml:space="preserve">2.3.9.2.01 </v>
          </cell>
        </row>
        <row r="468">
          <cell r="C468" t="str">
            <v>Toner Q1338A (38A) para impresora LASERJET 4200 DTN</v>
          </cell>
          <cell r="D468" t="str">
            <v>unidad</v>
          </cell>
          <cell r="E468">
            <v>6608</v>
          </cell>
          <cell r="F468" t="str">
            <v xml:space="preserve">2.3.9.2.01 </v>
          </cell>
        </row>
        <row r="469">
          <cell r="C469" t="str">
            <v>Toner Q2612AD (12A) para impresora HP LASERJET 1020</v>
          </cell>
          <cell r="D469" t="str">
            <v>unidad</v>
          </cell>
          <cell r="E469">
            <v>1899.8</v>
          </cell>
          <cell r="F469" t="str">
            <v xml:space="preserve">2.3.9.2.01 </v>
          </cell>
        </row>
        <row r="470">
          <cell r="C470" t="str">
            <v>Toner Q5942A (42A) para impresora LASERJET 4250</v>
          </cell>
          <cell r="D470" t="str">
            <v>unidad</v>
          </cell>
          <cell r="E470">
            <v>7788</v>
          </cell>
          <cell r="F470" t="str">
            <v xml:space="preserve">2.3.9.2.01 </v>
          </cell>
        </row>
        <row r="471">
          <cell r="C471" t="str">
            <v>Toner Q5945A (45A) para impresora HP 4345 MFP</v>
          </cell>
          <cell r="D471" t="str">
            <v>unidad</v>
          </cell>
          <cell r="E471">
            <v>8732</v>
          </cell>
          <cell r="F471" t="str">
            <v xml:space="preserve">2.3.9.2.01 </v>
          </cell>
        </row>
        <row r="472">
          <cell r="C472" t="str">
            <v>Toner T3520 para impresora TOSHIBA T3520</v>
          </cell>
          <cell r="D472" t="str">
            <v>unidad</v>
          </cell>
          <cell r="E472">
            <v>1911.01</v>
          </cell>
          <cell r="F472" t="str">
            <v xml:space="preserve">2.3.9.2.01 </v>
          </cell>
        </row>
        <row r="473">
          <cell r="C473" t="str">
            <v>Toner T4710U para impresora TOSHIBA SUPER G3</v>
          </cell>
          <cell r="D473" t="str">
            <v>unidad</v>
          </cell>
          <cell r="E473">
            <v>7670</v>
          </cell>
          <cell r="F473" t="str">
            <v xml:space="preserve">2.3.9.2.01 </v>
          </cell>
        </row>
        <row r="474">
          <cell r="C474" t="str">
            <v xml:space="preserve">Unidades de Sacagrapas </v>
          </cell>
          <cell r="D474" t="str">
            <v>unidad</v>
          </cell>
          <cell r="E474">
            <v>14.75</v>
          </cell>
          <cell r="F474" t="str">
            <v xml:space="preserve">2.3.9.2.01 </v>
          </cell>
        </row>
        <row r="475">
          <cell r="C475" t="str">
            <v>Zafacón de Metal para escritorio</v>
          </cell>
          <cell r="D475" t="str">
            <v>unidad</v>
          </cell>
          <cell r="E475">
            <v>233.64</v>
          </cell>
          <cell r="F475" t="str">
            <v xml:space="preserve">2.3.9.2.01 </v>
          </cell>
        </row>
        <row r="476">
          <cell r="C476" t="str">
            <v>Aguja con hilo de seda 3/0</v>
          </cell>
          <cell r="D476" t="str">
            <v>tonelada</v>
          </cell>
          <cell r="E476">
            <v>250</v>
          </cell>
          <cell r="F476" t="str">
            <v>2.3.9.3.01</v>
          </cell>
        </row>
        <row r="477">
          <cell r="C477" t="str">
            <v>Aguja con Hilo de Seda 3/0</v>
          </cell>
          <cell r="D477" t="str">
            <v>unidad</v>
          </cell>
          <cell r="E477">
            <v>362.25</v>
          </cell>
          <cell r="F477" t="str">
            <v xml:space="preserve">2.3.9.3.01 </v>
          </cell>
        </row>
        <row r="478">
          <cell r="C478" t="str">
            <v>Aguja corta 27G  1x100</v>
          </cell>
          <cell r="D478" t="str">
            <v>unidad</v>
          </cell>
          <cell r="E478">
            <v>402.67669999999998</v>
          </cell>
          <cell r="F478" t="str">
            <v>2.3.9.3.01</v>
          </cell>
        </row>
        <row r="479">
          <cell r="C479" t="str">
            <v>Aguja Corta 27G 1x100 (cajas)</v>
          </cell>
          <cell r="D479" t="str">
            <v>unidad</v>
          </cell>
          <cell r="E479">
            <v>475.16</v>
          </cell>
          <cell r="F479" t="str">
            <v xml:space="preserve">2.3.9.3.01 </v>
          </cell>
        </row>
        <row r="480">
          <cell r="C480" t="str">
            <v>Aguja larga 27G  1x100</v>
          </cell>
          <cell r="D480" t="str">
            <v>unidad</v>
          </cell>
          <cell r="E480">
            <v>466.1</v>
          </cell>
          <cell r="F480" t="str">
            <v>2.3.9.3.01</v>
          </cell>
        </row>
        <row r="481">
          <cell r="C481" t="str">
            <v>Aguja Larga 27G 1x100 (cajas)</v>
          </cell>
          <cell r="D481" t="str">
            <v>unidad</v>
          </cell>
          <cell r="E481">
            <v>475.16</v>
          </cell>
          <cell r="F481" t="str">
            <v xml:space="preserve">2.3.9.3.01 </v>
          </cell>
        </row>
        <row r="482">
          <cell r="C482" t="str">
            <v>Algodon en rollo (libra)</v>
          </cell>
          <cell r="D482" t="str">
            <v>libra</v>
          </cell>
          <cell r="E482">
            <v>148</v>
          </cell>
          <cell r="F482" t="str">
            <v>2.3.9.3.01</v>
          </cell>
        </row>
        <row r="483">
          <cell r="C483" t="str">
            <v>Algodón en rollo (libra)</v>
          </cell>
          <cell r="D483" t="str">
            <v>libra</v>
          </cell>
          <cell r="E483">
            <v>393.75</v>
          </cell>
          <cell r="F483" t="str">
            <v xml:space="preserve">2.3.9.3.01 </v>
          </cell>
        </row>
        <row r="484">
          <cell r="C484" t="str">
            <v>Babero desechable</v>
          </cell>
          <cell r="D484" t="str">
            <v>unidad</v>
          </cell>
          <cell r="E484">
            <v>1535.12</v>
          </cell>
          <cell r="F484" t="str">
            <v xml:space="preserve">2.3.9.3.01 </v>
          </cell>
        </row>
        <row r="485">
          <cell r="C485" t="str">
            <v>Babero desechable 500/1</v>
          </cell>
          <cell r="D485" t="str">
            <v>unidad</v>
          </cell>
          <cell r="E485">
            <v>1300.95</v>
          </cell>
          <cell r="F485" t="str">
            <v>2.3.9.3.01</v>
          </cell>
        </row>
        <row r="486">
          <cell r="C486" t="str">
            <v>Baja Lengua (1 caja)</v>
          </cell>
          <cell r="D486" t="str">
            <v>unidad</v>
          </cell>
          <cell r="E486">
            <v>299.72000000000003</v>
          </cell>
          <cell r="F486" t="str">
            <v xml:space="preserve">2.3.9.3.01 </v>
          </cell>
        </row>
        <row r="487">
          <cell r="C487" t="str">
            <v>Baja lengua 100/1</v>
          </cell>
          <cell r="D487" t="str">
            <v>unidad</v>
          </cell>
          <cell r="E487">
            <v>236</v>
          </cell>
          <cell r="F487" t="str">
            <v>2.3.9.3.01</v>
          </cell>
        </row>
        <row r="488">
          <cell r="C488" t="str">
            <v>Banda de Celuloide 1x100</v>
          </cell>
          <cell r="D488" t="str">
            <v>unidad</v>
          </cell>
          <cell r="E488">
            <v>131.58000000000001</v>
          </cell>
          <cell r="F488" t="str">
            <v xml:space="preserve">2.3.9.3.01 </v>
          </cell>
        </row>
        <row r="489">
          <cell r="C489" t="str">
            <v>Espejo con mango</v>
          </cell>
          <cell r="D489" t="str">
            <v>unidad</v>
          </cell>
          <cell r="E489">
            <v>136.29</v>
          </cell>
          <cell r="F489" t="str">
            <v>2.3.9.3.01</v>
          </cell>
        </row>
        <row r="490">
          <cell r="C490" t="str">
            <v>Fresa de pulido de Resina dorada (larga)</v>
          </cell>
          <cell r="D490" t="str">
            <v>unidad</v>
          </cell>
          <cell r="E490">
            <v>74.34</v>
          </cell>
          <cell r="F490" t="str">
            <v>2.3.9.3.01</v>
          </cell>
        </row>
        <row r="491">
          <cell r="C491" t="str">
            <v>Fresa económica 2200F</v>
          </cell>
          <cell r="D491" t="str">
            <v>unidad</v>
          </cell>
          <cell r="E491">
            <v>52.4983</v>
          </cell>
          <cell r="F491" t="str">
            <v>2.3.9.3.01</v>
          </cell>
        </row>
        <row r="492">
          <cell r="C492" t="str">
            <v>Fresa Económica 2200F</v>
          </cell>
          <cell r="D492" t="str">
            <v>unidad</v>
          </cell>
          <cell r="E492">
            <v>61.95</v>
          </cell>
          <cell r="F492" t="str">
            <v xml:space="preserve">2.3.9.3.01 </v>
          </cell>
        </row>
        <row r="493">
          <cell r="C493" t="str">
            <v>Fresa redonda 1012</v>
          </cell>
          <cell r="D493" t="str">
            <v>unidad</v>
          </cell>
          <cell r="E493">
            <v>94.352699999999999</v>
          </cell>
          <cell r="F493" t="str">
            <v>2.3.9.3.01</v>
          </cell>
        </row>
        <row r="494">
          <cell r="C494" t="str">
            <v>Fresa Redonda 1012</v>
          </cell>
          <cell r="D494" t="str">
            <v>unidad</v>
          </cell>
          <cell r="E494">
            <v>131.58199999999999</v>
          </cell>
          <cell r="F494" t="str">
            <v xml:space="preserve">2.3.9.3.01 </v>
          </cell>
        </row>
        <row r="495">
          <cell r="C495" t="str">
            <v>Fresa redonda 1014</v>
          </cell>
          <cell r="D495" t="str">
            <v>unidad</v>
          </cell>
          <cell r="E495">
            <v>94.352699999999999</v>
          </cell>
          <cell r="F495" t="str">
            <v>2.3.9.3.01</v>
          </cell>
        </row>
        <row r="496">
          <cell r="C496" t="str">
            <v>Fresa Redonda 1014</v>
          </cell>
          <cell r="D496" t="str">
            <v>unidad</v>
          </cell>
          <cell r="E496">
            <v>131.58199999999999</v>
          </cell>
          <cell r="F496" t="str">
            <v xml:space="preserve">2.3.9.3.01 </v>
          </cell>
        </row>
        <row r="497">
          <cell r="C497" t="str">
            <v>Fresa tipo Schufu</v>
          </cell>
          <cell r="D497" t="str">
            <v>unidad</v>
          </cell>
          <cell r="E497">
            <v>43.365299999999998</v>
          </cell>
          <cell r="F497" t="str">
            <v>2.3.9.3.01</v>
          </cell>
        </row>
        <row r="498">
          <cell r="C498" t="str">
            <v>Gasa 2'x 2'/4 No esterelizada 200/1 (paquetes)</v>
          </cell>
          <cell r="D498" t="str">
            <v>unidad</v>
          </cell>
          <cell r="E498">
            <v>78.75</v>
          </cell>
          <cell r="F498" t="str">
            <v xml:space="preserve">2.3.9.3.01 </v>
          </cell>
        </row>
        <row r="499">
          <cell r="C499" t="str">
            <v>Gasa 2'x 2'/4 no esterilizada 200/1 (paquetes)</v>
          </cell>
          <cell r="D499" t="str">
            <v>unidad</v>
          </cell>
          <cell r="E499">
            <v>73</v>
          </cell>
          <cell r="F499" t="str">
            <v>2.3.9.3.01</v>
          </cell>
        </row>
        <row r="500">
          <cell r="C500" t="str">
            <v>Gorro Azul de Cirugia 100/1</v>
          </cell>
          <cell r="D500" t="str">
            <v>unidad</v>
          </cell>
          <cell r="E500">
            <v>723.70500000000004</v>
          </cell>
          <cell r="F500" t="str">
            <v xml:space="preserve">2.3.9.3.01 </v>
          </cell>
        </row>
        <row r="501">
          <cell r="C501" t="str">
            <v>Guantes L</v>
          </cell>
          <cell r="D501" t="str">
            <v>unidad</v>
          </cell>
          <cell r="E501">
            <v>224.2</v>
          </cell>
          <cell r="F501" t="str">
            <v>2.3.9.3.01</v>
          </cell>
        </row>
        <row r="502">
          <cell r="C502" t="str">
            <v>Guantes L (cajas)</v>
          </cell>
          <cell r="D502" t="str">
            <v>unidad</v>
          </cell>
          <cell r="E502">
            <v>433.65</v>
          </cell>
          <cell r="F502" t="str">
            <v xml:space="preserve">2.3.9.3.01 </v>
          </cell>
        </row>
        <row r="503">
          <cell r="C503" t="str">
            <v>Guantes M</v>
          </cell>
          <cell r="D503" t="str">
            <v>unidad</v>
          </cell>
          <cell r="E503">
            <v>224.2</v>
          </cell>
          <cell r="F503" t="str">
            <v>2.3.9.3.01</v>
          </cell>
        </row>
        <row r="504">
          <cell r="C504" t="str">
            <v>Guantes M (cajas)</v>
          </cell>
          <cell r="D504" t="str">
            <v>unidad</v>
          </cell>
          <cell r="E504">
            <v>433.65</v>
          </cell>
          <cell r="F504" t="str">
            <v xml:space="preserve">2.3.9.3.01 </v>
          </cell>
        </row>
        <row r="505">
          <cell r="C505" t="str">
            <v>Guantes S</v>
          </cell>
          <cell r="D505" t="str">
            <v>unidad</v>
          </cell>
          <cell r="E505">
            <v>224.2</v>
          </cell>
          <cell r="F505" t="str">
            <v>2.3.9.3.01</v>
          </cell>
        </row>
        <row r="506">
          <cell r="C506" t="str">
            <v>Guantes S (cajas)</v>
          </cell>
          <cell r="D506" t="str">
            <v>unidad</v>
          </cell>
          <cell r="E506">
            <v>433.65</v>
          </cell>
          <cell r="F506" t="str">
            <v xml:space="preserve">2.3.9.3.01 </v>
          </cell>
        </row>
        <row r="507">
          <cell r="C507" t="str">
            <v>Instrumento de obturación plástica</v>
          </cell>
          <cell r="D507" t="str">
            <v>unidad</v>
          </cell>
          <cell r="E507">
            <v>99.12</v>
          </cell>
          <cell r="F507" t="str">
            <v>2.3.9.3.01</v>
          </cell>
        </row>
        <row r="508">
          <cell r="C508" t="str">
            <v>Jeringa porta Carpule</v>
          </cell>
          <cell r="D508" t="str">
            <v>unidad</v>
          </cell>
          <cell r="E508">
            <v>384.09</v>
          </cell>
          <cell r="F508" t="str">
            <v>2.3.9.3.01</v>
          </cell>
        </row>
        <row r="509">
          <cell r="C509" t="str">
            <v>Kits de Resina</v>
          </cell>
          <cell r="D509" t="str">
            <v>unidad</v>
          </cell>
          <cell r="E509">
            <v>3669.75</v>
          </cell>
          <cell r="F509" t="str">
            <v>2.3.9.3.01</v>
          </cell>
        </row>
        <row r="510">
          <cell r="C510" t="str">
            <v>Mascarilla lisa rectangular azul 1x50</v>
          </cell>
          <cell r="D510" t="str">
            <v>tonelada</v>
          </cell>
          <cell r="E510">
            <v>183.75</v>
          </cell>
          <cell r="F510" t="str">
            <v>2.3.9.3.01</v>
          </cell>
        </row>
        <row r="511">
          <cell r="C511" t="str">
            <v>Mascarilla Lisa Rectangular Azul 1x50</v>
          </cell>
          <cell r="D511" t="str">
            <v>unidad</v>
          </cell>
          <cell r="E511">
            <v>255.86</v>
          </cell>
          <cell r="F511" t="str">
            <v xml:space="preserve">2.3.9.3.01 </v>
          </cell>
        </row>
        <row r="512">
          <cell r="C512" t="str">
            <v>Papel Articular</v>
          </cell>
          <cell r="D512" t="str">
            <v>unidad</v>
          </cell>
          <cell r="E512">
            <v>548.26</v>
          </cell>
          <cell r="F512" t="str">
            <v xml:space="preserve">2.3.9.3.01 </v>
          </cell>
        </row>
        <row r="513">
          <cell r="C513" t="str">
            <v>Turbina</v>
          </cell>
          <cell r="D513" t="str">
            <v>unidad</v>
          </cell>
          <cell r="E513">
            <v>3422</v>
          </cell>
          <cell r="F513" t="str">
            <v>2.3.9.3.01</v>
          </cell>
        </row>
        <row r="514">
          <cell r="C514" t="str">
            <v>Viaticos Chofer Sin Hospedaje</v>
          </cell>
          <cell r="D514" t="str">
            <v xml:space="preserve">Cheque </v>
          </cell>
          <cell r="E514">
            <v>1500</v>
          </cell>
          <cell r="F514" t="str">
            <v>2.2.3.1.01</v>
          </cell>
        </row>
        <row r="515">
          <cell r="C515" t="str">
            <v>Viaticos Chofer Sin Hospedaje</v>
          </cell>
          <cell r="D515" t="str">
            <v xml:space="preserve">Cheque </v>
          </cell>
          <cell r="E515">
            <v>2050</v>
          </cell>
          <cell r="F515" t="str">
            <v>2.2.3.1.01</v>
          </cell>
        </row>
        <row r="516">
          <cell r="C516" t="str">
            <v>Viaticos Tecnicos con Hospedaje</v>
          </cell>
          <cell r="D516" t="str">
            <v xml:space="preserve">Cheque </v>
          </cell>
          <cell r="E516">
            <v>3500</v>
          </cell>
          <cell r="F516" t="str">
            <v>2.2.3.1.01</v>
          </cell>
        </row>
        <row r="517">
          <cell r="C517" t="str">
            <v>Viaticos Tecnicos Sin Hospedaje</v>
          </cell>
          <cell r="D517" t="str">
            <v xml:space="preserve">Cheque </v>
          </cell>
          <cell r="E517">
            <v>2100</v>
          </cell>
          <cell r="F517" t="str">
            <v>2.2.3.1.01</v>
          </cell>
        </row>
      </sheetData>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Copia de Matriz POA DC-SNS DE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Insumos"/>
      <sheetName val="LSIns"/>
      <sheetName val="Obj"/>
      <sheetName val="Catalogo"/>
      <sheetName val="Matriz POA 2020 DG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Hoja1"/>
      <sheetName val="Tablero Indicadores POA"/>
      <sheetName val="Prov"/>
      <sheetName val="Insumos"/>
      <sheetName val="LSIns"/>
      <sheetName val="Obj"/>
      <sheetName val="Catalogo"/>
      <sheetName val="Matriz POA 2020 DG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B5" t="str">
            <v>Acabados textiles</v>
          </cell>
          <cell r="C5" t="str">
            <v>lsAcabadosTextiles</v>
          </cell>
        </row>
        <row r="6">
          <cell r="B6" t="str">
            <v>Alimentos y bebidas para personas</v>
          </cell>
          <cell r="C6" t="str">
            <v>lsAlimentosyBebidas</v>
          </cell>
        </row>
        <row r="7">
          <cell r="B7" t="str">
            <v>Artículos de plástico</v>
          </cell>
          <cell r="C7" t="str">
            <v>lsArticulosdePlastico</v>
          </cell>
        </row>
        <row r="8">
          <cell r="B8" t="str">
            <v>Electrodomésticos</v>
          </cell>
          <cell r="C8" t="str">
            <v>lsElectrodomesticos</v>
          </cell>
        </row>
        <row r="9">
          <cell r="B9" t="str">
            <v>Equipo de comunicación, telecomunicaciones y señalamiento</v>
          </cell>
          <cell r="C9" t="str">
            <v>lsTelecomunicaciones</v>
          </cell>
        </row>
        <row r="10">
          <cell r="B10" t="str">
            <v xml:space="preserve">Equipo médico y de laboratorio </v>
          </cell>
          <cell r="C10" t="str">
            <v>lsEquiposMedicos</v>
          </cell>
        </row>
        <row r="11">
          <cell r="B11" t="str">
            <v>Equipos de cómputo</v>
          </cell>
          <cell r="C11" t="str">
            <v>lsEquiposComputos</v>
          </cell>
        </row>
        <row r="12">
          <cell r="B12" t="str">
            <v>Equipos de seguridad</v>
          </cell>
          <cell r="C12" t="str">
            <v>lsEquiposSeguridad</v>
          </cell>
        </row>
        <row r="13">
          <cell r="B13" t="str">
            <v>Eventos generales</v>
          </cell>
          <cell r="C13" t="str">
            <v>lsEventosGenerales</v>
          </cell>
        </row>
        <row r="14">
          <cell r="B14" t="str">
            <v>Gasoil</v>
          </cell>
          <cell r="C14" t="str">
            <v>lsGasoil</v>
          </cell>
        </row>
        <row r="15">
          <cell r="B15" t="str">
            <v>Herramientas menores</v>
          </cell>
          <cell r="C15" t="str">
            <v>lsHerramientasMenores</v>
          </cell>
        </row>
        <row r="16">
          <cell r="B16" t="str">
            <v>Impresión y encuadernación</v>
          </cell>
          <cell r="C16" t="str">
            <v>lsImpresionyEncuadernacion</v>
          </cell>
        </row>
        <row r="17">
          <cell r="B17" t="str">
            <v>Llantas y neumáticos</v>
          </cell>
          <cell r="C17" t="str">
            <v>lsLlantasyNeumaticos</v>
          </cell>
        </row>
        <row r="18">
          <cell r="B18" t="str">
            <v>Mantenimiento y reparación de equipos de transporte, tracción y elevación</v>
          </cell>
          <cell r="C18" t="str">
            <v>lsMantenimiento</v>
          </cell>
        </row>
        <row r="19">
          <cell r="B19" t="str">
            <v>Mantenimiento y reparación de equipos para computación</v>
          </cell>
          <cell r="C19" t="str">
            <v>lsMantenimiento</v>
          </cell>
        </row>
        <row r="20">
          <cell r="B20" t="str">
            <v>Mantenimiento y reparación de equipos sanitarios y de laboratorio</v>
          </cell>
          <cell r="C20" t="str">
            <v>lsMantenimiento</v>
          </cell>
        </row>
        <row r="21">
          <cell r="B21" t="str">
            <v>Mantenimiento y reparación de maquinarias y equipos</v>
          </cell>
          <cell r="C21" t="str">
            <v>lsMantenimiento</v>
          </cell>
        </row>
        <row r="22">
          <cell r="B22" t="str">
            <v>Mantenimiento y reparación de muebles y equipos de oficina</v>
          </cell>
          <cell r="C22" t="str">
            <v>lsMantenimiento</v>
          </cell>
        </row>
        <row r="23">
          <cell r="B23" t="str">
            <v>Material para limpieza</v>
          </cell>
          <cell r="C23" t="str">
            <v>lsMaterialesdeLimpieza</v>
          </cell>
        </row>
        <row r="24">
          <cell r="B24" t="str">
            <v>Muebles de alojamiento</v>
          </cell>
          <cell r="C24" t="str">
            <v>lsMueblesdeAlojamiento</v>
          </cell>
        </row>
        <row r="25">
          <cell r="B25" t="str">
            <v>Muebles de oficina y estantería</v>
          </cell>
          <cell r="C25" t="str">
            <v>lsMueblesdeOficina</v>
          </cell>
        </row>
        <row r="26">
          <cell r="B26" t="str">
            <v>Obras menores en edificaciones</v>
          </cell>
          <cell r="C26" t="str">
            <v>lsObrasMenoresEdificaciones</v>
          </cell>
        </row>
        <row r="27">
          <cell r="B27" t="str">
            <v>Otros equipos</v>
          </cell>
          <cell r="C27" t="str">
            <v>lsOtrosEquipos</v>
          </cell>
        </row>
        <row r="28">
          <cell r="B28" t="str">
            <v>Peaje</v>
          </cell>
          <cell r="C28" t="str">
            <v>lsPeaje</v>
          </cell>
        </row>
        <row r="29">
          <cell r="B29" t="str">
            <v>Pinturas, barnices, lacas, diluyentes y absorbentes para pintura</v>
          </cell>
          <cell r="C29" t="str">
            <v>lsPinturas</v>
          </cell>
        </row>
        <row r="30">
          <cell r="B30" t="str">
            <v>Productos de artes gráficas</v>
          </cell>
          <cell r="C30" t="str">
            <v>lsProductosArtesGraficas</v>
          </cell>
        </row>
        <row r="31">
          <cell r="B31" t="str">
            <v>Productos de cemento</v>
          </cell>
          <cell r="C31" t="str">
            <v>lsProductosdeCemento</v>
          </cell>
        </row>
        <row r="32">
          <cell r="B32" t="str">
            <v>Productos de loza</v>
          </cell>
          <cell r="C32" t="str">
            <v>lsProductosdeLoza</v>
          </cell>
        </row>
        <row r="33">
          <cell r="B33" t="str">
            <v>Productos de Papel, Cartón e Impresos</v>
          </cell>
          <cell r="C33" t="str">
            <v>lsProductosdePapel</v>
          </cell>
        </row>
        <row r="34">
          <cell r="B34" t="str">
            <v>Productos de vidrio</v>
          </cell>
          <cell r="C34" t="str">
            <v>lsProductosdeVidrio</v>
          </cell>
        </row>
        <row r="35">
          <cell r="B35" t="str">
            <v>Productos eléctricos y afines</v>
          </cell>
          <cell r="C35" t="str">
            <v>lsProductosElectricos</v>
          </cell>
        </row>
        <row r="36">
          <cell r="B36" t="str">
            <v>Productos medicinales para uso humano</v>
          </cell>
          <cell r="C36" t="str">
            <v>lsProductosMedicinalesH</v>
          </cell>
        </row>
        <row r="37">
          <cell r="B37" t="str">
            <v>Productos metálicos y sus derivados</v>
          </cell>
          <cell r="C37" t="str">
            <v>lsProductosMetalicos</v>
          </cell>
        </row>
        <row r="38">
          <cell r="B38" t="str">
            <v>Productos químicos de uso personal</v>
          </cell>
          <cell r="C38" t="str">
            <v>lsProductosQuimicos</v>
          </cell>
        </row>
        <row r="39">
          <cell r="B39" t="str">
            <v>Publicidad y propaganda</v>
          </cell>
          <cell r="C39" t="str">
            <v>lsPublicidadyPropaganda</v>
          </cell>
        </row>
        <row r="40">
          <cell r="B40" t="str">
            <v>Servicios técnicos y profesionales</v>
          </cell>
          <cell r="C40" t="str">
            <v>lsServiciosTecnicosProfesionales</v>
          </cell>
        </row>
        <row r="41">
          <cell r="B41" t="str">
            <v>Sistemas de aire acondicionado, calefacción y de refrigeración industrial y comercial</v>
          </cell>
          <cell r="C41" t="str">
            <v>lsAireAcondicionado</v>
          </cell>
        </row>
        <row r="42">
          <cell r="B42" t="str">
            <v>Útiles de cocina y comedor</v>
          </cell>
          <cell r="C42" t="str">
            <v>lsUtilesdeCocina</v>
          </cell>
        </row>
        <row r="43">
          <cell r="B43" t="str">
            <v>Útiles de escritorio, oficina, informática y de enseñanza</v>
          </cell>
          <cell r="C43" t="str">
            <v>lsUtilesdeOficina</v>
          </cell>
        </row>
        <row r="44">
          <cell r="B44" t="str">
            <v>Útiles menores médico-quirúrgicos</v>
          </cell>
          <cell r="C44" t="str">
            <v>lsUtilesMenoresMQ</v>
          </cell>
        </row>
        <row r="45">
          <cell r="B45" t="str">
            <v>Viáticos dentro del país</v>
          </cell>
          <cell r="C45" t="str">
            <v>lsViaticosDP</v>
          </cell>
        </row>
      </sheetData>
      <sheetData sheetId="14" refreshError="1"/>
      <sheetData sheetId="15" refreshError="1"/>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4A699E-646D-4230-AD5C-E42631053E69}" name="Tabla3" displayName="Tabla3" ref="B8:Q63" headerRowDxfId="113" dataDxfId="112" totalsRowDxfId="111">
  <autoFilter ref="B8:Q63" xr:uid="{8BF01AC2-52B7-4E5C-9984-6FB79B3C3F78}"/>
  <tableColumns count="16">
    <tableColumn id="20" xr3:uid="{66617E40-4930-43FB-90E0-BF2A1814DEE9}" name="ID_Dependendencia" dataDxfId="110"/>
    <tableColumn id="13" xr3:uid="{705D5040-9F97-4613-BBDB-E958001346A7}" name="POA" dataDxfId="109">
      <calculatedColumnFormula>IF([2]!Tabla3[[#This Row],[Línea estratégica]]="","",#REF!)</calculatedColumnFormula>
    </tableColumn>
    <tableColumn id="17" xr3:uid="{1EDC4FF6-6CBF-40D3-8D14-97DCFDE271BC}" name="SRS" dataDxfId="108">
      <calculatedColumnFormula>IF([2]!Tabla3[[#This Row],[Línea estratégica]]="","",#REF!)</calculatedColumnFormula>
    </tableColumn>
    <tableColumn id="18" xr3:uid="{FB777F1C-9A11-4FA5-A891-1B3E5A972E71}" name="AREA" dataDxfId="107">
      <calculatedColumnFormula>IF([2]!Tabla3[[#This Row],[Línea estratégica]]="","",#REF!)</calculatedColumnFormula>
    </tableColumn>
    <tableColumn id="1" xr3:uid="{DB773C05-F551-4670-A359-2FE45D699817}" name="Línea estratégica" totalsRowLabel="Total" dataDxfId="105" totalsRowDxfId="106"/>
    <tableColumn id="2" xr3:uid="{F279D6AA-AE50-4AD7-9ECD-1EEE96272927}" name="Cod_LE" dataDxfId="104"/>
    <tableColumn id="15" xr3:uid="{77900796-A607-42A2-8EE7-859807E829E8}" name="Objetivo" dataDxfId="102" totalsRowDxfId="103"/>
    <tableColumn id="16" xr3:uid="{07738434-E8AE-4BB4-9DA3-2588AA9A8CD6}" name="Cod_Obj" dataDxfId="100" totalsRowDxfId="101">
      <calculatedColumnFormula>IFERROR(VLOOKUP($H9,[3]Obj!$D$118:$E$124,2,FALSE),"")</calculatedColumnFormula>
    </tableColumn>
    <tableColumn id="14" xr3:uid="{0F599CC5-2DC2-4D3F-B932-08BC4ED2F8BA}" name="Resultado esperado" dataDxfId="98" totalsRowDxfId="99"/>
    <tableColumn id="3" xr3:uid="{E6890669-D172-43D0-9F33-722D8F723D8D}" name="Productos" dataDxfId="96" totalsRowDxfId="97"/>
    <tableColumn id="4" xr3:uid="{2BA8FE56-AC43-4601-95A8-2ADB57A9F721}" name="Indicador" dataDxfId="94" totalsRowDxfId="95"/>
    <tableColumn id="5" xr3:uid="{BD98A7DF-A62D-4F1E-9166-F454B02E1384}" name="Unidad de medida" dataDxfId="92" totalsRowDxfId="93"/>
    <tableColumn id="22" xr3:uid="{E2D776EB-B0E4-4A5C-A7FC-0BAA71148D6B}" name="Línea Base" dataDxfId="90" totalsRowDxfId="91"/>
    <tableColumn id="6" xr3:uid="{30DA4C42-B989-4EEC-8A34-685E111ABEEF}" name="Meta" dataDxfId="88" totalsRowDxfId="89"/>
    <tableColumn id="11" xr3:uid="{90CCB7B3-B238-4736-9E02-D7548373E3BD}" name="Supuestos" dataDxfId="86" totalsRowDxfId="87"/>
    <tableColumn id="12" xr3:uid="{87E8AFC7-7DF5-4006-ACDF-A33FC36A061A}" name="Dependencia responsable" totalsRowFunction="count" dataDxfId="84" totalsRowDxfId="85"/>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4406AF7-B52E-477A-91AC-642207B5542E}" name="Tabla2" displayName="Tabla2" ref="B8:Z528" totalsRowCount="1" headerRowDxfId="83" dataDxfId="82" totalsRowDxfId="81">
  <autoFilter ref="B8:Z527" xr:uid="{D8A13351-8807-4035-8BD1-3F2EF356E6CA}"/>
  <sortState xmlns:xlrd2="http://schemas.microsoft.com/office/spreadsheetml/2017/richdata2" ref="B9:Z20">
    <sortCondition ref="H8:H525"/>
  </sortState>
  <tableColumns count="25">
    <tableColumn id="1" xr3:uid="{E0FEF466-281A-4C61-8143-9648793135EB}" name="ID_Dependendencia" dataDxfId="79" totalsRowDxfId="80">
      <calculatedColumnFormula>IF(Tabla2[[#This Row],[Productos ]]="","",CONCATENATE(Tabla2[[#This Row],[POA]],".",Tabla2[[#This Row],[SRS]],".",Tabla2[[#This Row],[AREA]],".",Tabla2[[#This Row],[TIPO]]))</calculatedColumnFormula>
    </tableColumn>
    <tableColumn id="4" xr3:uid="{D0AE1C2B-B144-4F04-B0A1-CFCA3CAF91A3}" name="POA" dataDxfId="77" totalsRowDxfId="78">
      <calculatedColumnFormula>IF(Tabla2[[#This Row],[Productos ]]="","",'[1]Formulario PPGR1'!#REF!)</calculatedColumnFormula>
    </tableColumn>
    <tableColumn id="24" xr3:uid="{653DBBF6-BB8E-47EB-A937-F06E1B8EB15D}" name="SRS" dataDxfId="75" totalsRowDxfId="76">
      <calculatedColumnFormula>IF(Tabla2[[#This Row],[Productos ]]="","",'[1]Formulario PPGR1'!#REF!)</calculatedColumnFormula>
    </tableColumn>
    <tableColumn id="25" xr3:uid="{2A3575B1-7F08-44E3-AB40-166E59FE8A5E}" name="AREA" dataDxfId="73" totalsRowDxfId="74">
      <calculatedColumnFormula>IF(Tabla2[[#This Row],[Productos ]]="","",'[1]Formulario PPGR1'!#REF!)</calculatedColumnFormula>
    </tableColumn>
    <tableColumn id="26" xr3:uid="{7C80092A-F49B-40CE-80B2-993D9661F0B7}" name="TIPO" dataDxfId="71" totalsRowDxfId="72">
      <calculatedColumnFormula>IF(Tabla2[[#This Row],[Productos ]]="","",'[1]Formulario PPGR1'!#REF!)</calculatedColumnFormula>
    </tableColumn>
    <tableColumn id="2" xr3:uid="{5537F44F-7AAB-43D7-A230-20321C7EB2D1}" name="Productos " dataDxfId="69" totalsRowDxfId="70"/>
    <tableColumn id="3" xr3:uid="{81D72C1B-518F-4949-8780-5DFF269E3877}" name="Código" dataDxfId="67" totalsRowDxfId="68"/>
    <tableColumn id="23" xr3:uid="{5730CDFB-3337-4A3A-BBCB-38C47AF47371}" name="Actividades Programables Presupuestables" dataDxfId="65" totalsRowDxfId="66"/>
    <tableColumn id="5" xr3:uid="{674B3A5A-4541-49E6-BAAB-E0D51E444B03}" name="Ene" totalsRowFunction="sum" dataDxfId="63" totalsRowDxfId="64"/>
    <tableColumn id="6" xr3:uid="{076074EA-EC2E-448F-9244-5DE2CCE5E26D}" name="Feb" totalsRowFunction="sum" dataDxfId="61" totalsRowDxfId="62"/>
    <tableColumn id="7" xr3:uid="{8704AD10-EB24-41D1-AEA1-62F8865A2D65}" name="Mar" totalsRowFunction="sum" dataDxfId="59" totalsRowDxfId="60"/>
    <tableColumn id="8" xr3:uid="{0519847B-2AF3-4C96-93F0-64BAF477F447}" name="Abr" totalsRowFunction="sum" dataDxfId="57" totalsRowDxfId="58"/>
    <tableColumn id="9" xr3:uid="{B5489758-2EC2-4248-B0B8-709B49C57751}" name="May" totalsRowFunction="sum" dataDxfId="55" totalsRowDxfId="56"/>
    <tableColumn id="10" xr3:uid="{9CA03106-F1AA-447D-84E5-8FB924942A63}" name="Jun" totalsRowFunction="sum" dataDxfId="53" totalsRowDxfId="54"/>
    <tableColumn id="11" xr3:uid="{E33014E5-045A-403A-B256-F745AE2CC29A}" name="Jul" totalsRowFunction="sum" dataDxfId="51" totalsRowDxfId="52"/>
    <tableColumn id="12" xr3:uid="{179ECD0F-9340-401F-B831-F93F48ABFF96}" name="Ago" totalsRowFunction="sum" dataDxfId="49" totalsRowDxfId="50"/>
    <tableColumn id="13" xr3:uid="{F4CB774D-2318-45E7-9637-9D17E8F864A4}" name="Sep" totalsRowFunction="sum" dataDxfId="47" totalsRowDxfId="48"/>
    <tableColumn id="14" xr3:uid="{8F6B6A6D-0802-4C35-9451-B4615D2546C0}" name="Oct" totalsRowFunction="sum" dataDxfId="45" totalsRowDxfId="46"/>
    <tableColumn id="15" xr3:uid="{74A04ADA-DF89-4150-821D-D8708F218084}" name="Nov" totalsRowFunction="sum" dataDxfId="43" totalsRowDxfId="44"/>
    <tableColumn id="16" xr3:uid="{0088B648-E580-4068-98F7-CC84901D6B48}" name="Dic" totalsRowFunction="sum" dataDxfId="41" totalsRowDxfId="42"/>
    <tableColumn id="17" xr3:uid="{1529097B-BBE8-4862-AFD8-6F10490157AE}" name="Total de Acciones " totalsRowFunction="sum" dataDxfId="39" totalsRowDxfId="40">
      <calculatedColumnFormula>SUM(Tabla2[[#This Row],[Ene]:[Dic]])</calculatedColumnFormula>
    </tableColumn>
    <tableColumn id="18" xr3:uid="{A45061B2-35A3-49AD-9FCB-4DFE479A5D15}" name="Medio de Verificación 1" dataDxfId="37" totalsRowDxfId="38"/>
    <tableColumn id="19" xr3:uid="{2F01ED22-B9E3-4D3F-8A2A-A802D0DAD4D8}" name="Medio de Verificación 2" dataDxfId="35" totalsRowDxfId="36"/>
    <tableColumn id="20" xr3:uid="{D8D5CDE1-F98C-4740-8007-990996A57AA0}" name="Medio de Verificación 3" dataDxfId="33" totalsRowDxfId="34"/>
    <tableColumn id="22" xr3:uid="{387EE296-2666-4FF0-A44A-EEAD21C54769}" name="Responsable " dataDxfId="31" totalsRowDxfId="3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825660-C3C1-461E-9653-262E8E7E9518}" name="Tabla1" displayName="Tabla1" ref="B8:R1683" headerRowDxfId="30" dataDxfId="29" totalsRowDxfId="28">
  <autoFilter ref="B8:R1683" xr:uid="{BAA8BB68-AB98-4588-8376-7B28DB0ED598}"/>
  <tableColumns count="17">
    <tableColumn id="13" xr3:uid="{C493B897-B620-4436-BD79-7C3ECC39E8DB}" name="ID_Dependendencia" dataDxfId="26" totalsRowDxfId="27">
      <calculatedColumnFormula>IF(Tabla1[[#This Row],[Código_Actividad]]="","",CONCATENATE(Tabla1[[#This Row],[POA]],".",Tabla1[[#This Row],[SRS]],".",Tabla1[[#This Row],[AREA]],".",Tabla1[[#This Row],[TIPO]]))</calculatedColumnFormula>
    </tableColumn>
    <tableColumn id="14" xr3:uid="{B550B0D8-3BA0-4441-BBFE-BCD695DBE674}" name="POA" dataDxfId="24" totalsRowDxfId="25">
      <calculatedColumnFormula>IF(Tabla1[[#This Row],[Código_Actividad]]="","",'[1]Formulario PPGR1'!#REF!)</calculatedColumnFormula>
    </tableColumn>
    <tableColumn id="15" xr3:uid="{28EAF743-B936-4152-8193-7E7EBC9D401A}" name="SRS" dataDxfId="22" totalsRowDxfId="23">
      <calculatedColumnFormula>IF(Tabla1[[#This Row],[Código_Actividad]]="","",'[1]Formulario PPGR1'!#REF!)</calculatedColumnFormula>
    </tableColumn>
    <tableColumn id="16" xr3:uid="{AB329962-DBE3-4291-89BF-3AA5D318EC27}" name="AREA" dataDxfId="20" totalsRowDxfId="21">
      <calculatedColumnFormula>IF(Tabla1[[#This Row],[Código_Actividad]]="","",'[1]Formulario PPGR1'!#REF!)</calculatedColumnFormula>
    </tableColumn>
    <tableColumn id="17" xr3:uid="{47FA32F6-A954-4FC4-A1D5-2ADB9C959405}" name="TIPO" dataDxfId="18" totalsRowDxfId="19">
      <calculatedColumnFormula>IF(Tabla1[[#This Row],[Código_Actividad]]="","",'[1]Formulario PPGR1'!#REF!)</calculatedColumnFormula>
    </tableColumn>
    <tableColumn id="1" xr3:uid="{7B63CF1A-B106-4B63-9A03-6E7055395386}" name="Código_Actividad" totalsRowLabel="Total" dataDxfId="16" totalsRowDxfId="17"/>
    <tableColumn id="2" xr3:uid="{A6F6A920-9D70-4333-B842-097D415214A8}" name="Actividad" dataDxfId="14" totalsRowDxfId="15">
      <calculatedColumnFormula>IFERROR(VLOOKUP(Tabla1[[#This Row],[Código_Actividad]],'[1]Formulario PPGR2'!$H$8:$I$1048576,2,FALSE),"")</calculatedColumnFormula>
    </tableColumn>
    <tableColumn id="10" xr3:uid="{C8C0B887-FD8A-42D4-83DC-A3B8E5E0A10B}" name="Total de Actividades " totalsRowFunction="sum" dataDxfId="13">
      <calculatedColumnFormula>IFERROR(VLOOKUP(Tabla1[[#This Row],[Código_Actividad]],[1]!Tabla2[[Código]:[Total de Acciones ]],15,FALSE),"")</calculatedColumnFormula>
    </tableColumn>
    <tableColumn id="3" xr3:uid="{CD199ABA-BD45-49C2-9BE9-55A3DB8204B6}" name="Insumos" dataDxfId="11" totalsRowDxfId="12"/>
    <tableColumn id="12" xr3:uid="{7D7C1E54-E748-45DC-8853-AF0AA6A7DBA1}" name="InsumoAbrev" dataDxfId="10">
      <calculatedColumnFormula>IFERROR(VLOOKUP($J9,[5]LSIns!$B$5:$C$45,2,FALSE),"")</calculatedColumnFormula>
    </tableColumn>
    <tableColumn id="11" xr3:uid="{34C032B3-6DC1-45C5-BFC7-EA24A8E9103F}" name="Descripción" dataDxfId="8" totalsRowDxfId="9"/>
    <tableColumn id="4" xr3:uid="{6ECD91C7-2EB5-4AC5-94BB-06ADE34231D4}" name="Unidad de Medida" dataDxfId="7">
      <calculatedColumnFormula>IFERROR(VLOOKUP($L9,[6]Insumos!$C$2:$F$517,2,FALSE),"")</calculatedColumnFormula>
    </tableColumn>
    <tableColumn id="5" xr3:uid="{3658A5CF-7BBE-4034-A42B-D633FFAE2FD4}" name="Cantidad de Insumos" dataDxfId="5" totalsRowDxfId="6"/>
    <tableColumn id="6" xr3:uid="{7AB96347-2EB6-47D1-9364-961ACC072D05}" name="Precio Unitario" dataDxfId="4">
      <calculatedColumnFormula>IFERROR(VLOOKUP($L9,[6]Insumos!$C$2:$F$517,3,FALSE),"")</calculatedColumnFormula>
    </tableColumn>
    <tableColumn id="7" xr3:uid="{FB36500A-DED6-4D53-BFD8-AA5E230DF15A}" name="Valor Total" totalsRowFunction="sum" dataDxfId="3">
      <calculatedColumnFormula>+Tabla1[[#This Row],[Precio Unitario]]*Tabla1[[#This Row],[Cantidad de Insumos]]</calculatedColumnFormula>
    </tableColumn>
    <tableColumn id="8" xr3:uid="{464AC640-D0AE-4DB5-B37E-84DD932713D6}" name="Código Presupuestario" dataDxfId="2">
      <calculatedColumnFormula>IFERROR(VLOOKUP($L9,[6]Insumos!$C$2:$F$517,4,FALSE),"")</calculatedColumnFormula>
    </tableColumn>
    <tableColumn id="9" xr3:uid="{BB2714C8-918C-4F4E-AF78-E10BAE9A8146}" name="Fuente de Financiamiento" dataDxfId="0" totalsRowDxfId="1"/>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80D5-4ED2-48C3-A66B-1E0B82AA8058}">
  <dimension ref="A2:G37"/>
  <sheetViews>
    <sheetView workbookViewId="0">
      <selection activeCell="J24" sqref="J24"/>
    </sheetView>
  </sheetViews>
  <sheetFormatPr baseColWidth="10" defaultColWidth="11.42578125" defaultRowHeight="12.75" x14ac:dyDescent="0.2"/>
  <cols>
    <col min="1" max="1" width="39" style="4" customWidth="1"/>
    <col min="2" max="2" width="18.5703125" style="4" bestFit="1" customWidth="1"/>
    <col min="3" max="3" width="11.42578125" style="4"/>
    <col min="4" max="4" width="13.42578125" style="4" customWidth="1"/>
    <col min="5" max="5" width="14.5703125" style="4" customWidth="1"/>
    <col min="6" max="6" width="14" style="4" customWidth="1"/>
    <col min="7" max="7" width="13.85546875" style="4" customWidth="1"/>
    <col min="8" max="16384" width="11.42578125" style="4"/>
  </cols>
  <sheetData>
    <row r="2" spans="1:7" x14ac:dyDescent="0.2">
      <c r="A2" s="1" t="s">
        <v>0</v>
      </c>
      <c r="B2" s="2"/>
      <c r="C2" s="2"/>
      <c r="D2" s="3"/>
      <c r="E2" s="3"/>
      <c r="F2" s="3"/>
      <c r="G2" s="3"/>
    </row>
    <row r="3" spans="1:7" x14ac:dyDescent="0.2">
      <c r="A3" s="5" t="s">
        <v>1</v>
      </c>
      <c r="B3" s="6"/>
      <c r="C3" s="6"/>
      <c r="D3" s="3"/>
      <c r="E3" s="3"/>
      <c r="F3" s="3"/>
      <c r="G3" s="3"/>
    </row>
    <row r="4" spans="1:7" ht="13.5" thickBot="1" x14ac:dyDescent="0.25">
      <c r="A4" s="5"/>
      <c r="B4" s="6"/>
      <c r="C4" s="6"/>
      <c r="D4" s="3"/>
      <c r="E4" s="3"/>
      <c r="F4" s="3"/>
      <c r="G4" s="3"/>
    </row>
    <row r="5" spans="1:7" ht="13.5" thickBot="1" x14ac:dyDescent="0.25">
      <c r="A5" s="7" t="s">
        <v>2</v>
      </c>
      <c r="B5" s="8"/>
    </row>
    <row r="6" spans="1:7" x14ac:dyDescent="0.2">
      <c r="A6" s="9" t="s">
        <v>3</v>
      </c>
      <c r="B6" s="10">
        <f>+[1]!Tabla2[[#Totals],[Ene]]+[1]!Tabla2[[#Totals],[Feb]]+[1]!Tabla2[[#Totals],[Mar]]</f>
        <v>9</v>
      </c>
    </row>
    <row r="7" spans="1:7" x14ac:dyDescent="0.2">
      <c r="A7" s="9" t="s">
        <v>4</v>
      </c>
      <c r="B7" s="10">
        <f>+[1]!Tabla2[[#Totals],[Abr]]+[1]!Tabla2[[#Totals],[May]]+[1]!Tabla2[[#Totals],[Jun]]</f>
        <v>13</v>
      </c>
    </row>
    <row r="8" spans="1:7" x14ac:dyDescent="0.2">
      <c r="A8" s="9" t="s">
        <v>5</v>
      </c>
      <c r="B8" s="10">
        <f>+[1]!Tabla2[[#Totals],[Jul]]+[1]!Tabla2[[#Totals],[Ago]]+[1]!Tabla2[[#Totals],[Sep]]</f>
        <v>9</v>
      </c>
    </row>
    <row r="9" spans="1:7" x14ac:dyDescent="0.2">
      <c r="A9" s="9" t="s">
        <v>6</v>
      </c>
      <c r="B9" s="10">
        <f>+[1]!Tabla2[[#Totals],[Oct]]+[1]!Tabla2[[#Totals],[Nov]]+[1]!Tabla2[[#Totals],[Dic]]</f>
        <v>10</v>
      </c>
    </row>
    <row r="10" spans="1:7" x14ac:dyDescent="0.2">
      <c r="A10" s="11" t="s">
        <v>7</v>
      </c>
      <c r="B10" s="12">
        <f>SUM(B6:B9)</f>
        <v>41</v>
      </c>
    </row>
    <row r="17" spans="1:7" ht="13.5" thickBot="1" x14ac:dyDescent="0.25">
      <c r="A17" s="13" t="s">
        <v>8</v>
      </c>
      <c r="B17" s="13"/>
      <c r="C17" s="13"/>
      <c r="D17" s="3"/>
      <c r="E17" s="3"/>
      <c r="F17" s="3"/>
      <c r="G17" s="3"/>
    </row>
    <row r="18" spans="1:7" ht="13.5" thickBot="1" x14ac:dyDescent="0.25">
      <c r="A18" s="14" t="s">
        <v>9</v>
      </c>
      <c r="B18" s="15" t="s">
        <v>10</v>
      </c>
      <c r="C18" s="15" t="s">
        <v>11</v>
      </c>
      <c r="D18" s="15" t="s">
        <v>12</v>
      </c>
      <c r="E18" s="15" t="s">
        <v>13</v>
      </c>
      <c r="F18" s="15" t="s">
        <v>14</v>
      </c>
      <c r="G18" s="16" t="s">
        <v>15</v>
      </c>
    </row>
    <row r="19" spans="1:7" x14ac:dyDescent="0.2">
      <c r="A19" s="17" t="s">
        <v>16</v>
      </c>
      <c r="B19" s="18">
        <v>526072.51</v>
      </c>
      <c r="C19" s="19">
        <v>4</v>
      </c>
      <c r="D19" s="19">
        <v>14</v>
      </c>
      <c r="E19" s="20">
        <f t="shared" ref="E19:E36" si="0">+C19/$C$37</f>
        <v>8.6956521739130432E-2</v>
      </c>
      <c r="F19" s="21">
        <f t="shared" ref="F19:F36" si="1">+D19/$D$37</f>
        <v>8.5889570552147243E-2</v>
      </c>
      <c r="G19" s="21">
        <f t="shared" ref="G19:G36" si="2">+B19/$B$37</f>
        <v>5.4436688683320494E-2</v>
      </c>
    </row>
    <row r="20" spans="1:7" x14ac:dyDescent="0.2">
      <c r="A20" s="17" t="s">
        <v>17</v>
      </c>
      <c r="B20" s="18">
        <v>44601.11</v>
      </c>
      <c r="C20" s="19">
        <v>1</v>
      </c>
      <c r="D20" s="22">
        <v>2</v>
      </c>
      <c r="E20" s="23">
        <f t="shared" si="0"/>
        <v>2.1739130434782608E-2</v>
      </c>
      <c r="F20" s="24">
        <f t="shared" si="1"/>
        <v>1.2269938650306749E-2</v>
      </c>
      <c r="G20" s="24">
        <f t="shared" si="2"/>
        <v>4.6152131005677008E-3</v>
      </c>
    </row>
    <row r="21" spans="1:7" x14ac:dyDescent="0.2">
      <c r="A21" s="17" t="s">
        <v>18</v>
      </c>
      <c r="B21" s="18">
        <v>246426.83</v>
      </c>
      <c r="C21" s="19">
        <v>1</v>
      </c>
      <c r="D21" s="22">
        <v>7</v>
      </c>
      <c r="E21" s="23">
        <f t="shared" si="0"/>
        <v>2.1739130434782608E-2</v>
      </c>
      <c r="F21" s="24">
        <f t="shared" si="1"/>
        <v>4.2944785276073622E-2</v>
      </c>
      <c r="G21" s="24">
        <f t="shared" si="2"/>
        <v>2.5499641918045754E-2</v>
      </c>
    </row>
    <row r="22" spans="1:7" x14ac:dyDescent="0.2">
      <c r="A22" s="17" t="s">
        <v>19</v>
      </c>
      <c r="B22" s="18">
        <v>17954.25</v>
      </c>
      <c r="C22" s="19">
        <v>1</v>
      </c>
      <c r="D22" s="22">
        <v>1</v>
      </c>
      <c r="E22" s="23">
        <f t="shared" si="0"/>
        <v>2.1739130434782608E-2</v>
      </c>
      <c r="F22" s="24">
        <f t="shared" si="1"/>
        <v>6.1349693251533744E-3</v>
      </c>
      <c r="G22" s="24">
        <f t="shared" si="2"/>
        <v>1.8578616050333196E-3</v>
      </c>
    </row>
    <row r="23" spans="1:7" x14ac:dyDescent="0.2">
      <c r="A23" s="17" t="s">
        <v>20</v>
      </c>
      <c r="B23" s="18">
        <v>652556.17000000004</v>
      </c>
      <c r="C23" s="19">
        <v>1</v>
      </c>
      <c r="D23" s="22">
        <v>2</v>
      </c>
      <c r="E23" s="23">
        <f t="shared" si="0"/>
        <v>2.1739130434782608E-2</v>
      </c>
      <c r="F23" s="24">
        <f t="shared" si="1"/>
        <v>1.2269938650306749E-2</v>
      </c>
      <c r="G23" s="24">
        <f t="shared" si="2"/>
        <v>6.752490654695105E-2</v>
      </c>
    </row>
    <row r="24" spans="1:7" x14ac:dyDescent="0.2">
      <c r="A24" s="17" t="s">
        <v>21</v>
      </c>
      <c r="B24" s="18">
        <v>111097</v>
      </c>
      <c r="C24" s="19">
        <v>5</v>
      </c>
      <c r="D24" s="19">
        <v>9</v>
      </c>
      <c r="E24" s="23">
        <f t="shared" si="0"/>
        <v>0.10869565217391304</v>
      </c>
      <c r="F24" s="24">
        <f t="shared" si="1"/>
        <v>5.5214723926380369E-2</v>
      </c>
      <c r="G24" s="24">
        <f t="shared" si="2"/>
        <v>1.1496044153021525E-2</v>
      </c>
    </row>
    <row r="25" spans="1:7" x14ac:dyDescent="0.2">
      <c r="A25" s="17" t="s">
        <v>22</v>
      </c>
      <c r="B25" s="18">
        <v>293133.31</v>
      </c>
      <c r="C25" s="19">
        <v>3</v>
      </c>
      <c r="D25" s="19">
        <v>15</v>
      </c>
      <c r="E25" s="23">
        <f t="shared" si="0"/>
        <v>6.5217391304347824E-2</v>
      </c>
      <c r="F25" s="24">
        <f t="shared" si="1"/>
        <v>9.202453987730061E-2</v>
      </c>
      <c r="G25" s="24">
        <f t="shared" si="2"/>
        <v>3.0332713524949782E-2</v>
      </c>
    </row>
    <row r="26" spans="1:7" x14ac:dyDescent="0.2">
      <c r="A26" s="17" t="s">
        <v>23</v>
      </c>
      <c r="B26" s="18">
        <v>112477.67</v>
      </c>
      <c r="C26" s="19">
        <v>2</v>
      </c>
      <c r="D26" s="22">
        <v>5</v>
      </c>
      <c r="E26" s="23">
        <f t="shared" si="0"/>
        <v>4.3478260869565216E-2</v>
      </c>
      <c r="F26" s="24">
        <f t="shared" si="1"/>
        <v>3.0674846625766871E-2</v>
      </c>
      <c r="G26" s="24">
        <f t="shared" si="2"/>
        <v>1.1638912486826688E-2</v>
      </c>
    </row>
    <row r="27" spans="1:7" x14ac:dyDescent="0.2">
      <c r="A27" s="17" t="s">
        <v>24</v>
      </c>
      <c r="B27" s="18">
        <v>122581.7</v>
      </c>
      <c r="C27" s="19">
        <v>2</v>
      </c>
      <c r="D27" s="22">
        <v>10</v>
      </c>
      <c r="E27" s="23">
        <f t="shared" si="0"/>
        <v>4.3478260869565216E-2</v>
      </c>
      <c r="F27" s="24">
        <f t="shared" si="1"/>
        <v>6.1349693251533742E-2</v>
      </c>
      <c r="G27" s="24">
        <f t="shared" si="2"/>
        <v>1.268445264545792E-2</v>
      </c>
    </row>
    <row r="28" spans="1:7" x14ac:dyDescent="0.2">
      <c r="A28" s="17" t="s">
        <v>25</v>
      </c>
      <c r="B28" s="18">
        <v>240409.59</v>
      </c>
      <c r="C28" s="19">
        <v>6</v>
      </c>
      <c r="D28" s="22">
        <v>14</v>
      </c>
      <c r="E28" s="23">
        <f t="shared" si="0"/>
        <v>0.13043478260869565</v>
      </c>
      <c r="F28" s="24">
        <f t="shared" si="1"/>
        <v>8.5889570552147243E-2</v>
      </c>
      <c r="G28" s="24">
        <f t="shared" si="2"/>
        <v>2.4876992731125071E-2</v>
      </c>
    </row>
    <row r="29" spans="1:7" x14ac:dyDescent="0.2">
      <c r="A29" s="25" t="s">
        <v>26</v>
      </c>
      <c r="B29" s="26">
        <v>30136.23</v>
      </c>
      <c r="C29" s="22">
        <v>1</v>
      </c>
      <c r="D29" s="22">
        <v>2</v>
      </c>
      <c r="E29" s="23">
        <f t="shared" si="0"/>
        <v>2.1739130434782608E-2</v>
      </c>
      <c r="F29" s="24">
        <f t="shared" si="1"/>
        <v>1.2269938650306749E-2</v>
      </c>
      <c r="G29" s="24">
        <f t="shared" si="2"/>
        <v>3.1184229158808235E-3</v>
      </c>
    </row>
    <row r="30" spans="1:7" x14ac:dyDescent="0.2">
      <c r="A30" s="25" t="s">
        <v>27</v>
      </c>
      <c r="B30" s="26">
        <v>31259.200000000001</v>
      </c>
      <c r="C30" s="22">
        <v>2</v>
      </c>
      <c r="D30" s="22">
        <v>11</v>
      </c>
      <c r="E30" s="23">
        <f t="shared" si="0"/>
        <v>4.3478260869565216E-2</v>
      </c>
      <c r="F30" s="24">
        <f t="shared" si="1"/>
        <v>6.7484662576687116E-2</v>
      </c>
      <c r="G30" s="24">
        <f t="shared" si="2"/>
        <v>3.2346250878793345E-3</v>
      </c>
    </row>
    <row r="31" spans="1:7" x14ac:dyDescent="0.2">
      <c r="A31" s="25" t="s">
        <v>28</v>
      </c>
      <c r="B31" s="26">
        <v>4554061.13</v>
      </c>
      <c r="C31" s="22">
        <v>1</v>
      </c>
      <c r="D31" s="22">
        <v>9</v>
      </c>
      <c r="E31" s="23">
        <f t="shared" si="0"/>
        <v>2.1739130434782608E-2</v>
      </c>
      <c r="F31" s="24">
        <f t="shared" si="1"/>
        <v>5.5214723926380369E-2</v>
      </c>
      <c r="G31" s="24">
        <f t="shared" si="2"/>
        <v>0.47124303830021597</v>
      </c>
    </row>
    <row r="32" spans="1:7" x14ac:dyDescent="0.2">
      <c r="A32" s="25" t="s">
        <v>29</v>
      </c>
      <c r="B32" s="26">
        <v>154167.67000000001</v>
      </c>
      <c r="C32" s="22">
        <v>6</v>
      </c>
      <c r="D32" s="22">
        <v>10</v>
      </c>
      <c r="E32" s="23">
        <f t="shared" si="0"/>
        <v>0.13043478260869565</v>
      </c>
      <c r="F32" s="24">
        <f t="shared" si="1"/>
        <v>6.1349693251533742E-2</v>
      </c>
      <c r="G32" s="24">
        <f t="shared" si="2"/>
        <v>1.595289108876434E-2</v>
      </c>
    </row>
    <row r="33" spans="1:7" x14ac:dyDescent="0.2">
      <c r="A33" s="27" t="s">
        <v>30</v>
      </c>
      <c r="B33" s="26">
        <v>634713.30000000005</v>
      </c>
      <c r="C33" s="28">
        <v>5</v>
      </c>
      <c r="D33" s="28">
        <v>36</v>
      </c>
      <c r="E33" s="23">
        <f t="shared" si="0"/>
        <v>0.10869565217391304</v>
      </c>
      <c r="F33" s="24">
        <f t="shared" si="1"/>
        <v>0.22085889570552147</v>
      </c>
      <c r="G33" s="24">
        <f t="shared" si="2"/>
        <v>6.5678570270214287E-2</v>
      </c>
    </row>
    <row r="34" spans="1:7" x14ac:dyDescent="0.2">
      <c r="A34" s="27" t="s">
        <v>31</v>
      </c>
      <c r="B34" s="26">
        <v>1892285.29</v>
      </c>
      <c r="C34" s="28">
        <v>5</v>
      </c>
      <c r="D34" s="28">
        <v>16</v>
      </c>
      <c r="E34" s="23">
        <f t="shared" si="0"/>
        <v>0.10869565217391304</v>
      </c>
      <c r="F34" s="24">
        <f t="shared" si="1"/>
        <v>9.815950920245399E-2</v>
      </c>
      <c r="G34" s="24">
        <f t="shared" si="2"/>
        <v>0.19580902494174585</v>
      </c>
    </row>
    <row r="35" spans="1:7" x14ac:dyDescent="0.2">
      <c r="A35" s="27"/>
      <c r="B35" s="26"/>
      <c r="C35" s="28"/>
      <c r="D35" s="28"/>
      <c r="E35" s="29">
        <f t="shared" si="0"/>
        <v>0</v>
      </c>
      <c r="F35" s="30">
        <f t="shared" si="1"/>
        <v>0</v>
      </c>
      <c r="G35" s="30">
        <f t="shared" si="2"/>
        <v>0</v>
      </c>
    </row>
    <row r="36" spans="1:7" ht="13.5" thickBot="1" x14ac:dyDescent="0.25">
      <c r="A36" s="31"/>
      <c r="B36" s="26"/>
      <c r="C36" s="28"/>
      <c r="D36" s="28"/>
      <c r="E36" s="29">
        <f t="shared" si="0"/>
        <v>0</v>
      </c>
      <c r="F36" s="30">
        <f t="shared" si="1"/>
        <v>0</v>
      </c>
      <c r="G36" s="30">
        <f t="shared" si="2"/>
        <v>0</v>
      </c>
    </row>
    <row r="37" spans="1:7" ht="13.5" thickBot="1" x14ac:dyDescent="0.25">
      <c r="A37" s="32" t="s">
        <v>32</v>
      </c>
      <c r="B37" s="33">
        <f t="shared" ref="B37:G37" si="3">SUM(B19:B36)</f>
        <v>9663932.9600000009</v>
      </c>
      <c r="C37" s="34">
        <f t="shared" si="3"/>
        <v>46</v>
      </c>
      <c r="D37" s="34">
        <f t="shared" si="3"/>
        <v>163</v>
      </c>
      <c r="E37" s="35">
        <f t="shared" si="3"/>
        <v>1</v>
      </c>
      <c r="F37" s="36">
        <f t="shared" si="3"/>
        <v>0.99999999999999989</v>
      </c>
      <c r="G37" s="37">
        <f t="shared" si="3"/>
        <v>1</v>
      </c>
    </row>
  </sheetData>
  <mergeCells count="2">
    <mergeCell ref="A5:B5"/>
    <mergeCell ref="A17:C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2BC7-90E2-49C2-A063-0EBD209E1C1E}">
  <dimension ref="A1:AP82"/>
  <sheetViews>
    <sheetView workbookViewId="0">
      <selection sqref="A1:XFD1048576"/>
    </sheetView>
  </sheetViews>
  <sheetFormatPr baseColWidth="10" defaultColWidth="11.42578125" defaultRowHeight="12.75" x14ac:dyDescent="0.2"/>
  <cols>
    <col min="1" max="1" width="3.42578125" style="38" customWidth="1"/>
    <col min="2" max="2" width="19.7109375" style="38" hidden="1" customWidth="1"/>
    <col min="3" max="3" width="8.5703125" style="38" hidden="1" customWidth="1"/>
    <col min="4" max="4" width="7" style="38" hidden="1" customWidth="1"/>
    <col min="5" max="5" width="10.5703125" style="38" hidden="1" customWidth="1"/>
    <col min="6" max="6" width="44.140625" style="39" customWidth="1"/>
    <col min="7" max="7" width="9.85546875" style="39" customWidth="1"/>
    <col min="8" max="8" width="56" style="39" customWidth="1"/>
    <col min="9" max="9" width="11.5703125" style="39" customWidth="1"/>
    <col min="10" max="10" width="30" style="39" customWidth="1"/>
    <col min="11" max="11" width="28.7109375" style="39" customWidth="1"/>
    <col min="12" max="12" width="21.28515625" style="39" customWidth="1"/>
    <col min="13" max="13" width="14.42578125" style="39" customWidth="1"/>
    <col min="14" max="14" width="14.42578125" style="79" hidden="1" customWidth="1"/>
    <col min="15" max="15" width="13.5703125" style="39" customWidth="1"/>
    <col min="16" max="16" width="15.28515625" style="42" hidden="1" customWidth="1"/>
    <col min="17" max="17" width="28.7109375" style="42" customWidth="1"/>
    <col min="18" max="30" width="11.42578125" style="42"/>
    <col min="31" max="34" width="11.42578125" style="43"/>
    <col min="35" max="42" width="11.42578125" style="44"/>
    <col min="43" max="16384" width="11.42578125" style="38"/>
  </cols>
  <sheetData>
    <row r="1" spans="1:42" x14ac:dyDescent="0.2">
      <c r="K1" s="40"/>
      <c r="L1" s="40"/>
      <c r="M1" s="40"/>
      <c r="N1" s="41"/>
      <c r="O1" s="40"/>
    </row>
    <row r="2" spans="1:42" x14ac:dyDescent="0.2">
      <c r="A2" s="39"/>
      <c r="B2" s="39"/>
      <c r="C2" s="39"/>
      <c r="D2" s="39"/>
      <c r="E2" s="39"/>
      <c r="F2" s="45"/>
      <c r="G2" s="40" t="s">
        <v>0</v>
      </c>
      <c r="K2" s="40"/>
      <c r="L2" s="46" t="s">
        <v>33</v>
      </c>
      <c r="M2" s="47">
        <v>2021</v>
      </c>
      <c r="N2" s="47"/>
      <c r="O2" s="47"/>
      <c r="Q2" s="43"/>
    </row>
    <row r="3" spans="1:42" x14ac:dyDescent="0.2">
      <c r="A3" s="39"/>
      <c r="B3" s="39"/>
      <c r="C3" s="39"/>
      <c r="D3" s="39"/>
      <c r="E3" s="39"/>
      <c r="F3" s="45"/>
      <c r="G3" s="40" t="s">
        <v>1</v>
      </c>
      <c r="K3" s="40"/>
      <c r="L3" s="46" t="s">
        <v>34</v>
      </c>
      <c r="M3" s="48" t="s">
        <v>35</v>
      </c>
      <c r="N3" s="48"/>
      <c r="O3" s="48"/>
      <c r="Q3" s="49" t="str">
        <f>VLOOKUP(M3,[1]Catalogo!$B$10:$C$19,2,FALSE)</f>
        <v>Ls_DependenciasSRS</v>
      </c>
    </row>
    <row r="4" spans="1:42" x14ac:dyDescent="0.2">
      <c r="A4" s="39"/>
      <c r="B4" s="39"/>
      <c r="C4" s="39"/>
      <c r="D4" s="39"/>
      <c r="E4" s="39"/>
      <c r="F4" s="45"/>
      <c r="G4" s="40" t="s">
        <v>36</v>
      </c>
      <c r="K4" s="40"/>
      <c r="L4" s="46" t="s">
        <v>37</v>
      </c>
      <c r="M4" s="48" t="s">
        <v>38</v>
      </c>
      <c r="N4" s="48"/>
      <c r="O4" s="48"/>
      <c r="Q4" s="49" t="str">
        <f>IF(Q3="Ls_Estructura",VLOOKUP(M4,[1]Catalogo!B23:C27,2,FALSE),VLOOKUP(M4,[1]Catalogo!$B$136:$C$140,2,FALSE))</f>
        <v>Ls_GerenciasSRS</v>
      </c>
    </row>
    <row r="5" spans="1:42" x14ac:dyDescent="0.2">
      <c r="A5" s="39"/>
      <c r="B5" s="39"/>
      <c r="C5" s="39"/>
      <c r="D5" s="39"/>
      <c r="E5" s="39"/>
      <c r="F5" s="45"/>
      <c r="G5" s="40" t="s">
        <v>39</v>
      </c>
      <c r="K5" s="40"/>
      <c r="L5" s="46"/>
      <c r="M5" s="50"/>
      <c r="N5" s="50"/>
      <c r="O5" s="50"/>
      <c r="Q5" s="43"/>
    </row>
    <row r="6" spans="1:42" x14ac:dyDescent="0.2">
      <c r="A6" s="39"/>
      <c r="B6" s="39"/>
      <c r="C6" s="39"/>
      <c r="D6" s="39"/>
      <c r="E6" s="39"/>
      <c r="F6" s="45"/>
      <c r="G6" s="45"/>
      <c r="H6" s="45"/>
      <c r="I6" s="45"/>
      <c r="J6" s="45"/>
      <c r="K6" s="45"/>
      <c r="L6" s="45"/>
      <c r="M6" s="42"/>
      <c r="N6" s="51"/>
      <c r="O6" s="42"/>
    </row>
    <row r="7" spans="1:42" x14ac:dyDescent="0.2">
      <c r="A7" s="39"/>
      <c r="B7" s="39"/>
      <c r="C7" s="39"/>
      <c r="D7" s="39"/>
      <c r="E7" s="39"/>
      <c r="F7" s="42"/>
      <c r="G7" s="42"/>
      <c r="H7" s="42"/>
      <c r="I7" s="42"/>
      <c r="J7" s="42"/>
      <c r="K7" s="42"/>
      <c r="L7" s="42"/>
      <c r="M7" s="42"/>
      <c r="N7" s="51"/>
      <c r="O7" s="42"/>
    </row>
    <row r="8" spans="1:42" s="52" customFormat="1" ht="25.5" x14ac:dyDescent="0.2">
      <c r="B8" s="53" t="s">
        <v>40</v>
      </c>
      <c r="C8" s="53" t="s">
        <v>41</v>
      </c>
      <c r="D8" s="53" t="s">
        <v>42</v>
      </c>
      <c r="E8" s="53" t="s">
        <v>43</v>
      </c>
      <c r="F8" s="53" t="s">
        <v>44</v>
      </c>
      <c r="G8" s="53" t="s">
        <v>45</v>
      </c>
      <c r="H8" s="53" t="s">
        <v>46</v>
      </c>
      <c r="I8" s="53" t="s">
        <v>47</v>
      </c>
      <c r="J8" s="53" t="s">
        <v>48</v>
      </c>
      <c r="K8" s="53" t="s">
        <v>49</v>
      </c>
      <c r="L8" s="53" t="s">
        <v>50</v>
      </c>
      <c r="M8" s="53" t="s">
        <v>51</v>
      </c>
      <c r="N8" s="53" t="s">
        <v>52</v>
      </c>
      <c r="O8" s="53" t="s">
        <v>53</v>
      </c>
      <c r="P8" s="53" t="s">
        <v>54</v>
      </c>
      <c r="Q8" s="53" t="s">
        <v>55</v>
      </c>
      <c r="R8" s="54"/>
      <c r="S8" s="54"/>
      <c r="T8" s="54"/>
      <c r="U8" s="54"/>
      <c r="V8" s="54"/>
      <c r="W8" s="54"/>
      <c r="X8" s="54"/>
      <c r="Y8" s="54"/>
      <c r="Z8" s="54"/>
      <c r="AA8" s="54"/>
      <c r="AB8" s="54"/>
      <c r="AC8" s="54"/>
      <c r="AD8" s="54"/>
      <c r="AE8" s="55"/>
      <c r="AF8" s="55"/>
      <c r="AG8" s="55"/>
      <c r="AH8" s="55"/>
      <c r="AI8" s="56"/>
      <c r="AJ8" s="56"/>
      <c r="AK8" s="56"/>
      <c r="AL8" s="56"/>
      <c r="AM8" s="56"/>
      <c r="AN8" s="56"/>
      <c r="AO8" s="56"/>
      <c r="AP8" s="56"/>
    </row>
    <row r="9" spans="1:42" s="57" customFormat="1" ht="177" customHeight="1" x14ac:dyDescent="0.25">
      <c r="B9" s="58" t="e">
        <f>IF([2]!Tabla3[[#This Row],[Línea estratégica]]="","",CONCATENATE([2]!Tabla3[[#This Row],[POA]],".",[2]!Tabla3[[#This Row],[SRS]],".",[2]!Tabla3[[#This Row],[AREA]],".",#REF!))</f>
        <v>#REF!</v>
      </c>
      <c r="C9" s="58" t="e">
        <f>IF([2]!Tabla3[[#This Row],[Línea estratégica]]="","",#REF!)</f>
        <v>#REF!</v>
      </c>
      <c r="D9" s="58" t="e">
        <f>IF([2]!Tabla3[[#This Row],[Línea estratégica]]="","",#REF!)</f>
        <v>#REF!</v>
      </c>
      <c r="E9" s="58" t="e">
        <f>IF([2]!Tabla3[[#This Row],[Línea estratégica]]="","",#REF!)</f>
        <v>#REF!</v>
      </c>
      <c r="F9" s="59" t="s">
        <v>56</v>
      </c>
      <c r="G9" s="60" t="str">
        <f>IFERROR(VLOOKUP($F9,[3]Obj!$B$57:$C$76,2,FALSE),"")</f>
        <v>LE.1</v>
      </c>
      <c r="H9" s="59" t="s">
        <v>57</v>
      </c>
      <c r="I9" s="60" t="str">
        <f>IFERROR(VLOOKUP($H9,[3]Obj!$D$118:$E$124,2,FALSE),"")</f>
        <v>Obj1.1</v>
      </c>
      <c r="J9" s="59" t="s">
        <v>58</v>
      </c>
      <c r="K9" s="59" t="s">
        <v>59</v>
      </c>
      <c r="L9" s="61" t="s">
        <v>60</v>
      </c>
      <c r="M9" s="59" t="s">
        <v>61</v>
      </c>
      <c r="N9" s="62">
        <v>0.95</v>
      </c>
      <c r="O9" s="62">
        <v>1</v>
      </c>
      <c r="P9" s="61"/>
      <c r="Q9" s="59" t="s">
        <v>62</v>
      </c>
      <c r="R9" s="63"/>
      <c r="S9" s="63"/>
      <c r="T9" s="63"/>
      <c r="U9" s="63"/>
      <c r="V9" s="63"/>
      <c r="W9" s="63"/>
      <c r="X9" s="63"/>
      <c r="Y9" s="63"/>
      <c r="Z9" s="63"/>
      <c r="AA9" s="63"/>
      <c r="AB9" s="63"/>
      <c r="AC9" s="63"/>
      <c r="AD9" s="63"/>
      <c r="AE9" s="64"/>
      <c r="AF9" s="64"/>
      <c r="AG9" s="64"/>
      <c r="AH9" s="64"/>
      <c r="AI9" s="64"/>
      <c r="AJ9" s="64"/>
      <c r="AK9" s="64"/>
      <c r="AL9" s="64"/>
      <c r="AM9" s="64"/>
      <c r="AN9" s="64"/>
      <c r="AO9" s="64"/>
      <c r="AP9" s="64"/>
    </row>
    <row r="10" spans="1:42" s="57" customFormat="1" ht="75" x14ac:dyDescent="0.25">
      <c r="B10" s="58" t="e">
        <f>IF([2]!Tabla3[[#This Row],[Línea estratégica]]="","",CONCATENATE([2]!Tabla3[[#This Row],[POA]],".",[2]!Tabla3[[#This Row],[SRS]],".",[2]!Tabla3[[#This Row],[AREA]],".",#REF!))</f>
        <v>#REF!</v>
      </c>
      <c r="C10" s="58" t="e">
        <f>IF([2]!Tabla3[[#This Row],[Línea estratégica]]="","",#REF!)</f>
        <v>#REF!</v>
      </c>
      <c r="D10" s="58" t="e">
        <f>IF([2]!Tabla3[[#This Row],[Línea estratégica]]="","",#REF!)</f>
        <v>#REF!</v>
      </c>
      <c r="E10" s="58" t="e">
        <f>IF([2]!Tabla3[[#This Row],[Línea estratégica]]="","",#REF!)</f>
        <v>#REF!</v>
      </c>
      <c r="F10" s="60"/>
      <c r="G10" s="60" t="str">
        <f>IFERROR(VLOOKUP([4]!Tabla3[[#This Row],[Línea estratégica]],[4]Obj!$B$57:$C$90,2,FALSE),"")</f>
        <v/>
      </c>
      <c r="H10" s="60"/>
      <c r="I10" s="60" t="str">
        <f>IFERROR(VLOOKUP($H10,[3]Obj!$D$118:$E$124,2,FALSE),"")</f>
        <v/>
      </c>
      <c r="J10" s="60"/>
      <c r="K10" s="60"/>
      <c r="L10" s="60" t="s">
        <v>63</v>
      </c>
      <c r="M10" s="60" t="s">
        <v>61</v>
      </c>
      <c r="N10" s="62">
        <v>0.95</v>
      </c>
      <c r="O10" s="65">
        <v>1</v>
      </c>
      <c r="P10" s="58"/>
      <c r="Q10" s="59" t="s">
        <v>62</v>
      </c>
      <c r="R10" s="63"/>
      <c r="S10" s="63"/>
      <c r="T10" s="63"/>
      <c r="U10" s="63"/>
      <c r="V10" s="63"/>
      <c r="W10" s="63"/>
      <c r="X10" s="63"/>
      <c r="Y10" s="63"/>
      <c r="Z10" s="63"/>
      <c r="AA10" s="63"/>
      <c r="AB10" s="63"/>
      <c r="AC10" s="63"/>
      <c r="AD10" s="63"/>
      <c r="AE10" s="64"/>
      <c r="AF10" s="64"/>
      <c r="AG10" s="64"/>
      <c r="AH10" s="64"/>
      <c r="AI10" s="64"/>
      <c r="AJ10" s="64"/>
      <c r="AK10" s="64"/>
      <c r="AL10" s="64"/>
      <c r="AM10" s="64"/>
      <c r="AN10" s="64"/>
      <c r="AO10" s="64"/>
      <c r="AP10" s="64"/>
    </row>
    <row r="11" spans="1:42" s="57" customFormat="1" ht="93.75" x14ac:dyDescent="0.25">
      <c r="B11" s="58" t="e">
        <f>IF([2]!Tabla3[[#This Row],[Línea estratégica]]="","",CONCATENATE([2]!Tabla3[[#This Row],[POA]],".",[2]!Tabla3[[#This Row],[SRS]],".",[2]!Tabla3[[#This Row],[AREA]],".",#REF!))</f>
        <v>#REF!</v>
      </c>
      <c r="C11" s="58" t="e">
        <f>IF([2]!Tabla3[[#This Row],[Línea estratégica]]="","",#REF!)</f>
        <v>#REF!</v>
      </c>
      <c r="D11" s="58" t="e">
        <f>IF([2]!Tabla3[[#This Row],[Línea estratégica]]="","",#REF!)</f>
        <v>#REF!</v>
      </c>
      <c r="E11" s="58" t="e">
        <f>IF([2]!Tabla3[[#This Row],[Línea estratégica]]="","",#REF!)</f>
        <v>#REF!</v>
      </c>
      <c r="F11" s="60"/>
      <c r="G11" s="60" t="str">
        <f>IFERROR(VLOOKUP([4]!Tabla3[[#This Row],[Línea estratégica]],[4]Obj!$B$57:$C$90,2,FALSE),"")</f>
        <v/>
      </c>
      <c r="H11" s="60"/>
      <c r="I11" s="60" t="str">
        <f>IFERROR(VLOOKUP($H11,[3]Obj!$D$118:$E$124,2,FALSE),"")</f>
        <v/>
      </c>
      <c r="J11" s="60"/>
      <c r="K11" s="60"/>
      <c r="L11" s="60" t="s">
        <v>64</v>
      </c>
      <c r="M11" s="60" t="s">
        <v>61</v>
      </c>
      <c r="N11" s="62">
        <v>1</v>
      </c>
      <c r="O11" s="65">
        <v>1</v>
      </c>
      <c r="P11" s="58"/>
      <c r="Q11" s="59" t="s">
        <v>62</v>
      </c>
      <c r="R11" s="63"/>
      <c r="S11" s="63"/>
      <c r="T11" s="63"/>
      <c r="U11" s="63"/>
      <c r="V11" s="63"/>
      <c r="W11" s="63"/>
      <c r="X11" s="63"/>
      <c r="Y11" s="63"/>
      <c r="Z11" s="63"/>
      <c r="AA11" s="63"/>
      <c r="AB11" s="63"/>
      <c r="AC11" s="63"/>
      <c r="AD11" s="63"/>
      <c r="AE11" s="64"/>
      <c r="AF11" s="64"/>
      <c r="AG11" s="64"/>
      <c r="AH11" s="64"/>
      <c r="AI11" s="64"/>
      <c r="AJ11" s="64"/>
      <c r="AK11" s="64"/>
      <c r="AL11" s="64"/>
      <c r="AM11" s="64"/>
      <c r="AN11" s="64"/>
      <c r="AO11" s="64"/>
      <c r="AP11" s="64"/>
    </row>
    <row r="12" spans="1:42" s="57" customFormat="1" ht="93.75" x14ac:dyDescent="0.25">
      <c r="B12" s="58" t="e">
        <f>IF([2]!Tabla3[[#This Row],[Línea estratégica]]="","",CONCATENATE([2]!Tabla3[[#This Row],[POA]],".",[2]!Tabla3[[#This Row],[SRS]],".",[2]!Tabla3[[#This Row],[AREA]],".",#REF!))</f>
        <v>#REF!</v>
      </c>
      <c r="C12" s="58" t="e">
        <f>IF([2]!Tabla3[[#This Row],[Línea estratégica]]="","",#REF!)</f>
        <v>#REF!</v>
      </c>
      <c r="D12" s="58" t="e">
        <f>IF([2]!Tabla3[[#This Row],[Línea estratégica]]="","",#REF!)</f>
        <v>#REF!</v>
      </c>
      <c r="E12" s="58" t="e">
        <f>IF([2]!Tabla3[[#This Row],[Línea estratégica]]="","",#REF!)</f>
        <v>#REF!</v>
      </c>
      <c r="F12" s="60"/>
      <c r="G12" s="60" t="str">
        <f>IFERROR(VLOOKUP([4]!Tabla3[[#This Row],[Línea estratégica]],[4]Obj!$B$57:$C$90,2,FALSE),"")</f>
        <v/>
      </c>
      <c r="H12" s="60"/>
      <c r="I12" s="60" t="str">
        <f>IFERROR(VLOOKUP($H12,[3]Obj!$D$118:$E$124,2,FALSE),"")</f>
        <v/>
      </c>
      <c r="J12" s="60"/>
      <c r="K12" s="60"/>
      <c r="L12" s="60" t="s">
        <v>65</v>
      </c>
      <c r="M12" s="60" t="s">
        <v>61</v>
      </c>
      <c r="N12" s="60" t="s">
        <v>66</v>
      </c>
      <c r="O12" s="65">
        <v>1</v>
      </c>
      <c r="P12" s="58"/>
      <c r="Q12" s="59" t="s">
        <v>62</v>
      </c>
      <c r="R12" s="63"/>
      <c r="S12" s="63"/>
      <c r="T12" s="63"/>
      <c r="U12" s="63"/>
      <c r="V12" s="63"/>
      <c r="W12" s="63"/>
      <c r="X12" s="63"/>
      <c r="Y12" s="63"/>
      <c r="Z12" s="63"/>
      <c r="AA12" s="63"/>
      <c r="AB12" s="63"/>
      <c r="AC12" s="63"/>
      <c r="AD12" s="63"/>
      <c r="AE12" s="64"/>
      <c r="AF12" s="64"/>
      <c r="AG12" s="64"/>
      <c r="AH12" s="64"/>
      <c r="AI12" s="64"/>
      <c r="AJ12" s="64"/>
      <c r="AK12" s="64"/>
      <c r="AL12" s="64"/>
      <c r="AM12" s="64"/>
      <c r="AN12" s="64"/>
      <c r="AO12" s="64"/>
      <c r="AP12" s="64"/>
    </row>
    <row r="13" spans="1:42" s="57" customFormat="1" ht="112.5" x14ac:dyDescent="0.25">
      <c r="B13" s="58" t="e">
        <f>IF([2]!Tabla3[[#This Row],[Línea estratégica]]="","",CONCATENATE([2]!Tabla3[[#This Row],[POA]],".",[2]!Tabla3[[#This Row],[SRS]],".",[2]!Tabla3[[#This Row],[AREA]],".",#REF!))</f>
        <v>#REF!</v>
      </c>
      <c r="C13" s="58" t="e">
        <f>IF([2]!Tabla3[[#This Row],[Línea estratégica]]="","",#REF!)</f>
        <v>#REF!</v>
      </c>
      <c r="D13" s="58" t="e">
        <f>IF([2]!Tabla3[[#This Row],[Línea estratégica]]="","",#REF!)</f>
        <v>#REF!</v>
      </c>
      <c r="E13" s="58" t="e">
        <f>IF([2]!Tabla3[[#This Row],[Línea estratégica]]="","",#REF!)</f>
        <v>#REF!</v>
      </c>
      <c r="F13" s="59"/>
      <c r="G13" s="60" t="str">
        <f>IFERROR(VLOOKUP($F13,[3]Obj!$B$57:$C$76,2,FALSE),"")</f>
        <v/>
      </c>
      <c r="H13" s="59"/>
      <c r="I13" s="60" t="str">
        <f>IFERROR(VLOOKUP($H13,[3]Obj!$D$118:$E$124,2,FALSE),"")</f>
        <v/>
      </c>
      <c r="J13" s="59"/>
      <c r="K13" s="59" t="s">
        <v>67</v>
      </c>
      <c r="L13" s="61" t="s">
        <v>68</v>
      </c>
      <c r="M13" s="59" t="s">
        <v>61</v>
      </c>
      <c r="N13" s="62">
        <v>0.12</v>
      </c>
      <c r="O13" s="62">
        <v>0.25</v>
      </c>
      <c r="P13" s="61"/>
      <c r="Q13" s="61" t="s">
        <v>69</v>
      </c>
      <c r="R13" s="63"/>
      <c r="S13" s="63"/>
      <c r="T13" s="63"/>
      <c r="U13" s="63"/>
      <c r="V13" s="63"/>
      <c r="W13" s="63"/>
      <c r="X13" s="63"/>
      <c r="Y13" s="63"/>
      <c r="Z13" s="63"/>
      <c r="AA13" s="63"/>
      <c r="AB13" s="63"/>
      <c r="AC13" s="63"/>
      <c r="AD13" s="63"/>
      <c r="AE13" s="64"/>
      <c r="AF13" s="64"/>
      <c r="AG13" s="64"/>
      <c r="AH13" s="64"/>
      <c r="AI13" s="64"/>
      <c r="AJ13" s="64"/>
      <c r="AK13" s="64"/>
      <c r="AL13" s="64"/>
      <c r="AM13" s="64"/>
      <c r="AN13" s="64"/>
      <c r="AO13" s="64"/>
      <c r="AP13" s="64"/>
    </row>
    <row r="14" spans="1:42" s="57" customFormat="1" ht="75" x14ac:dyDescent="0.25">
      <c r="B14" s="58" t="e">
        <f>IF([2]!Tabla3[[#This Row],[Línea estratégica]]="","",CONCATENATE([2]!Tabla3[[#This Row],[POA]],".",[2]!Tabla3[[#This Row],[SRS]],".",[2]!Tabla3[[#This Row],[AREA]],".",#REF!))</f>
        <v>#REF!</v>
      </c>
      <c r="C14" s="58" t="e">
        <f>IF([2]!Tabla3[[#This Row],[Línea estratégica]]="","",#REF!)</f>
        <v>#REF!</v>
      </c>
      <c r="D14" s="58" t="e">
        <f>IF([2]!Tabla3[[#This Row],[Línea estratégica]]="","",#REF!)</f>
        <v>#REF!</v>
      </c>
      <c r="E14" s="58" t="e">
        <f>IF([2]!Tabla3[[#This Row],[Línea estratégica]]="","",#REF!)</f>
        <v>#REF!</v>
      </c>
      <c r="F14" s="60"/>
      <c r="G14" s="60" t="str">
        <f>IFERROR(VLOOKUP([4]!Tabla3[[#This Row],[Línea estratégica]],[4]Obj!$B$57:$C$90,2,FALSE),"")</f>
        <v/>
      </c>
      <c r="H14" s="60"/>
      <c r="I14" s="60" t="str">
        <f>IFERROR(VLOOKUP($H14,[3]Obj!$D$118:$E$124,2,FALSE),"")</f>
        <v/>
      </c>
      <c r="J14" s="60"/>
      <c r="K14" s="60"/>
      <c r="L14" s="60" t="s">
        <v>70</v>
      </c>
      <c r="M14" s="59" t="s">
        <v>61</v>
      </c>
      <c r="N14" s="65"/>
      <c r="O14" s="65" t="s">
        <v>71</v>
      </c>
      <c r="P14" s="58"/>
      <c r="Q14" s="61" t="s">
        <v>69</v>
      </c>
      <c r="R14" s="63"/>
      <c r="S14" s="63"/>
      <c r="T14" s="63"/>
      <c r="U14" s="63"/>
      <c r="V14" s="63"/>
      <c r="W14" s="63"/>
      <c r="X14" s="63"/>
      <c r="Y14" s="63"/>
      <c r="Z14" s="63"/>
      <c r="AA14" s="63"/>
      <c r="AB14" s="63"/>
      <c r="AC14" s="63"/>
      <c r="AD14" s="63"/>
      <c r="AE14" s="64"/>
      <c r="AF14" s="64"/>
      <c r="AG14" s="64"/>
      <c r="AH14" s="64"/>
      <c r="AI14" s="64"/>
      <c r="AJ14" s="64"/>
      <c r="AK14" s="64"/>
      <c r="AL14" s="64"/>
      <c r="AM14" s="64"/>
      <c r="AN14" s="64"/>
      <c r="AO14" s="64"/>
      <c r="AP14" s="64"/>
    </row>
    <row r="15" spans="1:42" s="57" customFormat="1" ht="75" x14ac:dyDescent="0.25">
      <c r="B15" s="58" t="e">
        <f>IF([2]!Tabla3[[#This Row],[Línea estratégica]]="","",CONCATENATE([2]!Tabla3[[#This Row],[POA]],".",[2]!Tabla3[[#This Row],[SRS]],".",[2]!Tabla3[[#This Row],[AREA]],".",#REF!))</f>
        <v>#REF!</v>
      </c>
      <c r="C15" s="58" t="e">
        <f>IF([2]!Tabla3[[#This Row],[Línea estratégica]]="","",#REF!)</f>
        <v>#REF!</v>
      </c>
      <c r="D15" s="58" t="e">
        <f>IF([2]!Tabla3[[#This Row],[Línea estratégica]]="","",#REF!)</f>
        <v>#REF!</v>
      </c>
      <c r="E15" s="58" t="e">
        <f>IF([2]!Tabla3[[#This Row],[Línea estratégica]]="","",#REF!)</f>
        <v>#REF!</v>
      </c>
      <c r="F15" s="60"/>
      <c r="G15" s="60" t="str">
        <f>IFERROR(VLOOKUP([4]!Tabla3[[#This Row],[Línea estratégica]],[4]Obj!$B$57:$C$90,2,FALSE),"")</f>
        <v/>
      </c>
      <c r="H15" s="60"/>
      <c r="I15" s="60" t="str">
        <f>IFERROR(VLOOKUP($H15,[3]Obj!$D$118:$E$124,2,FALSE),"")</f>
        <v/>
      </c>
      <c r="J15" s="60"/>
      <c r="K15" s="60"/>
      <c r="L15" s="60" t="s">
        <v>72</v>
      </c>
      <c r="M15" s="59" t="s">
        <v>61</v>
      </c>
      <c r="N15" s="65"/>
      <c r="O15" s="65" t="s">
        <v>73</v>
      </c>
      <c r="P15" s="58"/>
      <c r="Q15" s="61" t="s">
        <v>69</v>
      </c>
      <c r="R15" s="63"/>
      <c r="S15" s="63"/>
      <c r="T15" s="63"/>
      <c r="U15" s="63"/>
      <c r="V15" s="63"/>
      <c r="W15" s="63"/>
      <c r="X15" s="63"/>
      <c r="Y15" s="63"/>
      <c r="Z15" s="63"/>
      <c r="AA15" s="63"/>
      <c r="AB15" s="63"/>
      <c r="AC15" s="63"/>
      <c r="AD15" s="63"/>
      <c r="AE15" s="64"/>
      <c r="AF15" s="64"/>
      <c r="AG15" s="64"/>
      <c r="AH15" s="64"/>
      <c r="AI15" s="64"/>
      <c r="AJ15" s="64"/>
      <c r="AK15" s="64"/>
      <c r="AL15" s="64"/>
      <c r="AM15" s="64"/>
      <c r="AN15" s="64"/>
      <c r="AO15" s="64"/>
      <c r="AP15" s="64"/>
    </row>
    <row r="16" spans="1:42" s="57" customFormat="1" ht="112.5" x14ac:dyDescent="0.25">
      <c r="B16" s="58" t="e">
        <f>IF([2]!Tabla3[[#This Row],[Línea estratégica]]="","",CONCATENATE([2]!Tabla3[[#This Row],[POA]],".",[2]!Tabla3[[#This Row],[SRS]],".",[2]!Tabla3[[#This Row],[AREA]],".",#REF!))</f>
        <v>#REF!</v>
      </c>
      <c r="C16" s="58" t="e">
        <f>IF([2]!Tabla3[[#This Row],[Línea estratégica]]="","",#REF!)</f>
        <v>#REF!</v>
      </c>
      <c r="D16" s="58" t="e">
        <f>IF([2]!Tabla3[[#This Row],[Línea estratégica]]="","",#REF!)</f>
        <v>#REF!</v>
      </c>
      <c r="E16" s="58" t="e">
        <f>IF([2]!Tabla3[[#This Row],[Línea estratégica]]="","",#REF!)</f>
        <v>#REF!</v>
      </c>
      <c r="F16" s="59"/>
      <c r="G16" s="60" t="str">
        <f>IFERROR(VLOOKUP($F16,[3]Obj!$B$57:$C$76,2,FALSE),"")</f>
        <v/>
      </c>
      <c r="H16" s="59"/>
      <c r="I16" s="60" t="str">
        <f>IFERROR(VLOOKUP($H16,[3]Obj!$D$118:$E$124,2,FALSE),"")</f>
        <v/>
      </c>
      <c r="J16" s="59"/>
      <c r="K16" s="59" t="s">
        <v>74</v>
      </c>
      <c r="L16" s="61" t="s">
        <v>75</v>
      </c>
      <c r="M16" s="59" t="s">
        <v>61</v>
      </c>
      <c r="N16" s="62">
        <v>0.2</v>
      </c>
      <c r="O16" s="62">
        <v>0.3</v>
      </c>
      <c r="P16" s="61"/>
      <c r="Q16" s="61" t="s">
        <v>76</v>
      </c>
      <c r="R16" s="63"/>
      <c r="S16" s="63"/>
      <c r="T16" s="63"/>
      <c r="U16" s="63"/>
      <c r="V16" s="63"/>
      <c r="W16" s="63"/>
      <c r="X16" s="63"/>
      <c r="Y16" s="63"/>
      <c r="Z16" s="63"/>
      <c r="AA16" s="63"/>
      <c r="AB16" s="63"/>
      <c r="AC16" s="63"/>
      <c r="AD16" s="63"/>
      <c r="AE16" s="64"/>
      <c r="AF16" s="64"/>
      <c r="AG16" s="64"/>
      <c r="AH16" s="64"/>
      <c r="AI16" s="64"/>
      <c r="AJ16" s="64"/>
      <c r="AK16" s="64"/>
      <c r="AL16" s="64"/>
      <c r="AM16" s="64"/>
      <c r="AN16" s="64"/>
      <c r="AO16" s="64"/>
      <c r="AP16" s="64"/>
    </row>
    <row r="17" spans="2:42" s="57" customFormat="1" ht="75" x14ac:dyDescent="0.25">
      <c r="B17" s="58" t="e">
        <f>IF([2]!Tabla3[[#This Row],[Línea estratégica]]="","",CONCATENATE([2]!Tabla3[[#This Row],[POA]],".",[2]!Tabla3[[#This Row],[SRS]],".",[2]!Tabla3[[#This Row],[AREA]],".",#REF!))</f>
        <v>#REF!</v>
      </c>
      <c r="C17" s="58" t="e">
        <f>IF([2]!Tabla3[[#This Row],[Línea estratégica]]="","",#REF!)</f>
        <v>#REF!</v>
      </c>
      <c r="D17" s="58" t="e">
        <f>IF([2]!Tabla3[[#This Row],[Línea estratégica]]="","",#REF!)</f>
        <v>#REF!</v>
      </c>
      <c r="E17" s="58" t="e">
        <f>IF([2]!Tabla3[[#This Row],[Línea estratégica]]="","",#REF!)</f>
        <v>#REF!</v>
      </c>
      <c r="F17" s="59"/>
      <c r="G17" s="60" t="str">
        <f>IFERROR(VLOOKUP($F17,[3]Obj!$B$57:$C$76,2,FALSE),"")</f>
        <v/>
      </c>
      <c r="H17" s="59"/>
      <c r="I17" s="60" t="str">
        <f>IFERROR(VLOOKUP($H17,[3]Obj!$D$118:$E$124,2,FALSE),"")</f>
        <v/>
      </c>
      <c r="J17" s="59"/>
      <c r="K17" s="59" t="s">
        <v>77</v>
      </c>
      <c r="L17" s="61" t="s">
        <v>78</v>
      </c>
      <c r="M17" s="59" t="s">
        <v>79</v>
      </c>
      <c r="N17" s="61" t="s">
        <v>66</v>
      </c>
      <c r="O17" s="62">
        <v>0.65</v>
      </c>
      <c r="P17" s="61"/>
      <c r="Q17" s="61" t="s">
        <v>80</v>
      </c>
      <c r="R17" s="63"/>
      <c r="S17" s="63"/>
      <c r="T17" s="63"/>
      <c r="U17" s="63"/>
      <c r="V17" s="63"/>
      <c r="W17" s="63"/>
      <c r="X17" s="63"/>
      <c r="Y17" s="63"/>
      <c r="Z17" s="63"/>
      <c r="AA17" s="63"/>
      <c r="AB17" s="63"/>
      <c r="AC17" s="63"/>
      <c r="AD17" s="63"/>
      <c r="AE17" s="64"/>
      <c r="AF17" s="64"/>
      <c r="AG17" s="64"/>
      <c r="AH17" s="64"/>
      <c r="AI17" s="64"/>
      <c r="AJ17" s="64"/>
      <c r="AK17" s="64"/>
      <c r="AL17" s="64"/>
      <c r="AM17" s="64"/>
      <c r="AN17" s="64"/>
      <c r="AO17" s="64"/>
      <c r="AP17" s="64"/>
    </row>
    <row r="18" spans="2:42" s="57" customFormat="1" ht="75" x14ac:dyDescent="0.25">
      <c r="B18" s="58" t="e">
        <f>IF([2]!Tabla3[[#This Row],[Línea estratégica]]="","",CONCATENATE([2]!Tabla3[[#This Row],[POA]],".",[2]!Tabla3[[#This Row],[SRS]],".",[2]!Tabla3[[#This Row],[AREA]],".",#REF!))</f>
        <v>#REF!</v>
      </c>
      <c r="C18" s="58" t="e">
        <f>IF([2]!Tabla3[[#This Row],[Línea estratégica]]="","",#REF!)</f>
        <v>#REF!</v>
      </c>
      <c r="D18" s="58" t="e">
        <f>IF([2]!Tabla3[[#This Row],[Línea estratégica]]="","",#REF!)</f>
        <v>#REF!</v>
      </c>
      <c r="E18" s="58" t="e">
        <f>IF([2]!Tabla3[[#This Row],[Línea estratégica]]="","",#REF!)</f>
        <v>#REF!</v>
      </c>
      <c r="F18" s="60"/>
      <c r="G18" s="60" t="str">
        <f>IFERROR(VLOOKUP([4]!Tabla3[[#This Row],[Línea estratégica]],[4]Obj!$B$57:$C$90,2,FALSE),"")</f>
        <v/>
      </c>
      <c r="H18" s="60"/>
      <c r="I18" s="60" t="str">
        <f>IFERROR(VLOOKUP($H18,[3]Obj!$D$118:$E$124,2,FALSE),"")</f>
        <v/>
      </c>
      <c r="J18" s="60"/>
      <c r="K18" s="60"/>
      <c r="L18" s="60" t="s">
        <v>81</v>
      </c>
      <c r="M18" s="59" t="s">
        <v>79</v>
      </c>
      <c r="N18" s="60"/>
      <c r="O18" s="66" t="s">
        <v>82</v>
      </c>
      <c r="P18" s="58"/>
      <c r="Q18" s="61" t="s">
        <v>80</v>
      </c>
      <c r="R18" s="63"/>
      <c r="S18" s="63"/>
      <c r="T18" s="63"/>
      <c r="U18" s="63"/>
      <c r="V18" s="63"/>
      <c r="W18" s="63"/>
      <c r="X18" s="63"/>
      <c r="Y18" s="63"/>
      <c r="Z18" s="63"/>
      <c r="AA18" s="63"/>
      <c r="AB18" s="63"/>
      <c r="AC18" s="63"/>
      <c r="AD18" s="63"/>
      <c r="AE18" s="64"/>
      <c r="AF18" s="64"/>
      <c r="AG18" s="64"/>
      <c r="AH18" s="64"/>
      <c r="AI18" s="64"/>
      <c r="AJ18" s="64"/>
      <c r="AK18" s="64"/>
      <c r="AL18" s="64"/>
      <c r="AM18" s="64"/>
      <c r="AN18" s="64"/>
      <c r="AO18" s="64"/>
      <c r="AP18" s="64"/>
    </row>
    <row r="19" spans="2:42" s="57" customFormat="1" ht="93.75" x14ac:dyDescent="0.25">
      <c r="B19" s="58" t="e">
        <f>IF([2]!Tabla3[[#This Row],[Línea estratégica]]="","",CONCATENATE([2]!Tabla3[[#This Row],[POA]],".",[2]!Tabla3[[#This Row],[SRS]],".",[2]!Tabla3[[#This Row],[AREA]],".",#REF!))</f>
        <v>#REF!</v>
      </c>
      <c r="C19" s="58" t="e">
        <f>IF([2]!Tabla3[[#This Row],[Línea estratégica]]="","",#REF!)</f>
        <v>#REF!</v>
      </c>
      <c r="D19" s="58" t="e">
        <f>IF([2]!Tabla3[[#This Row],[Línea estratégica]]="","",#REF!)</f>
        <v>#REF!</v>
      </c>
      <c r="E19" s="58" t="e">
        <f>IF([2]!Tabla3[[#This Row],[Línea estratégica]]="","",#REF!)</f>
        <v>#REF!</v>
      </c>
      <c r="F19" s="60"/>
      <c r="G19" s="60" t="str">
        <f>IFERROR(VLOOKUP([4]!Tabla3[[#This Row],[Línea estratégica]],[4]Obj!$B$57:$C$90,2,FALSE),"")</f>
        <v/>
      </c>
      <c r="H19" s="60"/>
      <c r="I19" s="60" t="str">
        <f>IFERROR(VLOOKUP($H19,[3]Obj!$D$118:$E$124,2,FALSE),"")</f>
        <v/>
      </c>
      <c r="J19" s="60"/>
      <c r="K19" s="60"/>
      <c r="L19" s="60" t="s">
        <v>83</v>
      </c>
      <c r="M19" s="59" t="s">
        <v>79</v>
      </c>
      <c r="N19" s="60"/>
      <c r="O19" s="66" t="s">
        <v>84</v>
      </c>
      <c r="P19" s="58"/>
      <c r="Q19" s="61" t="s">
        <v>80</v>
      </c>
      <c r="R19" s="63"/>
      <c r="S19" s="63"/>
      <c r="T19" s="63"/>
      <c r="U19" s="63"/>
      <c r="V19" s="63"/>
      <c r="W19" s="63"/>
      <c r="X19" s="63"/>
      <c r="Y19" s="63"/>
      <c r="Z19" s="63"/>
      <c r="AA19" s="63"/>
      <c r="AB19" s="63"/>
      <c r="AC19" s="63"/>
      <c r="AD19" s="63"/>
      <c r="AE19" s="64"/>
      <c r="AF19" s="64"/>
      <c r="AG19" s="64"/>
      <c r="AH19" s="64"/>
      <c r="AI19" s="64"/>
      <c r="AJ19" s="64"/>
      <c r="AK19" s="64"/>
      <c r="AL19" s="64"/>
      <c r="AM19" s="64"/>
      <c r="AN19" s="64"/>
      <c r="AO19" s="64"/>
      <c r="AP19" s="64"/>
    </row>
    <row r="20" spans="2:42" s="57" customFormat="1" ht="93.75" x14ac:dyDescent="0.25">
      <c r="B20" s="58" t="e">
        <f>IF([2]!Tabla3[[#This Row],[Línea estratégica]]="","",CONCATENATE([2]!Tabla3[[#This Row],[POA]],".",[2]!Tabla3[[#This Row],[SRS]],".",[2]!Tabla3[[#This Row],[AREA]],".",#REF!))</f>
        <v>#REF!</v>
      </c>
      <c r="C20" s="58" t="e">
        <f>IF([2]!Tabla3[[#This Row],[Línea estratégica]]="","",#REF!)</f>
        <v>#REF!</v>
      </c>
      <c r="D20" s="58" t="e">
        <f>IF([2]!Tabla3[[#This Row],[Línea estratégica]]="","",#REF!)</f>
        <v>#REF!</v>
      </c>
      <c r="E20" s="58" t="e">
        <f>IF([2]!Tabla3[[#This Row],[Línea estratégica]]="","",#REF!)</f>
        <v>#REF!</v>
      </c>
      <c r="F20" s="60"/>
      <c r="G20" s="60" t="str">
        <f>IFERROR(VLOOKUP([4]!Tabla3[[#This Row],[Línea estratégica]],[4]Obj!$B$57:$C$90,2,FALSE),"")</f>
        <v/>
      </c>
      <c r="H20" s="60"/>
      <c r="I20" s="60" t="str">
        <f>IFERROR(VLOOKUP($H20,[3]Obj!$D$118:$E$124,2,FALSE),"")</f>
        <v/>
      </c>
      <c r="J20" s="60"/>
      <c r="K20" s="59" t="s">
        <v>85</v>
      </c>
      <c r="L20" s="60" t="s">
        <v>86</v>
      </c>
      <c r="M20" s="60" t="s">
        <v>79</v>
      </c>
      <c r="N20" s="60" t="s">
        <v>66</v>
      </c>
      <c r="O20" s="65">
        <v>0.9</v>
      </c>
      <c r="P20" s="58"/>
      <c r="Q20" s="58" t="s">
        <v>87</v>
      </c>
      <c r="R20" s="63"/>
      <c r="S20" s="63"/>
      <c r="T20" s="63"/>
      <c r="U20" s="63"/>
      <c r="V20" s="63"/>
      <c r="W20" s="63"/>
      <c r="X20" s="63"/>
      <c r="Y20" s="63"/>
      <c r="Z20" s="63"/>
      <c r="AA20" s="63"/>
      <c r="AB20" s="63"/>
      <c r="AC20" s="63"/>
      <c r="AD20" s="63"/>
      <c r="AE20" s="64"/>
      <c r="AF20" s="64"/>
      <c r="AG20" s="64"/>
      <c r="AH20" s="64"/>
      <c r="AI20" s="64"/>
      <c r="AJ20" s="64"/>
      <c r="AK20" s="64"/>
      <c r="AL20" s="64"/>
      <c r="AM20" s="64"/>
      <c r="AN20" s="64"/>
      <c r="AO20" s="64"/>
      <c r="AP20" s="64"/>
    </row>
    <row r="21" spans="2:42" s="57" customFormat="1" ht="150" x14ac:dyDescent="0.25">
      <c r="B21" s="58" t="e">
        <f>IF([2]!Tabla3[[#This Row],[Línea estratégica]]="","",CONCATENATE([2]!Tabla3[[#This Row],[POA]],".",[2]!Tabla3[[#This Row],[SRS]],".",[2]!Tabla3[[#This Row],[AREA]],".",#REF!))</f>
        <v>#REF!</v>
      </c>
      <c r="C21" s="58" t="e">
        <f>IF([2]!Tabla3[[#This Row],[Línea estratégica]]="","",#REF!)</f>
        <v>#REF!</v>
      </c>
      <c r="D21" s="58" t="e">
        <f>IF([2]!Tabla3[[#This Row],[Línea estratégica]]="","",#REF!)</f>
        <v>#REF!</v>
      </c>
      <c r="E21" s="58" t="e">
        <f>IF([2]!Tabla3[[#This Row],[Línea estratégica]]="","",#REF!)</f>
        <v>#REF!</v>
      </c>
      <c r="F21" s="60"/>
      <c r="G21" s="60" t="str">
        <f>IFERROR(VLOOKUP([4]!Tabla3[[#This Row],[Línea estratégica]],[4]Obj!$B$57:$C$90,2,FALSE),"")</f>
        <v/>
      </c>
      <c r="H21" s="60"/>
      <c r="I21" s="60" t="str">
        <f>IFERROR(VLOOKUP($H21,[3]Obj!$D$118:$E$124,2,FALSE),"")</f>
        <v/>
      </c>
      <c r="J21" s="60"/>
      <c r="K21" s="60" t="s">
        <v>88</v>
      </c>
      <c r="L21" s="60" t="s">
        <v>89</v>
      </c>
      <c r="M21" s="60" t="s">
        <v>61</v>
      </c>
      <c r="N21" s="60" t="s">
        <v>66</v>
      </c>
      <c r="O21" s="65">
        <v>1</v>
      </c>
      <c r="P21" s="58"/>
      <c r="Q21" s="58" t="s">
        <v>90</v>
      </c>
      <c r="R21" s="63"/>
      <c r="S21" s="63"/>
      <c r="T21" s="63"/>
      <c r="U21" s="63"/>
      <c r="V21" s="63"/>
      <c r="W21" s="63"/>
      <c r="X21" s="63"/>
      <c r="Y21" s="63"/>
      <c r="Z21" s="63"/>
      <c r="AA21" s="63"/>
      <c r="AB21" s="63"/>
      <c r="AC21" s="63"/>
      <c r="AD21" s="63"/>
      <c r="AE21" s="64"/>
      <c r="AF21" s="64"/>
      <c r="AG21" s="64"/>
      <c r="AH21" s="64"/>
      <c r="AI21" s="64"/>
      <c r="AJ21" s="64"/>
      <c r="AK21" s="64"/>
      <c r="AL21" s="64"/>
      <c r="AM21" s="64"/>
      <c r="AN21" s="64"/>
      <c r="AO21" s="64"/>
      <c r="AP21" s="64"/>
    </row>
    <row r="22" spans="2:42" s="57" customFormat="1" ht="166.5" customHeight="1" x14ac:dyDescent="0.25">
      <c r="B22" s="58" t="e">
        <f>IF([2]!Tabla3[[#This Row],[Línea estratégica]]="","",CONCATENATE([2]!Tabla3[[#This Row],[POA]],".",[2]!Tabla3[[#This Row],[SRS]],".",[2]!Tabla3[[#This Row],[AREA]],".",#REF!))</f>
        <v>#REF!</v>
      </c>
      <c r="C22" s="58" t="e">
        <f>IF([2]!Tabla3[[#This Row],[Línea estratégica]]="","",#REF!)</f>
        <v>#REF!</v>
      </c>
      <c r="D22" s="58" t="e">
        <f>IF([2]!Tabla3[[#This Row],[Línea estratégica]]="","",#REF!)</f>
        <v>#REF!</v>
      </c>
      <c r="E22" s="58" t="e">
        <f>IF([2]!Tabla3[[#This Row],[Línea estratégica]]="","",#REF!)</f>
        <v>#REF!</v>
      </c>
      <c r="F22" s="59" t="s">
        <v>56</v>
      </c>
      <c r="G22" s="60" t="str">
        <f>IFERROR(VLOOKUP($F22,[3]Obj!$B$57:$C$76,2,FALSE),"")</f>
        <v>LE.1</v>
      </c>
      <c r="H22" s="59" t="s">
        <v>57</v>
      </c>
      <c r="I22" s="60" t="str">
        <f>IFERROR(VLOOKUP($H22,[3]Obj!$D$118:$E$124,2,FALSE),"")</f>
        <v>Obj1.1</v>
      </c>
      <c r="J22" s="59" t="s">
        <v>91</v>
      </c>
      <c r="K22" s="59" t="s">
        <v>92</v>
      </c>
      <c r="L22" s="61" t="s">
        <v>93</v>
      </c>
      <c r="M22" s="59" t="s">
        <v>79</v>
      </c>
      <c r="N22" s="62">
        <v>0.88</v>
      </c>
      <c r="O22" s="62">
        <v>0.95</v>
      </c>
      <c r="P22" s="61"/>
      <c r="Q22" s="67" t="s">
        <v>94</v>
      </c>
      <c r="R22" s="63"/>
      <c r="S22" s="63"/>
      <c r="T22" s="63"/>
      <c r="U22" s="63"/>
      <c r="V22" s="64" t="s">
        <v>95</v>
      </c>
      <c r="W22" s="63"/>
      <c r="X22" s="63"/>
      <c r="Y22" s="63"/>
      <c r="Z22" s="63"/>
      <c r="AA22" s="63"/>
      <c r="AB22" s="63"/>
      <c r="AC22" s="63"/>
      <c r="AD22" s="63"/>
      <c r="AE22" s="64"/>
      <c r="AF22" s="64"/>
      <c r="AG22" s="64"/>
      <c r="AH22" s="64"/>
      <c r="AI22" s="64"/>
      <c r="AJ22" s="64"/>
      <c r="AK22" s="64"/>
      <c r="AL22" s="64"/>
      <c r="AM22" s="64"/>
      <c r="AN22" s="64"/>
      <c r="AO22" s="64"/>
      <c r="AP22" s="64"/>
    </row>
    <row r="23" spans="2:42" s="57" customFormat="1" ht="93.75" x14ac:dyDescent="0.25">
      <c r="B23" s="58" t="e">
        <f>IF([2]!Tabla3[[#This Row],[Línea estratégica]]="","",CONCATENATE([2]!Tabla3[[#This Row],[POA]],".",[2]!Tabla3[[#This Row],[SRS]],".",[2]!Tabla3[[#This Row],[AREA]],".",#REF!))</f>
        <v>#REF!</v>
      </c>
      <c r="C23" s="58" t="e">
        <f>IF([2]!Tabla3[[#This Row],[Línea estratégica]]="","",#REF!)</f>
        <v>#REF!</v>
      </c>
      <c r="D23" s="58" t="e">
        <f>IF([2]!Tabla3[[#This Row],[Línea estratégica]]="","",#REF!)</f>
        <v>#REF!</v>
      </c>
      <c r="E23" s="58" t="e">
        <f>IF([2]!Tabla3[[#This Row],[Línea estratégica]]="","",#REF!)</f>
        <v>#REF!</v>
      </c>
      <c r="F23" s="59"/>
      <c r="G23" s="60" t="str">
        <f>IFERROR(VLOOKUP($F23,[3]Obj!$B$57:$C$76,2,FALSE),"")</f>
        <v/>
      </c>
      <c r="H23" s="59"/>
      <c r="I23" s="60" t="str">
        <f>IFERROR(VLOOKUP($H23,[3]Obj!$D$118:$E$124,2,FALSE),"")</f>
        <v/>
      </c>
      <c r="J23" s="59"/>
      <c r="K23" s="59" t="s">
        <v>96</v>
      </c>
      <c r="L23" s="61" t="s">
        <v>97</v>
      </c>
      <c r="M23" s="59" t="s">
        <v>98</v>
      </c>
      <c r="N23" s="62" t="s">
        <v>66</v>
      </c>
      <c r="O23" s="68">
        <v>70</v>
      </c>
      <c r="P23" s="61"/>
      <c r="Q23" s="67" t="s">
        <v>94</v>
      </c>
      <c r="R23" s="63"/>
      <c r="S23" s="63"/>
      <c r="T23" s="63"/>
      <c r="U23" s="63"/>
      <c r="V23" s="64"/>
      <c r="W23" s="63"/>
      <c r="X23" s="63"/>
      <c r="Y23" s="63"/>
      <c r="Z23" s="63"/>
      <c r="AA23" s="63"/>
      <c r="AB23" s="63"/>
      <c r="AC23" s="63"/>
      <c r="AD23" s="63"/>
      <c r="AE23" s="64"/>
      <c r="AF23" s="64"/>
      <c r="AG23" s="64"/>
      <c r="AH23" s="64"/>
      <c r="AI23" s="64"/>
      <c r="AJ23" s="64"/>
      <c r="AK23" s="64"/>
      <c r="AL23" s="64"/>
      <c r="AM23" s="64"/>
      <c r="AN23" s="64"/>
      <c r="AO23" s="64"/>
      <c r="AP23" s="64"/>
    </row>
    <row r="24" spans="2:42" s="57" customFormat="1" ht="93.75" x14ac:dyDescent="0.25">
      <c r="B24" s="58" t="e">
        <f>IF([2]!Tabla3[[#This Row],[Línea estratégica]]="","",CONCATENATE([2]!Tabla3[[#This Row],[POA]],".",[2]!Tabla3[[#This Row],[SRS]],".",[2]!Tabla3[[#This Row],[AREA]],".",#REF!))</f>
        <v>#REF!</v>
      </c>
      <c r="C24" s="58" t="e">
        <f>IF([2]!Tabla3[[#This Row],[Línea estratégica]]="","",#REF!)</f>
        <v>#REF!</v>
      </c>
      <c r="D24" s="58" t="e">
        <f>IF([2]!Tabla3[[#This Row],[Línea estratégica]]="","",#REF!)</f>
        <v>#REF!</v>
      </c>
      <c r="E24" s="58" t="e">
        <f>IF([2]!Tabla3[[#This Row],[Línea estratégica]]="","",#REF!)</f>
        <v>#REF!</v>
      </c>
      <c r="F24" s="60"/>
      <c r="G24" s="60" t="str">
        <f>IFERROR(VLOOKUP([4]!Tabla3[[#This Row],[Línea estratégica]],[4]Obj!$B$57:$C$90,2,FALSE),"")</f>
        <v/>
      </c>
      <c r="H24" s="60"/>
      <c r="I24" s="60" t="str">
        <f>IFERROR(VLOOKUP($H24,[3]Obj!$D$118:$E$124,2,FALSE),"")</f>
        <v/>
      </c>
      <c r="J24" s="60"/>
      <c r="K24" s="60"/>
      <c r="L24" s="60" t="s">
        <v>99</v>
      </c>
      <c r="M24" s="60" t="s">
        <v>100</v>
      </c>
      <c r="N24" s="62" t="s">
        <v>66</v>
      </c>
      <c r="O24" s="69">
        <v>12</v>
      </c>
      <c r="P24" s="58"/>
      <c r="Q24" s="67" t="s">
        <v>94</v>
      </c>
      <c r="R24" s="63"/>
      <c r="S24" s="63"/>
      <c r="T24" s="63"/>
      <c r="U24" s="63"/>
      <c r="V24" s="64"/>
      <c r="W24" s="63"/>
      <c r="X24" s="63"/>
      <c r="Y24" s="63"/>
      <c r="Z24" s="63"/>
      <c r="AA24" s="63"/>
      <c r="AB24" s="63"/>
      <c r="AC24" s="63"/>
      <c r="AD24" s="63"/>
      <c r="AE24" s="64"/>
      <c r="AF24" s="64"/>
      <c r="AG24" s="64"/>
      <c r="AH24" s="64"/>
      <c r="AI24" s="64"/>
      <c r="AJ24" s="64"/>
      <c r="AK24" s="64"/>
      <c r="AL24" s="64"/>
      <c r="AM24" s="64"/>
      <c r="AN24" s="64"/>
      <c r="AO24" s="64"/>
      <c r="AP24" s="64"/>
    </row>
    <row r="25" spans="2:42" s="57" customFormat="1" ht="93.75" x14ac:dyDescent="0.25">
      <c r="B25" s="58" t="e">
        <f>IF([2]!Tabla3[[#This Row],[Línea estratégica]]="","",CONCATENATE([2]!Tabla3[[#This Row],[POA]],".",[2]!Tabla3[[#This Row],[SRS]],".",[2]!Tabla3[[#This Row],[AREA]],".",#REF!))</f>
        <v>#REF!</v>
      </c>
      <c r="C25" s="58" t="e">
        <f>IF([2]!Tabla3[[#This Row],[Línea estratégica]]="","",#REF!)</f>
        <v>#REF!</v>
      </c>
      <c r="D25" s="58" t="e">
        <f>IF([2]!Tabla3[[#This Row],[Línea estratégica]]="","",#REF!)</f>
        <v>#REF!</v>
      </c>
      <c r="E25" s="58" t="e">
        <f>IF([2]!Tabla3[[#This Row],[Línea estratégica]]="","",#REF!)</f>
        <v>#REF!</v>
      </c>
      <c r="F25" s="60"/>
      <c r="G25" s="60" t="str">
        <f>IFERROR(VLOOKUP([4]!Tabla3[[#This Row],[Línea estratégica]],[4]Obj!$B$57:$C$90,2,FALSE),"")</f>
        <v/>
      </c>
      <c r="H25" s="60"/>
      <c r="I25" s="60" t="str">
        <f>IFERROR(VLOOKUP($H25,[3]Obj!$D$118:$E$124,2,FALSE),"")</f>
        <v/>
      </c>
      <c r="J25" s="60"/>
      <c r="K25" s="60"/>
      <c r="L25" s="60" t="s">
        <v>101</v>
      </c>
      <c r="M25" s="60" t="s">
        <v>100</v>
      </c>
      <c r="N25" s="60" t="s">
        <v>66</v>
      </c>
      <c r="O25" s="69">
        <v>12</v>
      </c>
      <c r="P25" s="58"/>
      <c r="Q25" s="67" t="s">
        <v>94</v>
      </c>
      <c r="R25" s="63"/>
      <c r="S25" s="63"/>
      <c r="T25" s="63"/>
      <c r="U25" s="63"/>
      <c r="V25" s="64"/>
      <c r="W25" s="63"/>
      <c r="X25" s="63"/>
      <c r="Y25" s="63"/>
      <c r="Z25" s="63"/>
      <c r="AA25" s="63"/>
      <c r="AB25" s="63"/>
      <c r="AC25" s="63"/>
      <c r="AD25" s="63"/>
      <c r="AE25" s="64"/>
      <c r="AF25" s="64"/>
      <c r="AG25" s="64"/>
      <c r="AH25" s="64"/>
      <c r="AI25" s="64"/>
      <c r="AJ25" s="64"/>
      <c r="AK25" s="64"/>
      <c r="AL25" s="64"/>
      <c r="AM25" s="64"/>
      <c r="AN25" s="64"/>
      <c r="AO25" s="64"/>
      <c r="AP25" s="64"/>
    </row>
    <row r="26" spans="2:42" s="57" customFormat="1" ht="93.75" x14ac:dyDescent="0.25">
      <c r="B26" s="58" t="e">
        <f>IF([2]!Tabla3[[#This Row],[Línea estratégica]]="","",CONCATENATE([2]!Tabla3[[#This Row],[POA]],".",[2]!Tabla3[[#This Row],[SRS]],".",[2]!Tabla3[[#This Row],[AREA]],".",#REF!))</f>
        <v>#REF!</v>
      </c>
      <c r="C26" s="58" t="e">
        <f>IF([2]!Tabla3[[#This Row],[Línea estratégica]]="","",#REF!)</f>
        <v>#REF!</v>
      </c>
      <c r="D26" s="58" t="e">
        <f>IF([2]!Tabla3[[#This Row],[Línea estratégica]]="","",#REF!)</f>
        <v>#REF!</v>
      </c>
      <c r="E26" s="58" t="e">
        <f>IF([2]!Tabla3[[#This Row],[Línea estratégica]]="","",#REF!)</f>
        <v>#REF!</v>
      </c>
      <c r="F26" s="60"/>
      <c r="G26" s="60" t="str">
        <f>IFERROR(VLOOKUP([4]!Tabla3[[#This Row],[Línea estratégica]],[4]Obj!$B$57:$C$90,2,FALSE),"")</f>
        <v/>
      </c>
      <c r="H26" s="60"/>
      <c r="I26" s="60" t="str">
        <f>IFERROR(VLOOKUP($H26,[3]Obj!$D$118:$E$124,2,FALSE),"")</f>
        <v/>
      </c>
      <c r="J26" s="60"/>
      <c r="K26" s="60"/>
      <c r="L26" s="60" t="s">
        <v>102</v>
      </c>
      <c r="M26" s="60" t="s">
        <v>61</v>
      </c>
      <c r="N26" s="60" t="s">
        <v>66</v>
      </c>
      <c r="O26" s="65" t="s">
        <v>103</v>
      </c>
      <c r="P26" s="58"/>
      <c r="Q26" s="67" t="s">
        <v>94</v>
      </c>
      <c r="R26" s="63"/>
      <c r="S26" s="63"/>
      <c r="T26" s="63"/>
      <c r="U26" s="63"/>
      <c r="V26" s="64"/>
      <c r="W26" s="63"/>
      <c r="X26" s="63"/>
      <c r="Y26" s="63"/>
      <c r="Z26" s="63"/>
      <c r="AA26" s="63"/>
      <c r="AB26" s="63"/>
      <c r="AC26" s="63"/>
      <c r="AD26" s="63"/>
      <c r="AE26" s="64"/>
      <c r="AF26" s="64"/>
      <c r="AG26" s="64"/>
      <c r="AH26" s="64"/>
      <c r="AI26" s="64"/>
      <c r="AJ26" s="64"/>
      <c r="AK26" s="64"/>
      <c r="AL26" s="64"/>
      <c r="AM26" s="64"/>
      <c r="AN26" s="64"/>
      <c r="AO26" s="64"/>
      <c r="AP26" s="64"/>
    </row>
    <row r="27" spans="2:42" s="57" customFormat="1" ht="93.75" x14ac:dyDescent="0.25">
      <c r="B27" s="58" t="e">
        <f>IF([2]!Tabla3[[#This Row],[Línea estratégica]]="","",CONCATENATE([2]!Tabla3[[#This Row],[POA]],".",[2]!Tabla3[[#This Row],[SRS]],".",[2]!Tabla3[[#This Row],[AREA]],".",#REF!))</f>
        <v>#REF!</v>
      </c>
      <c r="C27" s="58" t="e">
        <f>IF([2]!Tabla3[[#This Row],[Línea estratégica]]="","",#REF!)</f>
        <v>#REF!</v>
      </c>
      <c r="D27" s="58" t="e">
        <f>IF([2]!Tabla3[[#This Row],[Línea estratégica]]="","",#REF!)</f>
        <v>#REF!</v>
      </c>
      <c r="E27" s="58" t="e">
        <f>IF([2]!Tabla3[[#This Row],[Línea estratégica]]="","",#REF!)</f>
        <v>#REF!</v>
      </c>
      <c r="F27" s="59"/>
      <c r="G27" s="60" t="str">
        <f>IFERROR(VLOOKUP($F27,[3]Obj!$B$57:$C$76,2,FALSE),"")</f>
        <v/>
      </c>
      <c r="H27" s="59"/>
      <c r="I27" s="60" t="str">
        <f>IFERROR(VLOOKUP($H27,[3]Obj!$D$118:$E$124,2,FALSE),"")</f>
        <v/>
      </c>
      <c r="J27" s="59"/>
      <c r="K27" s="59" t="s">
        <v>104</v>
      </c>
      <c r="L27" s="61" t="s">
        <v>105</v>
      </c>
      <c r="M27" s="59" t="s">
        <v>61</v>
      </c>
      <c r="N27" s="61" t="s">
        <v>66</v>
      </c>
      <c r="O27" s="62">
        <v>0.35</v>
      </c>
      <c r="P27" s="61"/>
      <c r="Q27" s="67" t="s">
        <v>106</v>
      </c>
      <c r="R27" s="63"/>
      <c r="S27" s="63"/>
      <c r="T27" s="63"/>
      <c r="U27" s="63"/>
      <c r="V27" s="64"/>
      <c r="W27" s="63"/>
      <c r="X27" s="63"/>
      <c r="Y27" s="63"/>
      <c r="Z27" s="63"/>
      <c r="AA27" s="63"/>
      <c r="AB27" s="63"/>
      <c r="AC27" s="63"/>
      <c r="AD27" s="63"/>
      <c r="AE27" s="64"/>
      <c r="AF27" s="64"/>
      <c r="AG27" s="64"/>
      <c r="AH27" s="64"/>
      <c r="AI27" s="64"/>
      <c r="AJ27" s="64"/>
      <c r="AK27" s="64"/>
      <c r="AL27" s="64"/>
      <c r="AM27" s="64"/>
      <c r="AN27" s="64"/>
      <c r="AO27" s="64"/>
      <c r="AP27" s="64"/>
    </row>
    <row r="28" spans="2:42" s="57" customFormat="1" ht="281.25" x14ac:dyDescent="0.25">
      <c r="B28" s="58" t="e">
        <f>IF([2]!Tabla3[[#This Row],[Línea estratégica]]="","",CONCATENATE([2]!Tabla3[[#This Row],[POA]],".",[2]!Tabla3[[#This Row],[SRS]],".",[2]!Tabla3[[#This Row],[AREA]],".",#REF!))</f>
        <v>#REF!</v>
      </c>
      <c r="C28" s="58" t="e">
        <f>IF([2]!Tabla3[[#This Row],[Línea estratégica]]="","",#REF!)</f>
        <v>#REF!</v>
      </c>
      <c r="D28" s="58" t="e">
        <f>IF([2]!Tabla3[[#This Row],[Línea estratégica]]="","",#REF!)</f>
        <v>#REF!</v>
      </c>
      <c r="E28" s="58" t="e">
        <f>IF([2]!Tabla3[[#This Row],[Línea estratégica]]="","",#REF!)</f>
        <v>#REF!</v>
      </c>
      <c r="F28" s="59" t="s">
        <v>56</v>
      </c>
      <c r="G28" s="60" t="str">
        <f>IFERROR(VLOOKUP($F28,[3]Obj!$B$57:$C$76,2,FALSE),"")</f>
        <v>LE.1</v>
      </c>
      <c r="H28" s="59" t="s">
        <v>57</v>
      </c>
      <c r="I28" s="60" t="str">
        <f>IFERROR(VLOOKUP($H28,[3]Obj!$D$118:$E$124,2,FALSE),"")</f>
        <v>Obj1.1</v>
      </c>
      <c r="J28" s="59" t="s">
        <v>107</v>
      </c>
      <c r="K28" s="59" t="s">
        <v>108</v>
      </c>
      <c r="L28" s="61" t="s">
        <v>109</v>
      </c>
      <c r="M28" s="59" t="s">
        <v>61</v>
      </c>
      <c r="N28" s="62" t="s">
        <v>66</v>
      </c>
      <c r="O28" s="62">
        <v>0.9</v>
      </c>
      <c r="P28" s="61"/>
      <c r="Q28" s="61" t="s">
        <v>110</v>
      </c>
      <c r="R28" s="63"/>
      <c r="S28" s="63"/>
      <c r="T28" s="63"/>
      <c r="U28" s="63"/>
      <c r="V28" s="64"/>
      <c r="W28" s="63"/>
      <c r="X28" s="63"/>
      <c r="Y28" s="63"/>
      <c r="Z28" s="63"/>
      <c r="AA28" s="63"/>
      <c r="AB28" s="63"/>
      <c r="AC28" s="63"/>
      <c r="AD28" s="63"/>
      <c r="AE28" s="64"/>
      <c r="AF28" s="64"/>
      <c r="AG28" s="64"/>
      <c r="AH28" s="64"/>
      <c r="AI28" s="64"/>
      <c r="AJ28" s="64"/>
      <c r="AK28" s="64"/>
      <c r="AL28" s="64"/>
      <c r="AM28" s="64"/>
      <c r="AN28" s="64"/>
      <c r="AO28" s="64"/>
      <c r="AP28" s="64"/>
    </row>
    <row r="29" spans="2:42" s="57" customFormat="1" ht="131.25" x14ac:dyDescent="0.25">
      <c r="B29" s="58" t="e">
        <f>IF([2]!Tabla3[[#This Row],[Línea estratégica]]="","",CONCATENATE([2]!Tabla3[[#This Row],[POA]],".",[2]!Tabla3[[#This Row],[SRS]],".",[2]!Tabla3[[#This Row],[AREA]],".",#REF!))</f>
        <v>#REF!</v>
      </c>
      <c r="C29" s="58" t="e">
        <f>IF([2]!Tabla3[[#This Row],[Línea estratégica]]="","",#REF!)</f>
        <v>#REF!</v>
      </c>
      <c r="D29" s="58" t="e">
        <f>IF([2]!Tabla3[[#This Row],[Línea estratégica]]="","",#REF!)</f>
        <v>#REF!</v>
      </c>
      <c r="E29" s="58" t="e">
        <f>IF([2]!Tabla3[[#This Row],[Línea estratégica]]="","",#REF!)</f>
        <v>#REF!</v>
      </c>
      <c r="F29" s="60"/>
      <c r="G29" s="60" t="str">
        <f>IFERROR(VLOOKUP([4]!Tabla3[[#This Row],[Línea estratégica]],[4]Obj!$B$57:$C$90,2,FALSE),"")</f>
        <v/>
      </c>
      <c r="H29" s="60"/>
      <c r="I29" s="60" t="str">
        <f>IFERROR(VLOOKUP($H29,[3]Obj!$D$118:$E$124,2,FALSE),"")</f>
        <v/>
      </c>
      <c r="J29" s="60"/>
      <c r="K29" s="60"/>
      <c r="L29" s="60" t="s">
        <v>111</v>
      </c>
      <c r="M29" s="60" t="s">
        <v>61</v>
      </c>
      <c r="N29" s="65">
        <v>0.45</v>
      </c>
      <c r="O29" s="65">
        <v>0.85</v>
      </c>
      <c r="P29" s="58"/>
      <c r="Q29" s="61" t="s">
        <v>110</v>
      </c>
      <c r="R29" s="63"/>
      <c r="S29" s="63"/>
      <c r="T29" s="63"/>
      <c r="U29" s="63"/>
      <c r="V29" s="64"/>
      <c r="W29" s="63"/>
      <c r="X29" s="63"/>
      <c r="Y29" s="63"/>
      <c r="Z29" s="63"/>
      <c r="AA29" s="63"/>
      <c r="AB29" s="63"/>
      <c r="AC29" s="63"/>
      <c r="AD29" s="63"/>
      <c r="AE29" s="64"/>
      <c r="AF29" s="64"/>
      <c r="AG29" s="64"/>
      <c r="AH29" s="64"/>
      <c r="AI29" s="64"/>
      <c r="AJ29" s="64"/>
      <c r="AK29" s="64"/>
      <c r="AL29" s="64"/>
      <c r="AM29" s="64"/>
      <c r="AN29" s="64"/>
      <c r="AO29" s="64"/>
      <c r="AP29" s="64"/>
    </row>
    <row r="30" spans="2:42" s="57" customFormat="1" ht="75" x14ac:dyDescent="0.25">
      <c r="B30" s="58" t="e">
        <f>IF([2]!Tabla3[[#This Row],[Línea estratégica]]="","",CONCATENATE([2]!Tabla3[[#This Row],[POA]],".",[2]!Tabla3[[#This Row],[SRS]],".",[2]!Tabla3[[#This Row],[AREA]],".",#REF!))</f>
        <v>#REF!</v>
      </c>
      <c r="C30" s="58" t="e">
        <f>IF([2]!Tabla3[[#This Row],[Línea estratégica]]="","",#REF!)</f>
        <v>#REF!</v>
      </c>
      <c r="D30" s="58" t="e">
        <f>IF([2]!Tabla3[[#This Row],[Línea estratégica]]="","",#REF!)</f>
        <v>#REF!</v>
      </c>
      <c r="E30" s="58" t="e">
        <f>IF([2]!Tabla3[[#This Row],[Línea estratégica]]="","",#REF!)</f>
        <v>#REF!</v>
      </c>
      <c r="F30" s="59"/>
      <c r="G30" s="60" t="str">
        <f>IFERROR(VLOOKUP($F30,[3]Obj!$B$57:$C$76,2,FALSE),"")</f>
        <v/>
      </c>
      <c r="H30" s="59"/>
      <c r="I30" s="60" t="str">
        <f>IFERROR(VLOOKUP($H30,[3]Obj!$D$118:$E$124,2,FALSE),"")</f>
        <v/>
      </c>
      <c r="J30" s="59"/>
      <c r="K30" s="59" t="s">
        <v>112</v>
      </c>
      <c r="L30" s="61" t="s">
        <v>113</v>
      </c>
      <c r="M30" s="59" t="s">
        <v>61</v>
      </c>
      <c r="N30" s="62" t="s">
        <v>66</v>
      </c>
      <c r="O30" s="62">
        <v>0.75</v>
      </c>
      <c r="P30" s="61"/>
      <c r="Q30" s="61" t="s">
        <v>110</v>
      </c>
      <c r="R30" s="63"/>
      <c r="S30" s="63"/>
      <c r="T30" s="63"/>
      <c r="U30" s="63"/>
      <c r="V30" s="64"/>
      <c r="W30" s="63"/>
      <c r="X30" s="63"/>
      <c r="Y30" s="63"/>
      <c r="Z30" s="63"/>
      <c r="AA30" s="63"/>
      <c r="AB30" s="63"/>
      <c r="AC30" s="63"/>
      <c r="AD30" s="63"/>
      <c r="AE30" s="64"/>
      <c r="AF30" s="64"/>
      <c r="AG30" s="64"/>
      <c r="AH30" s="64"/>
      <c r="AI30" s="64"/>
      <c r="AJ30" s="64"/>
      <c r="AK30" s="64"/>
      <c r="AL30" s="64"/>
      <c r="AM30" s="64"/>
      <c r="AN30" s="64"/>
      <c r="AO30" s="64"/>
      <c r="AP30" s="64"/>
    </row>
    <row r="31" spans="2:42" s="57" customFormat="1" ht="75" x14ac:dyDescent="0.25">
      <c r="B31" s="58" t="e">
        <f>IF([2]!Tabla3[[#This Row],[Línea estratégica]]="","",CONCATENATE([2]!Tabla3[[#This Row],[POA]],".",[2]!Tabla3[[#This Row],[SRS]],".",[2]!Tabla3[[#This Row],[AREA]],".",#REF!))</f>
        <v>#REF!</v>
      </c>
      <c r="C31" s="58" t="e">
        <f>IF([2]!Tabla3[[#This Row],[Línea estratégica]]="","",#REF!)</f>
        <v>#REF!</v>
      </c>
      <c r="D31" s="58" t="e">
        <f>IF([2]!Tabla3[[#This Row],[Línea estratégica]]="","",#REF!)</f>
        <v>#REF!</v>
      </c>
      <c r="E31" s="58" t="e">
        <f>IF([2]!Tabla3[[#This Row],[Línea estratégica]]="","",#REF!)</f>
        <v>#REF!</v>
      </c>
      <c r="F31" s="60"/>
      <c r="G31" s="60" t="str">
        <f>IFERROR(VLOOKUP([4]!Tabla3[[#This Row],[Línea estratégica]],[4]Obj!$B$57:$C$90,2,FALSE),"")</f>
        <v/>
      </c>
      <c r="H31" s="60"/>
      <c r="I31" s="60" t="str">
        <f>IFERROR(VLOOKUP($H31,[3]Obj!$D$118:$E$124,2,FALSE),"")</f>
        <v/>
      </c>
      <c r="J31" s="60"/>
      <c r="K31" s="59" t="s">
        <v>114</v>
      </c>
      <c r="L31" s="60" t="s">
        <v>115</v>
      </c>
      <c r="M31" s="60"/>
      <c r="N31" s="62" t="s">
        <v>66</v>
      </c>
      <c r="O31" s="65">
        <v>0.5</v>
      </c>
      <c r="P31" s="58"/>
      <c r="Q31" s="58" t="s">
        <v>116</v>
      </c>
      <c r="R31" s="63"/>
      <c r="S31" s="63"/>
      <c r="T31" s="63"/>
      <c r="U31" s="63"/>
      <c r="V31" s="64"/>
      <c r="W31" s="63"/>
      <c r="X31" s="63"/>
      <c r="Y31" s="63"/>
      <c r="Z31" s="63"/>
      <c r="AA31" s="63"/>
      <c r="AB31" s="63"/>
      <c r="AC31" s="63"/>
      <c r="AD31" s="63"/>
      <c r="AE31" s="64"/>
      <c r="AF31" s="64"/>
      <c r="AG31" s="64"/>
      <c r="AH31" s="64"/>
      <c r="AI31" s="64"/>
      <c r="AJ31" s="64"/>
      <c r="AK31" s="64"/>
      <c r="AL31" s="64"/>
      <c r="AM31" s="64"/>
      <c r="AN31" s="64"/>
      <c r="AO31" s="64"/>
      <c r="AP31" s="64"/>
    </row>
    <row r="32" spans="2:42" s="57" customFormat="1" ht="337.5" x14ac:dyDescent="0.25">
      <c r="B32" s="58" t="e">
        <f>IF([2]!Tabla3[[#This Row],[Línea estratégica]]="","",CONCATENATE([2]!Tabla3[[#This Row],[POA]],".",[2]!Tabla3[[#This Row],[SRS]],".",[2]!Tabla3[[#This Row],[AREA]],".",#REF!))</f>
        <v>#REF!</v>
      </c>
      <c r="C32" s="58" t="e">
        <f>IF([2]!Tabla3[[#This Row],[Línea estratégica]]="","",#REF!)</f>
        <v>#REF!</v>
      </c>
      <c r="D32" s="58" t="e">
        <f>IF([2]!Tabla3[[#This Row],[Línea estratégica]]="","",#REF!)</f>
        <v>#REF!</v>
      </c>
      <c r="E32" s="58" t="e">
        <f>IF([2]!Tabla3[[#This Row],[Línea estratégica]]="","",#REF!)</f>
        <v>#REF!</v>
      </c>
      <c r="F32" s="59" t="s">
        <v>56</v>
      </c>
      <c r="G32" s="60" t="str">
        <f>IFERROR(VLOOKUP($F32,[3]Obj!$B$57:$C$76,2,FALSE),"")</f>
        <v>LE.1</v>
      </c>
      <c r="H32" s="59" t="s">
        <v>57</v>
      </c>
      <c r="I32" s="60" t="str">
        <f>IFERROR(VLOOKUP($H32,[3]Obj!$D$118:$E$124,2,FALSE),"")</f>
        <v>Obj1.1</v>
      </c>
      <c r="J32" s="59" t="s">
        <v>117</v>
      </c>
      <c r="K32" s="59" t="s">
        <v>118</v>
      </c>
      <c r="L32" s="61" t="s">
        <v>119</v>
      </c>
      <c r="M32" s="59" t="s">
        <v>120</v>
      </c>
      <c r="N32" s="62" t="s">
        <v>66</v>
      </c>
      <c r="O32" s="70">
        <v>1</v>
      </c>
      <c r="P32" s="61"/>
      <c r="Q32" s="61" t="s">
        <v>116</v>
      </c>
      <c r="R32" s="63"/>
      <c r="S32" s="63"/>
      <c r="T32" s="63"/>
      <c r="U32" s="63"/>
      <c r="V32" s="64"/>
      <c r="W32" s="63"/>
      <c r="X32" s="63"/>
      <c r="Y32" s="63"/>
      <c r="Z32" s="63"/>
      <c r="AA32" s="63"/>
      <c r="AB32" s="63"/>
      <c r="AC32" s="63"/>
      <c r="AD32" s="63"/>
      <c r="AE32" s="64"/>
      <c r="AF32" s="64"/>
      <c r="AG32" s="64"/>
      <c r="AH32" s="64"/>
      <c r="AI32" s="64"/>
      <c r="AJ32" s="64"/>
      <c r="AK32" s="64"/>
      <c r="AL32" s="64"/>
      <c r="AM32" s="64"/>
      <c r="AN32" s="64"/>
      <c r="AO32" s="64"/>
      <c r="AP32" s="64"/>
    </row>
    <row r="33" spans="2:42" s="57" customFormat="1" ht="112.5" x14ac:dyDescent="0.25">
      <c r="B33" s="58" t="e">
        <f>IF([2]!Tabla3[[#This Row],[Línea estratégica]]="","",CONCATENATE([2]!Tabla3[[#This Row],[POA]],".",[2]!Tabla3[[#This Row],[SRS]],".",[2]!Tabla3[[#This Row],[AREA]],".",#REF!))</f>
        <v>#REF!</v>
      </c>
      <c r="C33" s="58" t="e">
        <f>IF([2]!Tabla3[[#This Row],[Línea estratégica]]="","",#REF!)</f>
        <v>#REF!</v>
      </c>
      <c r="D33" s="58" t="e">
        <f>IF([2]!Tabla3[[#This Row],[Línea estratégica]]="","",#REF!)</f>
        <v>#REF!</v>
      </c>
      <c r="E33" s="58" t="e">
        <f>IF([2]!Tabla3[[#This Row],[Línea estratégica]]="","",#REF!)</f>
        <v>#REF!</v>
      </c>
      <c r="F33" s="59"/>
      <c r="G33" s="60" t="str">
        <f>IFERROR(VLOOKUP($F33,[3]Obj!$B$57:$C$76,2,FALSE),"")</f>
        <v/>
      </c>
      <c r="H33" s="59"/>
      <c r="I33" s="60" t="str">
        <f>IFERROR(VLOOKUP($H33,[3]Obj!$D$118:$E$124,2,FALSE),"")</f>
        <v/>
      </c>
      <c r="J33" s="59"/>
      <c r="K33" s="60" t="s">
        <v>121</v>
      </c>
      <c r="L33" s="61" t="s">
        <v>122</v>
      </c>
      <c r="M33" s="59" t="s">
        <v>61</v>
      </c>
      <c r="N33" s="61">
        <v>0.5</v>
      </c>
      <c r="O33" s="62">
        <v>0.9</v>
      </c>
      <c r="P33" s="61"/>
      <c r="Q33" s="61" t="s">
        <v>123</v>
      </c>
      <c r="R33" s="63"/>
      <c r="S33" s="63"/>
      <c r="T33" s="63"/>
      <c r="U33" s="63"/>
      <c r="V33" s="64"/>
      <c r="W33" s="63"/>
      <c r="X33" s="63"/>
      <c r="Y33" s="63"/>
      <c r="Z33" s="63"/>
      <c r="AA33" s="63"/>
      <c r="AB33" s="63"/>
      <c r="AC33" s="63"/>
      <c r="AD33" s="63"/>
      <c r="AE33" s="64"/>
      <c r="AF33" s="64"/>
      <c r="AG33" s="64"/>
      <c r="AH33" s="64"/>
      <c r="AI33" s="64"/>
      <c r="AJ33" s="64"/>
      <c r="AK33" s="64"/>
      <c r="AL33" s="64"/>
      <c r="AM33" s="64"/>
      <c r="AN33" s="64"/>
      <c r="AO33" s="64"/>
      <c r="AP33" s="64"/>
    </row>
    <row r="34" spans="2:42" s="57" customFormat="1" ht="93.75" x14ac:dyDescent="0.25">
      <c r="B34" s="58" t="e">
        <f>IF([2]!Tabla3[[#This Row],[Línea estratégica]]="","",CONCATENATE([2]!Tabla3[[#This Row],[POA]],".",[2]!Tabla3[[#This Row],[SRS]],".",[2]!Tabla3[[#This Row],[AREA]],".",#REF!))</f>
        <v>#REF!</v>
      </c>
      <c r="C34" s="58" t="e">
        <f>IF([2]!Tabla3[[#This Row],[Línea estratégica]]="","",#REF!)</f>
        <v>#REF!</v>
      </c>
      <c r="D34" s="58" t="e">
        <f>IF([2]!Tabla3[[#This Row],[Línea estratégica]]="","",#REF!)</f>
        <v>#REF!</v>
      </c>
      <c r="E34" s="58" t="e">
        <f>IF([2]!Tabla3[[#This Row],[Línea estratégica]]="","",#REF!)</f>
        <v>#REF!</v>
      </c>
      <c r="F34" s="60"/>
      <c r="G34" s="60" t="str">
        <f>IFERROR(VLOOKUP([4]!Tabla3[[#This Row],[Línea estratégica]],[4]Obj!$B$57:$C$90,2,FALSE),"")</f>
        <v/>
      </c>
      <c r="H34" s="60"/>
      <c r="I34" s="60" t="str">
        <f>IFERROR(VLOOKUP($H34,[3]Obj!$D$118:$E$124,2,FALSE),"")</f>
        <v/>
      </c>
      <c r="J34" s="60"/>
      <c r="K34" s="60"/>
      <c r="L34" s="60" t="s">
        <v>124</v>
      </c>
      <c r="M34" s="60" t="s">
        <v>61</v>
      </c>
      <c r="N34" s="60">
        <v>0.5</v>
      </c>
      <c r="O34" s="65">
        <v>0.9</v>
      </c>
      <c r="P34" s="58"/>
      <c r="Q34" s="61" t="s">
        <v>123</v>
      </c>
      <c r="R34" s="63"/>
      <c r="S34" s="63"/>
      <c r="T34" s="63"/>
      <c r="U34" s="63"/>
      <c r="V34" s="64"/>
      <c r="W34" s="63"/>
      <c r="X34" s="63"/>
      <c r="Y34" s="63"/>
      <c r="Z34" s="63"/>
      <c r="AA34" s="63"/>
      <c r="AB34" s="63"/>
      <c r="AC34" s="63"/>
      <c r="AD34" s="63"/>
      <c r="AE34" s="64"/>
      <c r="AF34" s="64"/>
      <c r="AG34" s="64"/>
      <c r="AH34" s="64"/>
      <c r="AI34" s="64"/>
      <c r="AJ34" s="64"/>
      <c r="AK34" s="64"/>
      <c r="AL34" s="64"/>
      <c r="AM34" s="64"/>
      <c r="AN34" s="64"/>
      <c r="AO34" s="64"/>
      <c r="AP34" s="64"/>
    </row>
    <row r="35" spans="2:42" s="57" customFormat="1" ht="93.75" x14ac:dyDescent="0.25">
      <c r="B35" s="58" t="e">
        <f>IF([2]!Tabla3[[#This Row],[Línea estratégica]]="","",CONCATENATE([2]!Tabla3[[#This Row],[POA]],".",[2]!Tabla3[[#This Row],[SRS]],".",[2]!Tabla3[[#This Row],[AREA]],".",#REF!))</f>
        <v>#REF!</v>
      </c>
      <c r="C35" s="58" t="e">
        <f>IF([2]!Tabla3[[#This Row],[Línea estratégica]]="","",#REF!)</f>
        <v>#REF!</v>
      </c>
      <c r="D35" s="58" t="e">
        <f>IF([2]!Tabla3[[#This Row],[Línea estratégica]]="","",#REF!)</f>
        <v>#REF!</v>
      </c>
      <c r="E35" s="58" t="e">
        <f>IF([2]!Tabla3[[#This Row],[Línea estratégica]]="","",#REF!)</f>
        <v>#REF!</v>
      </c>
      <c r="F35" s="60"/>
      <c r="G35" s="60" t="str">
        <f>IFERROR(VLOOKUP([4]!Tabla3[[#This Row],[Línea estratégica]],[4]Obj!$B$57:$C$90,2,FALSE),"")</f>
        <v/>
      </c>
      <c r="H35" s="60"/>
      <c r="I35" s="60" t="str">
        <f>IFERROR(VLOOKUP($H35,[3]Obj!$D$118:$E$124,2,FALSE),"")</f>
        <v/>
      </c>
      <c r="J35" s="60"/>
      <c r="K35" s="60"/>
      <c r="L35" s="60" t="s">
        <v>125</v>
      </c>
      <c r="M35" s="60" t="s">
        <v>61</v>
      </c>
      <c r="N35" s="60" t="s">
        <v>66</v>
      </c>
      <c r="O35" s="65">
        <v>0.9</v>
      </c>
      <c r="P35" s="58"/>
      <c r="Q35" s="61" t="s">
        <v>123</v>
      </c>
      <c r="R35" s="63"/>
      <c r="S35" s="63"/>
      <c r="T35" s="63"/>
      <c r="U35" s="63"/>
      <c r="V35" s="64"/>
      <c r="W35" s="63"/>
      <c r="X35" s="63"/>
      <c r="Y35" s="63"/>
      <c r="Z35" s="63"/>
      <c r="AA35" s="63"/>
      <c r="AB35" s="63"/>
      <c r="AC35" s="63"/>
      <c r="AD35" s="63"/>
      <c r="AE35" s="64"/>
      <c r="AF35" s="64"/>
      <c r="AG35" s="64"/>
      <c r="AH35" s="64"/>
      <c r="AI35" s="64"/>
      <c r="AJ35" s="64"/>
      <c r="AK35" s="64"/>
      <c r="AL35" s="64"/>
      <c r="AM35" s="64"/>
      <c r="AN35" s="64"/>
      <c r="AO35" s="64"/>
      <c r="AP35" s="64"/>
    </row>
    <row r="36" spans="2:42" s="57" customFormat="1" ht="93.75" x14ac:dyDescent="0.25">
      <c r="B36" s="58" t="e">
        <f>IF([2]!Tabla3[[#This Row],[Línea estratégica]]="","",CONCATENATE([2]!Tabla3[[#This Row],[POA]],".",[2]!Tabla3[[#This Row],[SRS]],".",[2]!Tabla3[[#This Row],[AREA]],".",#REF!))</f>
        <v>#REF!</v>
      </c>
      <c r="C36" s="58" t="e">
        <f>IF([2]!Tabla3[[#This Row],[Línea estratégica]]="","",#REF!)</f>
        <v>#REF!</v>
      </c>
      <c r="D36" s="58" t="e">
        <f>IF([2]!Tabla3[[#This Row],[Línea estratégica]]="","",#REF!)</f>
        <v>#REF!</v>
      </c>
      <c r="E36" s="58" t="e">
        <f>IF([2]!Tabla3[[#This Row],[Línea estratégica]]="","",#REF!)</f>
        <v>#REF!</v>
      </c>
      <c r="F36" s="60"/>
      <c r="G36" s="60" t="str">
        <f>IFERROR(VLOOKUP([4]!Tabla3[[#This Row],[Línea estratégica]],[4]Obj!$B$57:$C$90,2,FALSE),"")</f>
        <v/>
      </c>
      <c r="H36" s="60"/>
      <c r="I36" s="60" t="str">
        <f>IFERROR(VLOOKUP($H36,[3]Obj!$D$118:$E$124,2,FALSE),"")</f>
        <v/>
      </c>
      <c r="J36" s="60"/>
      <c r="K36" s="60"/>
      <c r="L36" s="60" t="s">
        <v>126</v>
      </c>
      <c r="M36" s="60" t="s">
        <v>61</v>
      </c>
      <c r="N36" s="60" t="s">
        <v>66</v>
      </c>
      <c r="O36" s="65">
        <v>0.9</v>
      </c>
      <c r="P36" s="58"/>
      <c r="Q36" s="61" t="s">
        <v>123</v>
      </c>
      <c r="R36" s="63"/>
      <c r="S36" s="63"/>
      <c r="T36" s="63"/>
      <c r="U36" s="63"/>
      <c r="V36" s="64"/>
      <c r="W36" s="63"/>
      <c r="X36" s="63"/>
      <c r="Y36" s="63"/>
      <c r="Z36" s="63"/>
      <c r="AA36" s="63"/>
      <c r="AB36" s="63"/>
      <c r="AC36" s="63"/>
      <c r="AD36" s="63"/>
      <c r="AE36" s="64"/>
      <c r="AF36" s="64"/>
      <c r="AG36" s="64"/>
      <c r="AH36" s="64"/>
      <c r="AI36" s="64"/>
      <c r="AJ36" s="64"/>
      <c r="AK36" s="64"/>
      <c r="AL36" s="64"/>
      <c r="AM36" s="64"/>
      <c r="AN36" s="64"/>
      <c r="AO36" s="64"/>
      <c r="AP36" s="64"/>
    </row>
    <row r="37" spans="2:42" s="57" customFormat="1" ht="131.25" x14ac:dyDescent="0.25">
      <c r="B37" s="58" t="e">
        <f>IF([2]!Tabla3[[#This Row],[Línea estratégica]]="","",CONCATENATE([2]!Tabla3[[#This Row],[POA]],".",[2]!Tabla3[[#This Row],[SRS]],".",[2]!Tabla3[[#This Row],[AREA]],".",#REF!))</f>
        <v>#REF!</v>
      </c>
      <c r="C37" s="58" t="e">
        <f>IF([2]!Tabla3[[#This Row],[Línea estratégica]]="","",#REF!)</f>
        <v>#REF!</v>
      </c>
      <c r="D37" s="58" t="e">
        <f>IF([2]!Tabla3[[#This Row],[Línea estratégica]]="","",#REF!)</f>
        <v>#REF!</v>
      </c>
      <c r="E37" s="58" t="e">
        <f>IF([2]!Tabla3[[#This Row],[Línea estratégica]]="","",#REF!)</f>
        <v>#REF!</v>
      </c>
      <c r="F37" s="59"/>
      <c r="G37" s="60" t="str">
        <f>IFERROR(VLOOKUP($F37,[3]Obj!$B$57:$C$76,2,FALSE),"")</f>
        <v/>
      </c>
      <c r="H37" s="59"/>
      <c r="I37" s="60" t="str">
        <f>IFERROR(VLOOKUP($H37,[3]Obj!$D$118:$E$124,2,FALSE),"")</f>
        <v/>
      </c>
      <c r="J37" s="60"/>
      <c r="K37" s="59" t="s">
        <v>127</v>
      </c>
      <c r="L37" s="61" t="s">
        <v>128</v>
      </c>
      <c r="M37" s="59" t="s">
        <v>61</v>
      </c>
      <c r="N37" s="61"/>
      <c r="O37" s="62">
        <v>0.9</v>
      </c>
      <c r="P37" s="61"/>
      <c r="Q37" s="61" t="s">
        <v>129</v>
      </c>
      <c r="R37" s="63"/>
      <c r="S37" s="63"/>
      <c r="T37" s="63"/>
      <c r="U37" s="63"/>
      <c r="V37" s="64"/>
      <c r="W37" s="63"/>
      <c r="X37" s="63"/>
      <c r="Y37" s="63"/>
      <c r="Z37" s="63"/>
      <c r="AA37" s="63"/>
      <c r="AB37" s="63"/>
      <c r="AC37" s="63"/>
      <c r="AD37" s="63"/>
      <c r="AE37" s="64"/>
      <c r="AF37" s="64"/>
      <c r="AG37" s="64"/>
      <c r="AH37" s="64"/>
      <c r="AI37" s="64"/>
      <c r="AJ37" s="64"/>
      <c r="AK37" s="64"/>
      <c r="AL37" s="64"/>
      <c r="AM37" s="64"/>
      <c r="AN37" s="64"/>
      <c r="AO37" s="64"/>
      <c r="AP37" s="64"/>
    </row>
    <row r="38" spans="2:42" s="57" customFormat="1" ht="75" x14ac:dyDescent="0.25">
      <c r="B38" s="58" t="e">
        <f>IF([2]!Tabla3[[#This Row],[Línea estratégica]]="","",CONCATENATE([2]!Tabla3[[#This Row],[POA]],".",[2]!Tabla3[[#This Row],[SRS]],".",[2]!Tabla3[[#This Row],[AREA]],".",#REF!))</f>
        <v>#REF!</v>
      </c>
      <c r="C38" s="58" t="e">
        <f>IF([2]!Tabla3[[#This Row],[Línea estratégica]]="","",#REF!)</f>
        <v>#REF!</v>
      </c>
      <c r="D38" s="58" t="e">
        <f>IF([2]!Tabla3[[#This Row],[Línea estratégica]]="","",#REF!)</f>
        <v>#REF!</v>
      </c>
      <c r="E38" s="58" t="e">
        <f>IF([2]!Tabla3[[#This Row],[Línea estratégica]]="","",#REF!)</f>
        <v>#REF!</v>
      </c>
      <c r="F38" s="60"/>
      <c r="G38" s="60" t="str">
        <f>IFERROR(VLOOKUP([4]!Tabla3[[#This Row],[Línea estratégica]],[4]Obj!$B$57:$C$90,2,FALSE),"")</f>
        <v/>
      </c>
      <c r="H38" s="60"/>
      <c r="I38" s="60" t="str">
        <f>IFERROR(VLOOKUP($H38,[3]Obj!$D$118:$E$124,2,FALSE),"")</f>
        <v/>
      </c>
      <c r="J38" s="60"/>
      <c r="K38" s="60"/>
      <c r="L38" s="60" t="s">
        <v>130</v>
      </c>
      <c r="M38" s="59" t="s">
        <v>61</v>
      </c>
      <c r="N38" s="60"/>
      <c r="O38" s="65">
        <v>0.95</v>
      </c>
      <c r="P38" s="58"/>
      <c r="Q38" s="61" t="s">
        <v>129</v>
      </c>
      <c r="R38" s="63"/>
      <c r="S38" s="63"/>
      <c r="T38" s="63"/>
      <c r="U38" s="63"/>
      <c r="V38" s="64"/>
      <c r="W38" s="63"/>
      <c r="X38" s="63"/>
      <c r="Y38" s="63"/>
      <c r="Z38" s="63"/>
      <c r="AA38" s="63"/>
      <c r="AB38" s="63"/>
      <c r="AC38" s="63"/>
      <c r="AD38" s="63"/>
      <c r="AE38" s="64"/>
      <c r="AF38" s="64"/>
      <c r="AG38" s="64"/>
      <c r="AH38" s="64"/>
      <c r="AI38" s="64"/>
      <c r="AJ38" s="64"/>
      <c r="AK38" s="64"/>
      <c r="AL38" s="64"/>
      <c r="AM38" s="64"/>
      <c r="AN38" s="64"/>
      <c r="AO38" s="64"/>
      <c r="AP38" s="64"/>
    </row>
    <row r="39" spans="2:42" s="57" customFormat="1" ht="262.5" x14ac:dyDescent="0.25">
      <c r="B39" s="58" t="e">
        <f>IF([2]!Tabla3[[#This Row],[Línea estratégica]]="","",CONCATENATE([2]!Tabla3[[#This Row],[POA]],".",[2]!Tabla3[[#This Row],[SRS]],".",[2]!Tabla3[[#This Row],[AREA]],".",#REF!))</f>
        <v>#REF!</v>
      </c>
      <c r="C39" s="58" t="e">
        <f>IF([2]!Tabla3[[#This Row],[Línea estratégica]]="","",#REF!)</f>
        <v>#REF!</v>
      </c>
      <c r="D39" s="58" t="e">
        <f>IF([2]!Tabla3[[#This Row],[Línea estratégica]]="","",#REF!)</f>
        <v>#REF!</v>
      </c>
      <c r="E39" s="58" t="e">
        <f>IF([2]!Tabla3[[#This Row],[Línea estratégica]]="","",#REF!)</f>
        <v>#REF!</v>
      </c>
      <c r="F39" s="59" t="s">
        <v>56</v>
      </c>
      <c r="G39" s="60" t="str">
        <f>IFERROR(VLOOKUP($F39,[3]Obj!$B$57:$C$76,2,FALSE),"")</f>
        <v>LE.1</v>
      </c>
      <c r="H39" s="59" t="s">
        <v>57</v>
      </c>
      <c r="I39" s="60" t="str">
        <f>IFERROR(VLOOKUP($H39,[3]Obj!$D$118:$E$124,2,FALSE),"")</f>
        <v>Obj1.1</v>
      </c>
      <c r="J39" s="59" t="s">
        <v>131</v>
      </c>
      <c r="K39" s="59" t="s">
        <v>132</v>
      </c>
      <c r="L39" s="61" t="s">
        <v>133</v>
      </c>
      <c r="M39" s="59" t="s">
        <v>61</v>
      </c>
      <c r="N39" s="61"/>
      <c r="O39" s="62">
        <v>0.8</v>
      </c>
      <c r="P39" s="61"/>
      <c r="Q39" s="61" t="s">
        <v>134</v>
      </c>
      <c r="R39" s="63"/>
      <c r="S39" s="63"/>
      <c r="T39" s="63"/>
      <c r="U39" s="63"/>
      <c r="V39" s="64"/>
      <c r="W39" s="63"/>
      <c r="X39" s="63"/>
      <c r="Y39" s="63"/>
      <c r="Z39" s="63"/>
      <c r="AA39" s="63"/>
      <c r="AB39" s="63"/>
      <c r="AC39" s="63"/>
      <c r="AD39" s="63"/>
      <c r="AE39" s="64"/>
      <c r="AF39" s="64"/>
      <c r="AG39" s="64"/>
      <c r="AH39" s="64"/>
      <c r="AI39" s="64"/>
      <c r="AJ39" s="64"/>
      <c r="AK39" s="64"/>
      <c r="AL39" s="64"/>
      <c r="AM39" s="64"/>
      <c r="AN39" s="64"/>
      <c r="AO39" s="64"/>
      <c r="AP39" s="64"/>
    </row>
    <row r="40" spans="2:42" s="57" customFormat="1" ht="168.75" x14ac:dyDescent="0.25">
      <c r="B40" s="58" t="e">
        <f>IF([2]!Tabla3[[#This Row],[Línea estratégica]]="","",CONCATENATE([2]!Tabla3[[#This Row],[POA]],".",[2]!Tabla3[[#This Row],[SRS]],".",[2]!Tabla3[[#This Row],[AREA]],".",#REF!))</f>
        <v>#REF!</v>
      </c>
      <c r="C40" s="58" t="e">
        <f>IF([2]!Tabla3[[#This Row],[Línea estratégica]]="","",#REF!)</f>
        <v>#REF!</v>
      </c>
      <c r="D40" s="58" t="e">
        <f>IF([2]!Tabla3[[#This Row],[Línea estratégica]]="","",#REF!)</f>
        <v>#REF!</v>
      </c>
      <c r="E40" s="58" t="e">
        <f>IF([2]!Tabla3[[#This Row],[Línea estratégica]]="","",#REF!)</f>
        <v>#REF!</v>
      </c>
      <c r="F40" s="59"/>
      <c r="G40" s="60" t="str">
        <f>IFERROR(VLOOKUP($F40,[3]Obj!$B$57:$C$76,2,FALSE),"")</f>
        <v/>
      </c>
      <c r="H40" s="59"/>
      <c r="I40" s="60" t="str">
        <f>IFERROR(VLOOKUP($H40,[3]Obj!$D$118:$E$124,2,FALSE),"")</f>
        <v/>
      </c>
      <c r="J40" s="59"/>
      <c r="K40" s="59" t="s">
        <v>135</v>
      </c>
      <c r="L40" s="61" t="s">
        <v>136</v>
      </c>
      <c r="M40" s="59" t="s">
        <v>61</v>
      </c>
      <c r="N40" s="61"/>
      <c r="O40" s="62">
        <v>0.05</v>
      </c>
      <c r="P40" s="61"/>
      <c r="Q40" s="61" t="s">
        <v>134</v>
      </c>
      <c r="R40" s="63"/>
      <c r="S40" s="63"/>
      <c r="T40" s="63"/>
      <c r="U40" s="63"/>
      <c r="V40" s="64"/>
      <c r="W40" s="63"/>
      <c r="X40" s="63"/>
      <c r="Y40" s="63"/>
      <c r="Z40" s="63"/>
      <c r="AA40" s="63"/>
      <c r="AB40" s="63"/>
      <c r="AC40" s="63"/>
      <c r="AD40" s="63"/>
      <c r="AE40" s="64"/>
      <c r="AF40" s="64"/>
      <c r="AG40" s="64"/>
      <c r="AH40" s="64"/>
      <c r="AI40" s="64"/>
      <c r="AJ40" s="64"/>
      <c r="AK40" s="64"/>
      <c r="AL40" s="64"/>
      <c r="AM40" s="64"/>
      <c r="AN40" s="64"/>
      <c r="AO40" s="64"/>
      <c r="AP40" s="64"/>
    </row>
    <row r="41" spans="2:42" s="57" customFormat="1" ht="93.75" x14ac:dyDescent="0.25">
      <c r="B41" s="58" t="e">
        <f>IF([2]!Tabla3[[#This Row],[Línea estratégica]]="","",CONCATENATE([2]!Tabla3[[#This Row],[POA]],".",[2]!Tabla3[[#This Row],[SRS]],".",[2]!Tabla3[[#This Row],[AREA]],".",#REF!))</f>
        <v>#REF!</v>
      </c>
      <c r="C41" s="58" t="e">
        <f>IF([2]!Tabla3[[#This Row],[Línea estratégica]]="","",#REF!)</f>
        <v>#REF!</v>
      </c>
      <c r="D41" s="58" t="e">
        <f>IF([2]!Tabla3[[#This Row],[Línea estratégica]]="","",#REF!)</f>
        <v>#REF!</v>
      </c>
      <c r="E41" s="58" t="e">
        <f>IF([2]!Tabla3[[#This Row],[Línea estratégica]]="","",#REF!)</f>
        <v>#REF!</v>
      </c>
      <c r="F41" s="59"/>
      <c r="G41" s="60" t="str">
        <f>IFERROR(VLOOKUP($F41,[3]Obj!$B$57:$C$76,2,FALSE),"")</f>
        <v/>
      </c>
      <c r="H41" s="59"/>
      <c r="I41" s="60" t="str">
        <f>IFERROR(VLOOKUP($H41,[3]Obj!$D$118:$E$124,2,FALSE),"")</f>
        <v/>
      </c>
      <c r="J41" s="59"/>
      <c r="K41" s="59" t="s">
        <v>137</v>
      </c>
      <c r="L41" s="61" t="s">
        <v>138</v>
      </c>
      <c r="M41" s="59" t="s">
        <v>61</v>
      </c>
      <c r="N41" s="61"/>
      <c r="O41" s="62">
        <v>0.51</v>
      </c>
      <c r="P41" s="61"/>
      <c r="Q41" s="61" t="s">
        <v>134</v>
      </c>
      <c r="R41" s="63"/>
      <c r="S41" s="63"/>
      <c r="T41" s="63"/>
      <c r="U41" s="63"/>
      <c r="V41" s="64"/>
      <c r="W41" s="63"/>
      <c r="X41" s="63"/>
      <c r="Y41" s="63"/>
      <c r="Z41" s="63"/>
      <c r="AA41" s="63"/>
      <c r="AB41" s="63"/>
      <c r="AC41" s="63"/>
      <c r="AD41" s="63"/>
      <c r="AE41" s="64"/>
      <c r="AF41" s="64"/>
      <c r="AG41" s="64"/>
      <c r="AH41" s="64"/>
      <c r="AI41" s="64"/>
      <c r="AJ41" s="64"/>
      <c r="AK41" s="64"/>
      <c r="AL41" s="64"/>
      <c r="AM41" s="64"/>
      <c r="AN41" s="64"/>
      <c r="AO41" s="64"/>
      <c r="AP41" s="64"/>
    </row>
    <row r="42" spans="2:42" s="57" customFormat="1" ht="337.5" x14ac:dyDescent="0.25">
      <c r="B42" s="58" t="e">
        <f>IF([2]!Tabla3[[#This Row],[Línea estratégica]]="","",CONCATENATE([2]!Tabla3[[#This Row],[POA]],".",[2]!Tabla3[[#This Row],[SRS]],".",[2]!Tabla3[[#This Row],[AREA]],".",#REF!))</f>
        <v>#REF!</v>
      </c>
      <c r="C42" s="58" t="e">
        <f>IF([2]!Tabla3[[#This Row],[Línea estratégica]]="","",#REF!)</f>
        <v>#REF!</v>
      </c>
      <c r="D42" s="58" t="e">
        <f>IF([2]!Tabla3[[#This Row],[Línea estratégica]]="","",#REF!)</f>
        <v>#REF!</v>
      </c>
      <c r="E42" s="58" t="e">
        <f>IF([2]!Tabla3[[#This Row],[Línea estratégica]]="","",#REF!)</f>
        <v>#REF!</v>
      </c>
      <c r="F42" s="59" t="s">
        <v>56</v>
      </c>
      <c r="G42" s="60" t="str">
        <f>IFERROR(VLOOKUP($F42,[3]Obj!$B$57:$C$76,2,FALSE),"")</f>
        <v>LE.1</v>
      </c>
      <c r="H42" s="59" t="s">
        <v>139</v>
      </c>
      <c r="I42" s="60" t="str">
        <f>IFERROR(VLOOKUP($H42,[3]Obj!$D$118:$E$124,2,FALSE),"")</f>
        <v>Obj1.2</v>
      </c>
      <c r="J42" s="59" t="s">
        <v>140</v>
      </c>
      <c r="K42" s="59" t="s">
        <v>141</v>
      </c>
      <c r="L42" s="60" t="s">
        <v>142</v>
      </c>
      <c r="M42" s="60" t="s">
        <v>79</v>
      </c>
      <c r="N42" s="61"/>
      <c r="O42" s="62">
        <v>0.9</v>
      </c>
      <c r="P42" s="61"/>
      <c r="Q42" s="61" t="s">
        <v>143</v>
      </c>
      <c r="R42" s="63"/>
      <c r="S42" s="63"/>
      <c r="T42" s="63"/>
      <c r="U42" s="63"/>
      <c r="V42" s="64"/>
      <c r="W42" s="63"/>
      <c r="X42" s="63"/>
      <c r="Y42" s="63"/>
      <c r="Z42" s="63"/>
      <c r="AA42" s="63"/>
      <c r="AB42" s="63"/>
      <c r="AC42" s="63"/>
      <c r="AD42" s="63"/>
      <c r="AE42" s="64"/>
      <c r="AF42" s="64"/>
      <c r="AG42" s="64"/>
      <c r="AH42" s="64"/>
      <c r="AI42" s="64"/>
      <c r="AJ42" s="64"/>
      <c r="AK42" s="64"/>
      <c r="AL42" s="64"/>
      <c r="AM42" s="64"/>
      <c r="AN42" s="64"/>
      <c r="AO42" s="64"/>
      <c r="AP42" s="64"/>
    </row>
    <row r="43" spans="2:42" s="57" customFormat="1" ht="93.75" x14ac:dyDescent="0.25">
      <c r="B43" s="58" t="e">
        <f>IF([2]!Tabla3[[#This Row],[Línea estratégica]]="","",CONCATENATE([2]!Tabla3[[#This Row],[POA]],".",[2]!Tabla3[[#This Row],[SRS]],".",[2]!Tabla3[[#This Row],[AREA]],".",#REF!))</f>
        <v>#REF!</v>
      </c>
      <c r="C43" s="58" t="e">
        <f>IF([2]!Tabla3[[#This Row],[Línea estratégica]]="","",#REF!)</f>
        <v>#REF!</v>
      </c>
      <c r="D43" s="58" t="e">
        <f>IF([2]!Tabla3[[#This Row],[Línea estratégica]]="","",#REF!)</f>
        <v>#REF!</v>
      </c>
      <c r="E43" s="58" t="e">
        <f>IF([2]!Tabla3[[#This Row],[Línea estratégica]]="","",#REF!)</f>
        <v>#REF!</v>
      </c>
      <c r="F43" s="59"/>
      <c r="G43" s="60" t="str">
        <f>IFERROR(VLOOKUP($F43,[3]Obj!$B$57:$C$76,2,FALSE),"")</f>
        <v/>
      </c>
      <c r="H43" s="59"/>
      <c r="I43" s="60" t="str">
        <f>IFERROR(VLOOKUP($H43,[3]Obj!$D$118:$E$124,2,FALSE),"")</f>
        <v/>
      </c>
      <c r="J43" s="59"/>
      <c r="K43" s="59" t="s">
        <v>144</v>
      </c>
      <c r="L43" s="61" t="s">
        <v>145</v>
      </c>
      <c r="M43" s="60" t="s">
        <v>79</v>
      </c>
      <c r="N43" s="61"/>
      <c r="O43" s="62">
        <v>0.6</v>
      </c>
      <c r="P43" s="61"/>
      <c r="Q43" s="61" t="s">
        <v>143</v>
      </c>
      <c r="R43" s="63"/>
      <c r="S43" s="63"/>
      <c r="T43" s="63"/>
      <c r="U43" s="63"/>
      <c r="V43" s="63"/>
      <c r="W43" s="63"/>
      <c r="X43" s="63"/>
      <c r="Y43" s="63"/>
      <c r="Z43" s="63"/>
      <c r="AA43" s="63"/>
      <c r="AB43" s="63"/>
      <c r="AC43" s="63"/>
      <c r="AD43" s="63"/>
      <c r="AE43" s="64"/>
      <c r="AF43" s="64"/>
      <c r="AG43" s="64"/>
      <c r="AH43" s="64"/>
      <c r="AI43" s="64"/>
      <c r="AJ43" s="64"/>
      <c r="AK43" s="64"/>
      <c r="AL43" s="64"/>
      <c r="AM43" s="64"/>
      <c r="AN43" s="64"/>
      <c r="AO43" s="64"/>
      <c r="AP43" s="64"/>
    </row>
    <row r="44" spans="2:42" s="57" customFormat="1" ht="75" x14ac:dyDescent="0.25">
      <c r="B44" s="58" t="e">
        <f>IF([2]!Tabla3[[#This Row],[Línea estratégica]]="","",CONCATENATE([2]!Tabla3[[#This Row],[POA]],".",[2]!Tabla3[[#This Row],[SRS]],".",[2]!Tabla3[[#This Row],[AREA]],".",#REF!))</f>
        <v>#REF!</v>
      </c>
      <c r="C44" s="58" t="e">
        <f>IF([2]!Tabla3[[#This Row],[Línea estratégica]]="","",#REF!)</f>
        <v>#REF!</v>
      </c>
      <c r="D44" s="58" t="e">
        <f>IF([2]!Tabla3[[#This Row],[Línea estratégica]]="","",#REF!)</f>
        <v>#REF!</v>
      </c>
      <c r="E44" s="58" t="e">
        <f>IF([2]!Tabla3[[#This Row],[Línea estratégica]]="","",#REF!)</f>
        <v>#REF!</v>
      </c>
      <c r="F44" s="60"/>
      <c r="G44" s="60" t="str">
        <f>IFERROR(VLOOKUP([4]!Tabla3[[#This Row],[Línea estratégica]],[4]Obj!$B$57:$C$90,2,FALSE),"")</f>
        <v/>
      </c>
      <c r="H44" s="60"/>
      <c r="I44" s="60" t="str">
        <f>IFERROR(VLOOKUP($H44,[3]Obj!$D$118:$E$124,2,FALSE),"")</f>
        <v/>
      </c>
      <c r="J44" s="60"/>
      <c r="K44" s="60"/>
      <c r="L44" s="60" t="s">
        <v>146</v>
      </c>
      <c r="M44" s="60" t="s">
        <v>61</v>
      </c>
      <c r="N44" s="60"/>
      <c r="O44" s="65">
        <v>0.35</v>
      </c>
      <c r="P44" s="58"/>
      <c r="Q44" s="61" t="s">
        <v>143</v>
      </c>
      <c r="R44" s="63"/>
      <c r="S44" s="63"/>
      <c r="T44" s="63"/>
      <c r="U44" s="63"/>
      <c r="V44" s="63"/>
      <c r="W44" s="63"/>
      <c r="X44" s="63"/>
      <c r="Y44" s="63"/>
      <c r="Z44" s="63"/>
      <c r="AA44" s="63"/>
      <c r="AB44" s="63"/>
      <c r="AC44" s="63"/>
      <c r="AD44" s="63"/>
      <c r="AE44" s="64"/>
      <c r="AF44" s="64"/>
      <c r="AG44" s="64"/>
      <c r="AH44" s="64"/>
      <c r="AI44" s="64"/>
      <c r="AJ44" s="64"/>
      <c r="AK44" s="64"/>
      <c r="AL44" s="64"/>
      <c r="AM44" s="64"/>
      <c r="AN44" s="64"/>
      <c r="AO44" s="64"/>
      <c r="AP44" s="64"/>
    </row>
    <row r="45" spans="2:42" s="57" customFormat="1" ht="168.75" x14ac:dyDescent="0.25">
      <c r="B45" s="58" t="e">
        <f>IF([2]!Tabla3[[#This Row],[Línea estratégica]]="","",CONCATENATE([2]!Tabla3[[#This Row],[POA]],".",[2]!Tabla3[[#This Row],[SRS]],".",[2]!Tabla3[[#This Row],[AREA]],".",#REF!))</f>
        <v>#REF!</v>
      </c>
      <c r="C45" s="58" t="e">
        <f>IF([2]!Tabla3[[#This Row],[Línea estratégica]]="","",#REF!)</f>
        <v>#REF!</v>
      </c>
      <c r="D45" s="58" t="e">
        <f>IF([2]!Tabla3[[#This Row],[Línea estratégica]]="","",#REF!)</f>
        <v>#REF!</v>
      </c>
      <c r="E45" s="58" t="e">
        <f>IF([2]!Tabla3[[#This Row],[Línea estratégica]]="","",#REF!)</f>
        <v>#REF!</v>
      </c>
      <c r="F45" s="60" t="s">
        <v>56</v>
      </c>
      <c r="G45" s="60" t="str">
        <f>IFERROR(VLOOKUP($F45,[3]Obj!$B$57:$C$76,2,FALSE),"")</f>
        <v>LE.1</v>
      </c>
      <c r="H45" s="60" t="s">
        <v>139</v>
      </c>
      <c r="I45" s="60" t="str">
        <f>IFERROR(VLOOKUP($H45,[3]Obj!$D$118:$E$124,2,FALSE),"")</f>
        <v>Obj1.2</v>
      </c>
      <c r="J45" s="60" t="s">
        <v>147</v>
      </c>
      <c r="K45" s="60" t="s">
        <v>148</v>
      </c>
      <c r="L45" s="60" t="s">
        <v>149</v>
      </c>
      <c r="M45" s="60" t="s">
        <v>61</v>
      </c>
      <c r="N45" s="60"/>
      <c r="O45" s="65">
        <v>1</v>
      </c>
      <c r="P45" s="58"/>
      <c r="Q45" s="58" t="s">
        <v>150</v>
      </c>
      <c r="R45" s="63"/>
      <c r="S45" s="63"/>
      <c r="T45" s="63"/>
      <c r="U45" s="63"/>
      <c r="V45" s="63"/>
      <c r="W45" s="63"/>
      <c r="X45" s="63"/>
      <c r="Y45" s="63"/>
      <c r="Z45" s="63"/>
      <c r="AA45" s="63"/>
      <c r="AB45" s="63"/>
      <c r="AC45" s="63"/>
      <c r="AD45" s="63"/>
      <c r="AE45" s="64"/>
      <c r="AF45" s="64"/>
      <c r="AG45" s="64"/>
      <c r="AH45" s="64"/>
      <c r="AI45" s="64"/>
      <c r="AJ45" s="64"/>
      <c r="AK45" s="64"/>
      <c r="AL45" s="64"/>
      <c r="AM45" s="64"/>
      <c r="AN45" s="64"/>
      <c r="AO45" s="64"/>
      <c r="AP45" s="64"/>
    </row>
    <row r="46" spans="2:42" s="57" customFormat="1" ht="243.75" x14ac:dyDescent="0.25">
      <c r="B46" s="58" t="e">
        <f>IF([2]!Tabla3[[#This Row],[Línea estratégica]]="","",CONCATENATE([2]!Tabla3[[#This Row],[POA]],".",[2]!Tabla3[[#This Row],[SRS]],".",[2]!Tabla3[[#This Row],[AREA]],".",#REF!))</f>
        <v>#REF!</v>
      </c>
      <c r="C46" s="58" t="e">
        <f>IF([2]!Tabla3[[#This Row],[Línea estratégica]]="","",#REF!)</f>
        <v>#REF!</v>
      </c>
      <c r="D46" s="58" t="e">
        <f>IF([2]!Tabla3[[#This Row],[Línea estratégica]]="","",#REF!)</f>
        <v>#REF!</v>
      </c>
      <c r="E46" s="58" t="e">
        <f>IF([2]!Tabla3[[#This Row],[Línea estratégica]]="","",#REF!)</f>
        <v>#REF!</v>
      </c>
      <c r="F46" s="59" t="s">
        <v>151</v>
      </c>
      <c r="G46" s="60" t="str">
        <f>IFERROR(VLOOKUP($F46,[3]Obj!$B$57:$C$76,2,FALSE),"")</f>
        <v>LE.2</v>
      </c>
      <c r="H46" s="59" t="s">
        <v>152</v>
      </c>
      <c r="I46" s="60" t="str">
        <f>IFERROR(VLOOKUP($H46,[3]Obj!$D$118:$E$124,2,FALSE),"")</f>
        <v>Obj2.1</v>
      </c>
      <c r="J46" s="59" t="s">
        <v>153</v>
      </c>
      <c r="K46" s="59" t="s">
        <v>154</v>
      </c>
      <c r="L46" s="60" t="s">
        <v>155</v>
      </c>
      <c r="M46" s="59" t="s">
        <v>61</v>
      </c>
      <c r="N46" s="62"/>
      <c r="O46" s="71">
        <v>0.8</v>
      </c>
      <c r="P46" s="59"/>
      <c r="Q46" s="61" t="s">
        <v>110</v>
      </c>
      <c r="R46" s="63"/>
      <c r="S46" s="63"/>
      <c r="T46" s="63"/>
      <c r="U46" s="63"/>
      <c r="V46" s="63"/>
      <c r="W46" s="63"/>
      <c r="X46" s="63"/>
      <c r="Y46" s="63"/>
      <c r="Z46" s="63"/>
      <c r="AA46" s="63"/>
      <c r="AB46" s="63"/>
      <c r="AC46" s="63"/>
      <c r="AD46" s="63"/>
      <c r="AE46" s="64"/>
      <c r="AF46" s="64"/>
      <c r="AG46" s="64"/>
      <c r="AH46" s="64"/>
      <c r="AI46" s="64"/>
      <c r="AJ46" s="64"/>
      <c r="AK46" s="64"/>
      <c r="AL46" s="64"/>
      <c r="AM46" s="64"/>
      <c r="AN46" s="64"/>
      <c r="AO46" s="64"/>
      <c r="AP46" s="64"/>
    </row>
    <row r="47" spans="2:42" s="57" customFormat="1" ht="112.5" x14ac:dyDescent="0.25">
      <c r="B47" s="58" t="e">
        <f>IF([2]!Tabla3[[#This Row],[Línea estratégica]]="","",CONCATENATE([2]!Tabla3[[#This Row],[POA]],".",[2]!Tabla3[[#This Row],[SRS]],".",[2]!Tabla3[[#This Row],[AREA]],".",#REF!))</f>
        <v>#REF!</v>
      </c>
      <c r="C47" s="58" t="e">
        <f>IF([2]!Tabla3[[#This Row],[Línea estratégica]]="","",#REF!)</f>
        <v>#REF!</v>
      </c>
      <c r="D47" s="58" t="e">
        <f>IF([2]!Tabla3[[#This Row],[Línea estratégica]]="","",#REF!)</f>
        <v>#REF!</v>
      </c>
      <c r="E47" s="58" t="e">
        <f>IF([2]!Tabla3[[#This Row],[Línea estratégica]]="","",#REF!)</f>
        <v>#REF!</v>
      </c>
      <c r="F47" s="59" t="s">
        <v>151</v>
      </c>
      <c r="G47" s="60" t="str">
        <f>IFERROR(VLOOKUP($F47,[3]Obj!$B$57:$C$76,2,FALSE),"")</f>
        <v>LE.2</v>
      </c>
      <c r="H47" s="59" t="s">
        <v>156</v>
      </c>
      <c r="I47" s="60" t="str">
        <f>IFERROR(VLOOKUP($H47,[3]Obj!$D$118:$E$124,2,FALSE),"")</f>
        <v>Obj2.2</v>
      </c>
      <c r="J47" s="59" t="s">
        <v>157</v>
      </c>
      <c r="K47" s="59" t="s">
        <v>158</v>
      </c>
      <c r="L47" s="61" t="s">
        <v>159</v>
      </c>
      <c r="M47" s="59" t="s">
        <v>61</v>
      </c>
      <c r="N47" s="62"/>
      <c r="O47" s="71">
        <v>0.65</v>
      </c>
      <c r="P47" s="61"/>
      <c r="Q47" s="61" t="s">
        <v>143</v>
      </c>
      <c r="R47" s="63"/>
      <c r="S47" s="63"/>
      <c r="T47" s="63"/>
      <c r="U47" s="63"/>
      <c r="V47" s="63"/>
      <c r="W47" s="63"/>
      <c r="X47" s="63"/>
      <c r="Y47" s="63"/>
      <c r="Z47" s="63"/>
      <c r="AA47" s="63"/>
      <c r="AB47" s="63"/>
      <c r="AC47" s="63"/>
      <c r="AD47" s="63"/>
      <c r="AE47" s="64"/>
      <c r="AF47" s="64"/>
      <c r="AG47" s="64"/>
      <c r="AH47" s="64"/>
      <c r="AI47" s="64"/>
      <c r="AJ47" s="64"/>
      <c r="AK47" s="64"/>
      <c r="AL47" s="64"/>
      <c r="AM47" s="64"/>
      <c r="AN47" s="64"/>
      <c r="AO47" s="64"/>
      <c r="AP47" s="64"/>
    </row>
    <row r="48" spans="2:42" s="57" customFormat="1" ht="56.25" x14ac:dyDescent="0.25">
      <c r="B48" s="58" t="e">
        <f>IF([2]!Tabla3[[#This Row],[Línea estratégica]]="","",CONCATENATE([2]!Tabla3[[#This Row],[POA]],".",[2]!Tabla3[[#This Row],[SRS]],".",[2]!Tabla3[[#This Row],[AREA]],".",#REF!))</f>
        <v>#REF!</v>
      </c>
      <c r="C48" s="58" t="e">
        <f>IF([2]!Tabla3[[#This Row],[Línea estratégica]]="","",#REF!)</f>
        <v>#REF!</v>
      </c>
      <c r="D48" s="58" t="e">
        <f>IF([2]!Tabla3[[#This Row],[Línea estratégica]]="","",#REF!)</f>
        <v>#REF!</v>
      </c>
      <c r="E48" s="58" t="e">
        <f>IF([2]!Tabla3[[#This Row],[Línea estratégica]]="","",#REF!)</f>
        <v>#REF!</v>
      </c>
      <c r="F48" s="60"/>
      <c r="G48" s="60" t="str">
        <f>IFERROR(VLOOKUP([4]!Tabla3[[#This Row],[Línea estratégica]],[4]Obj!$B$57:$C$90,2,FALSE),"")</f>
        <v/>
      </c>
      <c r="H48" s="60"/>
      <c r="I48" s="60" t="str">
        <f>IFERROR(VLOOKUP($H48,[3]Obj!$D$118:$E$124,2,FALSE),"")</f>
        <v/>
      </c>
      <c r="J48" s="60"/>
      <c r="K48" s="60"/>
      <c r="L48" s="60" t="s">
        <v>160</v>
      </c>
      <c r="M48" s="60" t="s">
        <v>61</v>
      </c>
      <c r="N48" s="65"/>
      <c r="O48" s="71">
        <v>0.4</v>
      </c>
      <c r="P48" s="58"/>
      <c r="Q48" s="61" t="s">
        <v>143</v>
      </c>
      <c r="R48" s="63"/>
      <c r="S48" s="63"/>
      <c r="T48" s="63"/>
      <c r="U48" s="63"/>
      <c r="V48" s="63"/>
      <c r="W48" s="63"/>
      <c r="X48" s="63"/>
      <c r="Y48" s="63"/>
      <c r="Z48" s="63"/>
      <c r="AA48" s="63"/>
      <c r="AB48" s="63"/>
      <c r="AC48" s="63"/>
      <c r="AD48" s="63"/>
      <c r="AE48" s="64"/>
      <c r="AF48" s="64"/>
      <c r="AG48" s="64"/>
      <c r="AH48" s="64"/>
      <c r="AI48" s="64"/>
      <c r="AJ48" s="64"/>
      <c r="AK48" s="64"/>
      <c r="AL48" s="64"/>
      <c r="AM48" s="64"/>
      <c r="AN48" s="64"/>
      <c r="AO48" s="64"/>
      <c r="AP48" s="64"/>
    </row>
    <row r="49" spans="2:42" s="57" customFormat="1" ht="281.25" x14ac:dyDescent="0.25">
      <c r="B49" s="58" t="e">
        <f>IF([2]!Tabla3[[#This Row],[Línea estratégica]]="","",CONCATENATE([2]!Tabla3[[#This Row],[POA]],".",[2]!Tabla3[[#This Row],[SRS]],".",[2]!Tabla3[[#This Row],[AREA]],".",#REF!))</f>
        <v>#REF!</v>
      </c>
      <c r="C49" s="58" t="e">
        <f>IF([2]!Tabla3[[#This Row],[Línea estratégica]]="","",#REF!)</f>
        <v>#REF!</v>
      </c>
      <c r="D49" s="58" t="e">
        <f>IF([2]!Tabla3[[#This Row],[Línea estratégica]]="","",#REF!)</f>
        <v>#REF!</v>
      </c>
      <c r="E49" s="58" t="e">
        <f>IF([2]!Tabla3[[#This Row],[Línea estratégica]]="","",#REF!)</f>
        <v>#REF!</v>
      </c>
      <c r="F49" s="59" t="s">
        <v>151</v>
      </c>
      <c r="G49" s="60" t="str">
        <f>IFERROR(VLOOKUP($F49,[3]Obj!$B$57:$C$76,2,FALSE),"")</f>
        <v>LE.2</v>
      </c>
      <c r="H49" s="59" t="s">
        <v>156</v>
      </c>
      <c r="I49" s="60" t="str">
        <f>IFERROR(VLOOKUP($H49,[3]Obj!$D$118:$E$124,2,FALSE),"")</f>
        <v>Obj2.2</v>
      </c>
      <c r="J49" s="59" t="s">
        <v>161</v>
      </c>
      <c r="K49" s="59" t="s">
        <v>162</v>
      </c>
      <c r="L49" s="61" t="s">
        <v>163</v>
      </c>
      <c r="M49" s="60" t="s">
        <v>120</v>
      </c>
      <c r="N49" s="62"/>
      <c r="O49" s="61">
        <v>1</v>
      </c>
      <c r="P49" s="61"/>
      <c r="Q49" s="61" t="s">
        <v>110</v>
      </c>
      <c r="R49" s="63"/>
      <c r="S49" s="63"/>
      <c r="T49" s="63"/>
      <c r="U49" s="63"/>
      <c r="V49" s="63"/>
      <c r="W49" s="63"/>
      <c r="X49" s="63"/>
      <c r="Y49" s="63"/>
      <c r="Z49" s="63"/>
      <c r="AA49" s="63"/>
      <c r="AB49" s="63"/>
      <c r="AC49" s="63"/>
      <c r="AD49" s="63"/>
      <c r="AE49" s="64"/>
      <c r="AF49" s="64"/>
      <c r="AG49" s="64"/>
      <c r="AH49" s="64"/>
      <c r="AI49" s="64"/>
      <c r="AJ49" s="64"/>
      <c r="AK49" s="64"/>
      <c r="AL49" s="64"/>
      <c r="AM49" s="64"/>
      <c r="AN49" s="64"/>
      <c r="AO49" s="64"/>
      <c r="AP49" s="64"/>
    </row>
    <row r="50" spans="2:42" s="57" customFormat="1" ht="150" x14ac:dyDescent="0.25">
      <c r="B50" s="58" t="e">
        <f>IF([2]!Tabla3[[#This Row],[Línea estratégica]]="","",CONCATENATE([2]!Tabla3[[#This Row],[POA]],".",[2]!Tabla3[[#This Row],[SRS]],".",[2]!Tabla3[[#This Row],[AREA]],".",#REF!))</f>
        <v>#REF!</v>
      </c>
      <c r="C50" s="58" t="e">
        <f>IF([2]!Tabla3[[#This Row],[Línea estratégica]]="","",#REF!)</f>
        <v>#REF!</v>
      </c>
      <c r="D50" s="58" t="e">
        <f>IF([2]!Tabla3[[#This Row],[Línea estratégica]]="","",#REF!)</f>
        <v>#REF!</v>
      </c>
      <c r="E50" s="58" t="e">
        <f>IF([2]!Tabla3[[#This Row],[Línea estratégica]]="","",#REF!)</f>
        <v>#REF!</v>
      </c>
      <c r="F50" s="59"/>
      <c r="G50" s="60" t="str">
        <f>IFERROR(VLOOKUP($F50,[3]Obj!$B$57:$C$76,2,FALSE),"")</f>
        <v/>
      </c>
      <c r="H50" s="59"/>
      <c r="I50" s="60" t="str">
        <f>IFERROR(VLOOKUP($H50,[3]Obj!$D$118:$E$124,2,FALSE),"")</f>
        <v/>
      </c>
      <c r="J50" s="59"/>
      <c r="K50" s="59" t="s">
        <v>164</v>
      </c>
      <c r="L50" s="61" t="s">
        <v>165</v>
      </c>
      <c r="M50" s="60" t="s">
        <v>61</v>
      </c>
      <c r="N50" s="62"/>
      <c r="O50" s="72">
        <v>0.85</v>
      </c>
      <c r="P50" s="59"/>
      <c r="Q50" s="73" t="s">
        <v>80</v>
      </c>
      <c r="R50" s="63"/>
      <c r="S50" s="63"/>
      <c r="T50" s="63"/>
      <c r="U50" s="63"/>
      <c r="V50" s="63"/>
      <c r="W50" s="63"/>
      <c r="X50" s="63"/>
      <c r="Y50" s="63"/>
      <c r="Z50" s="63"/>
      <c r="AA50" s="63"/>
      <c r="AB50" s="63"/>
      <c r="AC50" s="63"/>
      <c r="AD50" s="63"/>
      <c r="AE50" s="64"/>
      <c r="AF50" s="64"/>
      <c r="AG50" s="64"/>
      <c r="AH50" s="64"/>
      <c r="AI50" s="64"/>
      <c r="AJ50" s="64"/>
      <c r="AK50" s="64"/>
      <c r="AL50" s="64"/>
      <c r="AM50" s="64"/>
      <c r="AN50" s="64"/>
      <c r="AO50" s="64"/>
      <c r="AP50" s="64"/>
    </row>
    <row r="51" spans="2:42" s="57" customFormat="1" ht="75" x14ac:dyDescent="0.25">
      <c r="B51" s="58" t="e">
        <f>IF([2]!Tabla3[[#This Row],[Línea estratégica]]="","",CONCATENATE([2]!Tabla3[[#This Row],[POA]],".",[2]!Tabla3[[#This Row],[SRS]],".",[2]!Tabla3[[#This Row],[AREA]],".",#REF!))</f>
        <v>#REF!</v>
      </c>
      <c r="C51" s="58" t="e">
        <f>IF([2]!Tabla3[[#This Row],[Línea estratégica]]="","",#REF!)</f>
        <v>#REF!</v>
      </c>
      <c r="D51" s="58" t="e">
        <f>IF([2]!Tabla3[[#This Row],[Línea estratégica]]="","",#REF!)</f>
        <v>#REF!</v>
      </c>
      <c r="E51" s="58" t="e">
        <f>IF([2]!Tabla3[[#This Row],[Línea estratégica]]="","",#REF!)</f>
        <v>#REF!</v>
      </c>
      <c r="F51" s="60"/>
      <c r="G51" s="60" t="str">
        <f>IFERROR(VLOOKUP([4]!Tabla3[[#This Row],[Línea estratégica]],[4]Obj!$B$57:$C$90,2,FALSE),"")</f>
        <v/>
      </c>
      <c r="H51" s="60"/>
      <c r="I51" s="60" t="str">
        <f>IFERROR(VLOOKUP($H51,[3]Obj!$D$118:$E$124,2,FALSE),"")</f>
        <v/>
      </c>
      <c r="J51" s="60"/>
      <c r="K51" s="60"/>
      <c r="L51" s="60" t="s">
        <v>166</v>
      </c>
      <c r="M51" s="60" t="s">
        <v>61</v>
      </c>
      <c r="N51" s="65"/>
      <c r="O51" s="74">
        <v>0.9</v>
      </c>
      <c r="P51" s="58"/>
      <c r="Q51" s="73" t="s">
        <v>167</v>
      </c>
      <c r="R51" s="63"/>
      <c r="S51" s="63"/>
      <c r="T51" s="63"/>
      <c r="U51" s="63"/>
      <c r="V51" s="63"/>
      <c r="W51" s="63"/>
      <c r="X51" s="63"/>
      <c r="Y51" s="63"/>
      <c r="Z51" s="63"/>
      <c r="AA51" s="63"/>
      <c r="AB51" s="63"/>
      <c r="AC51" s="63"/>
      <c r="AD51" s="63"/>
      <c r="AE51" s="64"/>
      <c r="AF51" s="64"/>
      <c r="AG51" s="64"/>
      <c r="AH51" s="64"/>
      <c r="AI51" s="64"/>
      <c r="AJ51" s="64"/>
      <c r="AK51" s="64"/>
      <c r="AL51" s="64"/>
      <c r="AM51" s="64"/>
      <c r="AN51" s="64"/>
      <c r="AO51" s="64"/>
      <c r="AP51" s="64"/>
    </row>
    <row r="52" spans="2:42" s="57" customFormat="1" ht="150" x14ac:dyDescent="0.25">
      <c r="B52" s="58" t="e">
        <f>IF([2]!Tabla3[[#This Row],[Línea estratégica]]="","",CONCATENATE([2]!Tabla3[[#This Row],[POA]],".",[2]!Tabla3[[#This Row],[SRS]],".",[2]!Tabla3[[#This Row],[AREA]],".",#REF!))</f>
        <v>#REF!</v>
      </c>
      <c r="C52" s="58" t="e">
        <f>IF([2]!Tabla3[[#This Row],[Línea estratégica]]="","",#REF!)</f>
        <v>#REF!</v>
      </c>
      <c r="D52" s="58" t="e">
        <f>IF([2]!Tabla3[[#This Row],[Línea estratégica]]="","",#REF!)</f>
        <v>#REF!</v>
      </c>
      <c r="E52" s="58" t="e">
        <f>IF([2]!Tabla3[[#This Row],[Línea estratégica]]="","",#REF!)</f>
        <v>#REF!</v>
      </c>
      <c r="F52" s="59" t="s">
        <v>151</v>
      </c>
      <c r="G52" s="60" t="str">
        <f>IFERROR(VLOOKUP($F52,[3]Obj!$B$57:$C$76,2,FALSE),"")</f>
        <v>LE.2</v>
      </c>
      <c r="H52" s="59" t="s">
        <v>156</v>
      </c>
      <c r="I52" s="60" t="str">
        <f>IFERROR(VLOOKUP($H52,[3]Obj!$D$118:$E$124,2,FALSE),"")</f>
        <v>Obj2.2</v>
      </c>
      <c r="J52" s="59" t="s">
        <v>168</v>
      </c>
      <c r="K52" s="60" t="s">
        <v>169</v>
      </c>
      <c r="L52" s="60" t="s">
        <v>170</v>
      </c>
      <c r="M52" s="59" t="s">
        <v>61</v>
      </c>
      <c r="N52" s="62"/>
      <c r="O52" s="74">
        <v>0.8</v>
      </c>
      <c r="P52" s="61"/>
      <c r="Q52" s="61" t="s">
        <v>171</v>
      </c>
      <c r="R52" s="63"/>
      <c r="S52" s="63"/>
      <c r="T52" s="63"/>
      <c r="U52" s="63"/>
      <c r="V52" s="63"/>
      <c r="W52" s="63"/>
      <c r="X52" s="63"/>
      <c r="Y52" s="63"/>
      <c r="Z52" s="63"/>
      <c r="AA52" s="63"/>
      <c r="AB52" s="63"/>
      <c r="AC52" s="63"/>
      <c r="AD52" s="63"/>
      <c r="AE52" s="64"/>
      <c r="AF52" s="64"/>
      <c r="AG52" s="64"/>
      <c r="AH52" s="64"/>
      <c r="AI52" s="64"/>
      <c r="AJ52" s="64"/>
      <c r="AK52" s="64"/>
      <c r="AL52" s="64"/>
      <c r="AM52" s="64"/>
      <c r="AN52" s="64"/>
      <c r="AO52" s="64"/>
      <c r="AP52" s="64"/>
    </row>
    <row r="53" spans="2:42" s="57" customFormat="1" ht="93.75" x14ac:dyDescent="0.25">
      <c r="B53" s="58" t="e">
        <f>IF([2]!Tabla3[[#This Row],[Línea estratégica]]="","",CONCATENATE([2]!Tabla3[[#This Row],[POA]],".",[2]!Tabla3[[#This Row],[SRS]],".",[2]!Tabla3[[#This Row],[AREA]],".",#REF!))</f>
        <v>#REF!</v>
      </c>
      <c r="C53" s="58" t="e">
        <f>IF([2]!Tabla3[[#This Row],[Línea estratégica]]="","",#REF!)</f>
        <v>#REF!</v>
      </c>
      <c r="D53" s="58" t="e">
        <f>IF([2]!Tabla3[[#This Row],[Línea estratégica]]="","",#REF!)</f>
        <v>#REF!</v>
      </c>
      <c r="E53" s="58" t="e">
        <f>IF([2]!Tabla3[[#This Row],[Línea estratégica]]="","",#REF!)</f>
        <v>#REF!</v>
      </c>
      <c r="F53" s="60"/>
      <c r="G53" s="60" t="str">
        <f>IFERROR(VLOOKUP([4]!Tabla3[[#This Row],[Línea estratégica]],[4]Obj!$B$57:$C$90,2,FALSE),"")</f>
        <v/>
      </c>
      <c r="H53" s="60"/>
      <c r="I53" s="60" t="str">
        <f>IFERROR(VLOOKUP($H53,[3]Obj!$D$118:$E$124,2,FALSE),"")</f>
        <v/>
      </c>
      <c r="J53" s="60"/>
      <c r="K53" s="60"/>
      <c r="L53" s="60" t="s">
        <v>172</v>
      </c>
      <c r="M53" s="60" t="s">
        <v>79</v>
      </c>
      <c r="N53" s="65"/>
      <c r="O53" s="74">
        <v>0.65</v>
      </c>
      <c r="P53" s="58"/>
      <c r="Q53" s="61" t="s">
        <v>173</v>
      </c>
      <c r="R53" s="63"/>
      <c r="S53" s="63"/>
      <c r="T53" s="63"/>
      <c r="U53" s="63"/>
      <c r="V53" s="63"/>
      <c r="W53" s="63"/>
      <c r="X53" s="63"/>
      <c r="Y53" s="63"/>
      <c r="Z53" s="63"/>
      <c r="AA53" s="63"/>
      <c r="AB53" s="63"/>
      <c r="AC53" s="63"/>
      <c r="AD53" s="63"/>
      <c r="AE53" s="64"/>
      <c r="AF53" s="64"/>
      <c r="AG53" s="64"/>
      <c r="AH53" s="64"/>
      <c r="AI53" s="64"/>
      <c r="AJ53" s="64"/>
      <c r="AK53" s="64"/>
      <c r="AL53" s="64"/>
      <c r="AM53" s="64"/>
      <c r="AN53" s="64"/>
      <c r="AO53" s="64"/>
      <c r="AP53" s="64"/>
    </row>
    <row r="54" spans="2:42" s="57" customFormat="1" ht="168.75" x14ac:dyDescent="0.25">
      <c r="B54" s="58" t="e">
        <f>IF([2]!Tabla3[[#This Row],[Línea estratégica]]="","",CONCATENATE([2]!Tabla3[[#This Row],[POA]],".",[2]!Tabla3[[#This Row],[SRS]],".",[2]!Tabla3[[#This Row],[AREA]],".",#REF!))</f>
        <v>#REF!</v>
      </c>
      <c r="C54" s="58" t="e">
        <f>IF([2]!Tabla3[[#This Row],[Línea estratégica]]="","",#REF!)</f>
        <v>#REF!</v>
      </c>
      <c r="D54" s="58" t="e">
        <f>IF([2]!Tabla3[[#This Row],[Línea estratégica]]="","",#REF!)</f>
        <v>#REF!</v>
      </c>
      <c r="E54" s="58" t="e">
        <f>IF([2]!Tabla3[[#This Row],[Línea estratégica]]="","",#REF!)</f>
        <v>#REF!</v>
      </c>
      <c r="F54" s="59" t="s">
        <v>174</v>
      </c>
      <c r="G54" s="60" t="str">
        <f>IFERROR(VLOOKUP($F54,[3]Obj!$B$57:$C$76,2,FALSE),"")</f>
        <v>LE.3</v>
      </c>
      <c r="H54" s="59" t="s">
        <v>175</v>
      </c>
      <c r="I54" s="60" t="str">
        <f>IFERROR(VLOOKUP($H54,[3]Obj!$D$118:$E$124,2,FALSE),"")</f>
        <v>Obj3.2</v>
      </c>
      <c r="J54" s="59" t="s">
        <v>176</v>
      </c>
      <c r="K54" s="59" t="s">
        <v>177</v>
      </c>
      <c r="L54" s="61" t="s">
        <v>178</v>
      </c>
      <c r="M54" s="59" t="s">
        <v>61</v>
      </c>
      <c r="N54" s="61"/>
      <c r="O54" s="62">
        <v>1</v>
      </c>
      <c r="P54" s="61"/>
      <c r="Q54" s="61" t="s">
        <v>179</v>
      </c>
      <c r="R54" s="63"/>
      <c r="S54" s="63"/>
      <c r="T54" s="63"/>
      <c r="U54" s="63"/>
      <c r="V54" s="63"/>
      <c r="W54" s="63"/>
      <c r="X54" s="63"/>
      <c r="Y54" s="63"/>
      <c r="Z54" s="63"/>
      <c r="AA54" s="63"/>
      <c r="AB54" s="63"/>
      <c r="AC54" s="63"/>
      <c r="AD54" s="63"/>
      <c r="AE54" s="64"/>
      <c r="AF54" s="64"/>
      <c r="AG54" s="64"/>
      <c r="AH54" s="64"/>
      <c r="AI54" s="64"/>
      <c r="AJ54" s="64"/>
      <c r="AK54" s="64"/>
      <c r="AL54" s="64"/>
      <c r="AM54" s="64"/>
      <c r="AN54" s="64"/>
      <c r="AO54" s="64"/>
      <c r="AP54" s="64"/>
    </row>
    <row r="55" spans="2:42" s="57" customFormat="1" ht="93.75" x14ac:dyDescent="0.25">
      <c r="B55" s="58" t="e">
        <f>IF([2]!Tabla3[[#This Row],[Línea estratégica]]="","",CONCATENATE([2]!Tabla3[[#This Row],[POA]],".",[2]!Tabla3[[#This Row],[SRS]],".",[2]!Tabla3[[#This Row],[AREA]],".",#REF!))</f>
        <v>#REF!</v>
      </c>
      <c r="C55" s="58" t="e">
        <f>IF([2]!Tabla3[[#This Row],[Línea estratégica]]="","",#REF!)</f>
        <v>#REF!</v>
      </c>
      <c r="D55" s="58" t="e">
        <f>IF([2]!Tabla3[[#This Row],[Línea estratégica]]="","",#REF!)</f>
        <v>#REF!</v>
      </c>
      <c r="E55" s="58" t="e">
        <f>IF([2]!Tabla3[[#This Row],[Línea estratégica]]="","",#REF!)</f>
        <v>#REF!</v>
      </c>
      <c r="F55" s="59" t="s">
        <v>174</v>
      </c>
      <c r="G55" s="60" t="str">
        <f>IFERROR(VLOOKUP($F55,[3]Obj!$B$57:$C$76,2,FALSE),"")</f>
        <v>LE.3</v>
      </c>
      <c r="H55" s="59" t="s">
        <v>175</v>
      </c>
      <c r="I55" s="60" t="str">
        <f>IFERROR(VLOOKUP($H55,[3]Obj!$D$118:$E$124,2,FALSE),"")</f>
        <v>Obj3.2</v>
      </c>
      <c r="J55" s="59" t="s">
        <v>180</v>
      </c>
      <c r="K55" s="59" t="s">
        <v>181</v>
      </c>
      <c r="L55" s="61" t="s">
        <v>182</v>
      </c>
      <c r="M55" s="59" t="s">
        <v>61</v>
      </c>
      <c r="N55" s="61"/>
      <c r="O55" s="62">
        <v>0.95</v>
      </c>
      <c r="P55" s="61"/>
      <c r="Q55" s="61" t="s">
        <v>179</v>
      </c>
      <c r="R55" s="63"/>
      <c r="S55" s="63"/>
      <c r="T55" s="63"/>
      <c r="U55" s="63"/>
      <c r="V55" s="63"/>
      <c r="W55" s="63"/>
      <c r="X55" s="63"/>
      <c r="Y55" s="63"/>
      <c r="Z55" s="63"/>
      <c r="AA55" s="63"/>
      <c r="AB55" s="63"/>
      <c r="AC55" s="63"/>
      <c r="AD55" s="63"/>
      <c r="AE55" s="64"/>
      <c r="AF55" s="64"/>
      <c r="AG55" s="64"/>
      <c r="AH55" s="64"/>
      <c r="AI55" s="64"/>
      <c r="AJ55" s="64"/>
      <c r="AK55" s="64"/>
      <c r="AL55" s="64"/>
      <c r="AM55" s="64"/>
      <c r="AN55" s="64"/>
      <c r="AO55" s="64"/>
      <c r="AP55" s="64"/>
    </row>
    <row r="56" spans="2:42" s="57" customFormat="1" ht="112.5" x14ac:dyDescent="0.25">
      <c r="B56" s="58" t="e">
        <f>IF([2]!Tabla3[[#This Row],[Línea estratégica]]="","",CONCATENATE([2]!Tabla3[[#This Row],[POA]],".",[2]!Tabla3[[#This Row],[SRS]],".",[2]!Tabla3[[#This Row],[AREA]],".",#REF!))</f>
        <v>#REF!</v>
      </c>
      <c r="C56" s="58" t="e">
        <f>IF([2]!Tabla3[[#This Row],[Línea estratégica]]="","",#REF!)</f>
        <v>#REF!</v>
      </c>
      <c r="D56" s="58" t="e">
        <f>IF([2]!Tabla3[[#This Row],[Línea estratégica]]="","",#REF!)</f>
        <v>#REF!</v>
      </c>
      <c r="E56" s="58" t="e">
        <f>IF([2]!Tabla3[[#This Row],[Línea estratégica]]="","",#REF!)</f>
        <v>#REF!</v>
      </c>
      <c r="F56" s="59" t="s">
        <v>174</v>
      </c>
      <c r="G56" s="60" t="str">
        <f>IFERROR(VLOOKUP($F56,[3]Obj!$B$57:$C$76,2,FALSE),"")</f>
        <v>LE.3</v>
      </c>
      <c r="H56" s="60" t="s">
        <v>175</v>
      </c>
      <c r="I56" s="60" t="str">
        <f>IFERROR(VLOOKUP($H56,[3]Obj!$D$118:$E$124,2,FALSE),"")</f>
        <v>Obj3.2</v>
      </c>
      <c r="J56" s="60" t="s">
        <v>183</v>
      </c>
      <c r="K56" s="60" t="s">
        <v>184</v>
      </c>
      <c r="L56" s="60" t="s">
        <v>185</v>
      </c>
      <c r="M56" s="60" t="s">
        <v>61</v>
      </c>
      <c r="N56" s="60"/>
      <c r="O56" s="65">
        <v>0.8</v>
      </c>
      <c r="P56" s="58"/>
      <c r="Q56" s="61" t="s">
        <v>179</v>
      </c>
      <c r="R56" s="63"/>
      <c r="S56" s="63"/>
      <c r="T56" s="63"/>
      <c r="U56" s="63"/>
      <c r="V56" s="63"/>
      <c r="W56" s="63"/>
      <c r="X56" s="63"/>
      <c r="Y56" s="63"/>
      <c r="Z56" s="63"/>
      <c r="AA56" s="63"/>
      <c r="AB56" s="63"/>
      <c r="AC56" s="63"/>
      <c r="AD56" s="63"/>
      <c r="AE56" s="64"/>
      <c r="AF56" s="64"/>
      <c r="AG56" s="64"/>
      <c r="AH56" s="64"/>
      <c r="AI56" s="64"/>
      <c r="AJ56" s="64"/>
      <c r="AK56" s="64"/>
      <c r="AL56" s="64"/>
      <c r="AM56" s="64"/>
      <c r="AN56" s="64"/>
      <c r="AO56" s="64"/>
      <c r="AP56" s="64"/>
    </row>
    <row r="57" spans="2:42" s="57" customFormat="1" ht="281.25" x14ac:dyDescent="0.25">
      <c r="B57" s="58" t="e">
        <f>IF([2]!Tabla3[[#This Row],[Línea estratégica]]="","",CONCATENATE([2]!Tabla3[[#This Row],[POA]],".",[2]!Tabla3[[#This Row],[SRS]],".",[2]!Tabla3[[#This Row],[AREA]],".",#REF!))</f>
        <v>#REF!</v>
      </c>
      <c r="C57" s="58" t="e">
        <f>IF([2]!Tabla3[[#This Row],[Línea estratégica]]="","",#REF!)</f>
        <v>#REF!</v>
      </c>
      <c r="D57" s="58" t="e">
        <f>IF([2]!Tabla3[[#This Row],[Línea estratégica]]="","",#REF!)</f>
        <v>#REF!</v>
      </c>
      <c r="E57" s="58" t="e">
        <f>IF([2]!Tabla3[[#This Row],[Línea estratégica]]="","",#REF!)</f>
        <v>#REF!</v>
      </c>
      <c r="F57" s="59" t="s">
        <v>186</v>
      </c>
      <c r="G57" s="60" t="str">
        <f>IFERROR(VLOOKUP($F57,[3]Obj!$B$57:$C$76,2,FALSE),"")</f>
        <v>LE.4</v>
      </c>
      <c r="H57" s="59" t="s">
        <v>187</v>
      </c>
      <c r="I57" s="60" t="str">
        <f>IFERROR(VLOOKUP($H57,[3]Obj!$D$118:$E$124,2,FALSE),"")</f>
        <v>Obj4.1</v>
      </c>
      <c r="J57" s="59" t="s">
        <v>188</v>
      </c>
      <c r="K57" s="59" t="s">
        <v>189</v>
      </c>
      <c r="L57" s="58" t="s">
        <v>190</v>
      </c>
      <c r="M57" s="59" t="s">
        <v>61</v>
      </c>
      <c r="N57" s="58"/>
      <c r="O57" s="75">
        <v>1</v>
      </c>
      <c r="P57" s="61"/>
      <c r="Q57" s="61" t="s">
        <v>191</v>
      </c>
      <c r="R57" s="63"/>
      <c r="S57" s="63"/>
      <c r="T57" s="63"/>
      <c r="U57" s="63"/>
      <c r="V57" s="63"/>
      <c r="W57" s="63"/>
      <c r="X57" s="63"/>
      <c r="Y57" s="63"/>
      <c r="Z57" s="63"/>
      <c r="AA57" s="63"/>
      <c r="AB57" s="63"/>
      <c r="AC57" s="63"/>
      <c r="AD57" s="63"/>
      <c r="AE57" s="64"/>
      <c r="AF57" s="64"/>
      <c r="AG57" s="64"/>
      <c r="AH57" s="64"/>
      <c r="AI57" s="64"/>
      <c r="AJ57" s="64"/>
      <c r="AK57" s="64"/>
      <c r="AL57" s="64"/>
      <c r="AM57" s="64"/>
      <c r="AN57" s="64"/>
      <c r="AO57" s="64"/>
      <c r="AP57" s="64"/>
    </row>
    <row r="58" spans="2:42" s="57" customFormat="1" ht="93.75" x14ac:dyDescent="0.25">
      <c r="B58" s="58" t="e">
        <f>IF([2]!Tabla3[[#This Row],[Línea estratégica]]="","",CONCATENATE([2]!Tabla3[[#This Row],[POA]],".",[2]!Tabla3[[#This Row],[SRS]],".",[2]!Tabla3[[#This Row],[AREA]],".",#REF!))</f>
        <v>#REF!</v>
      </c>
      <c r="C58" s="58" t="e">
        <f>IF([2]!Tabla3[[#This Row],[Línea estratégica]]="","",#REF!)</f>
        <v>#REF!</v>
      </c>
      <c r="D58" s="58" t="e">
        <f>IF([2]!Tabla3[[#This Row],[Línea estratégica]]="","",#REF!)</f>
        <v>#REF!</v>
      </c>
      <c r="E58" s="58" t="e">
        <f>IF([2]!Tabla3[[#This Row],[Línea estratégica]]="","",#REF!)</f>
        <v>#REF!</v>
      </c>
      <c r="F58" s="59"/>
      <c r="G58" s="60" t="str">
        <f>IFERROR(VLOOKUP($F58,[3]Obj!$B$57:$C$76,2,FALSE),"")</f>
        <v/>
      </c>
      <c r="H58" s="59"/>
      <c r="I58" s="60" t="str">
        <f>IFERROR(VLOOKUP($H58,[3]Obj!$D$118:$E$124,2,FALSE),"")</f>
        <v/>
      </c>
      <c r="J58" s="59"/>
      <c r="K58" s="59" t="s">
        <v>192</v>
      </c>
      <c r="L58" s="58" t="s">
        <v>193</v>
      </c>
      <c r="M58" s="59" t="s">
        <v>61</v>
      </c>
      <c r="N58" s="58"/>
      <c r="O58" s="75">
        <v>1</v>
      </c>
      <c r="P58" s="61"/>
      <c r="Q58" s="61" t="s">
        <v>194</v>
      </c>
      <c r="R58" s="63"/>
      <c r="S58" s="63"/>
      <c r="T58" s="63"/>
      <c r="U58" s="63"/>
      <c r="V58" s="63"/>
      <c r="W58" s="63"/>
      <c r="X58" s="63"/>
      <c r="Y58" s="63"/>
      <c r="Z58" s="63"/>
      <c r="AA58" s="63"/>
      <c r="AB58" s="63"/>
      <c r="AC58" s="63"/>
      <c r="AD58" s="63"/>
      <c r="AE58" s="64"/>
      <c r="AF58" s="64"/>
      <c r="AG58" s="64"/>
      <c r="AH58" s="64"/>
      <c r="AI58" s="64"/>
      <c r="AJ58" s="64"/>
      <c r="AK58" s="64"/>
      <c r="AL58" s="64"/>
      <c r="AM58" s="64"/>
      <c r="AN58" s="64"/>
      <c r="AO58" s="64"/>
      <c r="AP58" s="64"/>
    </row>
    <row r="59" spans="2:42" s="57" customFormat="1" ht="112.5" x14ac:dyDescent="0.25">
      <c r="B59" s="58" t="e">
        <f>IF([2]!Tabla3[[#This Row],[Línea estratégica]]="","",CONCATENATE([2]!Tabla3[[#This Row],[POA]],".",[2]!Tabla3[[#This Row],[SRS]],".",[2]!Tabla3[[#This Row],[AREA]],".",#REF!))</f>
        <v>#REF!</v>
      </c>
      <c r="C59" s="58" t="e">
        <f>IF([2]!Tabla3[[#This Row],[Línea estratégica]]="","",#REF!)</f>
        <v>#REF!</v>
      </c>
      <c r="D59" s="58" t="e">
        <f>IF([2]!Tabla3[[#This Row],[Línea estratégica]]="","",#REF!)</f>
        <v>#REF!</v>
      </c>
      <c r="E59" s="58" t="e">
        <f>IF([2]!Tabla3[[#This Row],[Línea estratégica]]="","",#REF!)</f>
        <v>#REF!</v>
      </c>
      <c r="F59" s="60"/>
      <c r="G59" s="60" t="str">
        <f>IFERROR(VLOOKUP([4]!Tabla3[[#This Row],[Línea estratégica]],[4]Obj!$B$57:$C$90,2,FALSE),"")</f>
        <v/>
      </c>
      <c r="H59" s="60"/>
      <c r="I59" s="60" t="str">
        <f>IFERROR(VLOOKUP($H59,[3]Obj!$D$118:$E$124,2,FALSE),"")</f>
        <v/>
      </c>
      <c r="J59" s="60"/>
      <c r="K59" s="60"/>
      <c r="L59" s="60" t="s">
        <v>195</v>
      </c>
      <c r="M59" s="60" t="s">
        <v>61</v>
      </c>
      <c r="N59" s="60"/>
      <c r="O59" s="65">
        <v>0.9</v>
      </c>
      <c r="P59" s="58"/>
      <c r="Q59" s="61" t="s">
        <v>194</v>
      </c>
      <c r="R59" s="63"/>
      <c r="S59" s="63"/>
      <c r="T59" s="63"/>
      <c r="U59" s="63"/>
      <c r="V59" s="63"/>
      <c r="W59" s="63"/>
      <c r="X59" s="63"/>
      <c r="Y59" s="63"/>
      <c r="Z59" s="63"/>
      <c r="AA59" s="63"/>
      <c r="AB59" s="63"/>
      <c r="AC59" s="63"/>
      <c r="AD59" s="63"/>
      <c r="AE59" s="64"/>
      <c r="AF59" s="64"/>
      <c r="AG59" s="64"/>
      <c r="AH59" s="64"/>
      <c r="AI59" s="64"/>
      <c r="AJ59" s="64"/>
      <c r="AK59" s="64"/>
      <c r="AL59" s="64"/>
      <c r="AM59" s="64"/>
      <c r="AN59" s="64"/>
      <c r="AO59" s="64"/>
      <c r="AP59" s="64"/>
    </row>
    <row r="60" spans="2:42" s="57" customFormat="1" ht="75" x14ac:dyDescent="0.25">
      <c r="B60" s="58" t="e">
        <f>IF([2]!Tabla3[[#This Row],[Línea estratégica]]="","",CONCATENATE([2]!Tabla3[[#This Row],[POA]],".",[2]!Tabla3[[#This Row],[SRS]],".",[2]!Tabla3[[#This Row],[AREA]],".",#REF!))</f>
        <v>#REF!</v>
      </c>
      <c r="C60" s="58" t="e">
        <f>IF([2]!Tabla3[[#This Row],[Línea estratégica]]="","",#REF!)</f>
        <v>#REF!</v>
      </c>
      <c r="D60" s="58" t="e">
        <f>IF([2]!Tabla3[[#This Row],[Línea estratégica]]="","",#REF!)</f>
        <v>#REF!</v>
      </c>
      <c r="E60" s="58" t="e">
        <f>IF([2]!Tabla3[[#This Row],[Línea estratégica]]="","",#REF!)</f>
        <v>#REF!</v>
      </c>
      <c r="F60" s="60"/>
      <c r="G60" s="60" t="str">
        <f>IFERROR(VLOOKUP([4]!Tabla3[[#This Row],[Línea estratégica]],[4]Obj!$B$57:$C$90,2,FALSE),"")</f>
        <v/>
      </c>
      <c r="H60" s="60"/>
      <c r="I60" s="60" t="str">
        <f>IFERROR(VLOOKUP($H60,[3]Obj!$D$118:$E$124,2,FALSE),"")</f>
        <v/>
      </c>
      <c r="J60" s="60"/>
      <c r="K60" s="60"/>
      <c r="L60" s="60" t="s">
        <v>196</v>
      </c>
      <c r="M60" s="60" t="s">
        <v>61</v>
      </c>
      <c r="N60" s="60"/>
      <c r="O60" s="65">
        <v>1</v>
      </c>
      <c r="P60" s="58"/>
      <c r="Q60" s="61" t="s">
        <v>194</v>
      </c>
      <c r="R60" s="63"/>
      <c r="S60" s="63"/>
      <c r="T60" s="63"/>
      <c r="U60" s="63"/>
      <c r="V60" s="63"/>
      <c r="W60" s="63"/>
      <c r="X60" s="63"/>
      <c r="Y60" s="63"/>
      <c r="Z60" s="63"/>
      <c r="AA60" s="63"/>
      <c r="AB60" s="63"/>
      <c r="AC60" s="63"/>
      <c r="AD60" s="63"/>
      <c r="AE60" s="64"/>
      <c r="AF60" s="64"/>
      <c r="AG60" s="64"/>
      <c r="AH60" s="64"/>
      <c r="AI60" s="64"/>
      <c r="AJ60" s="64"/>
      <c r="AK60" s="64"/>
      <c r="AL60" s="64"/>
      <c r="AM60" s="64"/>
      <c r="AN60" s="64"/>
      <c r="AO60" s="64"/>
      <c r="AP60" s="64"/>
    </row>
    <row r="61" spans="2:42" s="57" customFormat="1" ht="112.5" x14ac:dyDescent="0.25">
      <c r="B61" s="58" t="e">
        <f>IF([2]!Tabla3[[#This Row],[Línea estratégica]]="","",CONCATENATE([2]!Tabla3[[#This Row],[POA]],".",[2]!Tabla3[[#This Row],[SRS]],".",[2]!Tabla3[[#This Row],[AREA]],".",#REF!))</f>
        <v>#REF!</v>
      </c>
      <c r="C61" s="58" t="e">
        <f>IF([2]!Tabla3[[#This Row],[Línea estratégica]]="","",#REF!)</f>
        <v>#REF!</v>
      </c>
      <c r="D61" s="58" t="e">
        <f>IF([2]!Tabla3[[#This Row],[Línea estratégica]]="","",#REF!)</f>
        <v>#REF!</v>
      </c>
      <c r="E61" s="58" t="e">
        <f>IF([2]!Tabla3[[#This Row],[Línea estratégica]]="","",#REF!)</f>
        <v>#REF!</v>
      </c>
      <c r="F61" s="60"/>
      <c r="G61" s="60" t="str">
        <f>IFERROR(VLOOKUP($F61,[3]Obj!$B$57:$C$76,2,FALSE),"")</f>
        <v/>
      </c>
      <c r="H61" s="60"/>
      <c r="I61" s="60" t="str">
        <f>IFERROR(VLOOKUP($H61,[3]Obj!$D$118:$E$124,2,FALSE),"")</f>
        <v/>
      </c>
      <c r="J61" s="60"/>
      <c r="K61" s="60" t="s">
        <v>197</v>
      </c>
      <c r="L61" s="58" t="s">
        <v>198</v>
      </c>
      <c r="M61" s="60" t="s">
        <v>61</v>
      </c>
      <c r="N61" s="58"/>
      <c r="O61" s="65">
        <v>1</v>
      </c>
      <c r="P61" s="58"/>
      <c r="Q61" s="58" t="s">
        <v>191</v>
      </c>
      <c r="R61" s="63"/>
      <c r="S61" s="63"/>
      <c r="T61" s="63"/>
      <c r="U61" s="63"/>
      <c r="V61" s="63"/>
      <c r="W61" s="63"/>
      <c r="X61" s="63"/>
      <c r="Y61" s="63"/>
      <c r="Z61" s="63"/>
      <c r="AA61" s="63"/>
      <c r="AB61" s="63"/>
      <c r="AC61" s="63"/>
      <c r="AD61" s="63"/>
      <c r="AE61" s="64"/>
      <c r="AF61" s="64"/>
      <c r="AG61" s="64"/>
      <c r="AH61" s="64"/>
      <c r="AI61" s="64"/>
      <c r="AJ61" s="64"/>
      <c r="AK61" s="64"/>
      <c r="AL61" s="64"/>
      <c r="AM61" s="64"/>
      <c r="AN61" s="64"/>
      <c r="AO61" s="64"/>
      <c r="AP61" s="64"/>
    </row>
    <row r="62" spans="2:42" s="57" customFormat="1" ht="75" x14ac:dyDescent="0.25">
      <c r="B62" s="58" t="e">
        <f>IF([2]!Tabla3[[#This Row],[Línea estratégica]]="","",CONCATENATE([2]!Tabla3[[#This Row],[POA]],".",[2]!Tabla3[[#This Row],[SRS]],".",[2]!Tabla3[[#This Row],[AREA]],".",#REF!))</f>
        <v>#REF!</v>
      </c>
      <c r="C62" s="58" t="e">
        <f>IF([2]!Tabla3[[#This Row],[Línea estratégica]]="","",#REF!)</f>
        <v>#REF!</v>
      </c>
      <c r="D62" s="58" t="e">
        <f>IF([2]!Tabla3[[#This Row],[Línea estratégica]]="","",#REF!)</f>
        <v>#REF!</v>
      </c>
      <c r="E62" s="58" t="e">
        <f>IF([2]!Tabla3[[#This Row],[Línea estratégica]]="","",#REF!)</f>
        <v>#REF!</v>
      </c>
      <c r="F62" s="60"/>
      <c r="G62" s="60" t="str">
        <f>IFERROR(VLOOKUP($F62,[3]Obj!$B$57:$C$76,2,FALSE),"")</f>
        <v/>
      </c>
      <c r="H62" s="60"/>
      <c r="I62" s="60" t="str">
        <f>IFERROR(VLOOKUP($H62,[3]Obj!$D$118:$E$124,2,FALSE),"")</f>
        <v/>
      </c>
      <c r="J62" s="60"/>
      <c r="K62" s="60" t="s">
        <v>199</v>
      </c>
      <c r="L62" s="58" t="s">
        <v>200</v>
      </c>
      <c r="M62" s="60" t="s">
        <v>61</v>
      </c>
      <c r="N62" s="58"/>
      <c r="O62" s="75">
        <v>1</v>
      </c>
      <c r="P62" s="58"/>
      <c r="Q62" s="58" t="s">
        <v>201</v>
      </c>
      <c r="R62" s="63"/>
      <c r="S62" s="63"/>
      <c r="T62" s="63"/>
      <c r="U62" s="63"/>
      <c r="V62" s="63"/>
      <c r="W62" s="63"/>
      <c r="X62" s="63"/>
      <c r="Y62" s="63"/>
      <c r="Z62" s="63"/>
      <c r="AA62" s="63"/>
      <c r="AB62" s="63"/>
      <c r="AC62" s="63"/>
      <c r="AD62" s="63"/>
      <c r="AE62" s="64"/>
      <c r="AF62" s="64"/>
      <c r="AG62" s="64"/>
      <c r="AH62" s="64"/>
      <c r="AI62" s="64"/>
      <c r="AJ62" s="64"/>
      <c r="AK62" s="64"/>
      <c r="AL62" s="64"/>
      <c r="AM62" s="64"/>
      <c r="AN62" s="64"/>
      <c r="AO62" s="64"/>
      <c r="AP62" s="64"/>
    </row>
    <row r="63" spans="2:42" s="57" customFormat="1" ht="75" x14ac:dyDescent="0.25">
      <c r="B63" s="58" t="e">
        <f>IF([2]!Tabla3[[#This Row],[Línea estratégica]]="","",CONCATENATE([2]!Tabla3[[#This Row],[POA]],".",[2]!Tabla3[[#This Row],[SRS]],".",[2]!Tabla3[[#This Row],[AREA]],".",#REF!))</f>
        <v>#REF!</v>
      </c>
      <c r="C63" s="58" t="e">
        <f>IF([2]!Tabla3[[#This Row],[Línea estratégica]]="","",#REF!)</f>
        <v>#REF!</v>
      </c>
      <c r="D63" s="58" t="e">
        <f>IF([2]!Tabla3[[#This Row],[Línea estratégica]]="","",#REF!)</f>
        <v>#REF!</v>
      </c>
      <c r="E63" s="58" t="e">
        <f>IF([2]!Tabla3[[#This Row],[Línea estratégica]]="","",#REF!)</f>
        <v>#REF!</v>
      </c>
      <c r="F63" s="60"/>
      <c r="G63" s="60" t="str">
        <f>IFERROR(VLOOKUP($F63,[3]Obj!$B$57:$C$76,2,FALSE),"")</f>
        <v/>
      </c>
      <c r="H63" s="60"/>
      <c r="I63" s="60" t="str">
        <f>IFERROR(VLOOKUP($H63,[3]Obj!$D$118:$E$124,2,FALSE),"")</f>
        <v/>
      </c>
      <c r="J63" s="60"/>
      <c r="K63" s="60" t="s">
        <v>202</v>
      </c>
      <c r="L63" s="58" t="s">
        <v>203</v>
      </c>
      <c r="M63" s="60" t="s">
        <v>61</v>
      </c>
      <c r="N63" s="58"/>
      <c r="O63" s="75">
        <v>0.95</v>
      </c>
      <c r="P63" s="58"/>
      <c r="Q63" s="58" t="s">
        <v>201</v>
      </c>
      <c r="R63" s="63"/>
      <c r="S63" s="63"/>
      <c r="T63" s="63"/>
      <c r="U63" s="63"/>
      <c r="V63" s="63"/>
      <c r="W63" s="63"/>
      <c r="X63" s="63"/>
      <c r="Y63" s="63"/>
      <c r="Z63" s="63"/>
      <c r="AA63" s="63"/>
      <c r="AB63" s="63"/>
      <c r="AC63" s="63"/>
      <c r="AD63" s="63"/>
      <c r="AE63" s="64"/>
      <c r="AF63" s="64"/>
      <c r="AG63" s="64"/>
      <c r="AH63" s="64"/>
      <c r="AI63" s="64"/>
      <c r="AJ63" s="64"/>
      <c r="AK63" s="64"/>
      <c r="AL63" s="64"/>
      <c r="AM63" s="64"/>
      <c r="AN63" s="64"/>
      <c r="AO63" s="64"/>
      <c r="AP63" s="64"/>
    </row>
    <row r="64" spans="2:42" s="57" customFormat="1" ht="112.5" x14ac:dyDescent="0.25">
      <c r="B64" s="58" t="e">
        <f>IF([2]!Tabla3[[#This Row],[Línea estratégica]]="","",CONCATENATE([2]!Tabla3[[#This Row],[POA]],".",[2]!Tabla3[[#This Row],[SRS]],".",[2]!Tabla3[[#This Row],[AREA]],".",#REF!))</f>
        <v>#REF!</v>
      </c>
      <c r="C64" s="58" t="e">
        <f>IF([2]!Tabla3[[#This Row],[Línea estratégica]]="","",#REF!)</f>
        <v>#REF!</v>
      </c>
      <c r="D64" s="58" t="e">
        <f>IF([2]!Tabla3[[#This Row],[Línea estratégica]]="","",#REF!)</f>
        <v>#REF!</v>
      </c>
      <c r="E64" s="58" t="e">
        <f>IF([2]!Tabla3[[#This Row],[Línea estratégica]]="","",#REF!)</f>
        <v>#REF!</v>
      </c>
      <c r="F64" s="76"/>
      <c r="G64" s="76" t="str">
        <f>IFERROR(VLOOKUP([4]!Tabla3[[#This Row],[Línea estratégica]],[4]Obj!$B$57:$C$90,2,FALSE),"")</f>
        <v/>
      </c>
      <c r="H64" s="76"/>
      <c r="I64" s="76" t="str">
        <f>IFERROR(VLOOKUP($H64,[3]Obj!$D$118:$E$124,2,FALSE),"")</f>
        <v/>
      </c>
      <c r="J64" s="76"/>
      <c r="K64" s="76"/>
      <c r="L64" s="77" t="s">
        <v>204</v>
      </c>
      <c r="M64" s="76" t="s">
        <v>61</v>
      </c>
      <c r="N64" s="77"/>
      <c r="O64" s="78">
        <v>0.9</v>
      </c>
      <c r="P64" s="77"/>
      <c r="Q64" s="77" t="s">
        <v>201</v>
      </c>
      <c r="R64" s="76"/>
      <c r="S64" s="76"/>
      <c r="T64" s="63"/>
      <c r="U64" s="63"/>
      <c r="V64" s="63"/>
      <c r="W64" s="63"/>
      <c r="X64" s="63"/>
      <c r="Y64" s="63"/>
      <c r="Z64" s="63"/>
      <c r="AA64" s="63"/>
      <c r="AB64" s="63"/>
      <c r="AC64" s="63"/>
      <c r="AD64" s="63"/>
      <c r="AE64" s="64"/>
      <c r="AF64" s="64"/>
      <c r="AG64" s="64"/>
      <c r="AH64" s="64"/>
      <c r="AI64" s="64"/>
      <c r="AJ64" s="64"/>
      <c r="AK64" s="64"/>
      <c r="AL64" s="64"/>
      <c r="AM64" s="64"/>
      <c r="AN64" s="64"/>
      <c r="AO64" s="64"/>
      <c r="AP64" s="64"/>
    </row>
    <row r="65" spans="2:42" s="57" customFormat="1" ht="75" x14ac:dyDescent="0.25">
      <c r="B65" s="58" t="e">
        <f>IF([2]!Tabla3[[#This Row],[Línea estratégica]]="","",CONCATENATE([2]!Tabla3[[#This Row],[POA]],".",[2]!Tabla3[[#This Row],[SRS]],".",[2]!Tabla3[[#This Row],[AREA]],".",#REF!))</f>
        <v>#REF!</v>
      </c>
      <c r="C65" s="58" t="e">
        <f>IF([2]!Tabla3[[#This Row],[Línea estratégica]]="","",#REF!)</f>
        <v>#REF!</v>
      </c>
      <c r="D65" s="58" t="e">
        <f>IF([2]!Tabla3[[#This Row],[Línea estratégica]]="","",#REF!)</f>
        <v>#REF!</v>
      </c>
      <c r="E65" s="58" t="e">
        <f>IF([2]!Tabla3[[#This Row],[Línea estratégica]]="","",#REF!)</f>
        <v>#REF!</v>
      </c>
      <c r="F65" s="76"/>
      <c r="G65" s="76" t="str">
        <f>IFERROR(VLOOKUP([4]!Tabla3[[#This Row],[Línea estratégica]],[4]Obj!$B$57:$C$90,2,FALSE),"")</f>
        <v/>
      </c>
      <c r="H65" s="76"/>
      <c r="I65" s="76" t="str">
        <f>IFERROR(VLOOKUP($H65,[3]Obj!$D$118:$E$124,2,FALSE),"")</f>
        <v/>
      </c>
      <c r="J65" s="76"/>
      <c r="K65" s="76"/>
      <c r="L65" s="77" t="s">
        <v>205</v>
      </c>
      <c r="M65" s="76" t="s">
        <v>61</v>
      </c>
      <c r="N65" s="77"/>
      <c r="O65" s="78">
        <v>0.85</v>
      </c>
      <c r="P65" s="77"/>
      <c r="Q65" s="77" t="s">
        <v>206</v>
      </c>
      <c r="R65" s="76"/>
      <c r="S65" s="76"/>
      <c r="T65" s="63"/>
      <c r="U65" s="63"/>
      <c r="V65" s="63"/>
      <c r="W65" s="63"/>
      <c r="X65" s="63"/>
      <c r="Y65" s="63"/>
      <c r="Z65" s="63"/>
      <c r="AA65" s="63"/>
      <c r="AB65" s="63"/>
      <c r="AC65" s="63"/>
      <c r="AD65" s="63"/>
      <c r="AE65" s="64"/>
      <c r="AF65" s="64"/>
      <c r="AG65" s="64"/>
      <c r="AH65" s="64"/>
      <c r="AI65" s="64"/>
      <c r="AJ65" s="64"/>
      <c r="AK65" s="64"/>
      <c r="AL65" s="64"/>
      <c r="AM65" s="64"/>
      <c r="AN65" s="64"/>
      <c r="AO65" s="64"/>
      <c r="AP65" s="64"/>
    </row>
    <row r="66" spans="2:42" s="57" customFormat="1" ht="112.5" x14ac:dyDescent="0.25">
      <c r="B66" s="58" t="e">
        <f>IF([2]!Tabla3[[#This Row],[Línea estratégica]]="","",CONCATENATE([2]!Tabla3[[#This Row],[POA]],".",[2]!Tabla3[[#This Row],[SRS]],".",[2]!Tabla3[[#This Row],[AREA]],".",#REF!))</f>
        <v>#REF!</v>
      </c>
      <c r="C66" s="58" t="e">
        <f>IF([2]!Tabla3[[#This Row],[Línea estratégica]]="","",#REF!)</f>
        <v>#REF!</v>
      </c>
      <c r="D66" s="58" t="e">
        <f>IF([2]!Tabla3[[#This Row],[Línea estratégica]]="","",#REF!)</f>
        <v>#REF!</v>
      </c>
      <c r="E66" s="58" t="e">
        <f>IF([2]!Tabla3[[#This Row],[Línea estratégica]]="","",#REF!)</f>
        <v>#REF!</v>
      </c>
      <c r="F66" s="76"/>
      <c r="G66" s="76" t="str">
        <f>IFERROR(VLOOKUP($F66,[3]Obj!$B$57:$C$76,2,FALSE),"")</f>
        <v/>
      </c>
      <c r="H66" s="76"/>
      <c r="I66" s="76" t="str">
        <f>IFERROR(VLOOKUP($H66,[3]Obj!$D$118:$E$124,2,FALSE),"")</f>
        <v/>
      </c>
      <c r="J66" s="76"/>
      <c r="K66" s="76" t="s">
        <v>207</v>
      </c>
      <c r="L66" s="77" t="s">
        <v>208</v>
      </c>
      <c r="M66" s="76" t="s">
        <v>61</v>
      </c>
      <c r="N66" s="77"/>
      <c r="O66" s="78">
        <v>0.85</v>
      </c>
      <c r="P66" s="77"/>
      <c r="Q66" s="77" t="s">
        <v>20</v>
      </c>
      <c r="R66" s="76"/>
      <c r="S66" s="76"/>
      <c r="T66" s="63"/>
      <c r="U66" s="63"/>
      <c r="V66" s="63"/>
      <c r="W66" s="63"/>
      <c r="X66" s="63"/>
      <c r="Y66" s="63"/>
      <c r="Z66" s="63"/>
      <c r="AA66" s="63"/>
      <c r="AB66" s="63"/>
      <c r="AC66" s="63"/>
      <c r="AD66" s="63"/>
      <c r="AE66" s="64"/>
      <c r="AF66" s="64"/>
      <c r="AG66" s="64"/>
      <c r="AH66" s="64"/>
      <c r="AI66" s="64"/>
      <c r="AJ66" s="64"/>
      <c r="AK66" s="64"/>
      <c r="AL66" s="64"/>
      <c r="AM66" s="64"/>
      <c r="AN66" s="64"/>
      <c r="AO66" s="64"/>
      <c r="AP66" s="64"/>
    </row>
    <row r="67" spans="2:42" s="57" customFormat="1" ht="93.75" x14ac:dyDescent="0.25">
      <c r="B67" s="58" t="e">
        <f>IF([2]!Tabla3[[#This Row],[Línea estratégica]]="","",CONCATENATE([2]!Tabla3[[#This Row],[POA]],".",[2]!Tabla3[[#This Row],[SRS]],".",[2]!Tabla3[[#This Row],[AREA]],".",#REF!))</f>
        <v>#REF!</v>
      </c>
      <c r="C67" s="58" t="e">
        <f>IF([2]!Tabla3[[#This Row],[Línea estratégica]]="","",#REF!)</f>
        <v>#REF!</v>
      </c>
      <c r="D67" s="58" t="e">
        <f>IF([2]!Tabla3[[#This Row],[Línea estratégica]]="","",#REF!)</f>
        <v>#REF!</v>
      </c>
      <c r="E67" s="58" t="e">
        <f>IF([2]!Tabla3[[#This Row],[Línea estratégica]]="","",#REF!)</f>
        <v>#REF!</v>
      </c>
      <c r="F67" s="76"/>
      <c r="G67" s="76" t="str">
        <f>IFERROR(VLOOKUP([4]!Tabla3[[#This Row],[Línea estratégica]],[4]Obj!$B$57:$C$90,2,FALSE),"")</f>
        <v/>
      </c>
      <c r="H67" s="76"/>
      <c r="I67" s="76" t="str">
        <f>IFERROR(VLOOKUP($H67,[3]Obj!$D$118:$E$124,2,FALSE),"")</f>
        <v/>
      </c>
      <c r="J67" s="76"/>
      <c r="K67" s="76" t="s">
        <v>209</v>
      </c>
      <c r="L67" s="77" t="s">
        <v>210</v>
      </c>
      <c r="M67" s="76" t="s">
        <v>61</v>
      </c>
      <c r="N67" s="77"/>
      <c r="O67" s="78">
        <v>1</v>
      </c>
      <c r="P67" s="77"/>
      <c r="Q67" s="77" t="s">
        <v>201</v>
      </c>
      <c r="R67" s="76"/>
      <c r="S67" s="76"/>
      <c r="T67" s="63"/>
      <c r="U67" s="63"/>
      <c r="V67" s="63"/>
      <c r="W67" s="63"/>
      <c r="X67" s="63"/>
      <c r="Y67" s="63"/>
      <c r="Z67" s="63"/>
      <c r="AA67" s="63"/>
      <c r="AB67" s="63"/>
      <c r="AC67" s="63"/>
      <c r="AD67" s="63"/>
      <c r="AE67" s="64"/>
      <c r="AF67" s="64"/>
      <c r="AG67" s="64"/>
      <c r="AH67" s="64"/>
      <c r="AI67" s="64"/>
      <c r="AJ67" s="64"/>
      <c r="AK67" s="64"/>
      <c r="AL67" s="64"/>
      <c r="AM67" s="64"/>
      <c r="AN67" s="64"/>
      <c r="AO67" s="64"/>
      <c r="AP67" s="64"/>
    </row>
    <row r="68" spans="2:42" s="57" customFormat="1" ht="93.75" x14ac:dyDescent="0.25">
      <c r="B68" s="58" t="e">
        <f>IF([2]!Tabla3[[#This Row],[Línea estratégica]]="","",CONCATENATE([2]!Tabla3[[#This Row],[POA]],".",[2]!Tabla3[[#This Row],[SRS]],".",[2]!Tabla3[[#This Row],[AREA]],".",#REF!))</f>
        <v>#REF!</v>
      </c>
      <c r="C68" s="58" t="e">
        <f>IF([2]!Tabla3[[#This Row],[Línea estratégica]]="","",#REF!)</f>
        <v>#REF!</v>
      </c>
      <c r="D68" s="58" t="e">
        <f>IF([2]!Tabla3[[#This Row],[Línea estratégica]]="","",#REF!)</f>
        <v>#REF!</v>
      </c>
      <c r="E68" s="58" t="e">
        <f>IF([2]!Tabla3[[#This Row],[Línea estratégica]]="","",#REF!)</f>
        <v>#REF!</v>
      </c>
      <c r="F68" s="76"/>
      <c r="G68" s="76" t="str">
        <f>IFERROR(VLOOKUP([4]!Tabla3[[#This Row],[Línea estratégica]],[4]Obj!$B$57:$C$90,2,FALSE),"")</f>
        <v/>
      </c>
      <c r="H68" s="76"/>
      <c r="I68" s="76" t="str">
        <f>IFERROR(VLOOKUP($H68,[3]Obj!$D$118:$E$124,2,FALSE),"")</f>
        <v/>
      </c>
      <c r="J68" s="76"/>
      <c r="K68" s="76" t="s">
        <v>211</v>
      </c>
      <c r="L68" s="77" t="s">
        <v>212</v>
      </c>
      <c r="M68" s="76" t="s">
        <v>61</v>
      </c>
      <c r="N68" s="77"/>
      <c r="O68" s="78">
        <v>0.8</v>
      </c>
      <c r="P68" s="77"/>
      <c r="Q68" s="77" t="s">
        <v>213</v>
      </c>
      <c r="R68" s="76"/>
      <c r="S68" s="76"/>
      <c r="T68" s="63"/>
      <c r="U68" s="63"/>
      <c r="V68" s="63"/>
      <c r="W68" s="63"/>
      <c r="X68" s="63"/>
      <c r="Y68" s="63"/>
      <c r="Z68" s="63"/>
      <c r="AA68" s="63"/>
      <c r="AB68" s="63"/>
      <c r="AC68" s="63"/>
      <c r="AD68" s="63"/>
      <c r="AE68" s="64"/>
      <c r="AF68" s="64"/>
      <c r="AG68" s="64"/>
      <c r="AH68" s="64"/>
      <c r="AI68" s="64"/>
      <c r="AJ68" s="64"/>
      <c r="AK68" s="64"/>
      <c r="AL68" s="64"/>
      <c r="AM68" s="64"/>
      <c r="AN68" s="64"/>
      <c r="AO68" s="64"/>
      <c r="AP68" s="64"/>
    </row>
    <row r="69" spans="2:42" s="57" customFormat="1" ht="75" x14ac:dyDescent="0.25">
      <c r="B69" s="58" t="e">
        <f>IF([2]!Tabla3[[#This Row],[Línea estratégica]]="","",CONCATENATE([2]!Tabla3[[#This Row],[POA]],".",[2]!Tabla3[[#This Row],[SRS]],".",[2]!Tabla3[[#This Row],[AREA]],".",#REF!))</f>
        <v>#REF!</v>
      </c>
      <c r="C69" s="58" t="e">
        <f>IF([2]!Tabla3[[#This Row],[Línea estratégica]]="","",#REF!)</f>
        <v>#REF!</v>
      </c>
      <c r="D69" s="58" t="e">
        <f>IF([2]!Tabla3[[#This Row],[Línea estratégica]]="","",#REF!)</f>
        <v>#REF!</v>
      </c>
      <c r="E69" s="58" t="e">
        <f>IF([2]!Tabla3[[#This Row],[Línea estratégica]]="","",#REF!)</f>
        <v>#REF!</v>
      </c>
      <c r="F69" s="76"/>
      <c r="G69" s="76" t="str">
        <f>IFERROR(VLOOKUP([4]!Tabla3[[#This Row],[Línea estratégica]],[4]Obj!$B$57:$C$90,2,FALSE),"")</f>
        <v/>
      </c>
      <c r="H69" s="76"/>
      <c r="I69" s="76" t="str">
        <f>IFERROR(VLOOKUP($H69,[3]Obj!$D$118:$E$124,2,FALSE),"")</f>
        <v/>
      </c>
      <c r="J69" s="76"/>
      <c r="K69" s="76" t="s">
        <v>214</v>
      </c>
      <c r="L69" s="77" t="s">
        <v>215</v>
      </c>
      <c r="M69" s="76" t="s">
        <v>61</v>
      </c>
      <c r="N69" s="77"/>
      <c r="O69" s="78">
        <v>0.9</v>
      </c>
      <c r="P69" s="77"/>
      <c r="Q69" s="77" t="s">
        <v>216</v>
      </c>
      <c r="R69" s="76"/>
      <c r="S69" s="76"/>
      <c r="T69" s="63"/>
      <c r="U69" s="63"/>
      <c r="V69" s="63"/>
      <c r="W69" s="63"/>
      <c r="X69" s="63"/>
      <c r="Y69" s="63"/>
      <c r="Z69" s="63"/>
      <c r="AA69" s="63"/>
      <c r="AB69" s="63"/>
      <c r="AC69" s="63"/>
      <c r="AD69" s="63"/>
      <c r="AE69" s="64"/>
      <c r="AF69" s="64"/>
      <c r="AG69" s="64"/>
      <c r="AH69" s="64"/>
      <c r="AI69" s="64"/>
      <c r="AJ69" s="64"/>
      <c r="AK69" s="64"/>
      <c r="AL69" s="64"/>
      <c r="AM69" s="64"/>
      <c r="AN69" s="64"/>
      <c r="AO69" s="64"/>
      <c r="AP69" s="64"/>
    </row>
    <row r="70" spans="2:42" s="57" customFormat="1" ht="150" x14ac:dyDescent="0.25">
      <c r="B70" s="58" t="e">
        <f>IF([2]!Tabla3[[#This Row],[Línea estratégica]]="","",CONCATENATE([2]!Tabla3[[#This Row],[POA]],".",[2]!Tabla3[[#This Row],[SRS]],".",[2]!Tabla3[[#This Row],[AREA]],".",#REF!))</f>
        <v>#REF!</v>
      </c>
      <c r="C70" s="58" t="e">
        <f>IF([2]!Tabla3[[#This Row],[Línea estratégica]]="","",#REF!)</f>
        <v>#REF!</v>
      </c>
      <c r="D70" s="58" t="e">
        <f>IF([2]!Tabla3[[#This Row],[Línea estratégica]]="","",#REF!)</f>
        <v>#REF!</v>
      </c>
      <c r="E70" s="58" t="e">
        <f>IF([2]!Tabla3[[#This Row],[Línea estratégica]]="","",#REF!)</f>
        <v>#REF!</v>
      </c>
      <c r="F70" s="76"/>
      <c r="G70" s="76" t="str">
        <f>IFERROR(VLOOKUP([4]!Tabla3[[#This Row],[Línea estratégica]],[4]Obj!$B$57:$C$90,2,FALSE),"")</f>
        <v/>
      </c>
      <c r="H70" s="76"/>
      <c r="I70" s="76" t="str">
        <f>IFERROR(VLOOKUP($H70,[3]Obj!$D$118:$E$124,2,FALSE),"")</f>
        <v/>
      </c>
      <c r="J70" s="76"/>
      <c r="K70" s="76" t="s">
        <v>217</v>
      </c>
      <c r="L70" s="77" t="s">
        <v>218</v>
      </c>
      <c r="M70" s="76" t="s">
        <v>61</v>
      </c>
      <c r="N70" s="77"/>
      <c r="O70" s="78">
        <v>0.9</v>
      </c>
      <c r="P70" s="77"/>
      <c r="Q70" s="77" t="s">
        <v>219</v>
      </c>
      <c r="R70" s="76"/>
      <c r="S70" s="76"/>
      <c r="T70" s="63"/>
      <c r="U70" s="63"/>
      <c r="V70" s="63"/>
      <c r="W70" s="63"/>
      <c r="X70" s="63"/>
      <c r="Y70" s="63"/>
      <c r="Z70" s="63"/>
      <c r="AA70" s="63"/>
      <c r="AB70" s="63"/>
      <c r="AC70" s="63"/>
      <c r="AD70" s="63"/>
      <c r="AE70" s="64"/>
      <c r="AF70" s="64"/>
      <c r="AG70" s="64"/>
      <c r="AH70" s="64"/>
      <c r="AI70" s="64"/>
      <c r="AJ70" s="64"/>
      <c r="AK70" s="64"/>
      <c r="AL70" s="64"/>
      <c r="AM70" s="64"/>
      <c r="AN70" s="64"/>
      <c r="AO70" s="64"/>
      <c r="AP70" s="64"/>
    </row>
    <row r="71" spans="2:42" s="57" customFormat="1" ht="187.5" x14ac:dyDescent="0.25">
      <c r="B71" s="58" t="e">
        <f>IF([2]!Tabla3[[#This Row],[Línea estratégica]]="","",CONCATENATE([2]!Tabla3[[#This Row],[POA]],".",[2]!Tabla3[[#This Row],[SRS]],".",[2]!Tabla3[[#This Row],[AREA]],".",#REF!))</f>
        <v>#REF!</v>
      </c>
      <c r="C71" s="58" t="e">
        <f>IF([2]!Tabla3[[#This Row],[Línea estratégica]]="","",#REF!)</f>
        <v>#REF!</v>
      </c>
      <c r="D71" s="58" t="e">
        <f>IF([2]!Tabla3[[#This Row],[Línea estratégica]]="","",#REF!)</f>
        <v>#REF!</v>
      </c>
      <c r="E71" s="58" t="e">
        <f>IF([2]!Tabla3[[#This Row],[Línea estratégica]]="","",#REF!)</f>
        <v>#REF!</v>
      </c>
      <c r="F71" s="76" t="s">
        <v>186</v>
      </c>
      <c r="G71" s="76" t="str">
        <f>IFERROR(VLOOKUP($F71,[3]Obj!$B$57:$C$76,2,FALSE),"")</f>
        <v>LE.4</v>
      </c>
      <c r="H71" s="76" t="s">
        <v>187</v>
      </c>
      <c r="I71" s="76" t="str">
        <f>IFERROR(VLOOKUP($H71,[3]Obj!$D$118:$E$124,2,FALSE),"")</f>
        <v>Obj4.1</v>
      </c>
      <c r="J71" s="76" t="s">
        <v>220</v>
      </c>
      <c r="K71" s="76" t="s">
        <v>221</v>
      </c>
      <c r="L71" s="77" t="s">
        <v>222</v>
      </c>
      <c r="M71" s="76" t="s">
        <v>61</v>
      </c>
      <c r="N71" s="77"/>
      <c r="O71" s="78">
        <v>1</v>
      </c>
      <c r="P71" s="77"/>
      <c r="Q71" s="77" t="s">
        <v>223</v>
      </c>
      <c r="R71" s="76"/>
      <c r="S71" s="76"/>
      <c r="T71" s="63"/>
      <c r="U71" s="63"/>
      <c r="V71" s="63"/>
      <c r="W71" s="63"/>
      <c r="X71" s="63"/>
      <c r="Y71" s="63"/>
      <c r="Z71" s="63"/>
      <c r="AA71" s="63"/>
      <c r="AB71" s="63"/>
      <c r="AC71" s="63"/>
      <c r="AD71" s="63"/>
      <c r="AE71" s="64"/>
      <c r="AF71" s="64"/>
      <c r="AG71" s="64"/>
      <c r="AH71" s="64"/>
      <c r="AI71" s="64"/>
      <c r="AJ71" s="64"/>
      <c r="AK71" s="64"/>
      <c r="AL71" s="64"/>
      <c r="AM71" s="64"/>
      <c r="AN71" s="64"/>
      <c r="AO71" s="64"/>
      <c r="AP71" s="64"/>
    </row>
    <row r="72" spans="2:42" s="57" customFormat="1" ht="56.25" x14ac:dyDescent="0.25">
      <c r="B72" s="58" t="e">
        <f>IF([2]!Tabla3[[#This Row],[Línea estratégica]]="","",CONCATENATE([2]!Tabla3[[#This Row],[POA]],".",[2]!Tabla3[[#This Row],[SRS]],".",[2]!Tabla3[[#This Row],[AREA]],".",#REF!))</f>
        <v>#REF!</v>
      </c>
      <c r="C72" s="58" t="e">
        <f>IF([2]!Tabla3[[#This Row],[Línea estratégica]]="","",#REF!)</f>
        <v>#REF!</v>
      </c>
      <c r="D72" s="58" t="e">
        <f>IF([2]!Tabla3[[#This Row],[Línea estratégica]]="","",#REF!)</f>
        <v>#REF!</v>
      </c>
      <c r="E72" s="58" t="e">
        <f>IF([2]!Tabla3[[#This Row],[Línea estratégica]]="","",#REF!)</f>
        <v>#REF!</v>
      </c>
      <c r="F72" s="76"/>
      <c r="G72" s="76" t="str">
        <f>IFERROR(VLOOKUP([4]!Tabla3[[#This Row],[Línea estratégica]],[4]Obj!$B$57:$C$90,2,FALSE),"")</f>
        <v/>
      </c>
      <c r="H72" s="76"/>
      <c r="I72" s="76" t="str">
        <f>IFERROR(VLOOKUP($H72,[3]Obj!$D$118:$E$124,2,FALSE),"")</f>
        <v/>
      </c>
      <c r="J72" s="76"/>
      <c r="K72" s="76"/>
      <c r="L72" s="77" t="s">
        <v>224</v>
      </c>
      <c r="M72" s="76" t="s">
        <v>79</v>
      </c>
      <c r="N72" s="77"/>
      <c r="O72" s="78">
        <v>0.95</v>
      </c>
      <c r="P72" s="77"/>
      <c r="Q72" s="77" t="s">
        <v>223</v>
      </c>
      <c r="R72" s="76"/>
      <c r="S72" s="76"/>
      <c r="T72" s="63"/>
      <c r="U72" s="63"/>
      <c r="V72" s="63"/>
      <c r="W72" s="63"/>
      <c r="X72" s="63"/>
      <c r="Y72" s="63"/>
      <c r="Z72" s="63"/>
      <c r="AA72" s="63"/>
      <c r="AB72" s="63"/>
      <c r="AC72" s="63"/>
      <c r="AD72" s="63"/>
      <c r="AE72" s="64"/>
      <c r="AF72" s="64"/>
      <c r="AG72" s="64"/>
      <c r="AH72" s="64"/>
      <c r="AI72" s="64"/>
      <c r="AJ72" s="64"/>
      <c r="AK72" s="64"/>
      <c r="AL72" s="64"/>
      <c r="AM72" s="64"/>
      <c r="AN72" s="64"/>
      <c r="AO72" s="64"/>
      <c r="AP72" s="64"/>
    </row>
    <row r="73" spans="2:42" s="57" customFormat="1" ht="112.5" x14ac:dyDescent="0.25">
      <c r="B73" s="58" t="e">
        <f>IF([2]!Tabla3[[#This Row],[Línea estratégica]]="","",CONCATENATE([2]!Tabla3[[#This Row],[POA]],".",[2]!Tabla3[[#This Row],[SRS]],".",[2]!Tabla3[[#This Row],[AREA]],".",#REF!))</f>
        <v>#REF!</v>
      </c>
      <c r="C73" s="58" t="e">
        <f>IF([2]!Tabla3[[#This Row],[Línea estratégica]]="","",#REF!)</f>
        <v>#REF!</v>
      </c>
      <c r="D73" s="58" t="e">
        <f>IF([2]!Tabla3[[#This Row],[Línea estratégica]]="","",#REF!)</f>
        <v>#REF!</v>
      </c>
      <c r="E73" s="58" t="e">
        <f>IF([2]!Tabla3[[#This Row],[Línea estratégica]]="","",#REF!)</f>
        <v>#REF!</v>
      </c>
      <c r="F73" s="76"/>
      <c r="G73" s="76" t="str">
        <f>IFERROR(VLOOKUP($F73,[3]Obj!$B$57:$C$76,2,FALSE),"")</f>
        <v/>
      </c>
      <c r="H73" s="76"/>
      <c r="I73" s="76" t="str">
        <f>IFERROR(VLOOKUP($H73,[3]Obj!$D$118:$E$124,2,FALSE),"")</f>
        <v/>
      </c>
      <c r="J73" s="76"/>
      <c r="K73" s="76" t="s">
        <v>225</v>
      </c>
      <c r="L73" s="77" t="s">
        <v>226</v>
      </c>
      <c r="M73" s="76" t="s">
        <v>79</v>
      </c>
      <c r="N73" s="77"/>
      <c r="O73" s="78">
        <v>0.85</v>
      </c>
      <c r="P73" s="77"/>
      <c r="Q73" s="77" t="s">
        <v>223</v>
      </c>
      <c r="R73" s="76"/>
      <c r="S73" s="76"/>
      <c r="T73" s="63"/>
      <c r="U73" s="63"/>
      <c r="V73" s="63"/>
      <c r="W73" s="63"/>
      <c r="X73" s="63"/>
      <c r="Y73" s="63"/>
      <c r="Z73" s="63"/>
      <c r="AA73" s="63"/>
      <c r="AB73" s="63"/>
      <c r="AC73" s="63"/>
      <c r="AD73" s="63"/>
      <c r="AE73" s="64"/>
      <c r="AF73" s="64"/>
      <c r="AG73" s="64"/>
      <c r="AH73" s="64"/>
      <c r="AI73" s="64"/>
      <c r="AJ73" s="64"/>
      <c r="AK73" s="64"/>
      <c r="AL73" s="64"/>
      <c r="AM73" s="64"/>
      <c r="AN73" s="64"/>
      <c r="AO73" s="64"/>
      <c r="AP73" s="64"/>
    </row>
    <row r="74" spans="2:42" s="57" customFormat="1" ht="75" x14ac:dyDescent="0.25">
      <c r="B74" s="58" t="e">
        <f>IF([2]!Tabla3[[#This Row],[Línea estratégica]]="","",CONCATENATE([2]!Tabla3[[#This Row],[POA]],".",[2]!Tabla3[[#This Row],[SRS]],".",[2]!Tabla3[[#This Row],[AREA]],".",#REF!))</f>
        <v>#REF!</v>
      </c>
      <c r="C74" s="58" t="e">
        <f>IF([2]!Tabla3[[#This Row],[Línea estratégica]]="","",#REF!)</f>
        <v>#REF!</v>
      </c>
      <c r="D74" s="58" t="e">
        <f>IF([2]!Tabla3[[#This Row],[Línea estratégica]]="","",#REF!)</f>
        <v>#REF!</v>
      </c>
      <c r="E74" s="58" t="e">
        <f>IF([2]!Tabla3[[#This Row],[Línea estratégica]]="","",#REF!)</f>
        <v>#REF!</v>
      </c>
      <c r="F74" s="76"/>
      <c r="G74" s="76" t="str">
        <f>IFERROR(VLOOKUP($F74,[3]Obj!$B$57:$C$76,2,FALSE),"")</f>
        <v/>
      </c>
      <c r="H74" s="76"/>
      <c r="I74" s="76" t="str">
        <f>IFERROR(VLOOKUP($H74,[3]Obj!$D$118:$E$124,2,FALSE),"")</f>
        <v/>
      </c>
      <c r="J74" s="76"/>
      <c r="K74" s="76" t="s">
        <v>227</v>
      </c>
      <c r="L74" s="77" t="s">
        <v>228</v>
      </c>
      <c r="M74" s="76" t="s">
        <v>79</v>
      </c>
      <c r="N74" s="77"/>
      <c r="O74" s="78">
        <v>0.05</v>
      </c>
      <c r="P74" s="77"/>
      <c r="Q74" s="77" t="s">
        <v>223</v>
      </c>
      <c r="R74" s="76"/>
      <c r="S74" s="76"/>
      <c r="T74" s="63"/>
      <c r="U74" s="63"/>
      <c r="V74" s="63"/>
      <c r="W74" s="63"/>
      <c r="X74" s="63"/>
      <c r="Y74" s="63"/>
      <c r="Z74" s="63"/>
      <c r="AA74" s="63"/>
      <c r="AB74" s="63"/>
      <c r="AC74" s="63"/>
      <c r="AD74" s="63"/>
      <c r="AE74" s="64"/>
      <c r="AF74" s="64"/>
      <c r="AG74" s="64"/>
      <c r="AH74" s="64"/>
      <c r="AI74" s="64"/>
      <c r="AJ74" s="64"/>
      <c r="AK74" s="64"/>
      <c r="AL74" s="64"/>
      <c r="AM74" s="64"/>
      <c r="AN74" s="64"/>
      <c r="AO74" s="64"/>
      <c r="AP74" s="64"/>
    </row>
    <row r="75" spans="2:42" s="57" customFormat="1" ht="75" x14ac:dyDescent="0.25">
      <c r="B75" s="58" t="e">
        <f>IF([2]!Tabla3[[#This Row],[Línea estratégica]]="","",CONCATENATE([2]!Tabla3[[#This Row],[POA]],".",[2]!Tabla3[[#This Row],[SRS]],".",[2]!Tabla3[[#This Row],[AREA]],".",#REF!))</f>
        <v>#REF!</v>
      </c>
      <c r="C75" s="58" t="e">
        <f>IF([2]!Tabla3[[#This Row],[Línea estratégica]]="","",#REF!)</f>
        <v>#REF!</v>
      </c>
      <c r="D75" s="58" t="e">
        <f>IF([2]!Tabla3[[#This Row],[Línea estratégica]]="","",#REF!)</f>
        <v>#REF!</v>
      </c>
      <c r="E75" s="58" t="e">
        <f>IF([2]!Tabla3[[#This Row],[Línea estratégica]]="","",#REF!)</f>
        <v>#REF!</v>
      </c>
      <c r="F75" s="76"/>
      <c r="G75" s="76" t="str">
        <f>IFERROR(VLOOKUP([4]!Tabla3[[#This Row],[Línea estratégica]],[4]Obj!$B$57:$C$90,2,FALSE),"")</f>
        <v/>
      </c>
      <c r="H75" s="76"/>
      <c r="I75" s="76" t="str">
        <f>IFERROR(VLOOKUP($H75,[3]Obj!$D$118:$E$124,2,FALSE),"")</f>
        <v/>
      </c>
      <c r="J75" s="76"/>
      <c r="K75" s="76"/>
      <c r="L75" s="77" t="s">
        <v>229</v>
      </c>
      <c r="M75" s="76" t="s">
        <v>79</v>
      </c>
      <c r="N75" s="77"/>
      <c r="O75" s="78">
        <v>0.1</v>
      </c>
      <c r="P75" s="77"/>
      <c r="Q75" s="77" t="s">
        <v>223</v>
      </c>
      <c r="R75" s="76"/>
      <c r="S75" s="76"/>
      <c r="T75" s="63"/>
      <c r="U75" s="63"/>
      <c r="V75" s="63"/>
      <c r="W75" s="63"/>
      <c r="X75" s="63"/>
      <c r="Y75" s="63"/>
      <c r="Z75" s="63"/>
      <c r="AA75" s="63"/>
      <c r="AB75" s="63"/>
      <c r="AC75" s="63"/>
      <c r="AD75" s="63"/>
      <c r="AE75" s="64"/>
      <c r="AF75" s="64"/>
      <c r="AG75" s="64"/>
      <c r="AH75" s="64"/>
      <c r="AI75" s="64"/>
      <c r="AJ75" s="64"/>
      <c r="AK75" s="64"/>
      <c r="AL75" s="64"/>
      <c r="AM75" s="64"/>
      <c r="AN75" s="64"/>
      <c r="AO75" s="64"/>
      <c r="AP75" s="64"/>
    </row>
    <row r="76" spans="2:42" s="57" customFormat="1" ht="93.75" x14ac:dyDescent="0.25">
      <c r="B76" s="58" t="e">
        <f>IF([2]!Tabla3[[#This Row],[Línea estratégica]]="","",CONCATENATE([2]!Tabla3[[#This Row],[POA]],".",[2]!Tabla3[[#This Row],[SRS]],".",[2]!Tabla3[[#This Row],[AREA]],".",#REF!))</f>
        <v>#REF!</v>
      </c>
      <c r="C76" s="58" t="e">
        <f>IF([2]!Tabla3[[#This Row],[Línea estratégica]]="","",#REF!)</f>
        <v>#REF!</v>
      </c>
      <c r="D76" s="58" t="e">
        <f>IF([2]!Tabla3[[#This Row],[Línea estratégica]]="","",#REF!)</f>
        <v>#REF!</v>
      </c>
      <c r="E76" s="58" t="e">
        <f>IF([2]!Tabla3[[#This Row],[Línea estratégica]]="","",#REF!)</f>
        <v>#REF!</v>
      </c>
      <c r="F76" s="76"/>
      <c r="G76" s="76" t="str">
        <f>IFERROR(VLOOKUP($F76,[3]Obj!$B$57:$C$76,2,FALSE),"")</f>
        <v/>
      </c>
      <c r="H76" s="76"/>
      <c r="I76" s="76" t="str">
        <f>IFERROR(VLOOKUP($H76,[3]Obj!$D$118:$E$124,2,FALSE),"")</f>
        <v/>
      </c>
      <c r="J76" s="76"/>
      <c r="K76" s="76" t="s">
        <v>230</v>
      </c>
      <c r="L76" s="77" t="s">
        <v>231</v>
      </c>
      <c r="M76" s="76" t="s">
        <v>79</v>
      </c>
      <c r="N76" s="77"/>
      <c r="O76" s="78">
        <v>0.9</v>
      </c>
      <c r="P76" s="77"/>
      <c r="Q76" s="77" t="s">
        <v>223</v>
      </c>
      <c r="R76" s="76"/>
      <c r="S76" s="76"/>
      <c r="T76" s="63"/>
      <c r="U76" s="63"/>
      <c r="V76" s="63"/>
      <c r="W76" s="63"/>
      <c r="X76" s="63"/>
      <c r="Y76" s="63"/>
      <c r="Z76" s="63"/>
      <c r="AA76" s="63"/>
      <c r="AB76" s="63"/>
      <c r="AC76" s="63"/>
      <c r="AD76" s="63"/>
      <c r="AE76" s="64"/>
      <c r="AF76" s="64"/>
      <c r="AG76" s="64"/>
      <c r="AH76" s="64"/>
      <c r="AI76" s="64"/>
      <c r="AJ76" s="64"/>
      <c r="AK76" s="64"/>
      <c r="AL76" s="64"/>
      <c r="AM76" s="64"/>
      <c r="AN76" s="64"/>
      <c r="AO76" s="64"/>
      <c r="AP76" s="64"/>
    </row>
    <row r="77" spans="2:42" s="57" customFormat="1" ht="150" x14ac:dyDescent="0.25">
      <c r="B77" s="58" t="e">
        <f>IF([2]!Tabla3[[#This Row],[Línea estratégica]]="","",CONCATENATE([2]!Tabla3[[#This Row],[POA]],".",[2]!Tabla3[[#This Row],[SRS]],".",[2]!Tabla3[[#This Row],[AREA]],".",#REF!))</f>
        <v>#REF!</v>
      </c>
      <c r="C77" s="58" t="e">
        <f>IF([2]!Tabla3[[#This Row],[Línea estratégica]]="","",#REF!)</f>
        <v>#REF!</v>
      </c>
      <c r="D77" s="58" t="e">
        <f>IF([2]!Tabla3[[#This Row],[Línea estratégica]]="","",#REF!)</f>
        <v>#REF!</v>
      </c>
      <c r="E77" s="58" t="e">
        <f>IF([2]!Tabla3[[#This Row],[Línea estratégica]]="","",#REF!)</f>
        <v>#REF!</v>
      </c>
      <c r="F77" s="76"/>
      <c r="G77" s="76" t="str">
        <f>IFERROR(VLOOKUP([4]!Tabla3[[#This Row],[Línea estratégica]],[4]Obj!$B$57:$C$90,2,FALSE),"")</f>
        <v/>
      </c>
      <c r="H77" s="76"/>
      <c r="I77" s="76" t="str">
        <f>IFERROR(VLOOKUP($H77,[3]Obj!$D$118:$E$124,2,FALSE),"")</f>
        <v/>
      </c>
      <c r="J77" s="76"/>
      <c r="K77" s="76" t="s">
        <v>232</v>
      </c>
      <c r="L77" s="77" t="s">
        <v>233</v>
      </c>
      <c r="M77" s="76" t="s">
        <v>79</v>
      </c>
      <c r="N77" s="77"/>
      <c r="O77" s="78">
        <v>0.95</v>
      </c>
      <c r="P77" s="77"/>
      <c r="Q77" s="77" t="s">
        <v>223</v>
      </c>
      <c r="R77" s="76"/>
      <c r="S77" s="76"/>
      <c r="T77" s="63"/>
      <c r="U77" s="63"/>
      <c r="V77" s="63"/>
      <c r="W77" s="63"/>
      <c r="X77" s="63"/>
      <c r="Y77" s="63"/>
      <c r="Z77" s="63"/>
      <c r="AA77" s="63"/>
      <c r="AB77" s="63"/>
      <c r="AC77" s="63"/>
      <c r="AD77" s="63"/>
      <c r="AE77" s="64"/>
      <c r="AF77" s="64"/>
      <c r="AG77" s="64"/>
      <c r="AH77" s="64"/>
      <c r="AI77" s="64"/>
      <c r="AJ77" s="64"/>
      <c r="AK77" s="64"/>
      <c r="AL77" s="64"/>
      <c r="AM77" s="64"/>
      <c r="AN77" s="64"/>
      <c r="AO77" s="64"/>
      <c r="AP77" s="64"/>
    </row>
    <row r="78" spans="2:42" s="57" customFormat="1" ht="112.5" x14ac:dyDescent="0.25">
      <c r="B78" s="58" t="e">
        <f>IF([2]!Tabla3[[#This Row],[Línea estratégica]]="","",CONCATENATE([2]!Tabla3[[#This Row],[POA]],".",[2]!Tabla3[[#This Row],[SRS]],".",[2]!Tabla3[[#This Row],[AREA]],".",#REF!))</f>
        <v>#REF!</v>
      </c>
      <c r="C78" s="58" t="e">
        <f>IF([2]!Tabla3[[#This Row],[Línea estratégica]]="","",#REF!)</f>
        <v>#REF!</v>
      </c>
      <c r="D78" s="58" t="e">
        <f>IF([2]!Tabla3[[#This Row],[Línea estratégica]]="","",#REF!)</f>
        <v>#REF!</v>
      </c>
      <c r="E78" s="58" t="e">
        <f>IF([2]!Tabla3[[#This Row],[Línea estratégica]]="","",#REF!)</f>
        <v>#REF!</v>
      </c>
      <c r="F78" s="76"/>
      <c r="G78" s="76" t="str">
        <f>IFERROR(VLOOKUP([4]!Tabla3[[#This Row],[Línea estratégica]],[4]Obj!$B$57:$C$90,2,FALSE),"")</f>
        <v/>
      </c>
      <c r="H78" s="76"/>
      <c r="I78" s="76" t="str">
        <f>IFERROR(VLOOKUP($H78,[3]Obj!$D$118:$E$124,2,FALSE),"")</f>
        <v/>
      </c>
      <c r="J78" s="76"/>
      <c r="K78" s="76" t="s">
        <v>234</v>
      </c>
      <c r="L78" s="77" t="s">
        <v>235</v>
      </c>
      <c r="M78" s="76" t="s">
        <v>79</v>
      </c>
      <c r="N78" s="77"/>
      <c r="O78" s="78">
        <v>1</v>
      </c>
      <c r="P78" s="77"/>
      <c r="Q78" s="77" t="s">
        <v>223</v>
      </c>
      <c r="R78" s="76"/>
      <c r="S78" s="76"/>
      <c r="T78" s="63"/>
      <c r="U78" s="63"/>
      <c r="V78" s="63"/>
      <c r="W78" s="63"/>
      <c r="X78" s="63"/>
      <c r="Y78" s="63"/>
      <c r="Z78" s="63"/>
      <c r="AA78" s="63"/>
      <c r="AB78" s="63"/>
      <c r="AC78" s="63"/>
      <c r="AD78" s="63"/>
      <c r="AE78" s="64"/>
      <c r="AF78" s="64"/>
      <c r="AG78" s="64"/>
      <c r="AH78" s="64"/>
      <c r="AI78" s="64"/>
      <c r="AJ78" s="64"/>
      <c r="AK78" s="64"/>
      <c r="AL78" s="64"/>
      <c r="AM78" s="64"/>
      <c r="AN78" s="64"/>
      <c r="AO78" s="64"/>
      <c r="AP78" s="64"/>
    </row>
    <row r="79" spans="2:42" s="57" customFormat="1" ht="93.75" x14ac:dyDescent="0.25">
      <c r="B79" s="58" t="e">
        <f>IF([2]!Tabla3[[#This Row],[Línea estratégica]]="","",CONCATENATE([2]!Tabla3[[#This Row],[POA]],".",[2]!Tabla3[[#This Row],[SRS]],".",[2]!Tabla3[[#This Row],[AREA]],".",#REF!))</f>
        <v>#REF!</v>
      </c>
      <c r="C79" s="58" t="e">
        <f>IF([2]!Tabla3[[#This Row],[Línea estratégica]]="","",#REF!)</f>
        <v>#REF!</v>
      </c>
      <c r="D79" s="58" t="e">
        <f>IF([2]!Tabla3[[#This Row],[Línea estratégica]]="","",#REF!)</f>
        <v>#REF!</v>
      </c>
      <c r="E79" s="58" t="e">
        <f>IF([2]!Tabla3[[#This Row],[Línea estratégica]]="","",#REF!)</f>
        <v>#REF!</v>
      </c>
      <c r="F79" s="76"/>
      <c r="G79" s="76" t="str">
        <f>IFERROR(VLOOKUP([4]!Tabla3[[#This Row],[Línea estratégica]],[4]Obj!$B$57:$C$90,2,FALSE),"")</f>
        <v/>
      </c>
      <c r="H79" s="76"/>
      <c r="I79" s="76" t="str">
        <f>IFERROR(VLOOKUP($H79,[3]Obj!$D$118:$E$124,2,FALSE),"")</f>
        <v/>
      </c>
      <c r="J79" s="76"/>
      <c r="K79" s="76"/>
      <c r="L79" s="77" t="s">
        <v>236</v>
      </c>
      <c r="M79" s="76" t="s">
        <v>79</v>
      </c>
      <c r="N79" s="77"/>
      <c r="O79" s="78">
        <v>1</v>
      </c>
      <c r="P79" s="77"/>
      <c r="Q79" s="77" t="s">
        <v>223</v>
      </c>
      <c r="R79" s="76"/>
      <c r="S79" s="76"/>
      <c r="T79" s="63"/>
      <c r="U79" s="63"/>
      <c r="V79" s="63"/>
      <c r="W79" s="63"/>
      <c r="X79" s="63"/>
      <c r="Y79" s="63"/>
      <c r="Z79" s="63"/>
      <c r="AA79" s="63"/>
      <c r="AB79" s="63"/>
      <c r="AC79" s="63"/>
      <c r="AD79" s="63"/>
      <c r="AE79" s="64"/>
      <c r="AF79" s="64"/>
      <c r="AG79" s="64"/>
      <c r="AH79" s="64"/>
      <c r="AI79" s="64"/>
      <c r="AJ79" s="64"/>
      <c r="AK79" s="64"/>
      <c r="AL79" s="64"/>
      <c r="AM79" s="64"/>
      <c r="AN79" s="64"/>
      <c r="AO79" s="64"/>
      <c r="AP79" s="64"/>
    </row>
    <row r="80" spans="2:42" s="57" customFormat="1" ht="243.75" x14ac:dyDescent="0.25">
      <c r="B80" s="58" t="e">
        <f>IF([2]!Tabla3[[#This Row],[Línea estratégica]]="","",CONCATENATE([2]!Tabla3[[#This Row],[POA]],".",[2]!Tabla3[[#This Row],[SRS]],".",[2]!Tabla3[[#This Row],[AREA]],".",#REF!))</f>
        <v>#REF!</v>
      </c>
      <c r="C80" s="58" t="e">
        <f>IF([2]!Tabla3[[#This Row],[Línea estratégica]]="","",#REF!)</f>
        <v>#REF!</v>
      </c>
      <c r="D80" s="58" t="e">
        <f>IF([2]!Tabla3[[#This Row],[Línea estratégica]]="","",#REF!)</f>
        <v>#REF!</v>
      </c>
      <c r="E80" s="58" t="e">
        <f>IF([2]!Tabla3[[#This Row],[Línea estratégica]]="","",#REF!)</f>
        <v>#REF!</v>
      </c>
      <c r="F80" s="76" t="s">
        <v>186</v>
      </c>
      <c r="G80" s="76" t="str">
        <f>IFERROR(VLOOKUP($F80,[3]Obj!$B$57:$C$76,2,FALSE),"")</f>
        <v>LE.4</v>
      </c>
      <c r="H80" s="76" t="s">
        <v>187</v>
      </c>
      <c r="I80" s="76" t="str">
        <f>IFERROR(VLOOKUP($H80,[3]Obj!$D$118:$E$124,2,FALSE),"")</f>
        <v>Obj4.1</v>
      </c>
      <c r="J80" s="76" t="s">
        <v>237</v>
      </c>
      <c r="K80" s="76" t="s">
        <v>238</v>
      </c>
      <c r="L80" s="77" t="s">
        <v>239</v>
      </c>
      <c r="M80" s="76" t="s">
        <v>79</v>
      </c>
      <c r="N80" s="77"/>
      <c r="O80" s="78">
        <v>1</v>
      </c>
      <c r="P80" s="77"/>
      <c r="Q80" s="77" t="s">
        <v>18</v>
      </c>
      <c r="R80" s="76"/>
      <c r="S80" s="76"/>
      <c r="T80" s="63"/>
      <c r="U80" s="63"/>
      <c r="V80" s="63"/>
      <c r="W80" s="63"/>
      <c r="X80" s="63"/>
      <c r="Y80" s="63"/>
      <c r="Z80" s="63"/>
      <c r="AA80" s="63"/>
      <c r="AB80" s="63"/>
      <c r="AC80" s="63"/>
      <c r="AD80" s="63"/>
      <c r="AE80" s="64"/>
      <c r="AF80" s="64"/>
      <c r="AG80" s="64"/>
      <c r="AH80" s="64"/>
      <c r="AI80" s="64"/>
      <c r="AJ80" s="64"/>
      <c r="AK80" s="64"/>
      <c r="AL80" s="64"/>
      <c r="AM80" s="64"/>
      <c r="AN80" s="64"/>
      <c r="AO80" s="64"/>
      <c r="AP80" s="64"/>
    </row>
    <row r="81" spans="2:42" s="57" customFormat="1" ht="131.25" x14ac:dyDescent="0.25">
      <c r="B81" s="58" t="e">
        <f>IF([2]!Tabla3[[#This Row],[Línea estratégica]]="","",CONCATENATE([2]!Tabla3[[#This Row],[POA]],".",[2]!Tabla3[[#This Row],[SRS]],".",[2]!Tabla3[[#This Row],[AREA]],".",#REF!))</f>
        <v>#REF!</v>
      </c>
      <c r="C81" s="58" t="e">
        <f>IF([2]!Tabla3[[#This Row],[Línea estratégica]]="","",#REF!)</f>
        <v>#REF!</v>
      </c>
      <c r="D81" s="58" t="e">
        <f>IF([2]!Tabla3[[#This Row],[Línea estratégica]]="","",#REF!)</f>
        <v>#REF!</v>
      </c>
      <c r="E81" s="58" t="e">
        <f>IF([2]!Tabla3[[#This Row],[Línea estratégica]]="","",#REF!)</f>
        <v>#REF!</v>
      </c>
      <c r="F81" s="76"/>
      <c r="G81" s="76" t="str">
        <f>IFERROR(VLOOKUP([4]!Tabla3[[#This Row],[Línea estratégica]],[4]Obj!$B$57:$C$90,2,FALSE),"")</f>
        <v/>
      </c>
      <c r="H81" s="76"/>
      <c r="I81" s="76" t="str">
        <f>IFERROR(VLOOKUP($H81,[3]Obj!$D$118:$E$124,2,FALSE),"")</f>
        <v/>
      </c>
      <c r="J81" s="76"/>
      <c r="K81" s="76"/>
      <c r="L81" s="77" t="s">
        <v>240</v>
      </c>
      <c r="M81" s="76" t="s">
        <v>79</v>
      </c>
      <c r="N81" s="77"/>
      <c r="O81" s="78">
        <v>1</v>
      </c>
      <c r="P81" s="77"/>
      <c r="Q81" s="77" t="s">
        <v>18</v>
      </c>
      <c r="R81" s="76"/>
      <c r="S81" s="76"/>
      <c r="T81" s="63"/>
      <c r="U81" s="63"/>
      <c r="V81" s="63"/>
      <c r="W81" s="63"/>
      <c r="X81" s="63"/>
      <c r="Y81" s="63"/>
      <c r="Z81" s="63"/>
      <c r="AA81" s="63"/>
      <c r="AB81" s="63"/>
      <c r="AC81" s="63"/>
      <c r="AD81" s="63"/>
      <c r="AE81" s="64"/>
      <c r="AF81" s="64"/>
      <c r="AG81" s="64"/>
      <c r="AH81" s="64"/>
      <c r="AI81" s="64"/>
      <c r="AJ81" s="64"/>
      <c r="AK81" s="64"/>
      <c r="AL81" s="64"/>
      <c r="AM81" s="64"/>
      <c r="AN81" s="64"/>
      <c r="AO81" s="64"/>
      <c r="AP81" s="64"/>
    </row>
    <row r="82" spans="2:42" s="57" customFormat="1" ht="93.75" x14ac:dyDescent="0.25">
      <c r="B82" s="58" t="e">
        <f>IF([2]!Tabla3[[#This Row],[Línea estratégica]]="","",CONCATENATE([2]!Tabla3[[#This Row],[POA]],".",[2]!Tabla3[[#This Row],[SRS]],".",[2]!Tabla3[[#This Row],[AREA]],".",#REF!))</f>
        <v>#REF!</v>
      </c>
      <c r="C82" s="58" t="e">
        <f>IF([2]!Tabla3[[#This Row],[Línea estratégica]]="","",#REF!)</f>
        <v>#REF!</v>
      </c>
      <c r="D82" s="58" t="e">
        <f>IF([2]!Tabla3[[#This Row],[Línea estratégica]]="","",#REF!)</f>
        <v>#REF!</v>
      </c>
      <c r="E82" s="58" t="e">
        <f>IF([2]!Tabla3[[#This Row],[Línea estratégica]]="","",#REF!)</f>
        <v>#REF!</v>
      </c>
      <c r="F82" s="76"/>
      <c r="G82" s="76"/>
      <c r="H82" s="76"/>
      <c r="I82" s="76" t="str">
        <f>IFERROR(VLOOKUP($H82,[3]Obj!$D$118:$E$124,2,FALSE),"")</f>
        <v/>
      </c>
      <c r="J82" s="76"/>
      <c r="K82" s="76" t="s">
        <v>241</v>
      </c>
      <c r="L82" s="77" t="s">
        <v>242</v>
      </c>
      <c r="M82" s="76" t="s">
        <v>79</v>
      </c>
      <c r="N82" s="77"/>
      <c r="O82" s="78">
        <v>1</v>
      </c>
      <c r="P82" s="77"/>
      <c r="Q82" s="77" t="s">
        <v>17</v>
      </c>
      <c r="R82" s="76"/>
      <c r="S82" s="76"/>
      <c r="T82" s="63"/>
      <c r="U82" s="63"/>
      <c r="V82" s="63"/>
      <c r="W82" s="63"/>
      <c r="X82" s="63"/>
      <c r="Y82" s="63"/>
      <c r="Z82" s="63"/>
      <c r="AA82" s="63"/>
      <c r="AB82" s="63"/>
      <c r="AC82" s="63"/>
      <c r="AD82" s="63"/>
      <c r="AE82" s="64"/>
      <c r="AF82" s="64"/>
      <c r="AG82" s="64"/>
      <c r="AH82" s="64"/>
      <c r="AI82" s="64"/>
      <c r="AJ82" s="64"/>
      <c r="AK82" s="64"/>
      <c r="AL82" s="64"/>
      <c r="AM82" s="64"/>
      <c r="AN82" s="64"/>
      <c r="AO82" s="64"/>
      <c r="AP82" s="64"/>
    </row>
  </sheetData>
  <mergeCells count="4">
    <mergeCell ref="M2:O2"/>
    <mergeCell ref="M3:O3"/>
    <mergeCell ref="M4:O4"/>
    <mergeCell ref="M5:O5"/>
  </mergeCells>
  <dataValidations count="9">
    <dataValidation type="list" allowBlank="1" showInputMessage="1" showErrorMessage="1" sqref="Q69" xr:uid="{AAF755A5-68DE-4FFD-A0CE-FEA94A41A1B1}">
      <formula1>Ls_DepartamentosSRS</formula1>
    </dataValidation>
    <dataValidation type="list" allowBlank="1" showInputMessage="1" showErrorMessage="1" sqref="F9:F82" xr:uid="{06075240-DDFA-49D1-8504-ACE95F0BDD45}">
      <formula1>Ls_LinesEstategica</formula1>
    </dataValidation>
    <dataValidation type="list" allowBlank="1" showInputMessage="1" showErrorMessage="1" sqref="H9:H82" xr:uid="{23DE1B12-F030-4AB2-B4B1-10DFB04EAFCD}">
      <formula1>INDIRECT($G9)</formula1>
    </dataValidation>
    <dataValidation type="list" allowBlank="1" showInputMessage="1" showErrorMessage="1" sqref="J39:J82 J9:J36" xr:uid="{F580F866-1797-4042-B895-819897E4E1F1}">
      <formula1>INDIRECT($I9)</formula1>
    </dataValidation>
    <dataValidation type="list" allowBlank="1" showInputMessage="1" showErrorMessage="1" sqref="K39:K42 K49 K17:K21" xr:uid="{B7B6B8C6-0418-4B9F-89D1-05E03268CC83}">
      <formula1>Productos</formula1>
    </dataValidation>
    <dataValidation type="list" allowBlank="1" showInputMessage="1" showErrorMessage="1" sqref="M2:N2" xr:uid="{46321B9F-0999-4E1A-AD16-FD2CF1CCB2B9}">
      <formula1>Periodo_POA</formula1>
    </dataValidation>
    <dataValidation type="list" allowBlank="1" showInputMessage="1" showErrorMessage="1" sqref="M5:N5" xr:uid="{4DC4D13B-59DC-41FB-9176-89CFBE5F0A8E}">
      <formula1>INDIRECT($Q$4)</formula1>
    </dataValidation>
    <dataValidation type="list" allowBlank="1" showInputMessage="1" showErrorMessage="1" sqref="M4:N4" xr:uid="{CA896812-F1FC-4981-99AF-624EBD51F781}">
      <formula1>INDIRECT($Q$3)</formula1>
    </dataValidation>
    <dataValidation type="list" allowBlank="1" showInputMessage="1" showErrorMessage="1" sqref="M3:N3" xr:uid="{AE41EF20-C621-4238-9360-B9E88A1EBF4E}">
      <formula1>ls_Regiones</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D75-297D-46BF-AAA9-A1124035E5AC}">
  <dimension ref="B2:BB530"/>
  <sheetViews>
    <sheetView workbookViewId="0">
      <selection activeCell="L4" sqref="L4"/>
    </sheetView>
  </sheetViews>
  <sheetFormatPr baseColWidth="10" defaultColWidth="11.42578125" defaultRowHeight="12.75" x14ac:dyDescent="0.2"/>
  <cols>
    <col min="1" max="1" width="2.7109375" style="38" customWidth="1"/>
    <col min="2" max="6" width="5.42578125" style="38" hidden="1" customWidth="1"/>
    <col min="7" max="7" width="30.7109375" style="38" customWidth="1"/>
    <col min="8" max="8" width="14.28515625" style="39" customWidth="1"/>
    <col min="9" max="9" width="38.5703125" style="39" customWidth="1"/>
    <col min="10" max="20" width="5.28515625" style="39" customWidth="1"/>
    <col min="21" max="21" width="5.28515625" style="79" customWidth="1"/>
    <col min="22" max="22" width="10.28515625" style="80" customWidth="1"/>
    <col min="23" max="24" width="19.85546875" style="80" customWidth="1"/>
    <col min="25" max="25" width="19.85546875" style="81" customWidth="1"/>
    <col min="26" max="26" width="29.85546875" style="82" customWidth="1"/>
    <col min="27" max="53" width="11.42578125" style="4"/>
    <col min="54" max="16384" width="11.42578125" style="38"/>
  </cols>
  <sheetData>
    <row r="2" spans="2:54" x14ac:dyDescent="0.2">
      <c r="H2" s="40" t="str">
        <f>'[1]Formulario PPGR1'!G2</f>
        <v>Servicio Nacional de Salud</v>
      </c>
    </row>
    <row r="3" spans="2:54" x14ac:dyDescent="0.2">
      <c r="H3" s="40" t="str">
        <f>'[1]Formulario PPGR1'!G3</f>
        <v>Dirección de Planificación y Desarrollo</v>
      </c>
      <c r="Z3" s="55" t="str">
        <f>IF('[1]Formulario PPGR1'!$M$3="SNS - Dirección Central","ls_Departamento","Ls_DepartamentosSRS")</f>
        <v>Ls_DepartamentosSRS</v>
      </c>
    </row>
    <row r="4" spans="2:54" x14ac:dyDescent="0.2">
      <c r="H4" s="40" t="str">
        <f>+'[1]Formulario PPGR1'!G4</f>
        <v xml:space="preserve">Plan Operativo Anual </v>
      </c>
    </row>
    <row r="5" spans="2:54" x14ac:dyDescent="0.2">
      <c r="H5" s="40" t="s">
        <v>243</v>
      </c>
    </row>
    <row r="6" spans="2:54" x14ac:dyDescent="0.2">
      <c r="H6" s="40" t="s">
        <v>244</v>
      </c>
      <c r="J6" s="83"/>
      <c r="K6" s="83"/>
      <c r="L6" s="83"/>
      <c r="M6" s="83"/>
      <c r="N6" s="83"/>
      <c r="O6" s="83"/>
      <c r="P6" s="83"/>
      <c r="Q6" s="83"/>
      <c r="R6" s="83"/>
      <c r="S6" s="83"/>
      <c r="T6" s="83"/>
      <c r="U6" s="83"/>
      <c r="V6" s="83"/>
      <c r="W6" s="84"/>
    </row>
    <row r="8" spans="2:54" s="90" customFormat="1" ht="51" x14ac:dyDescent="0.25">
      <c r="B8" s="85" t="s">
        <v>40</v>
      </c>
      <c r="C8" s="86" t="s">
        <v>41</v>
      </c>
      <c r="D8" s="86" t="s">
        <v>42</v>
      </c>
      <c r="E8" s="86" t="s">
        <v>43</v>
      </c>
      <c r="F8" s="87" t="s">
        <v>245</v>
      </c>
      <c r="G8" s="88" t="s">
        <v>246</v>
      </c>
      <c r="H8" s="88" t="s">
        <v>247</v>
      </c>
      <c r="I8" s="88" t="s">
        <v>248</v>
      </c>
      <c r="J8" s="88" t="s">
        <v>249</v>
      </c>
      <c r="K8" s="88" t="s">
        <v>250</v>
      </c>
      <c r="L8" s="88" t="s">
        <v>251</v>
      </c>
      <c r="M8" s="88" t="s">
        <v>252</v>
      </c>
      <c r="N8" s="88" t="s">
        <v>253</v>
      </c>
      <c r="O8" s="88" t="s">
        <v>254</v>
      </c>
      <c r="P8" s="88" t="s">
        <v>255</v>
      </c>
      <c r="Q8" s="88" t="s">
        <v>256</v>
      </c>
      <c r="R8" s="88" t="s">
        <v>257</v>
      </c>
      <c r="S8" s="88" t="s">
        <v>258</v>
      </c>
      <c r="T8" s="88" t="s">
        <v>259</v>
      </c>
      <c r="U8" s="88" t="s">
        <v>260</v>
      </c>
      <c r="V8" s="88" t="s">
        <v>261</v>
      </c>
      <c r="W8" s="88" t="s">
        <v>262</v>
      </c>
      <c r="X8" s="88" t="s">
        <v>263</v>
      </c>
      <c r="Y8" s="88" t="s">
        <v>264</v>
      </c>
      <c r="Z8" s="88" t="s">
        <v>265</v>
      </c>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row>
    <row r="9" spans="2:54" s="39" customFormat="1" ht="38.25" hidden="1" x14ac:dyDescent="0.2">
      <c r="B9" s="91" t="e">
        <f>IF(Tabla2[[#This Row],[Productos ]]="","",CONCATENATE(Tabla2[[#This Row],[POA]],".",Tabla2[[#This Row],[SRS]],".",Tabla2[[#This Row],[AREA]],".",Tabla2[[#This Row],[TIPO]]))</f>
        <v>#REF!</v>
      </c>
      <c r="C9" s="91" t="e">
        <f>IF(Tabla2[[#This Row],[Productos ]]="","",'[1]Formulario PPGR1'!#REF!)</f>
        <v>#REF!</v>
      </c>
      <c r="D9" s="91" t="e">
        <f>IF(Tabla2[[#This Row],[Productos ]]="","",'[1]Formulario PPGR1'!#REF!)</f>
        <v>#REF!</v>
      </c>
      <c r="E9" s="91" t="e">
        <f>IF(Tabla2[[#This Row],[Productos ]]="","",'[1]Formulario PPGR1'!#REF!)</f>
        <v>#REF!</v>
      </c>
      <c r="F9" s="91" t="e">
        <f>IF(Tabla2[[#This Row],[Productos ]]="","",'[1]Formulario PPGR1'!#REF!)</f>
        <v>#REF!</v>
      </c>
      <c r="G9" s="92" t="s">
        <v>59</v>
      </c>
      <c r="H9" s="92" t="s">
        <v>266</v>
      </c>
      <c r="I9" s="92" t="s">
        <v>267</v>
      </c>
      <c r="J9" s="93"/>
      <c r="K9" s="93"/>
      <c r="L9" s="93">
        <v>1</v>
      </c>
      <c r="M9" s="93"/>
      <c r="N9" s="93"/>
      <c r="O9" s="93"/>
      <c r="P9" s="93"/>
      <c r="Q9" s="93"/>
      <c r="R9" s="93"/>
      <c r="S9" s="93"/>
      <c r="T9" s="93"/>
      <c r="U9" s="93"/>
      <c r="V9" s="94">
        <f t="shared" ref="V9:V17" si="0">SUM(J9:U9)</f>
        <v>1</v>
      </c>
      <c r="W9" s="81" t="s">
        <v>268</v>
      </c>
      <c r="X9" s="81"/>
      <c r="Y9" s="81" t="s">
        <v>269</v>
      </c>
      <c r="Z9" s="95" t="s">
        <v>62</v>
      </c>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row>
    <row r="10" spans="2:54" s="39" customFormat="1" ht="50.45" hidden="1" customHeight="1" x14ac:dyDescent="0.2">
      <c r="B10" s="91" t="str">
        <f>IF(Tabla2[[#This Row],[Productos ]]="","",CONCATENATE(Tabla2[[#This Row],[POA]],".",Tabla2[[#This Row],[SRS]],".",Tabla2[[#This Row],[AREA]],".",Tabla2[[#This Row],[TIPO]]))</f>
        <v/>
      </c>
      <c r="C10" s="91" t="str">
        <f>IF(Tabla2[[#This Row],[Productos ]]="","",'[1]Formulario PPGR1'!#REF!)</f>
        <v/>
      </c>
      <c r="D10" s="91" t="str">
        <f>IF(Tabla2[[#This Row],[Productos ]]="","",'[1]Formulario PPGR1'!#REF!)</f>
        <v/>
      </c>
      <c r="E10" s="91" t="str">
        <f>IF(Tabla2[[#This Row],[Productos ]]="","",'[1]Formulario PPGR1'!#REF!)</f>
        <v/>
      </c>
      <c r="F10" s="91" t="str">
        <f>IF(Tabla2[[#This Row],[Productos ]]="","",'[1]Formulario PPGR1'!#REF!)</f>
        <v/>
      </c>
      <c r="G10" s="92"/>
      <c r="H10" s="92" t="s">
        <v>270</v>
      </c>
      <c r="I10" s="92" t="s">
        <v>271</v>
      </c>
      <c r="J10" s="93"/>
      <c r="K10" s="93"/>
      <c r="L10" s="93"/>
      <c r="M10" s="93">
        <v>1</v>
      </c>
      <c r="N10" s="93"/>
      <c r="O10" s="93"/>
      <c r="P10" s="93"/>
      <c r="Q10" s="93"/>
      <c r="R10" s="93"/>
      <c r="S10" s="93"/>
      <c r="T10" s="93"/>
      <c r="U10" s="93"/>
      <c r="V10" s="94">
        <f t="shared" si="0"/>
        <v>1</v>
      </c>
      <c r="W10" s="81" t="s">
        <v>268</v>
      </c>
      <c r="X10" s="81" t="s">
        <v>272</v>
      </c>
      <c r="Y10" s="92"/>
      <c r="Z10" s="95" t="s">
        <v>62</v>
      </c>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row>
    <row r="11" spans="2:54" s="39" customFormat="1" ht="38.25" hidden="1" x14ac:dyDescent="0.2">
      <c r="B11" s="91" t="str">
        <f>IF(Tabla2[[#This Row],[Productos ]]="","",CONCATENATE(Tabla2[[#This Row],[POA]],".",Tabla2[[#This Row],[SRS]],".",Tabla2[[#This Row],[AREA]],".",Tabla2[[#This Row],[TIPO]]))</f>
        <v/>
      </c>
      <c r="C11" s="91" t="str">
        <f>IF(Tabla2[[#This Row],[Productos ]]="","",'[1]Formulario PPGR1'!#REF!)</f>
        <v/>
      </c>
      <c r="D11" s="91" t="str">
        <f>IF(Tabla2[[#This Row],[Productos ]]="","",'[1]Formulario PPGR1'!#REF!)</f>
        <v/>
      </c>
      <c r="E11" s="91" t="str">
        <f>IF(Tabla2[[#This Row],[Productos ]]="","",'[1]Formulario PPGR1'!#REF!)</f>
        <v/>
      </c>
      <c r="F11" s="91" t="str">
        <f>IF(Tabla2[[#This Row],[Productos ]]="","",'[1]Formulario PPGR1'!#REF!)</f>
        <v/>
      </c>
      <c r="G11" s="92"/>
      <c r="H11" s="92" t="s">
        <v>273</v>
      </c>
      <c r="I11" s="92" t="s">
        <v>274</v>
      </c>
      <c r="J11" s="93">
        <v>1</v>
      </c>
      <c r="K11" s="93"/>
      <c r="L11" s="93"/>
      <c r="M11" s="93"/>
      <c r="N11" s="93"/>
      <c r="O11" s="93"/>
      <c r="P11" s="93"/>
      <c r="Q11" s="93"/>
      <c r="R11" s="93"/>
      <c r="S11" s="93"/>
      <c r="T11" s="93"/>
      <c r="U11" s="93"/>
      <c r="V11" s="94">
        <f t="shared" si="0"/>
        <v>1</v>
      </c>
      <c r="W11" s="81" t="s">
        <v>275</v>
      </c>
      <c r="X11" s="81"/>
      <c r="Y11" s="92"/>
      <c r="Z11" s="95" t="s">
        <v>62</v>
      </c>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row>
    <row r="12" spans="2:54" s="39" customFormat="1" ht="35.450000000000003" hidden="1" customHeight="1" x14ac:dyDescent="0.2">
      <c r="B12" s="91" t="str">
        <f>IF(Tabla2[[#This Row],[Productos ]]="","",CONCATENATE(Tabla2[[#This Row],[POA]],".",Tabla2[[#This Row],[SRS]],".",Tabla2[[#This Row],[AREA]],".",Tabla2[[#This Row],[TIPO]]))</f>
        <v/>
      </c>
      <c r="C12" s="91" t="str">
        <f>IF(Tabla2[[#This Row],[Productos ]]="","",'[1]Formulario PPGR1'!#REF!)</f>
        <v/>
      </c>
      <c r="D12" s="91" t="str">
        <f>IF(Tabla2[[#This Row],[Productos ]]="","",'[1]Formulario PPGR1'!#REF!)</f>
        <v/>
      </c>
      <c r="E12" s="91" t="str">
        <f>IF(Tabla2[[#This Row],[Productos ]]="","",'[1]Formulario PPGR1'!#REF!)</f>
        <v/>
      </c>
      <c r="F12" s="91" t="str">
        <f>IF(Tabla2[[#This Row],[Productos ]]="","",'[1]Formulario PPGR1'!#REF!)</f>
        <v/>
      </c>
      <c r="G12" s="92"/>
      <c r="H12" s="92" t="s">
        <v>276</v>
      </c>
      <c r="I12" s="92" t="s">
        <v>277</v>
      </c>
      <c r="J12" s="93"/>
      <c r="K12" s="93"/>
      <c r="L12" s="93"/>
      <c r="M12" s="93"/>
      <c r="N12" s="93">
        <v>1</v>
      </c>
      <c r="O12" s="93"/>
      <c r="P12" s="93"/>
      <c r="Q12" s="93"/>
      <c r="R12" s="93"/>
      <c r="S12" s="93"/>
      <c r="T12" s="93"/>
      <c r="U12" s="93"/>
      <c r="V12" s="94">
        <f t="shared" si="0"/>
        <v>1</v>
      </c>
      <c r="W12" s="81" t="s">
        <v>268</v>
      </c>
      <c r="X12" s="81"/>
      <c r="Y12" s="92"/>
      <c r="Z12" s="95" t="s">
        <v>62</v>
      </c>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row>
    <row r="13" spans="2:54" s="39" customFormat="1" ht="35.450000000000003" hidden="1" customHeight="1" x14ac:dyDescent="0.2">
      <c r="B13" s="91" t="str">
        <f>IF(Tabla2[[#This Row],[Productos ]]="","",CONCATENATE(Tabla2[[#This Row],[POA]],".",Tabla2[[#This Row],[SRS]],".",Tabla2[[#This Row],[AREA]],".",Tabla2[[#This Row],[TIPO]]))</f>
        <v/>
      </c>
      <c r="C13" s="91" t="str">
        <f>IF(Tabla2[[#This Row],[Productos ]]="","",'[1]Formulario PPGR1'!#REF!)</f>
        <v/>
      </c>
      <c r="D13" s="91" t="str">
        <f>IF(Tabla2[[#This Row],[Productos ]]="","",'[1]Formulario PPGR1'!#REF!)</f>
        <v/>
      </c>
      <c r="E13" s="91" t="str">
        <f>IF(Tabla2[[#This Row],[Productos ]]="","",'[1]Formulario PPGR1'!#REF!)</f>
        <v/>
      </c>
      <c r="F13" s="91" t="str">
        <f>IF(Tabla2[[#This Row],[Productos ]]="","",'[1]Formulario PPGR1'!#REF!)</f>
        <v/>
      </c>
      <c r="G13" s="92"/>
      <c r="H13" s="92" t="s">
        <v>278</v>
      </c>
      <c r="I13" s="92" t="s">
        <v>279</v>
      </c>
      <c r="J13" s="93"/>
      <c r="K13" s="93">
        <v>1</v>
      </c>
      <c r="L13" s="93"/>
      <c r="M13" s="93"/>
      <c r="N13" s="93"/>
      <c r="O13" s="93"/>
      <c r="P13" s="93"/>
      <c r="Q13" s="93"/>
      <c r="R13" s="93"/>
      <c r="S13" s="93"/>
      <c r="T13" s="93"/>
      <c r="U13" s="93"/>
      <c r="V13" s="94">
        <f t="shared" si="0"/>
        <v>1</v>
      </c>
      <c r="W13" s="81" t="s">
        <v>268</v>
      </c>
      <c r="X13" s="81"/>
      <c r="Y13" s="92"/>
      <c r="Z13" s="95" t="s">
        <v>62</v>
      </c>
      <c r="AA13" s="83"/>
      <c r="AB13" s="83"/>
      <c r="AC13" s="83"/>
      <c r="AD13" s="83"/>
      <c r="AE13" s="83"/>
      <c r="AF13" s="83"/>
      <c r="AG13" s="83"/>
      <c r="AH13" s="83"/>
      <c r="AI13" s="83"/>
      <c r="AJ13" s="83"/>
      <c r="AK13" s="83"/>
      <c r="AL13" s="83"/>
      <c r="AM13" s="83"/>
      <c r="AN13" s="83"/>
      <c r="AO13" s="83"/>
      <c r="AP13" s="83"/>
      <c r="AQ13" s="83"/>
      <c r="AR13" s="83"/>
      <c r="AS13" s="83"/>
      <c r="AT13" s="83"/>
      <c r="AU13" s="83"/>
      <c r="AV13" s="83"/>
      <c r="AW13" s="83"/>
      <c r="AX13" s="83"/>
      <c r="AY13" s="83"/>
      <c r="AZ13" s="83"/>
      <c r="BA13" s="83"/>
      <c r="BB13" s="83"/>
    </row>
    <row r="14" spans="2:54" s="39" customFormat="1" ht="33" hidden="1" customHeight="1" x14ac:dyDescent="0.2">
      <c r="B14" s="91" t="str">
        <f>IF(Tabla2[[#This Row],[Productos ]]="","",CONCATENATE(Tabla2[[#This Row],[POA]],".",Tabla2[[#This Row],[SRS]],".",Tabla2[[#This Row],[AREA]],".",Tabla2[[#This Row],[TIPO]]))</f>
        <v/>
      </c>
      <c r="C14" s="91" t="str">
        <f>IF(Tabla2[[#This Row],[Productos ]]="","",'[1]Formulario PPGR1'!#REF!)</f>
        <v/>
      </c>
      <c r="D14" s="91" t="str">
        <f>IF(Tabla2[[#This Row],[Productos ]]="","",'[1]Formulario PPGR1'!#REF!)</f>
        <v/>
      </c>
      <c r="E14" s="91" t="str">
        <f>IF(Tabla2[[#This Row],[Productos ]]="","",'[1]Formulario PPGR1'!#REF!)</f>
        <v/>
      </c>
      <c r="F14" s="91" t="str">
        <f>IF(Tabla2[[#This Row],[Productos ]]="","",'[1]Formulario PPGR1'!#REF!)</f>
        <v/>
      </c>
      <c r="G14" s="92"/>
      <c r="H14" s="92" t="s">
        <v>280</v>
      </c>
      <c r="I14" s="92" t="s">
        <v>281</v>
      </c>
      <c r="J14" s="93">
        <v>1</v>
      </c>
      <c r="K14" s="93"/>
      <c r="L14" s="93"/>
      <c r="M14" s="93">
        <v>1</v>
      </c>
      <c r="N14" s="93"/>
      <c r="O14" s="93"/>
      <c r="P14" s="93">
        <v>1</v>
      </c>
      <c r="Q14" s="93"/>
      <c r="R14" s="93"/>
      <c r="S14" s="93">
        <v>1</v>
      </c>
      <c r="T14" s="93"/>
      <c r="U14" s="93"/>
      <c r="V14" s="94">
        <f t="shared" si="0"/>
        <v>4</v>
      </c>
      <c r="W14" s="81"/>
      <c r="X14" s="81"/>
      <c r="Y14" s="92" t="s">
        <v>282</v>
      </c>
      <c r="Z14" s="95" t="s">
        <v>62</v>
      </c>
      <c r="AA14" s="83"/>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row>
    <row r="15" spans="2:54" s="39" customFormat="1" ht="38.450000000000003" hidden="1" customHeight="1" x14ac:dyDescent="0.2">
      <c r="B15" s="91" t="str">
        <f>IF(Tabla2[[#This Row],[Productos ]]="","",CONCATENATE(Tabla2[[#This Row],[POA]],".",Tabla2[[#This Row],[SRS]],".",Tabla2[[#This Row],[AREA]],".",Tabla2[[#This Row],[TIPO]]))</f>
        <v/>
      </c>
      <c r="C15" s="91" t="str">
        <f>IF(Tabla2[[#This Row],[Productos ]]="","",'[1]Formulario PPGR1'!#REF!)</f>
        <v/>
      </c>
      <c r="D15" s="91" t="str">
        <f>IF(Tabla2[[#This Row],[Productos ]]="","",'[1]Formulario PPGR1'!#REF!)</f>
        <v/>
      </c>
      <c r="E15" s="91" t="str">
        <f>IF(Tabla2[[#This Row],[Productos ]]="","",'[1]Formulario PPGR1'!#REF!)</f>
        <v/>
      </c>
      <c r="F15" s="91" t="str">
        <f>IF(Tabla2[[#This Row],[Productos ]]="","",'[1]Formulario PPGR1'!#REF!)</f>
        <v/>
      </c>
      <c r="G15" s="92"/>
      <c r="H15" s="92" t="s">
        <v>283</v>
      </c>
      <c r="I15" s="92" t="s">
        <v>284</v>
      </c>
      <c r="J15" s="93">
        <v>1</v>
      </c>
      <c r="K15" s="93"/>
      <c r="L15" s="93"/>
      <c r="M15" s="93">
        <v>1</v>
      </c>
      <c r="N15" s="93"/>
      <c r="O15" s="93"/>
      <c r="P15" s="93">
        <v>1</v>
      </c>
      <c r="Q15" s="93"/>
      <c r="R15" s="93"/>
      <c r="S15" s="93">
        <v>1</v>
      </c>
      <c r="T15" s="93"/>
      <c r="U15" s="93"/>
      <c r="V15" s="94">
        <f t="shared" si="0"/>
        <v>4</v>
      </c>
      <c r="W15" s="81"/>
      <c r="X15" s="81" t="s">
        <v>285</v>
      </c>
      <c r="Y15" s="92"/>
      <c r="Z15" s="95" t="s">
        <v>62</v>
      </c>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row>
    <row r="16" spans="2:54" s="39" customFormat="1" ht="40.15" hidden="1" customHeight="1" x14ac:dyDescent="0.2">
      <c r="B16" s="91" t="str">
        <f>IF(Tabla2[[#This Row],[Productos ]]="","",CONCATENATE(Tabla2[[#This Row],[POA]],".",Tabla2[[#This Row],[SRS]],".",Tabla2[[#This Row],[AREA]],".",Tabla2[[#This Row],[TIPO]]))</f>
        <v/>
      </c>
      <c r="C16" s="91" t="str">
        <f>IF(Tabla2[[#This Row],[Productos ]]="","",'[1]Formulario PPGR1'!#REF!)</f>
        <v/>
      </c>
      <c r="D16" s="91" t="str">
        <f>IF(Tabla2[[#This Row],[Productos ]]="","",'[1]Formulario PPGR1'!#REF!)</f>
        <v/>
      </c>
      <c r="E16" s="91" t="str">
        <f>IF(Tabla2[[#This Row],[Productos ]]="","",'[1]Formulario PPGR1'!#REF!)</f>
        <v/>
      </c>
      <c r="F16" s="91" t="str">
        <f>IF(Tabla2[[#This Row],[Productos ]]="","",'[1]Formulario PPGR1'!#REF!)</f>
        <v/>
      </c>
      <c r="G16" s="92"/>
      <c r="H16" s="92" t="s">
        <v>286</v>
      </c>
      <c r="I16" s="92" t="s">
        <v>287</v>
      </c>
      <c r="J16" s="93"/>
      <c r="K16" s="93"/>
      <c r="L16" s="93">
        <v>1</v>
      </c>
      <c r="M16" s="93"/>
      <c r="N16" s="93"/>
      <c r="O16" s="93">
        <v>1</v>
      </c>
      <c r="P16" s="93"/>
      <c r="Q16" s="93"/>
      <c r="R16" s="93">
        <v>1</v>
      </c>
      <c r="S16" s="93"/>
      <c r="T16" s="93"/>
      <c r="U16" s="93">
        <v>1</v>
      </c>
      <c r="V16" s="94">
        <f t="shared" si="0"/>
        <v>4</v>
      </c>
      <c r="W16" s="81" t="s">
        <v>288</v>
      </c>
      <c r="X16" s="81"/>
      <c r="Y16" s="92"/>
      <c r="Z16" s="95" t="s">
        <v>62</v>
      </c>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row>
    <row r="17" spans="2:54" s="39" customFormat="1" ht="46.15" hidden="1" customHeight="1" x14ac:dyDescent="0.2">
      <c r="B17" s="91" t="str">
        <f>IF(Tabla2[[#This Row],[Productos ]]="","",CONCATENATE(Tabla2[[#This Row],[POA]],".",Tabla2[[#This Row],[SRS]],".",Tabla2[[#This Row],[AREA]],".",Tabla2[[#This Row],[TIPO]]))</f>
        <v/>
      </c>
      <c r="C17" s="91" t="str">
        <f>IF(Tabla2[[#This Row],[Productos ]]="","",'[1]Formulario PPGR1'!#REF!)</f>
        <v/>
      </c>
      <c r="D17" s="91" t="str">
        <f>IF(Tabla2[[#This Row],[Productos ]]="","",'[1]Formulario PPGR1'!#REF!)</f>
        <v/>
      </c>
      <c r="E17" s="91" t="str">
        <f>IF(Tabla2[[#This Row],[Productos ]]="","",'[1]Formulario PPGR1'!#REF!)</f>
        <v/>
      </c>
      <c r="F17" s="91" t="str">
        <f>IF(Tabla2[[#This Row],[Productos ]]="","",'[1]Formulario PPGR1'!#REF!)</f>
        <v/>
      </c>
      <c r="G17" s="92"/>
      <c r="H17" s="92" t="s">
        <v>289</v>
      </c>
      <c r="I17" s="92" t="s">
        <v>290</v>
      </c>
      <c r="J17" s="93"/>
      <c r="K17" s="93">
        <v>1</v>
      </c>
      <c r="L17" s="93"/>
      <c r="M17" s="93"/>
      <c r="N17" s="93"/>
      <c r="O17" s="93"/>
      <c r="P17" s="93"/>
      <c r="Q17" s="93"/>
      <c r="R17" s="93"/>
      <c r="S17" s="93"/>
      <c r="T17" s="93"/>
      <c r="U17" s="93"/>
      <c r="V17" s="94">
        <f t="shared" si="0"/>
        <v>1</v>
      </c>
      <c r="W17" s="81" t="s">
        <v>291</v>
      </c>
      <c r="X17" s="81"/>
      <c r="Y17" s="92"/>
      <c r="Z17" s="95" t="s">
        <v>62</v>
      </c>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row>
    <row r="18" spans="2:54" s="39" customFormat="1" ht="40.15" hidden="1" customHeight="1" x14ac:dyDescent="0.2">
      <c r="B18" s="91" t="e">
        <f>IF(Tabla2[[#This Row],[Productos ]]="","",CONCATENATE(Tabla2[[#This Row],[POA]],".",Tabla2[[#This Row],[SRS]],".",Tabla2[[#This Row],[AREA]],".",Tabla2[[#This Row],[TIPO]]))</f>
        <v>#REF!</v>
      </c>
      <c r="C18" s="91" t="e">
        <f>IF(Tabla2[[#This Row],[Productos ]]="","",'[1]Formulario PPGR1'!#REF!)</f>
        <v>#REF!</v>
      </c>
      <c r="D18" s="91" t="e">
        <f>IF(Tabla2[[#This Row],[Productos ]]="","",'[1]Formulario PPGR1'!#REF!)</f>
        <v>#REF!</v>
      </c>
      <c r="E18" s="91" t="e">
        <f>IF(Tabla2[[#This Row],[Productos ]]="","",'[1]Formulario PPGR1'!#REF!)</f>
        <v>#REF!</v>
      </c>
      <c r="F18" s="91" t="e">
        <f>IF(Tabla2[[#This Row],[Productos ]]="","",'[1]Formulario PPGR1'!#REF!)</f>
        <v>#REF!</v>
      </c>
      <c r="G18" s="92" t="s">
        <v>67</v>
      </c>
      <c r="H18" s="92" t="s">
        <v>292</v>
      </c>
      <c r="I18" s="92" t="s">
        <v>293</v>
      </c>
      <c r="J18" s="93"/>
      <c r="K18" s="93">
        <v>1</v>
      </c>
      <c r="L18" s="93"/>
      <c r="M18" s="93"/>
      <c r="N18" s="93"/>
      <c r="O18" s="93"/>
      <c r="P18" s="93"/>
      <c r="Q18" s="93"/>
      <c r="R18" s="93"/>
      <c r="S18" s="93"/>
      <c r="T18" s="93"/>
      <c r="U18" s="93"/>
      <c r="V18" s="94">
        <f>SUM(Tabla2[[#This Row],[Ene]:[Dic]])</f>
        <v>1</v>
      </c>
      <c r="W18" s="81" t="s">
        <v>291</v>
      </c>
      <c r="X18" s="81"/>
      <c r="Y18" s="92"/>
      <c r="Z18" s="95" t="s">
        <v>294</v>
      </c>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row>
    <row r="19" spans="2:54" s="39" customFormat="1" ht="40.15" hidden="1" customHeight="1" x14ac:dyDescent="0.2">
      <c r="B19" s="91" t="str">
        <f>IF(Tabla2[[#This Row],[Productos ]]="","",CONCATENATE(Tabla2[[#This Row],[POA]],".",Tabla2[[#This Row],[SRS]],".",Tabla2[[#This Row],[AREA]],".",Tabla2[[#This Row],[TIPO]]))</f>
        <v/>
      </c>
      <c r="C19" s="91" t="str">
        <f>IF(Tabla2[[#This Row],[Productos ]]="","",'[1]Formulario PPGR1'!#REF!)</f>
        <v/>
      </c>
      <c r="D19" s="91" t="str">
        <f>IF(Tabla2[[#This Row],[Productos ]]="","",'[1]Formulario PPGR1'!#REF!)</f>
        <v/>
      </c>
      <c r="E19" s="91" t="str">
        <f>IF(Tabla2[[#This Row],[Productos ]]="","",'[1]Formulario PPGR1'!#REF!)</f>
        <v/>
      </c>
      <c r="F19" s="91" t="str">
        <f>IF(Tabla2[[#This Row],[Productos ]]="","",'[1]Formulario PPGR1'!#REF!)</f>
        <v/>
      </c>
      <c r="G19" s="92"/>
      <c r="H19" s="92" t="s">
        <v>295</v>
      </c>
      <c r="I19" s="92" t="s">
        <v>296</v>
      </c>
      <c r="J19" s="93"/>
      <c r="K19" s="93"/>
      <c r="L19" s="93">
        <v>1</v>
      </c>
      <c r="M19" s="93"/>
      <c r="N19" s="93"/>
      <c r="O19" s="93">
        <v>1</v>
      </c>
      <c r="P19" s="93"/>
      <c r="Q19" s="93"/>
      <c r="R19" s="93">
        <v>1</v>
      </c>
      <c r="S19" s="93"/>
      <c r="T19" s="93"/>
      <c r="U19" s="93">
        <v>1</v>
      </c>
      <c r="V19" s="94">
        <f>SUM(Tabla2[[#This Row],[Ene]:[Dic]])</f>
        <v>4</v>
      </c>
      <c r="W19" s="81" t="s">
        <v>275</v>
      </c>
      <c r="X19" s="81"/>
      <c r="Y19" s="92"/>
      <c r="Z19" s="95" t="s">
        <v>294</v>
      </c>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row>
    <row r="20" spans="2:54" s="39" customFormat="1" ht="38.25" hidden="1" x14ac:dyDescent="0.2">
      <c r="B20" s="91" t="str">
        <f>IF(Tabla2[[#This Row],[Productos ]]="","",CONCATENATE(Tabla2[[#This Row],[POA]],".",Tabla2[[#This Row],[SRS]],".",Tabla2[[#This Row],[AREA]],".",Tabla2[[#This Row],[TIPO]]))</f>
        <v/>
      </c>
      <c r="C20" s="91" t="str">
        <f>IF(Tabla2[[#This Row],[Productos ]]="","",'[1]Formulario PPGR1'!#REF!)</f>
        <v/>
      </c>
      <c r="D20" s="91" t="str">
        <f>IF(Tabla2[[#This Row],[Productos ]]="","",'[1]Formulario PPGR1'!#REF!)</f>
        <v/>
      </c>
      <c r="E20" s="91" t="str">
        <f>IF(Tabla2[[#This Row],[Productos ]]="","",'[1]Formulario PPGR1'!#REF!)</f>
        <v/>
      </c>
      <c r="F20" s="91" t="str">
        <f>IF(Tabla2[[#This Row],[Productos ]]="","",'[1]Formulario PPGR1'!#REF!)</f>
        <v/>
      </c>
      <c r="G20" s="92"/>
      <c r="H20" s="92" t="s">
        <v>297</v>
      </c>
      <c r="I20" s="92" t="s">
        <v>298</v>
      </c>
      <c r="J20" s="93"/>
      <c r="K20" s="93"/>
      <c r="L20" s="93">
        <v>1</v>
      </c>
      <c r="M20" s="93"/>
      <c r="N20" s="93"/>
      <c r="O20" s="93">
        <v>1</v>
      </c>
      <c r="P20" s="93"/>
      <c r="Q20" s="93"/>
      <c r="R20" s="93">
        <v>1</v>
      </c>
      <c r="S20" s="93"/>
      <c r="T20" s="93"/>
      <c r="U20" s="93">
        <v>1</v>
      </c>
      <c r="V20" s="94">
        <f t="shared" ref="V20:V25" si="1">SUM(J20:U20)</f>
        <v>4</v>
      </c>
      <c r="W20" s="81" t="s">
        <v>299</v>
      </c>
      <c r="X20" s="81"/>
      <c r="Y20" s="92"/>
      <c r="Z20" s="95" t="s">
        <v>294</v>
      </c>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row>
    <row r="21" spans="2:54" s="39" customFormat="1" ht="38.25" hidden="1" x14ac:dyDescent="0.2">
      <c r="B21" s="91" t="str">
        <f>IF(Tabla2[[#This Row],[Productos ]]="","",CONCATENATE(Tabla2[[#This Row],[POA]],".",Tabla2[[#This Row],[SRS]],".",Tabla2[[#This Row],[AREA]],".",Tabla2[[#This Row],[TIPO]]))</f>
        <v/>
      </c>
      <c r="C21" s="91" t="str">
        <f>IF(Tabla2[[#This Row],[Productos ]]="","",'[1]Formulario PPGR1'!#REF!)</f>
        <v/>
      </c>
      <c r="D21" s="91" t="str">
        <f>IF(Tabla2[[#This Row],[Productos ]]="","",'[1]Formulario PPGR1'!#REF!)</f>
        <v/>
      </c>
      <c r="E21" s="91" t="str">
        <f>IF(Tabla2[[#This Row],[Productos ]]="","",'[1]Formulario PPGR1'!#REF!)</f>
        <v/>
      </c>
      <c r="F21" s="91" t="str">
        <f>IF(Tabla2[[#This Row],[Productos ]]="","",'[1]Formulario PPGR1'!#REF!)</f>
        <v/>
      </c>
      <c r="G21" s="92"/>
      <c r="H21" s="92" t="s">
        <v>300</v>
      </c>
      <c r="I21" s="92" t="s">
        <v>301</v>
      </c>
      <c r="J21" s="93"/>
      <c r="K21" s="93"/>
      <c r="L21" s="93">
        <v>1</v>
      </c>
      <c r="M21" s="93"/>
      <c r="N21" s="93"/>
      <c r="O21" s="93">
        <v>1</v>
      </c>
      <c r="P21" s="93"/>
      <c r="Q21" s="93"/>
      <c r="R21" s="93">
        <v>1</v>
      </c>
      <c r="S21" s="93"/>
      <c r="T21" s="93"/>
      <c r="U21" s="93">
        <v>1</v>
      </c>
      <c r="V21" s="94">
        <f t="shared" si="1"/>
        <v>4</v>
      </c>
      <c r="W21" s="81" t="s">
        <v>275</v>
      </c>
      <c r="X21" s="81"/>
      <c r="Y21" s="92"/>
      <c r="Z21" s="95" t="s">
        <v>294</v>
      </c>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row>
    <row r="22" spans="2:54" s="39" customFormat="1" ht="40.15" hidden="1" customHeight="1" x14ac:dyDescent="0.2">
      <c r="B22" s="91" t="str">
        <f>IF(Tabla2[[#This Row],[Productos ]]="","",CONCATENATE(Tabla2[[#This Row],[POA]],".",Tabla2[[#This Row],[SRS]],".",Tabla2[[#This Row],[AREA]],".",Tabla2[[#This Row],[TIPO]]))</f>
        <v/>
      </c>
      <c r="C22" s="91" t="str">
        <f>IF(Tabla2[[#This Row],[Productos ]]="","",'[1]Formulario PPGR1'!#REF!)</f>
        <v/>
      </c>
      <c r="D22" s="91" t="str">
        <f>IF(Tabla2[[#This Row],[Productos ]]="","",'[1]Formulario PPGR1'!#REF!)</f>
        <v/>
      </c>
      <c r="E22" s="91" t="str">
        <f>IF(Tabla2[[#This Row],[Productos ]]="","",'[1]Formulario PPGR1'!#REF!)</f>
        <v/>
      </c>
      <c r="F22" s="91" t="str">
        <f>IF(Tabla2[[#This Row],[Productos ]]="","",'[1]Formulario PPGR1'!#REF!)</f>
        <v/>
      </c>
      <c r="G22" s="92"/>
      <c r="H22" s="92" t="s">
        <v>302</v>
      </c>
      <c r="I22" s="92" t="s">
        <v>303</v>
      </c>
      <c r="J22" s="93"/>
      <c r="K22" s="93"/>
      <c r="L22" s="93">
        <v>1</v>
      </c>
      <c r="M22" s="93"/>
      <c r="N22" s="93"/>
      <c r="O22" s="93"/>
      <c r="P22" s="93"/>
      <c r="Q22" s="93"/>
      <c r="R22" s="93">
        <v>1</v>
      </c>
      <c r="S22" s="93"/>
      <c r="T22" s="93"/>
      <c r="U22" s="93"/>
      <c r="V22" s="94">
        <f t="shared" si="1"/>
        <v>2</v>
      </c>
      <c r="W22" s="81" t="s">
        <v>275</v>
      </c>
      <c r="X22" s="81"/>
      <c r="Y22" s="92"/>
      <c r="Z22" s="95" t="s">
        <v>294</v>
      </c>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row>
    <row r="23" spans="2:54" s="39" customFormat="1" ht="33.6" hidden="1" customHeight="1" x14ac:dyDescent="0.2">
      <c r="B23" s="91" t="str">
        <f>IF(Tabla2[[#This Row],[Productos ]]="","",CONCATENATE(Tabla2[[#This Row],[POA]],".",Tabla2[[#This Row],[SRS]],".",Tabla2[[#This Row],[AREA]],".",Tabla2[[#This Row],[TIPO]]))</f>
        <v/>
      </c>
      <c r="C23" s="91" t="str">
        <f>IF(Tabla2[[#This Row],[Productos ]]="","",'[1]Formulario PPGR1'!#REF!)</f>
        <v/>
      </c>
      <c r="D23" s="91" t="str">
        <f>IF(Tabla2[[#This Row],[Productos ]]="","",'[1]Formulario PPGR1'!#REF!)</f>
        <v/>
      </c>
      <c r="E23" s="91" t="str">
        <f>IF(Tabla2[[#This Row],[Productos ]]="","",'[1]Formulario PPGR1'!#REF!)</f>
        <v/>
      </c>
      <c r="F23" s="91" t="str">
        <f>IF(Tabla2[[#This Row],[Productos ]]="","",'[1]Formulario PPGR1'!#REF!)</f>
        <v/>
      </c>
      <c r="G23" s="92"/>
      <c r="H23" s="92" t="s">
        <v>304</v>
      </c>
      <c r="I23" s="92" t="s">
        <v>305</v>
      </c>
      <c r="J23" s="93"/>
      <c r="K23" s="93"/>
      <c r="L23" s="93">
        <v>1</v>
      </c>
      <c r="M23" s="93"/>
      <c r="N23" s="93"/>
      <c r="O23" s="93"/>
      <c r="P23" s="93"/>
      <c r="Q23" s="93"/>
      <c r="R23" s="93"/>
      <c r="S23" s="93">
        <v>1</v>
      </c>
      <c r="T23" s="93"/>
      <c r="U23" s="93"/>
      <c r="V23" s="94">
        <f t="shared" si="1"/>
        <v>2</v>
      </c>
      <c r="W23" s="81" t="s">
        <v>291</v>
      </c>
      <c r="X23" s="81"/>
      <c r="Y23" s="92"/>
      <c r="Z23" s="95" t="s">
        <v>294</v>
      </c>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row>
    <row r="24" spans="2:54" s="39" customFormat="1" ht="40.9" hidden="1" customHeight="1" x14ac:dyDescent="0.2">
      <c r="B24" s="91" t="e">
        <f>IF(Tabla2[[#This Row],[Productos ]]="","",CONCATENATE(Tabla2[[#This Row],[POA]],".",Tabla2[[#This Row],[SRS]],".",Tabla2[[#This Row],[AREA]],".",Tabla2[[#This Row],[TIPO]]))</f>
        <v>#REF!</v>
      </c>
      <c r="C24" s="91" t="e">
        <f>IF(Tabla2[[#This Row],[Productos ]]="","",'[1]Formulario PPGR1'!#REF!)</f>
        <v>#REF!</v>
      </c>
      <c r="D24" s="91" t="e">
        <f>IF(Tabla2[[#This Row],[Productos ]]="","",'[1]Formulario PPGR1'!#REF!)</f>
        <v>#REF!</v>
      </c>
      <c r="E24" s="91" t="e">
        <f>IF(Tabla2[[#This Row],[Productos ]]="","",'[1]Formulario PPGR1'!#REF!)</f>
        <v>#REF!</v>
      </c>
      <c r="F24" s="91" t="e">
        <f>IF(Tabla2[[#This Row],[Productos ]]="","",'[1]Formulario PPGR1'!#REF!)</f>
        <v>#REF!</v>
      </c>
      <c r="G24" s="92" t="s">
        <v>74</v>
      </c>
      <c r="H24" s="92" t="s">
        <v>306</v>
      </c>
      <c r="I24" s="92" t="s">
        <v>307</v>
      </c>
      <c r="J24" s="93"/>
      <c r="K24" s="93">
        <v>1</v>
      </c>
      <c r="L24" s="93"/>
      <c r="M24" s="93"/>
      <c r="N24" s="93"/>
      <c r="O24" s="93"/>
      <c r="P24" s="93"/>
      <c r="Q24" s="93"/>
      <c r="R24" s="93"/>
      <c r="S24" s="93"/>
      <c r="T24" s="93"/>
      <c r="U24" s="93"/>
      <c r="V24" s="94">
        <f t="shared" si="1"/>
        <v>1</v>
      </c>
      <c r="W24" s="81" t="s">
        <v>291</v>
      </c>
      <c r="X24" s="81"/>
      <c r="Y24" s="92"/>
      <c r="Z24" s="95" t="s">
        <v>294</v>
      </c>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row>
    <row r="25" spans="2:54" s="39" customFormat="1" ht="40.15" hidden="1" customHeight="1" x14ac:dyDescent="0.2">
      <c r="B25" s="91" t="str">
        <f>IF(Tabla2[[#This Row],[Productos ]]="","",CONCATENATE(Tabla2[[#This Row],[POA]],".",Tabla2[[#This Row],[SRS]],".",Tabla2[[#This Row],[AREA]],".",Tabla2[[#This Row],[TIPO]]))</f>
        <v/>
      </c>
      <c r="C25" s="91" t="str">
        <f>IF(Tabla2[[#This Row],[Productos ]]="","",'[1]Formulario PPGR1'!#REF!)</f>
        <v/>
      </c>
      <c r="D25" s="91" t="str">
        <f>IF(Tabla2[[#This Row],[Productos ]]="","",'[1]Formulario PPGR1'!#REF!)</f>
        <v/>
      </c>
      <c r="E25" s="91" t="str">
        <f>IF(Tabla2[[#This Row],[Productos ]]="","",'[1]Formulario PPGR1'!#REF!)</f>
        <v/>
      </c>
      <c r="F25" s="91" t="str">
        <f>IF(Tabla2[[#This Row],[Productos ]]="","",'[1]Formulario PPGR1'!#REF!)</f>
        <v/>
      </c>
      <c r="G25" s="92"/>
      <c r="H25" s="92" t="s">
        <v>308</v>
      </c>
      <c r="I25" s="92" t="s">
        <v>309</v>
      </c>
      <c r="J25" s="93"/>
      <c r="K25" s="93"/>
      <c r="L25" s="93">
        <v>1</v>
      </c>
      <c r="M25" s="93"/>
      <c r="N25" s="93"/>
      <c r="O25" s="93">
        <v>1</v>
      </c>
      <c r="P25" s="93"/>
      <c r="Q25" s="93"/>
      <c r="R25" s="93">
        <v>1</v>
      </c>
      <c r="S25" s="93"/>
      <c r="T25" s="93"/>
      <c r="U25" s="93">
        <v>1</v>
      </c>
      <c r="V25" s="94">
        <f t="shared" si="1"/>
        <v>4</v>
      </c>
      <c r="W25" s="81" t="s">
        <v>268</v>
      </c>
      <c r="X25" s="81"/>
      <c r="Y25" s="92" t="s">
        <v>310</v>
      </c>
      <c r="Z25" s="95" t="s">
        <v>294</v>
      </c>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row>
    <row r="26" spans="2:54" s="39" customFormat="1" ht="40.15" hidden="1" customHeight="1" x14ac:dyDescent="0.2">
      <c r="B26" s="91" t="str">
        <f>IF(Tabla2[[#This Row],[Productos ]]="","",CONCATENATE(Tabla2[[#This Row],[POA]],".",Tabla2[[#This Row],[SRS]],".",Tabla2[[#This Row],[AREA]],".",Tabla2[[#This Row],[TIPO]]))</f>
        <v/>
      </c>
      <c r="C26" s="91" t="str">
        <f>IF(Tabla2[[#This Row],[Productos ]]="","",'[1]Formulario PPGR1'!#REF!)</f>
        <v/>
      </c>
      <c r="D26" s="91" t="str">
        <f>IF(Tabla2[[#This Row],[Productos ]]="","",'[1]Formulario PPGR1'!#REF!)</f>
        <v/>
      </c>
      <c r="E26" s="91" t="str">
        <f>IF(Tabla2[[#This Row],[Productos ]]="","",'[1]Formulario PPGR1'!#REF!)</f>
        <v/>
      </c>
      <c r="F26" s="91" t="str">
        <f>IF(Tabla2[[#This Row],[Productos ]]="","",'[1]Formulario PPGR1'!#REF!)</f>
        <v/>
      </c>
      <c r="G26" s="92"/>
      <c r="H26" s="92" t="s">
        <v>311</v>
      </c>
      <c r="I26" s="92" t="s">
        <v>312</v>
      </c>
      <c r="J26" s="93"/>
      <c r="K26" s="93">
        <v>1</v>
      </c>
      <c r="L26" s="93"/>
      <c r="M26" s="93">
        <v>1</v>
      </c>
      <c r="N26" s="93"/>
      <c r="O26" s="93">
        <v>1</v>
      </c>
      <c r="P26" s="93"/>
      <c r="Q26" s="93">
        <v>1</v>
      </c>
      <c r="R26" s="93"/>
      <c r="S26" s="93">
        <v>1</v>
      </c>
      <c r="T26" s="93"/>
      <c r="U26" s="93">
        <v>1</v>
      </c>
      <c r="V26" s="94">
        <f>SUM(Tabla2[[#This Row],[Ene]:[Dic]])</f>
        <v>6</v>
      </c>
      <c r="W26" s="81" t="s">
        <v>291</v>
      </c>
      <c r="X26" s="81"/>
      <c r="Y26" s="92"/>
      <c r="Z26" s="95" t="s">
        <v>294</v>
      </c>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row>
    <row r="27" spans="2:54" s="39" customFormat="1" ht="40.15" hidden="1" customHeight="1" x14ac:dyDescent="0.2">
      <c r="B27" s="91" t="str">
        <f>IF(Tabla2[[#This Row],[Productos ]]="","",CONCATENATE(Tabla2[[#This Row],[POA]],".",Tabla2[[#This Row],[SRS]],".",Tabla2[[#This Row],[AREA]],".",Tabla2[[#This Row],[TIPO]]))</f>
        <v/>
      </c>
      <c r="C27" s="91" t="str">
        <f>IF(Tabla2[[#This Row],[Productos ]]="","",'[1]Formulario PPGR1'!#REF!)</f>
        <v/>
      </c>
      <c r="D27" s="91" t="str">
        <f>IF(Tabla2[[#This Row],[Productos ]]="","",'[1]Formulario PPGR1'!#REF!)</f>
        <v/>
      </c>
      <c r="E27" s="91" t="str">
        <f>IF(Tabla2[[#This Row],[Productos ]]="","",'[1]Formulario PPGR1'!#REF!)</f>
        <v/>
      </c>
      <c r="F27" s="91" t="str">
        <f>IF(Tabla2[[#This Row],[Productos ]]="","",'[1]Formulario PPGR1'!#REF!)</f>
        <v/>
      </c>
      <c r="G27" s="92"/>
      <c r="H27" s="92" t="s">
        <v>313</v>
      </c>
      <c r="I27" s="92" t="s">
        <v>314</v>
      </c>
      <c r="J27" s="93"/>
      <c r="K27" s="93">
        <v>1</v>
      </c>
      <c r="L27" s="93"/>
      <c r="M27" s="93"/>
      <c r="N27" s="93"/>
      <c r="O27" s="93"/>
      <c r="P27" s="93"/>
      <c r="Q27" s="93"/>
      <c r="R27" s="93"/>
      <c r="S27" s="93"/>
      <c r="T27" s="93"/>
      <c r="U27" s="93"/>
      <c r="V27" s="94">
        <f>SUM(Tabla2[[#This Row],[Ene]:[Dic]])</f>
        <v>1</v>
      </c>
      <c r="W27" s="81" t="s">
        <v>275</v>
      </c>
      <c r="X27" s="81"/>
      <c r="Y27" s="92"/>
      <c r="Z27" s="95" t="s">
        <v>294</v>
      </c>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row>
    <row r="28" spans="2:54" s="39" customFormat="1" ht="40.15" hidden="1" customHeight="1" x14ac:dyDescent="0.2">
      <c r="B28" s="91" t="str">
        <f>IF(Tabla2[[#This Row],[Productos ]]="","",CONCATENATE(Tabla2[[#This Row],[POA]],".",Tabla2[[#This Row],[SRS]],".",Tabla2[[#This Row],[AREA]],".",Tabla2[[#This Row],[TIPO]]))</f>
        <v/>
      </c>
      <c r="C28" s="91" t="str">
        <f>IF(Tabla2[[#This Row],[Productos ]]="","",'[1]Formulario PPGR1'!#REF!)</f>
        <v/>
      </c>
      <c r="D28" s="91" t="str">
        <f>IF(Tabla2[[#This Row],[Productos ]]="","",'[1]Formulario PPGR1'!#REF!)</f>
        <v/>
      </c>
      <c r="E28" s="91" t="str">
        <f>IF(Tabla2[[#This Row],[Productos ]]="","",'[1]Formulario PPGR1'!#REF!)</f>
        <v/>
      </c>
      <c r="F28" s="91" t="str">
        <f>IF(Tabla2[[#This Row],[Productos ]]="","",'[1]Formulario PPGR1'!#REF!)</f>
        <v/>
      </c>
      <c r="G28" s="92"/>
      <c r="H28" s="92" t="s">
        <v>315</v>
      </c>
      <c r="I28" s="92" t="s">
        <v>316</v>
      </c>
      <c r="J28" s="93">
        <v>1</v>
      </c>
      <c r="K28" s="93"/>
      <c r="L28" s="93"/>
      <c r="M28" s="93">
        <v>1</v>
      </c>
      <c r="N28" s="93"/>
      <c r="O28" s="93"/>
      <c r="P28" s="93">
        <v>1</v>
      </c>
      <c r="Q28" s="93"/>
      <c r="R28" s="93"/>
      <c r="S28" s="93">
        <v>1</v>
      </c>
      <c r="T28" s="93"/>
      <c r="U28" s="93"/>
      <c r="V28" s="94">
        <f>SUM(Tabla2[[#This Row],[Ene]:[Dic]])</f>
        <v>4</v>
      </c>
      <c r="W28" s="81" t="s">
        <v>275</v>
      </c>
      <c r="X28" s="81"/>
      <c r="Y28" s="92"/>
      <c r="Z28" s="95" t="s">
        <v>294</v>
      </c>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row>
    <row r="29" spans="2:54" s="39" customFormat="1" ht="40.15" hidden="1" customHeight="1" x14ac:dyDescent="0.2">
      <c r="B29" s="91" t="str">
        <f>IF(Tabla2[[#This Row],[Productos ]]="","",CONCATENATE(Tabla2[[#This Row],[POA]],".",Tabla2[[#This Row],[SRS]],".",Tabla2[[#This Row],[AREA]],".",Tabla2[[#This Row],[TIPO]]))</f>
        <v/>
      </c>
      <c r="C29" s="91" t="str">
        <f>IF(Tabla2[[#This Row],[Productos ]]="","",'[1]Formulario PPGR1'!#REF!)</f>
        <v/>
      </c>
      <c r="D29" s="91" t="str">
        <f>IF(Tabla2[[#This Row],[Productos ]]="","",'[1]Formulario PPGR1'!#REF!)</f>
        <v/>
      </c>
      <c r="E29" s="91" t="str">
        <f>IF(Tabla2[[#This Row],[Productos ]]="","",'[1]Formulario PPGR1'!#REF!)</f>
        <v/>
      </c>
      <c r="F29" s="91" t="str">
        <f>IF(Tabla2[[#This Row],[Productos ]]="","",'[1]Formulario PPGR1'!#REF!)</f>
        <v/>
      </c>
      <c r="G29" s="92"/>
      <c r="H29" s="92" t="s">
        <v>317</v>
      </c>
      <c r="I29" s="92" t="s">
        <v>318</v>
      </c>
      <c r="J29" s="93"/>
      <c r="K29" s="93"/>
      <c r="L29" s="93"/>
      <c r="M29" s="93">
        <v>1</v>
      </c>
      <c r="N29" s="93"/>
      <c r="O29" s="93"/>
      <c r="P29" s="93"/>
      <c r="Q29" s="93"/>
      <c r="R29" s="93"/>
      <c r="S29" s="93">
        <v>1</v>
      </c>
      <c r="T29" s="93"/>
      <c r="U29" s="93"/>
      <c r="V29" s="94">
        <f>SUM(Tabla2[[#This Row],[Ene]:[Dic]])</f>
        <v>2</v>
      </c>
      <c r="W29" s="81" t="s">
        <v>275</v>
      </c>
      <c r="X29" s="81"/>
      <c r="Y29" s="92"/>
      <c r="Z29" s="95" t="s">
        <v>294</v>
      </c>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row>
    <row r="30" spans="2:54" s="39" customFormat="1" ht="36" hidden="1" customHeight="1" x14ac:dyDescent="0.2">
      <c r="B30" s="91" t="e">
        <f>IF(Tabla2[[#This Row],[Productos ]]="","",CONCATENATE(Tabla2[[#This Row],[POA]],".",Tabla2[[#This Row],[SRS]],".",Tabla2[[#This Row],[AREA]],".",Tabla2[[#This Row],[TIPO]]))</f>
        <v>#REF!</v>
      </c>
      <c r="C30" s="91" t="e">
        <f>IF(Tabla2[[#This Row],[Productos ]]="","",'[1]Formulario PPGR1'!#REF!)</f>
        <v>#REF!</v>
      </c>
      <c r="D30" s="91" t="e">
        <f>IF(Tabla2[[#This Row],[Productos ]]="","",'[1]Formulario PPGR1'!#REF!)</f>
        <v>#REF!</v>
      </c>
      <c r="E30" s="91" t="e">
        <f>IF(Tabla2[[#This Row],[Productos ]]="","",'[1]Formulario PPGR1'!#REF!)</f>
        <v>#REF!</v>
      </c>
      <c r="F30" s="91" t="e">
        <f>IF(Tabla2[[#This Row],[Productos ]]="","",'[1]Formulario PPGR1'!#REF!)</f>
        <v>#REF!</v>
      </c>
      <c r="G30" s="92" t="s">
        <v>77</v>
      </c>
      <c r="H30" s="92" t="s">
        <v>319</v>
      </c>
      <c r="I30" s="92" t="s">
        <v>320</v>
      </c>
      <c r="J30" s="93"/>
      <c r="K30" s="93">
        <v>1</v>
      </c>
      <c r="L30" s="93"/>
      <c r="M30" s="93"/>
      <c r="N30" s="93"/>
      <c r="O30" s="93"/>
      <c r="P30" s="93"/>
      <c r="Q30" s="93"/>
      <c r="R30" s="93"/>
      <c r="S30" s="93"/>
      <c r="T30" s="93"/>
      <c r="U30" s="93"/>
      <c r="V30" s="94">
        <f t="shared" ref="V30:V31" si="2">SUM(J30:U30)</f>
        <v>1</v>
      </c>
      <c r="W30" s="81" t="s">
        <v>275</v>
      </c>
      <c r="X30" s="81"/>
      <c r="Y30" s="92"/>
      <c r="Z30" s="95" t="s">
        <v>321</v>
      </c>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row>
    <row r="31" spans="2:54" s="39" customFormat="1" ht="25.5" hidden="1" x14ac:dyDescent="0.2">
      <c r="B31" s="91" t="str">
        <f>IF(Tabla2[[#This Row],[Productos ]]="","",CONCATENATE(Tabla2[[#This Row],[POA]],".",Tabla2[[#This Row],[SRS]],".",Tabla2[[#This Row],[AREA]],".",Tabla2[[#This Row],[TIPO]]))</f>
        <v/>
      </c>
      <c r="C31" s="91" t="str">
        <f>IF(Tabla2[[#This Row],[Productos ]]="","",'[1]Formulario PPGR1'!#REF!)</f>
        <v/>
      </c>
      <c r="D31" s="91" t="str">
        <f>IF(Tabla2[[#This Row],[Productos ]]="","",'[1]Formulario PPGR1'!#REF!)</f>
        <v/>
      </c>
      <c r="E31" s="91" t="str">
        <f>IF(Tabla2[[#This Row],[Productos ]]="","",'[1]Formulario PPGR1'!#REF!)</f>
        <v/>
      </c>
      <c r="F31" s="91" t="str">
        <f>IF(Tabla2[[#This Row],[Productos ]]="","",'[1]Formulario PPGR1'!#REF!)</f>
        <v/>
      </c>
      <c r="G31" s="92"/>
      <c r="H31" s="92" t="s">
        <v>322</v>
      </c>
      <c r="I31" s="92" t="s">
        <v>323</v>
      </c>
      <c r="J31" s="93"/>
      <c r="K31" s="93"/>
      <c r="L31" s="93"/>
      <c r="M31" s="93"/>
      <c r="N31" s="93">
        <v>1</v>
      </c>
      <c r="O31" s="93"/>
      <c r="P31" s="93"/>
      <c r="Q31" s="93"/>
      <c r="R31" s="93">
        <v>1</v>
      </c>
      <c r="S31" s="93"/>
      <c r="T31" s="93"/>
      <c r="U31" s="93">
        <v>1</v>
      </c>
      <c r="V31" s="94">
        <f t="shared" si="2"/>
        <v>3</v>
      </c>
      <c r="W31" s="81" t="s">
        <v>324</v>
      </c>
      <c r="X31" s="81"/>
      <c r="Y31" s="92"/>
      <c r="Z31" s="95" t="s">
        <v>321</v>
      </c>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row>
    <row r="32" spans="2:54" s="39" customFormat="1" ht="25.5" hidden="1" x14ac:dyDescent="0.2">
      <c r="B32" s="91" t="e">
        <f>IF(Tabla2[[#This Row],[Productos ]]="","",CONCATENATE(Tabla2[[#This Row],[POA]],".",Tabla2[[#This Row],[SRS]],".",Tabla2[[#This Row],[AREA]],".",Tabla2[[#This Row],[TIPO]]))</f>
        <v>#REF!</v>
      </c>
      <c r="C32" s="91" t="e">
        <f>IF(Tabla2[[#This Row],[Productos ]]="","",'[1]Formulario PPGR1'!#REF!)</f>
        <v>#REF!</v>
      </c>
      <c r="D32" s="91" t="e">
        <f>IF(Tabla2[[#This Row],[Productos ]]="","",'[1]Formulario PPGR1'!#REF!)</f>
        <v>#REF!</v>
      </c>
      <c r="E32" s="91" t="e">
        <f>IF(Tabla2[[#This Row],[Productos ]]="","",'[1]Formulario PPGR1'!#REF!)</f>
        <v>#REF!</v>
      </c>
      <c r="F32" s="91" t="e">
        <f>IF(Tabla2[[#This Row],[Productos ]]="","",'[1]Formulario PPGR1'!#REF!)</f>
        <v>#REF!</v>
      </c>
      <c r="G32" s="92" t="s">
        <v>85</v>
      </c>
      <c r="H32" s="92" t="s">
        <v>325</v>
      </c>
      <c r="I32" s="92" t="s">
        <v>326</v>
      </c>
      <c r="J32" s="93"/>
      <c r="K32" s="93"/>
      <c r="L32" s="93">
        <v>1</v>
      </c>
      <c r="M32" s="93"/>
      <c r="N32" s="93"/>
      <c r="O32" s="93">
        <v>1</v>
      </c>
      <c r="P32" s="93"/>
      <c r="Q32" s="93"/>
      <c r="R32" s="93">
        <v>1</v>
      </c>
      <c r="S32" s="93"/>
      <c r="T32" s="93"/>
      <c r="U32" s="93">
        <v>1</v>
      </c>
      <c r="V32" s="94">
        <f>SUM(Tabla2[[#This Row],[Ene]:[Dic]])</f>
        <v>4</v>
      </c>
      <c r="W32" s="81" t="s">
        <v>275</v>
      </c>
      <c r="X32" s="81"/>
      <c r="Y32" s="92"/>
      <c r="Z32" s="95" t="s">
        <v>321</v>
      </c>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row>
    <row r="33" spans="2:54" s="39" customFormat="1" ht="25.5" hidden="1" x14ac:dyDescent="0.2">
      <c r="B33" s="91" t="e">
        <f>IF(Tabla2[[#This Row],[Productos ]]="","",CONCATENATE(Tabla2[[#This Row],[POA]],".",Tabla2[[#This Row],[SRS]],".",Tabla2[[#This Row],[AREA]],".",Tabla2[[#This Row],[TIPO]]))</f>
        <v>#REF!</v>
      </c>
      <c r="C33" s="91" t="e">
        <f>IF(Tabla2[[#This Row],[Productos ]]="","",'[1]Formulario PPGR1'!#REF!)</f>
        <v>#REF!</v>
      </c>
      <c r="D33" s="91" t="e">
        <f>IF(Tabla2[[#This Row],[Productos ]]="","",'[1]Formulario PPGR1'!#REF!)</f>
        <v>#REF!</v>
      </c>
      <c r="E33" s="91" t="e">
        <f>IF(Tabla2[[#This Row],[Productos ]]="","",'[1]Formulario PPGR1'!#REF!)</f>
        <v>#REF!</v>
      </c>
      <c r="F33" s="91" t="e">
        <f>IF(Tabla2[[#This Row],[Productos ]]="","",'[1]Formulario PPGR1'!#REF!)</f>
        <v>#REF!</v>
      </c>
      <c r="G33" s="92" t="s">
        <v>88</v>
      </c>
      <c r="H33" s="92" t="s">
        <v>327</v>
      </c>
      <c r="I33" s="92" t="s">
        <v>328</v>
      </c>
      <c r="J33" s="93"/>
      <c r="K33" s="93"/>
      <c r="L33" s="93">
        <v>1</v>
      </c>
      <c r="M33" s="93"/>
      <c r="N33" s="93"/>
      <c r="O33" s="93">
        <v>1</v>
      </c>
      <c r="P33" s="93"/>
      <c r="Q33" s="93"/>
      <c r="R33" s="93">
        <v>1</v>
      </c>
      <c r="S33" s="93"/>
      <c r="T33" s="93"/>
      <c r="U33" s="93">
        <v>1</v>
      </c>
      <c r="V33" s="94">
        <f>SUM(Tabla2[[#This Row],[Ene]:[Dic]])</f>
        <v>4</v>
      </c>
      <c r="W33" s="81" t="s">
        <v>275</v>
      </c>
      <c r="X33" s="81"/>
      <c r="Y33" s="92"/>
      <c r="Z33" s="95" t="s">
        <v>321</v>
      </c>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row>
    <row r="34" spans="2:54" s="39" customFormat="1" ht="25.5" hidden="1" x14ac:dyDescent="0.2">
      <c r="B34" s="91" t="e">
        <f>IF(Tabla2[[#This Row],[Productos ]]="","",CONCATENATE(Tabla2[[#This Row],[POA]],".",Tabla2[[#This Row],[SRS]],".",Tabla2[[#This Row],[AREA]],".",Tabla2[[#This Row],[TIPO]]))</f>
        <v>#REF!</v>
      </c>
      <c r="C34" s="91" t="e">
        <f>IF(Tabla2[[#This Row],[Productos ]]="","",'[1]Formulario PPGR1'!#REF!)</f>
        <v>#REF!</v>
      </c>
      <c r="D34" s="91" t="e">
        <f>IF(Tabla2[[#This Row],[Productos ]]="","",'[1]Formulario PPGR1'!#REF!)</f>
        <v>#REF!</v>
      </c>
      <c r="E34" s="91" t="e">
        <f>IF(Tabla2[[#This Row],[Productos ]]="","",'[1]Formulario PPGR1'!#REF!)</f>
        <v>#REF!</v>
      </c>
      <c r="F34" s="91" t="e">
        <f>IF(Tabla2[[#This Row],[Productos ]]="","",'[1]Formulario PPGR1'!#REF!)</f>
        <v>#REF!</v>
      </c>
      <c r="G34" s="92" t="s">
        <v>92</v>
      </c>
      <c r="H34" s="92" t="s">
        <v>329</v>
      </c>
      <c r="I34" s="92" t="s">
        <v>330</v>
      </c>
      <c r="J34" s="93"/>
      <c r="K34" s="93"/>
      <c r="L34" s="93">
        <v>1</v>
      </c>
      <c r="M34" s="93"/>
      <c r="N34" s="93"/>
      <c r="O34" s="93">
        <v>1</v>
      </c>
      <c r="P34" s="93"/>
      <c r="Q34" s="93"/>
      <c r="R34" s="93">
        <v>1</v>
      </c>
      <c r="S34" s="93"/>
      <c r="T34" s="93"/>
      <c r="U34" s="93">
        <v>1</v>
      </c>
      <c r="V34" s="94">
        <f>SUM(Tabla2[[#This Row],[Ene]:[Dic]])</f>
        <v>4</v>
      </c>
      <c r="W34" s="81" t="s">
        <v>275</v>
      </c>
      <c r="X34" s="81" t="s">
        <v>272</v>
      </c>
      <c r="Y34" s="92"/>
      <c r="Z34" s="95" t="s">
        <v>321</v>
      </c>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row>
    <row r="35" spans="2:54" s="39" customFormat="1" ht="38.25" hidden="1" x14ac:dyDescent="0.2">
      <c r="B35" s="91" t="e">
        <f>IF(Tabla2[[#This Row],[Productos ]]="","",CONCATENATE(Tabla2[[#This Row],[POA]],".",Tabla2[[#This Row],[SRS]],".",Tabla2[[#This Row],[AREA]],".",Tabla2[[#This Row],[TIPO]]))</f>
        <v>#REF!</v>
      </c>
      <c r="C35" s="91" t="e">
        <f>IF(Tabla2[[#This Row],[Productos ]]="","",'[1]Formulario PPGR1'!#REF!)</f>
        <v>#REF!</v>
      </c>
      <c r="D35" s="91" t="e">
        <f>IF(Tabla2[[#This Row],[Productos ]]="","",'[1]Formulario PPGR1'!#REF!)</f>
        <v>#REF!</v>
      </c>
      <c r="E35" s="91" t="e">
        <f>IF(Tabla2[[#This Row],[Productos ]]="","",'[1]Formulario PPGR1'!#REF!)</f>
        <v>#REF!</v>
      </c>
      <c r="F35" s="91" t="e">
        <f>IF(Tabla2[[#This Row],[Productos ]]="","",'[1]Formulario PPGR1'!#REF!)</f>
        <v>#REF!</v>
      </c>
      <c r="G35" s="92" t="s">
        <v>96</v>
      </c>
      <c r="H35" s="92" t="s">
        <v>331</v>
      </c>
      <c r="I35" s="92" t="s">
        <v>332</v>
      </c>
      <c r="J35" s="93"/>
      <c r="K35" s="93"/>
      <c r="L35" s="93">
        <v>1</v>
      </c>
      <c r="M35" s="93"/>
      <c r="N35" s="93"/>
      <c r="O35" s="93">
        <v>1</v>
      </c>
      <c r="P35" s="93"/>
      <c r="Q35" s="93"/>
      <c r="R35" s="93">
        <v>1</v>
      </c>
      <c r="S35" s="93"/>
      <c r="T35" s="93"/>
      <c r="U35" s="93">
        <v>1</v>
      </c>
      <c r="V35" s="94">
        <f t="shared" ref="V35:V58" si="3">SUM(J35:U35)</f>
        <v>4</v>
      </c>
      <c r="W35" s="81" t="s">
        <v>275</v>
      </c>
      <c r="X35" s="81"/>
      <c r="Y35" s="92"/>
      <c r="Z35" s="95" t="s">
        <v>333</v>
      </c>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row>
    <row r="36" spans="2:54" s="39" customFormat="1" ht="49.15" hidden="1" customHeight="1" x14ac:dyDescent="0.2">
      <c r="B36" s="91" t="str">
        <f>IF(Tabla2[[#This Row],[Productos ]]="","",CONCATENATE(Tabla2[[#This Row],[POA]],".",Tabla2[[#This Row],[SRS]],".",Tabla2[[#This Row],[AREA]],".",Tabla2[[#This Row],[TIPO]]))</f>
        <v/>
      </c>
      <c r="C36" s="91" t="str">
        <f>IF(Tabla2[[#This Row],[Productos ]]="","",'[1]Formulario PPGR1'!#REF!)</f>
        <v/>
      </c>
      <c r="D36" s="91" t="str">
        <f>IF(Tabla2[[#This Row],[Productos ]]="","",'[1]Formulario PPGR1'!#REF!)</f>
        <v/>
      </c>
      <c r="E36" s="91" t="str">
        <f>IF(Tabla2[[#This Row],[Productos ]]="","",'[1]Formulario PPGR1'!#REF!)</f>
        <v/>
      </c>
      <c r="F36" s="91" t="str">
        <f>IF(Tabla2[[#This Row],[Productos ]]="","",'[1]Formulario PPGR1'!#REF!)</f>
        <v/>
      </c>
      <c r="G36" s="92"/>
      <c r="H36" s="92" t="s">
        <v>334</v>
      </c>
      <c r="I36" s="96" t="s">
        <v>335</v>
      </c>
      <c r="J36" s="97"/>
      <c r="K36" s="97"/>
      <c r="L36" s="97">
        <v>1</v>
      </c>
      <c r="M36" s="97"/>
      <c r="N36" s="97"/>
      <c r="O36" s="97">
        <v>1</v>
      </c>
      <c r="P36" s="97"/>
      <c r="Q36" s="97"/>
      <c r="R36" s="97">
        <v>1</v>
      </c>
      <c r="S36" s="97"/>
      <c r="T36" s="97"/>
      <c r="U36" s="97">
        <v>1</v>
      </c>
      <c r="V36" s="94">
        <f t="shared" si="3"/>
        <v>4</v>
      </c>
      <c r="W36" s="81" t="s">
        <v>275</v>
      </c>
      <c r="X36" s="81" t="s">
        <v>268</v>
      </c>
      <c r="Y36" s="92"/>
      <c r="Z36" s="95" t="s">
        <v>336</v>
      </c>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row>
    <row r="37" spans="2:54" s="39" customFormat="1" ht="46.9" hidden="1" customHeight="1" x14ac:dyDescent="0.2">
      <c r="B37" s="91" t="str">
        <f>IF(Tabla2[[#This Row],[Productos ]]="","",CONCATENATE(Tabla2[[#This Row],[POA]],".",Tabla2[[#This Row],[SRS]],".",Tabla2[[#This Row],[AREA]],".",Tabla2[[#This Row],[TIPO]]))</f>
        <v/>
      </c>
      <c r="C37" s="91" t="str">
        <f>IF(Tabla2[[#This Row],[Productos ]]="","",'[1]Formulario PPGR1'!#REF!)</f>
        <v/>
      </c>
      <c r="D37" s="91" t="str">
        <f>IF(Tabla2[[#This Row],[Productos ]]="","",'[1]Formulario PPGR1'!#REF!)</f>
        <v/>
      </c>
      <c r="E37" s="91" t="str">
        <f>IF(Tabla2[[#This Row],[Productos ]]="","",'[1]Formulario PPGR1'!#REF!)</f>
        <v/>
      </c>
      <c r="F37" s="91" t="str">
        <f>IF(Tabla2[[#This Row],[Productos ]]="","",'[1]Formulario PPGR1'!#REF!)</f>
        <v/>
      </c>
      <c r="G37" s="92"/>
      <c r="H37" s="92" t="s">
        <v>337</v>
      </c>
      <c r="I37" s="92" t="s">
        <v>338</v>
      </c>
      <c r="J37" s="93"/>
      <c r="K37" s="93"/>
      <c r="L37" s="93">
        <v>1</v>
      </c>
      <c r="M37" s="93"/>
      <c r="N37" s="93"/>
      <c r="O37" s="93"/>
      <c r="P37" s="93"/>
      <c r="Q37" s="93"/>
      <c r="R37" s="93">
        <v>1</v>
      </c>
      <c r="S37" s="93"/>
      <c r="T37" s="93"/>
      <c r="U37" s="93"/>
      <c r="V37" s="94">
        <f t="shared" si="3"/>
        <v>2</v>
      </c>
      <c r="W37" s="81" t="s">
        <v>291</v>
      </c>
      <c r="X37" s="81"/>
      <c r="Y37" s="92"/>
      <c r="Z37" s="95" t="s">
        <v>294</v>
      </c>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row>
    <row r="38" spans="2:54" s="39" customFormat="1" ht="37.9" hidden="1" customHeight="1" x14ac:dyDescent="0.2">
      <c r="B38" s="91" t="str">
        <f>IF(Tabla2[[#This Row],[Productos ]]="","",CONCATENATE(Tabla2[[#This Row],[POA]],".",Tabla2[[#This Row],[SRS]],".",Tabla2[[#This Row],[AREA]],".",Tabla2[[#This Row],[TIPO]]))</f>
        <v/>
      </c>
      <c r="C38" s="91" t="str">
        <f>IF(Tabla2[[#This Row],[Productos ]]="","",'[1]Formulario PPGR1'!#REF!)</f>
        <v/>
      </c>
      <c r="D38" s="91" t="str">
        <f>IF(Tabla2[[#This Row],[Productos ]]="","",'[1]Formulario PPGR1'!#REF!)</f>
        <v/>
      </c>
      <c r="E38" s="91" t="str">
        <f>IF(Tabla2[[#This Row],[Productos ]]="","",'[1]Formulario PPGR1'!#REF!)</f>
        <v/>
      </c>
      <c r="F38" s="91" t="str">
        <f>IF(Tabla2[[#This Row],[Productos ]]="","",'[1]Formulario PPGR1'!#REF!)</f>
        <v/>
      </c>
      <c r="G38" s="92"/>
      <c r="H38" s="92" t="s">
        <v>339</v>
      </c>
      <c r="I38" s="92" t="s">
        <v>340</v>
      </c>
      <c r="J38" s="93"/>
      <c r="K38" s="93"/>
      <c r="L38" s="93">
        <v>1</v>
      </c>
      <c r="M38" s="93"/>
      <c r="N38" s="93"/>
      <c r="O38" s="93">
        <v>1</v>
      </c>
      <c r="P38" s="93"/>
      <c r="Q38" s="93"/>
      <c r="R38" s="93">
        <v>1</v>
      </c>
      <c r="S38" s="93"/>
      <c r="T38" s="93"/>
      <c r="U38" s="93">
        <v>1</v>
      </c>
      <c r="V38" s="94">
        <f t="shared" si="3"/>
        <v>4</v>
      </c>
      <c r="W38" s="81" t="s">
        <v>275</v>
      </c>
      <c r="X38" s="81"/>
      <c r="Y38" s="92"/>
      <c r="Z38" s="95" t="s">
        <v>321</v>
      </c>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row>
    <row r="39" spans="2:54" s="39" customFormat="1" ht="36" hidden="1" customHeight="1" x14ac:dyDescent="0.2">
      <c r="B39" s="91" t="str">
        <f>IF(Tabla2[[#This Row],[Productos ]]="","",CONCATENATE(Tabla2[[#This Row],[POA]],".",Tabla2[[#This Row],[SRS]],".",Tabla2[[#This Row],[AREA]],".",Tabla2[[#This Row],[TIPO]]))</f>
        <v/>
      </c>
      <c r="C39" s="91" t="str">
        <f>IF(Tabla2[[#This Row],[Productos ]]="","",'[1]Formulario PPGR1'!#REF!)</f>
        <v/>
      </c>
      <c r="D39" s="91" t="str">
        <f>IF(Tabla2[[#This Row],[Productos ]]="","",'[1]Formulario PPGR1'!#REF!)</f>
        <v/>
      </c>
      <c r="E39" s="91" t="str">
        <f>IF(Tabla2[[#This Row],[Productos ]]="","",'[1]Formulario PPGR1'!#REF!)</f>
        <v/>
      </c>
      <c r="F39" s="91" t="str">
        <f>IF(Tabla2[[#This Row],[Productos ]]="","",'[1]Formulario PPGR1'!#REF!)</f>
        <v/>
      </c>
      <c r="G39" s="92"/>
      <c r="H39" s="92" t="s">
        <v>341</v>
      </c>
      <c r="I39" s="92" t="s">
        <v>342</v>
      </c>
      <c r="J39" s="93">
        <v>1</v>
      </c>
      <c r="K39" s="93">
        <v>1</v>
      </c>
      <c r="L39" s="93">
        <v>1</v>
      </c>
      <c r="M39" s="93">
        <v>1</v>
      </c>
      <c r="N39" s="93">
        <v>1</v>
      </c>
      <c r="O39" s="93">
        <v>1</v>
      </c>
      <c r="P39" s="93">
        <v>1</v>
      </c>
      <c r="Q39" s="93">
        <v>1</v>
      </c>
      <c r="R39" s="93">
        <v>1</v>
      </c>
      <c r="S39" s="93">
        <v>1</v>
      </c>
      <c r="T39" s="93">
        <v>1</v>
      </c>
      <c r="U39" s="93">
        <v>1</v>
      </c>
      <c r="V39" s="94">
        <f t="shared" si="3"/>
        <v>12</v>
      </c>
      <c r="W39" s="81" t="s">
        <v>291</v>
      </c>
      <c r="X39" s="81"/>
      <c r="Y39" s="92"/>
      <c r="Z39" s="95" t="s">
        <v>321</v>
      </c>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row>
    <row r="40" spans="2:54" s="39" customFormat="1" ht="38.25" hidden="1" x14ac:dyDescent="0.2">
      <c r="B40" s="91" t="str">
        <f>IF(Tabla2[[#This Row],[Productos ]]="","",CONCATENATE(Tabla2[[#This Row],[POA]],".",Tabla2[[#This Row],[SRS]],".",Tabla2[[#This Row],[AREA]],".",Tabla2[[#This Row],[TIPO]]))</f>
        <v/>
      </c>
      <c r="C40" s="91" t="str">
        <f>IF(Tabla2[[#This Row],[Productos ]]="","",'[1]Formulario PPGR1'!#REF!)</f>
        <v/>
      </c>
      <c r="D40" s="91" t="str">
        <f>IF(Tabla2[[#This Row],[Productos ]]="","",'[1]Formulario PPGR1'!#REF!)</f>
        <v/>
      </c>
      <c r="E40" s="91" t="str">
        <f>IF(Tabla2[[#This Row],[Productos ]]="","",'[1]Formulario PPGR1'!#REF!)</f>
        <v/>
      </c>
      <c r="F40" s="91" t="str">
        <f>IF(Tabla2[[#This Row],[Productos ]]="","",'[1]Formulario PPGR1'!#REF!)</f>
        <v/>
      </c>
      <c r="G40" s="92"/>
      <c r="H40" s="92" t="s">
        <v>343</v>
      </c>
      <c r="I40" s="92" t="s">
        <v>344</v>
      </c>
      <c r="J40" s="93"/>
      <c r="K40" s="93"/>
      <c r="L40" s="93">
        <v>1</v>
      </c>
      <c r="M40" s="93"/>
      <c r="N40" s="93"/>
      <c r="O40" s="93">
        <v>1</v>
      </c>
      <c r="P40" s="93"/>
      <c r="Q40" s="93"/>
      <c r="R40" s="93">
        <v>1</v>
      </c>
      <c r="S40" s="93"/>
      <c r="T40" s="93"/>
      <c r="U40" s="93">
        <v>1</v>
      </c>
      <c r="V40" s="94">
        <f t="shared" si="3"/>
        <v>4</v>
      </c>
      <c r="W40" s="81" t="s">
        <v>291</v>
      </c>
      <c r="X40" s="81"/>
      <c r="Y40" s="92"/>
      <c r="Z40" s="95" t="s">
        <v>321</v>
      </c>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row>
    <row r="41" spans="2:54" s="39" customFormat="1" ht="45.6" hidden="1" customHeight="1" x14ac:dyDescent="0.2">
      <c r="B41" s="91" t="str">
        <f>IF(Tabla2[[#This Row],[Productos ]]="","",CONCATENATE(Tabla2[[#This Row],[POA]],".",Tabla2[[#This Row],[SRS]],".",Tabla2[[#This Row],[AREA]],".",Tabla2[[#This Row],[TIPO]]))</f>
        <v/>
      </c>
      <c r="C41" s="91" t="str">
        <f>IF(Tabla2[[#This Row],[Productos ]]="","",'[1]Formulario PPGR1'!#REF!)</f>
        <v/>
      </c>
      <c r="D41" s="91" t="str">
        <f>IF(Tabla2[[#This Row],[Productos ]]="","",'[1]Formulario PPGR1'!#REF!)</f>
        <v/>
      </c>
      <c r="E41" s="91" t="str">
        <f>IF(Tabla2[[#This Row],[Productos ]]="","",'[1]Formulario PPGR1'!#REF!)</f>
        <v/>
      </c>
      <c r="F41" s="91" t="str">
        <f>IF(Tabla2[[#This Row],[Productos ]]="","",'[1]Formulario PPGR1'!#REF!)</f>
        <v/>
      </c>
      <c r="G41" s="92"/>
      <c r="H41" s="92" t="s">
        <v>345</v>
      </c>
      <c r="I41" s="92" t="s">
        <v>346</v>
      </c>
      <c r="J41" s="93"/>
      <c r="K41" s="93"/>
      <c r="L41" s="93">
        <v>1</v>
      </c>
      <c r="M41" s="93"/>
      <c r="N41" s="93"/>
      <c r="O41" s="93">
        <v>1</v>
      </c>
      <c r="P41" s="93"/>
      <c r="Q41" s="93"/>
      <c r="R41" s="93">
        <v>1</v>
      </c>
      <c r="S41" s="93"/>
      <c r="T41" s="93"/>
      <c r="U41" s="93">
        <v>1</v>
      </c>
      <c r="V41" s="94">
        <f t="shared" si="3"/>
        <v>4</v>
      </c>
      <c r="W41" s="81" t="s">
        <v>291</v>
      </c>
      <c r="X41" s="81"/>
      <c r="Y41" s="92"/>
      <c r="Z41" s="95" t="s">
        <v>321</v>
      </c>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row>
    <row r="42" spans="2:54" s="39" customFormat="1" ht="37.15" hidden="1" customHeight="1" x14ac:dyDescent="0.2">
      <c r="B42" s="91" t="str">
        <f>IF(Tabla2[[#This Row],[Productos ]]="","",CONCATENATE(Tabla2[[#This Row],[POA]],".",Tabla2[[#This Row],[SRS]],".",Tabla2[[#This Row],[AREA]],".",Tabla2[[#This Row],[TIPO]]))</f>
        <v/>
      </c>
      <c r="C42" s="91" t="str">
        <f>IF(Tabla2[[#This Row],[Productos ]]="","",'[1]Formulario PPGR1'!#REF!)</f>
        <v/>
      </c>
      <c r="D42" s="91" t="str">
        <f>IF(Tabla2[[#This Row],[Productos ]]="","",'[1]Formulario PPGR1'!#REF!)</f>
        <v/>
      </c>
      <c r="E42" s="91" t="str">
        <f>IF(Tabla2[[#This Row],[Productos ]]="","",'[1]Formulario PPGR1'!#REF!)</f>
        <v/>
      </c>
      <c r="F42" s="91" t="str">
        <f>IF(Tabla2[[#This Row],[Productos ]]="","",'[1]Formulario PPGR1'!#REF!)</f>
        <v/>
      </c>
      <c r="G42" s="92"/>
      <c r="H42" s="92" t="s">
        <v>347</v>
      </c>
      <c r="I42" s="92" t="s">
        <v>348</v>
      </c>
      <c r="J42" s="93"/>
      <c r="K42" s="93"/>
      <c r="L42" s="93">
        <v>1</v>
      </c>
      <c r="M42" s="93"/>
      <c r="N42" s="93"/>
      <c r="O42" s="93">
        <v>1</v>
      </c>
      <c r="P42" s="93"/>
      <c r="Q42" s="93"/>
      <c r="R42" s="93">
        <v>1</v>
      </c>
      <c r="S42" s="93"/>
      <c r="T42" s="93"/>
      <c r="U42" s="93">
        <v>1</v>
      </c>
      <c r="V42" s="94">
        <f t="shared" si="3"/>
        <v>4</v>
      </c>
      <c r="W42" s="81" t="s">
        <v>291</v>
      </c>
      <c r="X42" s="81"/>
      <c r="Y42" s="92"/>
      <c r="Z42" s="95" t="s">
        <v>321</v>
      </c>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row>
    <row r="43" spans="2:54" s="39" customFormat="1" ht="36" hidden="1" customHeight="1" x14ac:dyDescent="0.2">
      <c r="B43" s="91" t="str">
        <f>IF(Tabla2[[#This Row],[Productos ]]="","",CONCATENATE(Tabla2[[#This Row],[POA]],".",Tabla2[[#This Row],[SRS]],".",Tabla2[[#This Row],[AREA]],".",Tabla2[[#This Row],[TIPO]]))</f>
        <v/>
      </c>
      <c r="C43" s="91" t="str">
        <f>IF(Tabla2[[#This Row],[Productos ]]="","",'[1]Formulario PPGR1'!#REF!)</f>
        <v/>
      </c>
      <c r="D43" s="91" t="str">
        <f>IF(Tabla2[[#This Row],[Productos ]]="","",'[1]Formulario PPGR1'!#REF!)</f>
        <v/>
      </c>
      <c r="E43" s="91" t="str">
        <f>IF(Tabla2[[#This Row],[Productos ]]="","",'[1]Formulario PPGR1'!#REF!)</f>
        <v/>
      </c>
      <c r="F43" s="91" t="str">
        <f>IF(Tabla2[[#This Row],[Productos ]]="","",'[1]Formulario PPGR1'!#REF!)</f>
        <v/>
      </c>
      <c r="G43" s="92"/>
      <c r="H43" s="92" t="s">
        <v>349</v>
      </c>
      <c r="I43" s="92" t="s">
        <v>350</v>
      </c>
      <c r="J43" s="93"/>
      <c r="K43" s="93"/>
      <c r="L43" s="93">
        <v>1</v>
      </c>
      <c r="M43" s="93"/>
      <c r="N43" s="93"/>
      <c r="O43" s="93">
        <v>1</v>
      </c>
      <c r="P43" s="93"/>
      <c r="Q43" s="93"/>
      <c r="R43" s="93">
        <v>1</v>
      </c>
      <c r="S43" s="93"/>
      <c r="T43" s="93"/>
      <c r="U43" s="93">
        <v>1</v>
      </c>
      <c r="V43" s="94">
        <f t="shared" si="3"/>
        <v>4</v>
      </c>
      <c r="W43" s="81" t="s">
        <v>275</v>
      </c>
      <c r="X43" s="81"/>
      <c r="Y43" s="92"/>
      <c r="Z43" s="95" t="s">
        <v>321</v>
      </c>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row>
    <row r="44" spans="2:54" s="39" customFormat="1" ht="53.45" hidden="1" customHeight="1" x14ac:dyDescent="0.2">
      <c r="B44" s="91" t="str">
        <f>IF(Tabla2[[#This Row],[Productos ]]="","",CONCATENATE(Tabla2[[#This Row],[POA]],".",Tabla2[[#This Row],[SRS]],".",Tabla2[[#This Row],[AREA]],".",Tabla2[[#This Row],[TIPO]]))</f>
        <v/>
      </c>
      <c r="C44" s="91" t="str">
        <f>IF(Tabla2[[#This Row],[Productos ]]="","",'[1]Formulario PPGR1'!#REF!)</f>
        <v/>
      </c>
      <c r="D44" s="91" t="str">
        <f>IF(Tabla2[[#This Row],[Productos ]]="","",'[1]Formulario PPGR1'!#REF!)</f>
        <v/>
      </c>
      <c r="E44" s="91" t="str">
        <f>IF(Tabla2[[#This Row],[Productos ]]="","",'[1]Formulario PPGR1'!#REF!)</f>
        <v/>
      </c>
      <c r="F44" s="91" t="str">
        <f>IF(Tabla2[[#This Row],[Productos ]]="","",'[1]Formulario PPGR1'!#REF!)</f>
        <v/>
      </c>
      <c r="G44" s="92"/>
      <c r="H44" s="92" t="s">
        <v>351</v>
      </c>
      <c r="I44" s="92" t="s">
        <v>352</v>
      </c>
      <c r="J44" s="93"/>
      <c r="K44" s="93"/>
      <c r="L44" s="93"/>
      <c r="M44" s="93">
        <v>1</v>
      </c>
      <c r="N44" s="93"/>
      <c r="O44" s="93"/>
      <c r="P44" s="93"/>
      <c r="Q44" s="93">
        <v>1</v>
      </c>
      <c r="R44" s="93"/>
      <c r="S44" s="93"/>
      <c r="T44" s="93"/>
      <c r="U44" s="93">
        <v>1</v>
      </c>
      <c r="V44" s="94">
        <f t="shared" si="3"/>
        <v>3</v>
      </c>
      <c r="W44" s="81" t="s">
        <v>275</v>
      </c>
      <c r="X44" s="81"/>
      <c r="Y44" s="92"/>
      <c r="Z44" s="95" t="s">
        <v>321</v>
      </c>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row>
    <row r="45" spans="2:54" s="39" customFormat="1" ht="70.900000000000006" hidden="1" customHeight="1" x14ac:dyDescent="0.2">
      <c r="B45" s="91" t="str">
        <f>IF(Tabla2[[#This Row],[Productos ]]="","",CONCATENATE(Tabla2[[#This Row],[POA]],".",Tabla2[[#This Row],[SRS]],".",Tabla2[[#This Row],[AREA]],".",Tabla2[[#This Row],[TIPO]]))</f>
        <v/>
      </c>
      <c r="C45" s="91" t="str">
        <f>IF(Tabla2[[#This Row],[Productos ]]="","",'[1]Formulario PPGR1'!#REF!)</f>
        <v/>
      </c>
      <c r="D45" s="91" t="str">
        <f>IF(Tabla2[[#This Row],[Productos ]]="","",'[1]Formulario PPGR1'!#REF!)</f>
        <v/>
      </c>
      <c r="E45" s="91" t="str">
        <f>IF(Tabla2[[#This Row],[Productos ]]="","",'[1]Formulario PPGR1'!#REF!)</f>
        <v/>
      </c>
      <c r="F45" s="91" t="str">
        <f>IF(Tabla2[[#This Row],[Productos ]]="","",'[1]Formulario PPGR1'!#REF!)</f>
        <v/>
      </c>
      <c r="G45" s="92"/>
      <c r="H45" s="92" t="s">
        <v>353</v>
      </c>
      <c r="I45" s="92" t="s">
        <v>354</v>
      </c>
      <c r="J45" s="93"/>
      <c r="K45" s="93"/>
      <c r="L45" s="93">
        <v>1</v>
      </c>
      <c r="M45" s="93"/>
      <c r="N45" s="93"/>
      <c r="O45" s="93">
        <v>1</v>
      </c>
      <c r="P45" s="93"/>
      <c r="Q45" s="93"/>
      <c r="R45" s="93">
        <v>1</v>
      </c>
      <c r="S45" s="93"/>
      <c r="T45" s="93"/>
      <c r="U45" s="93">
        <v>1</v>
      </c>
      <c r="V45" s="94">
        <f t="shared" si="3"/>
        <v>4</v>
      </c>
      <c r="W45" s="81" t="s">
        <v>268</v>
      </c>
      <c r="X45" s="81" t="s">
        <v>285</v>
      </c>
      <c r="Y45" s="92"/>
      <c r="Z45" s="95" t="s">
        <v>321</v>
      </c>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row>
    <row r="46" spans="2:54" s="39" customFormat="1" ht="42" hidden="1" customHeight="1" x14ac:dyDescent="0.2">
      <c r="B46" s="91" t="str">
        <f>IF(Tabla2[[#This Row],[Productos ]]="","",CONCATENATE(Tabla2[[#This Row],[POA]],".",Tabla2[[#This Row],[SRS]],".",Tabla2[[#This Row],[AREA]],".",Tabla2[[#This Row],[TIPO]]))</f>
        <v/>
      </c>
      <c r="C46" s="91" t="str">
        <f>IF(Tabla2[[#This Row],[Productos ]]="","",'[1]Formulario PPGR1'!#REF!)</f>
        <v/>
      </c>
      <c r="D46" s="91" t="str">
        <f>IF(Tabla2[[#This Row],[Productos ]]="","",'[1]Formulario PPGR1'!#REF!)</f>
        <v/>
      </c>
      <c r="E46" s="91" t="str">
        <f>IF(Tabla2[[#This Row],[Productos ]]="","",'[1]Formulario PPGR1'!#REF!)</f>
        <v/>
      </c>
      <c r="F46" s="91" t="str">
        <f>IF(Tabla2[[#This Row],[Productos ]]="","",'[1]Formulario PPGR1'!#REF!)</f>
        <v/>
      </c>
      <c r="G46" s="92"/>
      <c r="H46" s="92" t="s">
        <v>355</v>
      </c>
      <c r="I46" s="92" t="s">
        <v>356</v>
      </c>
      <c r="J46" s="93"/>
      <c r="K46" s="93"/>
      <c r="L46" s="93">
        <v>1</v>
      </c>
      <c r="M46" s="93"/>
      <c r="N46" s="93"/>
      <c r="O46" s="93">
        <v>1</v>
      </c>
      <c r="P46" s="93"/>
      <c r="Q46" s="93"/>
      <c r="R46" s="93">
        <v>1</v>
      </c>
      <c r="S46" s="93"/>
      <c r="T46" s="93"/>
      <c r="U46" s="93">
        <v>1</v>
      </c>
      <c r="V46" s="94">
        <f t="shared" si="3"/>
        <v>4</v>
      </c>
      <c r="W46" s="81" t="s">
        <v>275</v>
      </c>
      <c r="X46" s="81"/>
      <c r="Y46" s="92"/>
      <c r="Z46" s="95" t="s">
        <v>321</v>
      </c>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row>
    <row r="47" spans="2:54" s="39" customFormat="1" ht="37.15" hidden="1" customHeight="1" x14ac:dyDescent="0.2">
      <c r="B47" s="91" t="str">
        <f>IF(Tabla2[[#This Row],[Productos ]]="","",CONCATENATE(Tabla2[[#This Row],[POA]],".",Tabla2[[#This Row],[SRS]],".",Tabla2[[#This Row],[AREA]],".",Tabla2[[#This Row],[TIPO]]))</f>
        <v/>
      </c>
      <c r="C47" s="91" t="str">
        <f>IF(Tabla2[[#This Row],[Productos ]]="","",'[1]Formulario PPGR1'!#REF!)</f>
        <v/>
      </c>
      <c r="D47" s="91" t="str">
        <f>IF(Tabla2[[#This Row],[Productos ]]="","",'[1]Formulario PPGR1'!#REF!)</f>
        <v/>
      </c>
      <c r="E47" s="91" t="str">
        <f>IF(Tabla2[[#This Row],[Productos ]]="","",'[1]Formulario PPGR1'!#REF!)</f>
        <v/>
      </c>
      <c r="F47" s="91" t="str">
        <f>IF(Tabla2[[#This Row],[Productos ]]="","",'[1]Formulario PPGR1'!#REF!)</f>
        <v/>
      </c>
      <c r="G47" s="92"/>
      <c r="H47" s="92" t="s">
        <v>357</v>
      </c>
      <c r="I47" s="92" t="s">
        <v>358</v>
      </c>
      <c r="J47" s="93"/>
      <c r="K47" s="93"/>
      <c r="L47" s="93">
        <v>1</v>
      </c>
      <c r="M47" s="93"/>
      <c r="N47" s="93"/>
      <c r="O47" s="93">
        <v>1</v>
      </c>
      <c r="P47" s="93"/>
      <c r="Q47" s="93"/>
      <c r="R47" s="93">
        <v>1</v>
      </c>
      <c r="S47" s="93"/>
      <c r="T47" s="93"/>
      <c r="U47" s="93"/>
      <c r="V47" s="94">
        <f t="shared" si="3"/>
        <v>3</v>
      </c>
      <c r="W47" s="81" t="s">
        <v>275</v>
      </c>
      <c r="X47" s="81"/>
      <c r="Y47" s="92"/>
      <c r="Z47" s="95" t="s">
        <v>321</v>
      </c>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row>
    <row r="48" spans="2:54" s="39" customFormat="1" ht="44.45" hidden="1" customHeight="1" x14ac:dyDescent="0.2">
      <c r="B48" s="91" t="str">
        <f>IF(Tabla2[[#This Row],[Productos ]]="","",CONCATENATE(Tabla2[[#This Row],[POA]],".",Tabla2[[#This Row],[SRS]],".",Tabla2[[#This Row],[AREA]],".",Tabla2[[#This Row],[TIPO]]))</f>
        <v/>
      </c>
      <c r="C48" s="91" t="str">
        <f>IF(Tabla2[[#This Row],[Productos ]]="","",'[1]Formulario PPGR1'!#REF!)</f>
        <v/>
      </c>
      <c r="D48" s="91" t="str">
        <f>IF(Tabla2[[#This Row],[Productos ]]="","",'[1]Formulario PPGR1'!#REF!)</f>
        <v/>
      </c>
      <c r="E48" s="91" t="str">
        <f>IF(Tabla2[[#This Row],[Productos ]]="","",'[1]Formulario PPGR1'!#REF!)</f>
        <v/>
      </c>
      <c r="F48" s="91" t="str">
        <f>IF(Tabla2[[#This Row],[Productos ]]="","",'[1]Formulario PPGR1'!#REF!)</f>
        <v/>
      </c>
      <c r="G48" s="92"/>
      <c r="H48" s="92" t="s">
        <v>359</v>
      </c>
      <c r="I48" s="92" t="s">
        <v>360</v>
      </c>
      <c r="J48" s="93"/>
      <c r="K48" s="93"/>
      <c r="L48" s="93">
        <v>1</v>
      </c>
      <c r="M48" s="93"/>
      <c r="N48" s="93"/>
      <c r="O48" s="93">
        <v>1</v>
      </c>
      <c r="P48" s="93"/>
      <c r="Q48" s="93"/>
      <c r="R48" s="93">
        <v>1</v>
      </c>
      <c r="S48" s="93"/>
      <c r="T48" s="93"/>
      <c r="U48" s="93">
        <v>1</v>
      </c>
      <c r="V48" s="94">
        <f t="shared" si="3"/>
        <v>4</v>
      </c>
      <c r="W48" s="81" t="s">
        <v>275</v>
      </c>
      <c r="X48" s="81"/>
      <c r="Y48" s="92"/>
      <c r="Z48" s="95" t="s">
        <v>321</v>
      </c>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row>
    <row r="49" spans="2:54" s="39" customFormat="1" ht="39" hidden="1" customHeight="1" x14ac:dyDescent="0.2">
      <c r="B49" s="91" t="str">
        <f>IF(Tabla2[[#This Row],[Productos ]]="","",CONCATENATE(Tabla2[[#This Row],[POA]],".",Tabla2[[#This Row],[SRS]],".",Tabla2[[#This Row],[AREA]],".",Tabla2[[#This Row],[TIPO]]))</f>
        <v/>
      </c>
      <c r="C49" s="91" t="str">
        <f>IF(Tabla2[[#This Row],[Productos ]]="","",'[1]Formulario PPGR1'!#REF!)</f>
        <v/>
      </c>
      <c r="D49" s="91" t="str">
        <f>IF(Tabla2[[#This Row],[Productos ]]="","",'[1]Formulario PPGR1'!#REF!)</f>
        <v/>
      </c>
      <c r="E49" s="91" t="str">
        <f>IF(Tabla2[[#This Row],[Productos ]]="","",'[1]Formulario PPGR1'!#REF!)</f>
        <v/>
      </c>
      <c r="F49" s="91" t="str">
        <f>IF(Tabla2[[#This Row],[Productos ]]="","",'[1]Formulario PPGR1'!#REF!)</f>
        <v/>
      </c>
      <c r="G49" s="92"/>
      <c r="H49" s="92" t="s">
        <v>361</v>
      </c>
      <c r="I49" s="92" t="s">
        <v>362</v>
      </c>
      <c r="J49" s="93"/>
      <c r="K49" s="93"/>
      <c r="L49" s="93"/>
      <c r="M49" s="93"/>
      <c r="N49" s="93">
        <v>1</v>
      </c>
      <c r="O49" s="93"/>
      <c r="P49" s="93"/>
      <c r="Q49" s="93"/>
      <c r="R49" s="93"/>
      <c r="S49" s="93">
        <v>1</v>
      </c>
      <c r="T49" s="93"/>
      <c r="U49" s="93"/>
      <c r="V49" s="94">
        <f t="shared" si="3"/>
        <v>2</v>
      </c>
      <c r="W49" s="81" t="s">
        <v>363</v>
      </c>
      <c r="X49" s="81"/>
      <c r="Y49" s="92"/>
      <c r="Z49" s="95" t="s">
        <v>321</v>
      </c>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row>
    <row r="50" spans="2:54" s="39" customFormat="1" ht="35.450000000000003" hidden="1" customHeight="1" x14ac:dyDescent="0.2">
      <c r="B50" s="91" t="str">
        <f>IF(Tabla2[[#This Row],[Productos ]]="","",CONCATENATE(Tabla2[[#This Row],[POA]],".",Tabla2[[#This Row],[SRS]],".",Tabla2[[#This Row],[AREA]],".",Tabla2[[#This Row],[TIPO]]))</f>
        <v/>
      </c>
      <c r="C50" s="91" t="str">
        <f>IF(Tabla2[[#This Row],[Productos ]]="","",'[1]Formulario PPGR1'!#REF!)</f>
        <v/>
      </c>
      <c r="D50" s="91" t="str">
        <f>IF(Tabla2[[#This Row],[Productos ]]="","",'[1]Formulario PPGR1'!#REF!)</f>
        <v/>
      </c>
      <c r="E50" s="91" t="str">
        <f>IF(Tabla2[[#This Row],[Productos ]]="","",'[1]Formulario PPGR1'!#REF!)</f>
        <v/>
      </c>
      <c r="F50" s="91" t="str">
        <f>IF(Tabla2[[#This Row],[Productos ]]="","",'[1]Formulario PPGR1'!#REF!)</f>
        <v/>
      </c>
      <c r="G50" s="92"/>
      <c r="H50" s="92" t="s">
        <v>364</v>
      </c>
      <c r="I50" s="92" t="s">
        <v>365</v>
      </c>
      <c r="J50" s="93"/>
      <c r="K50" s="93"/>
      <c r="L50" s="93">
        <v>1</v>
      </c>
      <c r="M50" s="93"/>
      <c r="N50" s="93"/>
      <c r="O50" s="93">
        <v>1</v>
      </c>
      <c r="P50" s="93"/>
      <c r="Q50" s="93"/>
      <c r="R50" s="93"/>
      <c r="S50" s="93">
        <v>1</v>
      </c>
      <c r="T50" s="93"/>
      <c r="U50" s="93"/>
      <c r="V50" s="94">
        <f t="shared" si="3"/>
        <v>3</v>
      </c>
      <c r="W50" s="81" t="s">
        <v>275</v>
      </c>
      <c r="X50" s="81"/>
      <c r="Y50" s="92"/>
      <c r="Z50" s="95" t="s">
        <v>321</v>
      </c>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row>
    <row r="51" spans="2:54" s="39" customFormat="1" ht="35.450000000000003" hidden="1" customHeight="1" x14ac:dyDescent="0.2">
      <c r="B51" s="91" t="str">
        <f>IF(Tabla2[[#This Row],[Productos ]]="","",CONCATENATE(Tabla2[[#This Row],[POA]],".",Tabla2[[#This Row],[SRS]],".",Tabla2[[#This Row],[AREA]],".",Tabla2[[#This Row],[TIPO]]))</f>
        <v/>
      </c>
      <c r="C51" s="91" t="str">
        <f>IF(Tabla2[[#This Row],[Productos ]]="","",'[1]Formulario PPGR1'!#REF!)</f>
        <v/>
      </c>
      <c r="D51" s="91" t="str">
        <f>IF(Tabla2[[#This Row],[Productos ]]="","",'[1]Formulario PPGR1'!#REF!)</f>
        <v/>
      </c>
      <c r="E51" s="91" t="str">
        <f>IF(Tabla2[[#This Row],[Productos ]]="","",'[1]Formulario PPGR1'!#REF!)</f>
        <v/>
      </c>
      <c r="F51" s="91" t="str">
        <f>IF(Tabla2[[#This Row],[Productos ]]="","",'[1]Formulario PPGR1'!#REF!)</f>
        <v/>
      </c>
      <c r="G51" s="92"/>
      <c r="H51" s="92" t="s">
        <v>366</v>
      </c>
      <c r="I51" s="96" t="s">
        <v>367</v>
      </c>
      <c r="J51" s="97"/>
      <c r="K51" s="97"/>
      <c r="L51" s="97">
        <v>1</v>
      </c>
      <c r="M51" s="97"/>
      <c r="N51" s="97"/>
      <c r="O51" s="97">
        <v>1</v>
      </c>
      <c r="P51" s="97"/>
      <c r="Q51" s="97"/>
      <c r="R51" s="97">
        <v>1</v>
      </c>
      <c r="S51" s="97"/>
      <c r="T51" s="97"/>
      <c r="U51" s="97">
        <v>1</v>
      </c>
      <c r="V51" s="94">
        <f>SUM(Tabla2[[#This Row],[Ene]:[Dic]])</f>
        <v>4</v>
      </c>
      <c r="W51" s="81" t="s">
        <v>275</v>
      </c>
      <c r="X51" s="81" t="s">
        <v>368</v>
      </c>
      <c r="Y51" s="92"/>
      <c r="Z51" s="98" t="s">
        <v>336</v>
      </c>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row>
    <row r="52" spans="2:54" s="39" customFormat="1" ht="65.45" hidden="1" customHeight="1" x14ac:dyDescent="0.2">
      <c r="B52" s="91" t="e">
        <f>IF(Tabla2[[#This Row],[Productos ]]="","",CONCATENATE(Tabla2[[#This Row],[POA]],".",Tabla2[[#This Row],[SRS]],".",Tabla2[[#This Row],[AREA]],".",Tabla2[[#This Row],[TIPO]]))</f>
        <v>#REF!</v>
      </c>
      <c r="C52" s="91" t="e">
        <f>IF(Tabla2[[#This Row],[Productos ]]="","",'[1]Formulario PPGR1'!#REF!)</f>
        <v>#REF!</v>
      </c>
      <c r="D52" s="91" t="e">
        <f>IF(Tabla2[[#This Row],[Productos ]]="","",'[1]Formulario PPGR1'!#REF!)</f>
        <v>#REF!</v>
      </c>
      <c r="E52" s="91" t="e">
        <f>IF(Tabla2[[#This Row],[Productos ]]="","",'[1]Formulario PPGR1'!#REF!)</f>
        <v>#REF!</v>
      </c>
      <c r="F52" s="91" t="e">
        <f>IF(Tabla2[[#This Row],[Productos ]]="","",'[1]Formulario PPGR1'!#REF!)</f>
        <v>#REF!</v>
      </c>
      <c r="G52" s="92" t="s">
        <v>104</v>
      </c>
      <c r="H52" s="92" t="s">
        <v>369</v>
      </c>
      <c r="I52" s="92" t="s">
        <v>370</v>
      </c>
      <c r="J52" s="93"/>
      <c r="K52" s="93"/>
      <c r="L52" s="93">
        <v>1</v>
      </c>
      <c r="M52" s="93"/>
      <c r="N52" s="93"/>
      <c r="O52" s="93">
        <v>1</v>
      </c>
      <c r="P52" s="93"/>
      <c r="Q52" s="93"/>
      <c r="R52" s="93">
        <v>1</v>
      </c>
      <c r="S52" s="93"/>
      <c r="T52" s="93"/>
      <c r="U52" s="93">
        <v>1</v>
      </c>
      <c r="V52" s="94">
        <f t="shared" si="3"/>
        <v>4</v>
      </c>
      <c r="W52" s="81" t="s">
        <v>368</v>
      </c>
      <c r="X52" s="81"/>
      <c r="Y52" s="92"/>
      <c r="Z52" s="95" t="s">
        <v>371</v>
      </c>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row>
    <row r="53" spans="2:54" s="39" customFormat="1" ht="64.150000000000006" hidden="1" customHeight="1" x14ac:dyDescent="0.2">
      <c r="B53" s="91" t="str">
        <f>IF(Tabla2[[#This Row],[Productos ]]="","",CONCATENATE(Tabla2[[#This Row],[POA]],".",Tabla2[[#This Row],[SRS]],".",Tabla2[[#This Row],[AREA]],".",Tabla2[[#This Row],[TIPO]]))</f>
        <v/>
      </c>
      <c r="C53" s="91" t="str">
        <f>IF(Tabla2[[#This Row],[Productos ]]="","",'[1]Formulario PPGR1'!#REF!)</f>
        <v/>
      </c>
      <c r="D53" s="91" t="str">
        <f>IF(Tabla2[[#This Row],[Productos ]]="","",'[1]Formulario PPGR1'!#REF!)</f>
        <v/>
      </c>
      <c r="E53" s="91" t="str">
        <f>IF(Tabla2[[#This Row],[Productos ]]="","",'[1]Formulario PPGR1'!#REF!)</f>
        <v/>
      </c>
      <c r="F53" s="91" t="str">
        <f>IF(Tabla2[[#This Row],[Productos ]]="","",'[1]Formulario PPGR1'!#REF!)</f>
        <v/>
      </c>
      <c r="G53" s="92"/>
      <c r="H53" s="92" t="s">
        <v>372</v>
      </c>
      <c r="I53" s="92" t="s">
        <v>373</v>
      </c>
      <c r="J53" s="93"/>
      <c r="K53" s="93"/>
      <c r="L53" s="93">
        <v>1</v>
      </c>
      <c r="M53" s="93"/>
      <c r="N53" s="93"/>
      <c r="O53" s="93">
        <v>1</v>
      </c>
      <c r="P53" s="93"/>
      <c r="Q53" s="93"/>
      <c r="R53" s="93">
        <v>1</v>
      </c>
      <c r="S53" s="93"/>
      <c r="T53" s="93"/>
      <c r="U53" s="93">
        <v>1</v>
      </c>
      <c r="V53" s="94">
        <f t="shared" si="3"/>
        <v>4</v>
      </c>
      <c r="W53" s="81" t="s">
        <v>275</v>
      </c>
      <c r="X53" s="81"/>
      <c r="Y53" s="92"/>
      <c r="Z53" s="95" t="s">
        <v>371</v>
      </c>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row>
    <row r="54" spans="2:54" s="39" customFormat="1" ht="45" hidden="1" customHeight="1" x14ac:dyDescent="0.2">
      <c r="B54" s="91" t="str">
        <f>IF(Tabla2[[#This Row],[Productos ]]="","",CONCATENATE(Tabla2[[#This Row],[POA]],".",Tabla2[[#This Row],[SRS]],".",Tabla2[[#This Row],[AREA]],".",Tabla2[[#This Row],[TIPO]]))</f>
        <v/>
      </c>
      <c r="C54" s="91" t="str">
        <f>IF(Tabla2[[#This Row],[Productos ]]="","",'[1]Formulario PPGR1'!#REF!)</f>
        <v/>
      </c>
      <c r="D54" s="91" t="str">
        <f>IF(Tabla2[[#This Row],[Productos ]]="","",'[1]Formulario PPGR1'!#REF!)</f>
        <v/>
      </c>
      <c r="E54" s="91" t="str">
        <f>IF(Tabla2[[#This Row],[Productos ]]="","",'[1]Formulario PPGR1'!#REF!)</f>
        <v/>
      </c>
      <c r="F54" s="91" t="str">
        <f>IF(Tabla2[[#This Row],[Productos ]]="","",'[1]Formulario PPGR1'!#REF!)</f>
        <v/>
      </c>
      <c r="G54" s="92"/>
      <c r="H54" s="92" t="s">
        <v>374</v>
      </c>
      <c r="I54" s="92" t="s">
        <v>375</v>
      </c>
      <c r="J54" s="99"/>
      <c r="K54" s="99">
        <v>1</v>
      </c>
      <c r="L54" s="99"/>
      <c r="M54" s="99"/>
      <c r="N54" s="99"/>
      <c r="O54" s="99"/>
      <c r="P54" s="99"/>
      <c r="Q54" s="99"/>
      <c r="R54" s="99"/>
      <c r="S54" s="99"/>
      <c r="T54" s="99"/>
      <c r="U54" s="99"/>
      <c r="V54" s="100">
        <f t="shared" si="3"/>
        <v>1</v>
      </c>
      <c r="W54" s="81" t="s">
        <v>268</v>
      </c>
      <c r="X54" s="81"/>
      <c r="Y54" s="92"/>
      <c r="Z54" s="95" t="s">
        <v>333</v>
      </c>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row>
    <row r="55" spans="2:54" s="39" customFormat="1" ht="25.5" hidden="1" x14ac:dyDescent="0.2">
      <c r="B55" s="91" t="e">
        <f>IF(Tabla2[[#This Row],[Productos ]]="","",CONCATENATE(Tabla2[[#This Row],[POA]],".",Tabla2[[#This Row],[SRS]],".",Tabla2[[#This Row],[AREA]],".",Tabla2[[#This Row],[TIPO]]))</f>
        <v>#REF!</v>
      </c>
      <c r="C55" s="91" t="e">
        <f>IF(Tabla2[[#This Row],[Productos ]]="","",'[1]Formulario PPGR1'!#REF!)</f>
        <v>#REF!</v>
      </c>
      <c r="D55" s="91" t="e">
        <f>IF(Tabla2[[#This Row],[Productos ]]="","",'[1]Formulario PPGR1'!#REF!)</f>
        <v>#REF!</v>
      </c>
      <c r="E55" s="91" t="e">
        <f>IF(Tabla2[[#This Row],[Productos ]]="","",'[1]Formulario PPGR1'!#REF!)</f>
        <v>#REF!</v>
      </c>
      <c r="F55" s="91" t="e">
        <f>IF(Tabla2[[#This Row],[Productos ]]="","",'[1]Formulario PPGR1'!#REF!)</f>
        <v>#REF!</v>
      </c>
      <c r="G55" s="92" t="s">
        <v>108</v>
      </c>
      <c r="H55" s="92" t="s">
        <v>376</v>
      </c>
      <c r="I55" s="92" t="s">
        <v>377</v>
      </c>
      <c r="J55" s="93"/>
      <c r="K55" s="93"/>
      <c r="L55" s="93">
        <v>1</v>
      </c>
      <c r="M55" s="93"/>
      <c r="N55" s="93"/>
      <c r="O55" s="93">
        <v>1</v>
      </c>
      <c r="P55" s="93"/>
      <c r="Q55" s="93"/>
      <c r="R55" s="93">
        <v>1</v>
      </c>
      <c r="S55" s="93"/>
      <c r="T55" s="93"/>
      <c r="U55" s="93">
        <v>1</v>
      </c>
      <c r="V55" s="94">
        <f t="shared" si="3"/>
        <v>4</v>
      </c>
      <c r="W55" s="81" t="s">
        <v>275</v>
      </c>
      <c r="X55" s="81"/>
      <c r="Y55" s="92"/>
      <c r="Z55" s="95" t="s">
        <v>333</v>
      </c>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row>
    <row r="56" spans="2:54" s="39" customFormat="1" ht="34.9" hidden="1" customHeight="1" x14ac:dyDescent="0.2">
      <c r="B56" s="91" t="str">
        <f>IF(Tabla2[[#This Row],[Productos ]]="","",CONCATENATE(Tabla2[[#This Row],[POA]],".",Tabla2[[#This Row],[SRS]],".",Tabla2[[#This Row],[AREA]],".",Tabla2[[#This Row],[TIPO]]))</f>
        <v/>
      </c>
      <c r="C56" s="91" t="str">
        <f>IF(Tabla2[[#This Row],[Productos ]]="","",'[1]Formulario PPGR1'!#REF!)</f>
        <v/>
      </c>
      <c r="D56" s="91" t="str">
        <f>IF(Tabla2[[#This Row],[Productos ]]="","",'[1]Formulario PPGR1'!#REF!)</f>
        <v/>
      </c>
      <c r="E56" s="91" t="str">
        <f>IF(Tabla2[[#This Row],[Productos ]]="","",'[1]Formulario PPGR1'!#REF!)</f>
        <v/>
      </c>
      <c r="F56" s="91" t="str">
        <f>IF(Tabla2[[#This Row],[Productos ]]="","",'[1]Formulario PPGR1'!#REF!)</f>
        <v/>
      </c>
      <c r="G56" s="92"/>
      <c r="H56" s="92" t="s">
        <v>378</v>
      </c>
      <c r="I56" s="92" t="s">
        <v>379</v>
      </c>
      <c r="J56" s="93"/>
      <c r="K56" s="93"/>
      <c r="L56" s="93">
        <v>1</v>
      </c>
      <c r="M56" s="93"/>
      <c r="N56" s="93"/>
      <c r="O56" s="93">
        <v>1</v>
      </c>
      <c r="P56" s="93"/>
      <c r="Q56" s="93"/>
      <c r="R56" s="93">
        <v>1</v>
      </c>
      <c r="S56" s="93"/>
      <c r="T56" s="93"/>
      <c r="U56" s="93">
        <v>1</v>
      </c>
      <c r="V56" s="94">
        <f t="shared" si="3"/>
        <v>4</v>
      </c>
      <c r="W56" s="81" t="s">
        <v>275</v>
      </c>
      <c r="X56" s="81" t="s">
        <v>272</v>
      </c>
      <c r="Y56" s="92"/>
      <c r="Z56" s="95" t="s">
        <v>333</v>
      </c>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row>
    <row r="57" spans="2:54" s="39" customFormat="1" ht="38.25" hidden="1" x14ac:dyDescent="0.2">
      <c r="B57" s="91" t="e">
        <f>IF(Tabla2[[#This Row],[Productos ]]="","",CONCATENATE(Tabla2[[#This Row],[POA]],".",Tabla2[[#This Row],[SRS]],".",Tabla2[[#This Row],[AREA]],".",Tabla2[[#This Row],[TIPO]]))</f>
        <v>#REF!</v>
      </c>
      <c r="C57" s="91" t="e">
        <f>IF(Tabla2[[#This Row],[Productos ]]="","",'[1]Formulario PPGR1'!#REF!)</f>
        <v>#REF!</v>
      </c>
      <c r="D57" s="91" t="e">
        <f>IF(Tabla2[[#This Row],[Productos ]]="","",'[1]Formulario PPGR1'!#REF!)</f>
        <v>#REF!</v>
      </c>
      <c r="E57" s="91" t="e">
        <f>IF(Tabla2[[#This Row],[Productos ]]="","",'[1]Formulario PPGR1'!#REF!)</f>
        <v>#REF!</v>
      </c>
      <c r="F57" s="91" t="e">
        <f>IF(Tabla2[[#This Row],[Productos ]]="","",'[1]Formulario PPGR1'!#REF!)</f>
        <v>#REF!</v>
      </c>
      <c r="G57" s="92" t="s">
        <v>112</v>
      </c>
      <c r="H57" s="92" t="s">
        <v>380</v>
      </c>
      <c r="I57" s="92" t="s">
        <v>381</v>
      </c>
      <c r="J57" s="93"/>
      <c r="K57" s="93">
        <v>1</v>
      </c>
      <c r="L57" s="93"/>
      <c r="M57" s="93"/>
      <c r="N57" s="93"/>
      <c r="O57" s="93">
        <v>1</v>
      </c>
      <c r="P57" s="93"/>
      <c r="Q57" s="93"/>
      <c r="R57" s="93"/>
      <c r="S57" s="93"/>
      <c r="T57" s="93"/>
      <c r="U57" s="93"/>
      <c r="V57" s="94">
        <f t="shared" si="3"/>
        <v>2</v>
      </c>
      <c r="W57" s="81" t="s">
        <v>275</v>
      </c>
      <c r="X57" s="81"/>
      <c r="Y57" s="92"/>
      <c r="Z57" s="95" t="s">
        <v>333</v>
      </c>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row>
    <row r="58" spans="2:54" s="39" customFormat="1" ht="51" hidden="1" customHeight="1" x14ac:dyDescent="0.2">
      <c r="B58" s="91" t="str">
        <f>IF(Tabla2[[#This Row],[Productos ]]="","",CONCATENATE(Tabla2[[#This Row],[POA]],".",Tabla2[[#This Row],[SRS]],".",Tabla2[[#This Row],[AREA]],".",Tabla2[[#This Row],[TIPO]]))</f>
        <v/>
      </c>
      <c r="C58" s="91" t="str">
        <f>IF(Tabla2[[#This Row],[Productos ]]="","",'[1]Formulario PPGR1'!#REF!)</f>
        <v/>
      </c>
      <c r="D58" s="91" t="str">
        <f>IF(Tabla2[[#This Row],[Productos ]]="","",'[1]Formulario PPGR1'!#REF!)</f>
        <v/>
      </c>
      <c r="E58" s="91" t="str">
        <f>IF(Tabla2[[#This Row],[Productos ]]="","",'[1]Formulario PPGR1'!#REF!)</f>
        <v/>
      </c>
      <c r="F58" s="91" t="str">
        <f>IF(Tabla2[[#This Row],[Productos ]]="","",'[1]Formulario PPGR1'!#REF!)</f>
        <v/>
      </c>
      <c r="G58" s="92"/>
      <c r="H58" s="92" t="s">
        <v>382</v>
      </c>
      <c r="I58" s="92" t="s">
        <v>383</v>
      </c>
      <c r="J58" s="93"/>
      <c r="K58" s="93"/>
      <c r="L58" s="93"/>
      <c r="M58" s="93">
        <v>1</v>
      </c>
      <c r="N58" s="93"/>
      <c r="O58" s="93"/>
      <c r="P58" s="93"/>
      <c r="Q58" s="93">
        <v>1</v>
      </c>
      <c r="R58" s="93"/>
      <c r="S58" s="93"/>
      <c r="T58" s="93"/>
      <c r="U58" s="93">
        <v>1</v>
      </c>
      <c r="V58" s="94">
        <f t="shared" si="3"/>
        <v>3</v>
      </c>
      <c r="W58" s="81" t="s">
        <v>268</v>
      </c>
      <c r="X58" s="81" t="s">
        <v>285</v>
      </c>
      <c r="Y58" s="92"/>
      <c r="Z58" s="95" t="s">
        <v>333</v>
      </c>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row>
    <row r="59" spans="2:54" s="39" customFormat="1" ht="51" hidden="1" customHeight="1" x14ac:dyDescent="0.2">
      <c r="B59" s="91" t="e">
        <f>IF(Tabla2[[#This Row],[Productos ]]="","",CONCATENATE(Tabla2[[#This Row],[POA]],".",Tabla2[[#This Row],[SRS]],".",Tabla2[[#This Row],[AREA]],".",Tabla2[[#This Row],[TIPO]]))</f>
        <v>#REF!</v>
      </c>
      <c r="C59" s="91" t="e">
        <f>IF(Tabla2[[#This Row],[Productos ]]="","",'[1]Formulario PPGR1'!#REF!)</f>
        <v>#REF!</v>
      </c>
      <c r="D59" s="91" t="e">
        <f>IF(Tabla2[[#This Row],[Productos ]]="","",'[1]Formulario PPGR1'!#REF!)</f>
        <v>#REF!</v>
      </c>
      <c r="E59" s="91" t="e">
        <f>IF(Tabla2[[#This Row],[Productos ]]="","",'[1]Formulario PPGR1'!#REF!)</f>
        <v>#REF!</v>
      </c>
      <c r="F59" s="91" t="e">
        <f>IF(Tabla2[[#This Row],[Productos ]]="","",'[1]Formulario PPGR1'!#REF!)</f>
        <v>#REF!</v>
      </c>
      <c r="G59" s="92" t="s">
        <v>114</v>
      </c>
      <c r="H59" s="92" t="s">
        <v>384</v>
      </c>
      <c r="I59" s="92" t="s">
        <v>385</v>
      </c>
      <c r="J59" s="93"/>
      <c r="K59" s="93"/>
      <c r="L59" s="93">
        <v>1</v>
      </c>
      <c r="M59" s="93"/>
      <c r="N59" s="93"/>
      <c r="O59" s="93"/>
      <c r="P59" s="93">
        <v>1</v>
      </c>
      <c r="Q59" s="93"/>
      <c r="R59" s="93"/>
      <c r="S59" s="93"/>
      <c r="T59" s="93"/>
      <c r="U59" s="93"/>
      <c r="V59" s="94">
        <f>SUM(Tabla2[[#This Row],[Ene]:[Dic]])</f>
        <v>2</v>
      </c>
      <c r="W59" s="81" t="s">
        <v>268</v>
      </c>
      <c r="X59" s="81"/>
      <c r="Y59" s="92"/>
      <c r="Z59" s="95" t="s">
        <v>294</v>
      </c>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row>
    <row r="60" spans="2:54" s="39" customFormat="1" ht="51" hidden="1" customHeight="1" x14ac:dyDescent="0.2">
      <c r="B60" s="91" t="str">
        <f>IF(Tabla2[[#This Row],[Productos ]]="","",CONCATENATE(Tabla2[[#This Row],[POA]],".",Tabla2[[#This Row],[SRS]],".",Tabla2[[#This Row],[AREA]],".",Tabla2[[#This Row],[TIPO]]))</f>
        <v/>
      </c>
      <c r="C60" s="91" t="str">
        <f>IF(Tabla2[[#This Row],[Productos ]]="","",'[1]Formulario PPGR1'!#REF!)</f>
        <v/>
      </c>
      <c r="D60" s="91" t="str">
        <f>IF(Tabla2[[#This Row],[Productos ]]="","",'[1]Formulario PPGR1'!#REF!)</f>
        <v/>
      </c>
      <c r="E60" s="91" t="str">
        <f>IF(Tabla2[[#This Row],[Productos ]]="","",'[1]Formulario PPGR1'!#REF!)</f>
        <v/>
      </c>
      <c r="F60" s="91" t="str">
        <f>IF(Tabla2[[#This Row],[Productos ]]="","",'[1]Formulario PPGR1'!#REF!)</f>
        <v/>
      </c>
      <c r="G60" s="92"/>
      <c r="H60" s="92" t="s">
        <v>386</v>
      </c>
      <c r="I60" s="92" t="s">
        <v>387</v>
      </c>
      <c r="J60" s="93"/>
      <c r="K60" s="93"/>
      <c r="L60" s="93">
        <v>1</v>
      </c>
      <c r="M60" s="93"/>
      <c r="N60" s="93"/>
      <c r="O60" s="93">
        <v>1</v>
      </c>
      <c r="P60" s="93"/>
      <c r="Q60" s="93"/>
      <c r="R60" s="93">
        <v>1</v>
      </c>
      <c r="S60" s="93"/>
      <c r="T60" s="93"/>
      <c r="U60" s="93">
        <v>1</v>
      </c>
      <c r="V60" s="94">
        <f>SUM(Tabla2[[#This Row],[Ene]:[Dic]])</f>
        <v>4</v>
      </c>
      <c r="W60" s="81" t="s">
        <v>275</v>
      </c>
      <c r="X60" s="81"/>
      <c r="Y60" s="92"/>
      <c r="Z60" s="95" t="s">
        <v>294</v>
      </c>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row>
    <row r="61" spans="2:54" s="39" customFormat="1" ht="38.25" hidden="1" x14ac:dyDescent="0.2">
      <c r="B61" s="91" t="e">
        <f>IF(Tabla2[[#This Row],[Productos ]]="","",CONCATENATE(Tabla2[[#This Row],[POA]],".",Tabla2[[#This Row],[SRS]],".",Tabla2[[#This Row],[AREA]],".",Tabla2[[#This Row],[TIPO]]))</f>
        <v>#REF!</v>
      </c>
      <c r="C61" s="91" t="e">
        <f>IF(Tabla2[[#This Row],[Productos ]]="","",'[1]Formulario PPGR1'!#REF!)</f>
        <v>#REF!</v>
      </c>
      <c r="D61" s="91" t="e">
        <f>IF(Tabla2[[#This Row],[Productos ]]="","",'[1]Formulario PPGR1'!#REF!)</f>
        <v>#REF!</v>
      </c>
      <c r="E61" s="91" t="e">
        <f>IF(Tabla2[[#This Row],[Productos ]]="","",'[1]Formulario PPGR1'!#REF!)</f>
        <v>#REF!</v>
      </c>
      <c r="F61" s="91" t="e">
        <f>IF(Tabla2[[#This Row],[Productos ]]="","",'[1]Formulario PPGR1'!#REF!)</f>
        <v>#REF!</v>
      </c>
      <c r="G61" s="92" t="s">
        <v>388</v>
      </c>
      <c r="H61" s="92" t="s">
        <v>389</v>
      </c>
      <c r="I61" s="92" t="s">
        <v>390</v>
      </c>
      <c r="J61" s="93"/>
      <c r="K61" s="93"/>
      <c r="L61" s="93">
        <v>1</v>
      </c>
      <c r="M61" s="93"/>
      <c r="N61" s="93"/>
      <c r="O61" s="93">
        <v>1</v>
      </c>
      <c r="P61" s="93"/>
      <c r="Q61" s="93"/>
      <c r="R61" s="93">
        <v>1</v>
      </c>
      <c r="S61" s="93"/>
      <c r="T61" s="93"/>
      <c r="U61" s="93">
        <v>1</v>
      </c>
      <c r="V61" s="94">
        <f t="shared" ref="V61:V109" si="4">SUM(J61:U61)</f>
        <v>4</v>
      </c>
      <c r="W61" s="81" t="s">
        <v>368</v>
      </c>
      <c r="X61" s="81" t="s">
        <v>285</v>
      </c>
      <c r="Y61" s="92"/>
      <c r="Z61" s="95" t="s">
        <v>371</v>
      </c>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row>
    <row r="62" spans="2:54" s="39" customFormat="1" ht="50.45" hidden="1" customHeight="1" x14ac:dyDescent="0.2">
      <c r="B62" s="91" t="str">
        <f>IF(Tabla2[[#This Row],[Productos ]]="","",CONCATENATE(Tabla2[[#This Row],[POA]],".",Tabla2[[#This Row],[SRS]],".",Tabla2[[#This Row],[AREA]],".",Tabla2[[#This Row],[TIPO]]))</f>
        <v/>
      </c>
      <c r="C62" s="91" t="str">
        <f>IF(Tabla2[[#This Row],[Productos ]]="","",'[1]Formulario PPGR1'!#REF!)</f>
        <v/>
      </c>
      <c r="D62" s="91" t="str">
        <f>IF(Tabla2[[#This Row],[Productos ]]="","",'[1]Formulario PPGR1'!#REF!)</f>
        <v/>
      </c>
      <c r="E62" s="91" t="str">
        <f>IF(Tabla2[[#This Row],[Productos ]]="","",'[1]Formulario PPGR1'!#REF!)</f>
        <v/>
      </c>
      <c r="F62" s="91" t="str">
        <f>IF(Tabla2[[#This Row],[Productos ]]="","",'[1]Formulario PPGR1'!#REF!)</f>
        <v/>
      </c>
      <c r="G62" s="92"/>
      <c r="H62" s="92" t="s">
        <v>391</v>
      </c>
      <c r="I62" s="92" t="s">
        <v>392</v>
      </c>
      <c r="J62" s="93"/>
      <c r="K62" s="93"/>
      <c r="L62" s="93">
        <v>1</v>
      </c>
      <c r="M62" s="93"/>
      <c r="N62" s="93"/>
      <c r="O62" s="93">
        <v>1</v>
      </c>
      <c r="P62" s="93"/>
      <c r="Q62" s="93"/>
      <c r="R62" s="93">
        <v>1</v>
      </c>
      <c r="S62" s="93"/>
      <c r="T62" s="93"/>
      <c r="U62" s="93">
        <v>1</v>
      </c>
      <c r="V62" s="94">
        <f t="shared" si="4"/>
        <v>4</v>
      </c>
      <c r="W62" s="81" t="s">
        <v>275</v>
      </c>
      <c r="X62" s="81"/>
      <c r="Y62" s="92"/>
      <c r="Z62" s="95" t="s">
        <v>371</v>
      </c>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row>
    <row r="63" spans="2:54" s="39" customFormat="1" ht="58.15" hidden="1" customHeight="1" x14ac:dyDescent="0.2">
      <c r="B63" s="91" t="e">
        <f>IF(Tabla2[[#This Row],[Productos ]]="","",CONCATENATE(Tabla2[[#This Row],[POA]],".",Tabla2[[#This Row],[SRS]],".",Tabla2[[#This Row],[AREA]],".",Tabla2[[#This Row],[TIPO]]))</f>
        <v>#REF!</v>
      </c>
      <c r="C63" s="91" t="e">
        <f>IF(Tabla2[[#This Row],[Productos ]]="","",'[1]Formulario PPGR1'!#REF!)</f>
        <v>#REF!</v>
      </c>
      <c r="D63" s="91" t="e">
        <f>IF(Tabla2[[#This Row],[Productos ]]="","",'[1]Formulario PPGR1'!#REF!)</f>
        <v>#REF!</v>
      </c>
      <c r="E63" s="91" t="e">
        <f>IF(Tabla2[[#This Row],[Productos ]]="","",'[1]Formulario PPGR1'!#REF!)</f>
        <v>#REF!</v>
      </c>
      <c r="F63" s="91" t="e">
        <f>IF(Tabla2[[#This Row],[Productos ]]="","",'[1]Formulario PPGR1'!#REF!)</f>
        <v>#REF!</v>
      </c>
      <c r="G63" s="92" t="s">
        <v>121</v>
      </c>
      <c r="H63" s="92" t="s">
        <v>393</v>
      </c>
      <c r="I63" s="92" t="s">
        <v>394</v>
      </c>
      <c r="J63" s="93"/>
      <c r="K63" s="93"/>
      <c r="L63" s="93">
        <v>1</v>
      </c>
      <c r="M63" s="93"/>
      <c r="N63" s="93"/>
      <c r="O63" s="93">
        <v>1</v>
      </c>
      <c r="P63" s="93"/>
      <c r="Q63" s="93"/>
      <c r="R63" s="93">
        <v>1</v>
      </c>
      <c r="S63" s="93"/>
      <c r="T63" s="93"/>
      <c r="U63" s="93">
        <v>1</v>
      </c>
      <c r="V63" s="94">
        <f t="shared" si="4"/>
        <v>4</v>
      </c>
      <c r="W63" s="81" t="s">
        <v>275</v>
      </c>
      <c r="X63" s="81"/>
      <c r="Y63" s="92"/>
      <c r="Z63" s="95" t="s">
        <v>294</v>
      </c>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row>
    <row r="64" spans="2:54" s="39" customFormat="1" ht="40.9" hidden="1" customHeight="1" x14ac:dyDescent="0.2">
      <c r="B64" s="91" t="str">
        <f>IF(Tabla2[[#This Row],[Productos ]]="","",CONCATENATE(Tabla2[[#This Row],[POA]],".",Tabla2[[#This Row],[SRS]],".",Tabla2[[#This Row],[AREA]],".",Tabla2[[#This Row],[TIPO]]))</f>
        <v/>
      </c>
      <c r="C64" s="91" t="str">
        <f>IF(Tabla2[[#This Row],[Productos ]]="","",'[1]Formulario PPGR1'!#REF!)</f>
        <v/>
      </c>
      <c r="D64" s="91" t="str">
        <f>IF(Tabla2[[#This Row],[Productos ]]="","",'[1]Formulario PPGR1'!#REF!)</f>
        <v/>
      </c>
      <c r="E64" s="91" t="str">
        <f>IF(Tabla2[[#This Row],[Productos ]]="","",'[1]Formulario PPGR1'!#REF!)</f>
        <v/>
      </c>
      <c r="F64" s="91" t="str">
        <f>IF(Tabla2[[#This Row],[Productos ]]="","",'[1]Formulario PPGR1'!#REF!)</f>
        <v/>
      </c>
      <c r="G64" s="92"/>
      <c r="H64" s="92" t="s">
        <v>395</v>
      </c>
      <c r="I64" s="92" t="s">
        <v>396</v>
      </c>
      <c r="J64" s="93"/>
      <c r="K64" s="93"/>
      <c r="L64" s="93">
        <v>1</v>
      </c>
      <c r="M64" s="93"/>
      <c r="N64" s="93"/>
      <c r="O64" s="93">
        <v>1</v>
      </c>
      <c r="P64" s="93"/>
      <c r="Q64" s="93"/>
      <c r="R64" s="93">
        <v>1</v>
      </c>
      <c r="S64" s="93"/>
      <c r="T64" s="93"/>
      <c r="U64" s="93">
        <v>1</v>
      </c>
      <c r="V64" s="94">
        <f t="shared" si="4"/>
        <v>4</v>
      </c>
      <c r="W64" s="81" t="s">
        <v>275</v>
      </c>
      <c r="X64" s="81"/>
      <c r="Y64" s="92"/>
      <c r="Z64" s="95" t="s">
        <v>294</v>
      </c>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row>
    <row r="65" spans="2:54" s="39" customFormat="1" ht="51.6" hidden="1" customHeight="1" x14ac:dyDescent="0.2">
      <c r="B65" s="91" t="str">
        <f>IF(Tabla2[[#This Row],[Productos ]]="","",CONCATENATE(Tabla2[[#This Row],[POA]],".",Tabla2[[#This Row],[SRS]],".",Tabla2[[#This Row],[AREA]],".",Tabla2[[#This Row],[TIPO]]))</f>
        <v/>
      </c>
      <c r="C65" s="91" t="str">
        <f>IF(Tabla2[[#This Row],[Productos ]]="","",'[1]Formulario PPGR1'!#REF!)</f>
        <v/>
      </c>
      <c r="D65" s="91" t="str">
        <f>IF(Tabla2[[#This Row],[Productos ]]="","",'[1]Formulario PPGR1'!#REF!)</f>
        <v/>
      </c>
      <c r="E65" s="91" t="str">
        <f>IF(Tabla2[[#This Row],[Productos ]]="","",'[1]Formulario PPGR1'!#REF!)</f>
        <v/>
      </c>
      <c r="F65" s="91" t="str">
        <f>IF(Tabla2[[#This Row],[Productos ]]="","",'[1]Formulario PPGR1'!#REF!)</f>
        <v/>
      </c>
      <c r="G65" s="92"/>
      <c r="H65" s="92" t="s">
        <v>397</v>
      </c>
      <c r="I65" s="92" t="s">
        <v>398</v>
      </c>
      <c r="J65" s="93"/>
      <c r="K65" s="93"/>
      <c r="L65" s="93">
        <v>1</v>
      </c>
      <c r="M65" s="93"/>
      <c r="N65" s="93"/>
      <c r="O65" s="93">
        <v>1</v>
      </c>
      <c r="P65" s="93"/>
      <c r="Q65" s="93"/>
      <c r="R65" s="93">
        <v>1</v>
      </c>
      <c r="S65" s="93"/>
      <c r="T65" s="93"/>
      <c r="U65" s="93">
        <v>1</v>
      </c>
      <c r="V65" s="94">
        <f t="shared" si="4"/>
        <v>4</v>
      </c>
      <c r="W65" s="81" t="s">
        <v>268</v>
      </c>
      <c r="X65" s="81"/>
      <c r="Y65" s="92"/>
      <c r="Z65" s="95" t="s">
        <v>294</v>
      </c>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row>
    <row r="66" spans="2:54" s="39" customFormat="1" ht="49.15" hidden="1" customHeight="1" x14ac:dyDescent="0.2">
      <c r="B66" s="91" t="str">
        <f>IF(Tabla2[[#This Row],[Productos ]]="","",CONCATENATE(Tabla2[[#This Row],[POA]],".",Tabla2[[#This Row],[SRS]],".",Tabla2[[#This Row],[AREA]],".",Tabla2[[#This Row],[TIPO]]))</f>
        <v/>
      </c>
      <c r="C66" s="91" t="str">
        <f>IF(Tabla2[[#This Row],[Productos ]]="","",'[1]Formulario PPGR1'!#REF!)</f>
        <v/>
      </c>
      <c r="D66" s="91" t="str">
        <f>IF(Tabla2[[#This Row],[Productos ]]="","",'[1]Formulario PPGR1'!#REF!)</f>
        <v/>
      </c>
      <c r="E66" s="91" t="str">
        <f>IF(Tabla2[[#This Row],[Productos ]]="","",'[1]Formulario PPGR1'!#REF!)</f>
        <v/>
      </c>
      <c r="F66" s="91" t="str">
        <f>IF(Tabla2[[#This Row],[Productos ]]="","",'[1]Formulario PPGR1'!#REF!)</f>
        <v/>
      </c>
      <c r="G66" s="92"/>
      <c r="H66" s="92" t="s">
        <v>399</v>
      </c>
      <c r="I66" s="92" t="s">
        <v>400</v>
      </c>
      <c r="J66" s="93"/>
      <c r="K66" s="93"/>
      <c r="L66" s="93">
        <v>1</v>
      </c>
      <c r="M66" s="93"/>
      <c r="N66" s="93"/>
      <c r="O66" s="93">
        <v>1</v>
      </c>
      <c r="P66" s="93"/>
      <c r="Q66" s="93"/>
      <c r="R66" s="93">
        <v>1</v>
      </c>
      <c r="S66" s="93"/>
      <c r="T66" s="93"/>
      <c r="U66" s="93">
        <v>1</v>
      </c>
      <c r="V66" s="94">
        <f t="shared" si="4"/>
        <v>4</v>
      </c>
      <c r="W66" s="81" t="s">
        <v>275</v>
      </c>
      <c r="X66" s="81"/>
      <c r="Y66" s="92"/>
      <c r="Z66" s="95" t="s">
        <v>294</v>
      </c>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row>
    <row r="67" spans="2:54" s="39" customFormat="1" ht="42" hidden="1" customHeight="1" x14ac:dyDescent="0.2">
      <c r="B67" s="91" t="str">
        <f>IF(Tabla2[[#This Row],[Productos ]]="","",CONCATENATE(Tabla2[[#This Row],[POA]],".",Tabla2[[#This Row],[SRS]],".",Tabla2[[#This Row],[AREA]],".",Tabla2[[#This Row],[TIPO]]))</f>
        <v/>
      </c>
      <c r="C67" s="91" t="str">
        <f>IF(Tabla2[[#This Row],[Productos ]]="","",'[1]Formulario PPGR1'!#REF!)</f>
        <v/>
      </c>
      <c r="D67" s="91" t="str">
        <f>IF(Tabla2[[#This Row],[Productos ]]="","",'[1]Formulario PPGR1'!#REF!)</f>
        <v/>
      </c>
      <c r="E67" s="91" t="str">
        <f>IF(Tabla2[[#This Row],[Productos ]]="","",'[1]Formulario PPGR1'!#REF!)</f>
        <v/>
      </c>
      <c r="F67" s="91" t="str">
        <f>IF(Tabla2[[#This Row],[Productos ]]="","",'[1]Formulario PPGR1'!#REF!)</f>
        <v/>
      </c>
      <c r="G67" s="92"/>
      <c r="H67" s="92" t="s">
        <v>401</v>
      </c>
      <c r="I67" s="92" t="s">
        <v>402</v>
      </c>
      <c r="J67" s="93"/>
      <c r="K67" s="93"/>
      <c r="L67" s="93">
        <v>1</v>
      </c>
      <c r="M67" s="93"/>
      <c r="N67" s="93"/>
      <c r="O67" s="93">
        <v>1</v>
      </c>
      <c r="P67" s="93"/>
      <c r="Q67" s="93"/>
      <c r="R67" s="93">
        <v>1</v>
      </c>
      <c r="S67" s="93"/>
      <c r="T67" s="93"/>
      <c r="U67" s="93">
        <v>1</v>
      </c>
      <c r="V67" s="94">
        <f t="shared" si="4"/>
        <v>4</v>
      </c>
      <c r="W67" s="81" t="s">
        <v>275</v>
      </c>
      <c r="X67" s="81"/>
      <c r="Y67" s="92"/>
      <c r="Z67" s="95" t="s">
        <v>294</v>
      </c>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row>
    <row r="68" spans="2:54" s="39" customFormat="1" ht="70.150000000000006" hidden="1" customHeight="1" x14ac:dyDescent="0.2">
      <c r="B68" s="91" t="e">
        <f>IF(Tabla2[[#This Row],[Productos ]]="","",CONCATENATE(Tabla2[[#This Row],[POA]],".",Tabla2[[#This Row],[SRS]],".",Tabla2[[#This Row],[AREA]],".",Tabla2[[#This Row],[TIPO]]))</f>
        <v>#REF!</v>
      </c>
      <c r="C68" s="91" t="e">
        <f>IF(Tabla2[[#This Row],[Productos ]]="","",'[1]Formulario PPGR1'!#REF!)</f>
        <v>#REF!</v>
      </c>
      <c r="D68" s="91" t="e">
        <f>IF(Tabla2[[#This Row],[Productos ]]="","",'[1]Formulario PPGR1'!#REF!)</f>
        <v>#REF!</v>
      </c>
      <c r="E68" s="91" t="e">
        <f>IF(Tabla2[[#This Row],[Productos ]]="","",'[1]Formulario PPGR1'!#REF!)</f>
        <v>#REF!</v>
      </c>
      <c r="F68" s="91" t="e">
        <f>IF(Tabla2[[#This Row],[Productos ]]="","",'[1]Formulario PPGR1'!#REF!)</f>
        <v>#REF!</v>
      </c>
      <c r="G68" s="92" t="s">
        <v>127</v>
      </c>
      <c r="H68" s="92" t="s">
        <v>403</v>
      </c>
      <c r="I68" s="92" t="s">
        <v>404</v>
      </c>
      <c r="J68" s="93"/>
      <c r="K68" s="93"/>
      <c r="L68" s="93">
        <v>1</v>
      </c>
      <c r="M68" s="93"/>
      <c r="N68" s="93"/>
      <c r="O68" s="93">
        <v>1</v>
      </c>
      <c r="P68" s="93"/>
      <c r="Q68" s="93"/>
      <c r="R68" s="93">
        <v>1</v>
      </c>
      <c r="S68" s="93"/>
      <c r="T68" s="93"/>
      <c r="U68" s="93">
        <v>1</v>
      </c>
      <c r="V68" s="94">
        <f t="shared" si="4"/>
        <v>4</v>
      </c>
      <c r="W68" s="81" t="s">
        <v>405</v>
      </c>
      <c r="X68" s="81"/>
      <c r="Y68" s="92"/>
      <c r="Z68" s="95" t="s">
        <v>294</v>
      </c>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row>
    <row r="69" spans="2:54" s="39" customFormat="1" ht="38.450000000000003" hidden="1" customHeight="1" x14ac:dyDescent="0.2">
      <c r="B69" s="91" t="str">
        <f>IF(Tabla2[[#This Row],[Productos ]]="","",CONCATENATE(Tabla2[[#This Row],[POA]],".",Tabla2[[#This Row],[SRS]],".",Tabla2[[#This Row],[AREA]],".",Tabla2[[#This Row],[TIPO]]))</f>
        <v/>
      </c>
      <c r="C69" s="91" t="str">
        <f>IF(Tabla2[[#This Row],[Productos ]]="","",'[1]Formulario PPGR1'!#REF!)</f>
        <v/>
      </c>
      <c r="D69" s="91" t="str">
        <f>IF(Tabla2[[#This Row],[Productos ]]="","",'[1]Formulario PPGR1'!#REF!)</f>
        <v/>
      </c>
      <c r="E69" s="91" t="str">
        <f>IF(Tabla2[[#This Row],[Productos ]]="","",'[1]Formulario PPGR1'!#REF!)</f>
        <v/>
      </c>
      <c r="F69" s="91" t="str">
        <f>IF(Tabla2[[#This Row],[Productos ]]="","",'[1]Formulario PPGR1'!#REF!)</f>
        <v/>
      </c>
      <c r="G69" s="92"/>
      <c r="H69" s="92" t="s">
        <v>406</v>
      </c>
      <c r="I69" s="92" t="s">
        <v>407</v>
      </c>
      <c r="J69" s="93"/>
      <c r="K69" s="93"/>
      <c r="L69" s="93">
        <v>1</v>
      </c>
      <c r="M69" s="93"/>
      <c r="N69" s="93"/>
      <c r="O69" s="93">
        <v>1</v>
      </c>
      <c r="P69" s="93"/>
      <c r="Q69" s="93"/>
      <c r="R69" s="93">
        <v>1</v>
      </c>
      <c r="S69" s="93"/>
      <c r="T69" s="93"/>
      <c r="U69" s="93">
        <v>1</v>
      </c>
      <c r="V69" s="94">
        <f t="shared" si="4"/>
        <v>4</v>
      </c>
      <c r="W69" s="81" t="s">
        <v>291</v>
      </c>
      <c r="X69" s="81"/>
      <c r="Y69" s="92"/>
      <c r="Z69" s="95" t="s">
        <v>294</v>
      </c>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row>
    <row r="70" spans="2:54" s="39" customFormat="1" ht="34.9" hidden="1" customHeight="1" x14ac:dyDescent="0.2">
      <c r="B70" s="91" t="str">
        <f>IF(Tabla2[[#This Row],[Productos ]]="","",CONCATENATE(Tabla2[[#This Row],[POA]],".",Tabla2[[#This Row],[SRS]],".",Tabla2[[#This Row],[AREA]],".",Tabla2[[#This Row],[TIPO]]))</f>
        <v/>
      </c>
      <c r="C70" s="91" t="str">
        <f>IF(Tabla2[[#This Row],[Productos ]]="","",'[1]Formulario PPGR1'!#REF!)</f>
        <v/>
      </c>
      <c r="D70" s="91" t="str">
        <f>IF(Tabla2[[#This Row],[Productos ]]="","",'[1]Formulario PPGR1'!#REF!)</f>
        <v/>
      </c>
      <c r="E70" s="91" t="str">
        <f>IF(Tabla2[[#This Row],[Productos ]]="","",'[1]Formulario PPGR1'!#REF!)</f>
        <v/>
      </c>
      <c r="F70" s="91" t="str">
        <f>IF(Tabla2[[#This Row],[Productos ]]="","",'[1]Formulario PPGR1'!#REF!)</f>
        <v/>
      </c>
      <c r="G70" s="92"/>
      <c r="H70" s="92" t="s">
        <v>408</v>
      </c>
      <c r="I70" s="92" t="s">
        <v>409</v>
      </c>
      <c r="J70" s="93"/>
      <c r="K70" s="93"/>
      <c r="L70" s="93">
        <v>1</v>
      </c>
      <c r="M70" s="93"/>
      <c r="N70" s="93"/>
      <c r="O70" s="93">
        <v>1</v>
      </c>
      <c r="P70" s="93"/>
      <c r="Q70" s="93"/>
      <c r="R70" s="93">
        <v>1</v>
      </c>
      <c r="S70" s="93"/>
      <c r="T70" s="93"/>
      <c r="U70" s="93">
        <v>1</v>
      </c>
      <c r="V70" s="94">
        <f t="shared" si="4"/>
        <v>4</v>
      </c>
      <c r="W70" s="81" t="s">
        <v>275</v>
      </c>
      <c r="X70" s="81"/>
      <c r="Y70" s="92"/>
      <c r="Z70" s="95" t="s">
        <v>294</v>
      </c>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row>
    <row r="71" spans="2:54" s="39" customFormat="1" ht="51" hidden="1" x14ac:dyDescent="0.2">
      <c r="B71" s="91" t="str">
        <f>IF(Tabla2[[#This Row],[Productos ]]="","",CONCATENATE(Tabla2[[#This Row],[POA]],".",Tabla2[[#This Row],[SRS]],".",Tabla2[[#This Row],[AREA]],".",Tabla2[[#This Row],[TIPO]]))</f>
        <v/>
      </c>
      <c r="C71" s="91" t="str">
        <f>IF(Tabla2[[#This Row],[Productos ]]="","",'[1]Formulario PPGR1'!#REF!)</f>
        <v/>
      </c>
      <c r="D71" s="91" t="str">
        <f>IF(Tabla2[[#This Row],[Productos ]]="","",'[1]Formulario PPGR1'!#REF!)</f>
        <v/>
      </c>
      <c r="E71" s="91" t="str">
        <f>IF(Tabla2[[#This Row],[Productos ]]="","",'[1]Formulario PPGR1'!#REF!)</f>
        <v/>
      </c>
      <c r="F71" s="91" t="str">
        <f>IF(Tabla2[[#This Row],[Productos ]]="","",'[1]Formulario PPGR1'!#REF!)</f>
        <v/>
      </c>
      <c r="G71" s="92"/>
      <c r="H71" s="92" t="s">
        <v>410</v>
      </c>
      <c r="I71" s="92" t="s">
        <v>411</v>
      </c>
      <c r="J71" s="99"/>
      <c r="K71" s="93"/>
      <c r="L71" s="93">
        <v>1</v>
      </c>
      <c r="M71" s="93"/>
      <c r="N71" s="93"/>
      <c r="O71" s="93">
        <v>1</v>
      </c>
      <c r="P71" s="93"/>
      <c r="Q71" s="93"/>
      <c r="R71" s="93">
        <v>1</v>
      </c>
      <c r="S71" s="93"/>
      <c r="T71" s="99"/>
      <c r="U71" s="93">
        <v>1</v>
      </c>
      <c r="V71" s="100">
        <f t="shared" si="4"/>
        <v>4</v>
      </c>
      <c r="W71" s="81" t="s">
        <v>405</v>
      </c>
      <c r="X71" s="81"/>
      <c r="Y71" s="92"/>
      <c r="Z71" s="95" t="s">
        <v>294</v>
      </c>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row>
    <row r="72" spans="2:54" s="39" customFormat="1" ht="54.6" hidden="1" customHeight="1" x14ac:dyDescent="0.2">
      <c r="B72" s="91" t="e">
        <f>IF(Tabla2[[#This Row],[Productos ]]="","",CONCATENATE(Tabla2[[#This Row],[POA]],".",Tabla2[[#This Row],[SRS]],".",Tabla2[[#This Row],[AREA]],".",Tabla2[[#This Row],[TIPO]]))</f>
        <v>#REF!</v>
      </c>
      <c r="C72" s="91" t="e">
        <f>IF(Tabla2[[#This Row],[Productos ]]="","",'[1]Formulario PPGR1'!#REF!)</f>
        <v>#REF!</v>
      </c>
      <c r="D72" s="91" t="e">
        <f>IF(Tabla2[[#This Row],[Productos ]]="","",'[1]Formulario PPGR1'!#REF!)</f>
        <v>#REF!</v>
      </c>
      <c r="E72" s="91" t="e">
        <f>IF(Tabla2[[#This Row],[Productos ]]="","",'[1]Formulario PPGR1'!#REF!)</f>
        <v>#REF!</v>
      </c>
      <c r="F72" s="91" t="e">
        <f>IF(Tabla2[[#This Row],[Productos ]]="","",'[1]Formulario PPGR1'!#REF!)</f>
        <v>#REF!</v>
      </c>
      <c r="G72" s="101" t="s">
        <v>412</v>
      </c>
      <c r="H72" s="92" t="s">
        <v>413</v>
      </c>
      <c r="I72" s="92" t="s">
        <v>414</v>
      </c>
      <c r="J72" s="93"/>
      <c r="K72" s="93"/>
      <c r="L72" s="99">
        <v>1</v>
      </c>
      <c r="M72" s="99"/>
      <c r="N72" s="99"/>
      <c r="O72" s="99">
        <v>1</v>
      </c>
      <c r="P72" s="93"/>
      <c r="Q72" s="93"/>
      <c r="R72" s="99">
        <v>1</v>
      </c>
      <c r="S72" s="99"/>
      <c r="T72" s="99"/>
      <c r="U72" s="99">
        <v>1</v>
      </c>
      <c r="V72" s="94">
        <f t="shared" si="4"/>
        <v>4</v>
      </c>
      <c r="W72" s="81" t="s">
        <v>275</v>
      </c>
      <c r="X72" s="81"/>
      <c r="Y72" s="92"/>
      <c r="Z72" s="95" t="s">
        <v>415</v>
      </c>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row>
    <row r="73" spans="2:54" s="39" customFormat="1" ht="49.15" hidden="1" customHeight="1" x14ac:dyDescent="0.2">
      <c r="B73" s="91" t="str">
        <f>IF(Tabla2[[#This Row],[Productos ]]="","",CONCATENATE(Tabla2[[#This Row],[POA]],".",Tabla2[[#This Row],[SRS]],".",Tabla2[[#This Row],[AREA]],".",Tabla2[[#This Row],[TIPO]]))</f>
        <v/>
      </c>
      <c r="C73" s="91" t="str">
        <f>IF(Tabla2[[#This Row],[Productos ]]="","",'[1]Formulario PPGR1'!#REF!)</f>
        <v/>
      </c>
      <c r="D73" s="91" t="str">
        <f>IF(Tabla2[[#This Row],[Productos ]]="","",'[1]Formulario PPGR1'!#REF!)</f>
        <v/>
      </c>
      <c r="E73" s="91" t="str">
        <f>IF(Tabla2[[#This Row],[Productos ]]="","",'[1]Formulario PPGR1'!#REF!)</f>
        <v/>
      </c>
      <c r="F73" s="91" t="str">
        <f>IF(Tabla2[[#This Row],[Productos ]]="","",'[1]Formulario PPGR1'!#REF!)</f>
        <v/>
      </c>
      <c r="G73" s="92"/>
      <c r="H73" s="92" t="s">
        <v>416</v>
      </c>
      <c r="I73" s="92" t="s">
        <v>417</v>
      </c>
      <c r="J73" s="93"/>
      <c r="K73" s="93"/>
      <c r="L73" s="93">
        <v>1</v>
      </c>
      <c r="M73" s="93"/>
      <c r="N73" s="93"/>
      <c r="O73" s="93">
        <v>1</v>
      </c>
      <c r="P73" s="93"/>
      <c r="Q73" s="93"/>
      <c r="R73" s="93">
        <v>1</v>
      </c>
      <c r="S73" s="93"/>
      <c r="T73" s="93"/>
      <c r="U73" s="93">
        <v>1</v>
      </c>
      <c r="V73" s="94">
        <f t="shared" si="4"/>
        <v>4</v>
      </c>
      <c r="W73" s="81" t="s">
        <v>275</v>
      </c>
      <c r="X73" s="81"/>
      <c r="Y73" s="92"/>
      <c r="Z73" s="95" t="s">
        <v>415</v>
      </c>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row>
    <row r="74" spans="2:54" s="39" customFormat="1" ht="38.25" hidden="1" x14ac:dyDescent="0.2">
      <c r="B74" s="91" t="str">
        <f>IF(Tabla2[[#This Row],[Productos ]]="","",CONCATENATE(Tabla2[[#This Row],[POA]],".",Tabla2[[#This Row],[SRS]],".",Tabla2[[#This Row],[AREA]],".",Tabla2[[#This Row],[TIPO]]))</f>
        <v/>
      </c>
      <c r="C74" s="91" t="str">
        <f>IF(Tabla2[[#This Row],[Productos ]]="","",'[1]Formulario PPGR1'!#REF!)</f>
        <v/>
      </c>
      <c r="D74" s="91" t="str">
        <f>IF(Tabla2[[#This Row],[Productos ]]="","",'[1]Formulario PPGR1'!#REF!)</f>
        <v/>
      </c>
      <c r="E74" s="91" t="str">
        <f>IF(Tabla2[[#This Row],[Productos ]]="","",'[1]Formulario PPGR1'!#REF!)</f>
        <v/>
      </c>
      <c r="F74" s="91" t="str">
        <f>IF(Tabla2[[#This Row],[Productos ]]="","",'[1]Formulario PPGR1'!#REF!)</f>
        <v/>
      </c>
      <c r="G74" s="92"/>
      <c r="H74" s="92" t="s">
        <v>418</v>
      </c>
      <c r="I74" s="92" t="s">
        <v>419</v>
      </c>
      <c r="J74" s="93"/>
      <c r="K74" s="93"/>
      <c r="L74" s="93"/>
      <c r="M74" s="93">
        <v>1</v>
      </c>
      <c r="N74" s="93"/>
      <c r="O74" s="93"/>
      <c r="P74" s="93">
        <v>1</v>
      </c>
      <c r="Q74" s="93"/>
      <c r="R74" s="93"/>
      <c r="S74" s="93">
        <v>1</v>
      </c>
      <c r="T74" s="93"/>
      <c r="U74" s="93"/>
      <c r="V74" s="94">
        <f t="shared" si="4"/>
        <v>3</v>
      </c>
      <c r="W74" s="81" t="s">
        <v>275</v>
      </c>
      <c r="X74" s="81"/>
      <c r="Y74" s="92"/>
      <c r="Z74" s="95" t="s">
        <v>415</v>
      </c>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row>
    <row r="75" spans="2:54" s="39" customFormat="1" ht="38.25" hidden="1" x14ac:dyDescent="0.2">
      <c r="B75" s="91" t="e">
        <f>IF(Tabla2[[#This Row],[Productos ]]="","",CONCATENATE(Tabla2[[#This Row],[POA]],".",Tabla2[[#This Row],[SRS]],".",Tabla2[[#This Row],[AREA]],".",Tabla2[[#This Row],[TIPO]]))</f>
        <v>#REF!</v>
      </c>
      <c r="C75" s="91" t="e">
        <f>IF(Tabla2[[#This Row],[Productos ]]="","",'[1]Formulario PPGR1'!#REF!)</f>
        <v>#REF!</v>
      </c>
      <c r="D75" s="91" t="e">
        <f>IF(Tabla2[[#This Row],[Productos ]]="","",'[1]Formulario PPGR1'!#REF!)</f>
        <v>#REF!</v>
      </c>
      <c r="E75" s="91" t="e">
        <f>IF(Tabla2[[#This Row],[Productos ]]="","",'[1]Formulario PPGR1'!#REF!)</f>
        <v>#REF!</v>
      </c>
      <c r="F75" s="91" t="e">
        <f>IF(Tabla2[[#This Row],[Productos ]]="","",'[1]Formulario PPGR1'!#REF!)</f>
        <v>#REF!</v>
      </c>
      <c r="G75" s="102" t="s">
        <v>135</v>
      </c>
      <c r="H75" s="92" t="s">
        <v>420</v>
      </c>
      <c r="I75" s="92" t="s">
        <v>421</v>
      </c>
      <c r="J75" s="93"/>
      <c r="K75" s="93"/>
      <c r="L75" s="93">
        <v>1</v>
      </c>
      <c r="M75" s="93"/>
      <c r="N75" s="93"/>
      <c r="O75" s="93"/>
      <c r="P75" s="93"/>
      <c r="Q75" s="93"/>
      <c r="R75" s="93"/>
      <c r="S75" s="93"/>
      <c r="T75" s="93"/>
      <c r="U75" s="93"/>
      <c r="V75" s="94">
        <f t="shared" si="4"/>
        <v>1</v>
      </c>
      <c r="W75" s="81" t="s">
        <v>268</v>
      </c>
      <c r="X75" s="81" t="s">
        <v>285</v>
      </c>
      <c r="Y75" s="92"/>
      <c r="Z75" s="95" t="s">
        <v>415</v>
      </c>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row>
    <row r="76" spans="2:54" s="39" customFormat="1" ht="56.45" hidden="1" customHeight="1" x14ac:dyDescent="0.2">
      <c r="B76" s="91" t="str">
        <f>IF(Tabla2[[#This Row],[Productos ]]="","",CONCATENATE(Tabla2[[#This Row],[POA]],".",Tabla2[[#This Row],[SRS]],".",Tabla2[[#This Row],[AREA]],".",Tabla2[[#This Row],[TIPO]]))</f>
        <v/>
      </c>
      <c r="C76" s="91" t="str">
        <f>IF(Tabla2[[#This Row],[Productos ]]="","",'[1]Formulario PPGR1'!#REF!)</f>
        <v/>
      </c>
      <c r="D76" s="91" t="str">
        <f>IF(Tabla2[[#This Row],[Productos ]]="","",'[1]Formulario PPGR1'!#REF!)</f>
        <v/>
      </c>
      <c r="E76" s="91" t="str">
        <f>IF(Tabla2[[#This Row],[Productos ]]="","",'[1]Formulario PPGR1'!#REF!)</f>
        <v/>
      </c>
      <c r="F76" s="91" t="str">
        <f>IF(Tabla2[[#This Row],[Productos ]]="","",'[1]Formulario PPGR1'!#REF!)</f>
        <v/>
      </c>
      <c r="G76" s="92"/>
      <c r="H76" s="92" t="s">
        <v>422</v>
      </c>
      <c r="I76" s="92" t="s">
        <v>423</v>
      </c>
      <c r="J76" s="93"/>
      <c r="K76" s="93"/>
      <c r="L76" s="93"/>
      <c r="M76" s="93">
        <v>1</v>
      </c>
      <c r="N76" s="93"/>
      <c r="O76" s="93"/>
      <c r="P76" s="93">
        <v>1</v>
      </c>
      <c r="Q76" s="93"/>
      <c r="R76" s="93"/>
      <c r="S76" s="93">
        <v>1</v>
      </c>
      <c r="T76" s="93"/>
      <c r="U76" s="93"/>
      <c r="V76" s="94">
        <f t="shared" si="4"/>
        <v>3</v>
      </c>
      <c r="W76" s="81" t="s">
        <v>268</v>
      </c>
      <c r="X76" s="81" t="s">
        <v>285</v>
      </c>
      <c r="Y76" s="92"/>
      <c r="Z76" s="95" t="s">
        <v>415</v>
      </c>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row>
    <row r="77" spans="2:54" s="39" customFormat="1" ht="45" hidden="1" customHeight="1" x14ac:dyDescent="0.2">
      <c r="B77" s="91" t="str">
        <f>IF(Tabla2[[#This Row],[Productos ]]="","",CONCATENATE(Tabla2[[#This Row],[POA]],".",Tabla2[[#This Row],[SRS]],".",Tabla2[[#This Row],[AREA]],".",Tabla2[[#This Row],[TIPO]]))</f>
        <v/>
      </c>
      <c r="C77" s="91" t="str">
        <f>IF(Tabla2[[#This Row],[Productos ]]="","",'[1]Formulario PPGR1'!#REF!)</f>
        <v/>
      </c>
      <c r="D77" s="91" t="str">
        <f>IF(Tabla2[[#This Row],[Productos ]]="","",'[1]Formulario PPGR1'!#REF!)</f>
        <v/>
      </c>
      <c r="E77" s="91" t="str">
        <f>IF(Tabla2[[#This Row],[Productos ]]="","",'[1]Formulario PPGR1'!#REF!)</f>
        <v/>
      </c>
      <c r="F77" s="91" t="str">
        <f>IF(Tabla2[[#This Row],[Productos ]]="","",'[1]Formulario PPGR1'!#REF!)</f>
        <v/>
      </c>
      <c r="G77" s="92"/>
      <c r="H77" s="92" t="s">
        <v>424</v>
      </c>
      <c r="I77" s="92" t="s">
        <v>425</v>
      </c>
      <c r="J77" s="93"/>
      <c r="K77" s="93"/>
      <c r="L77" s="93"/>
      <c r="M77" s="93"/>
      <c r="N77" s="93">
        <v>1</v>
      </c>
      <c r="O77" s="93"/>
      <c r="P77" s="93"/>
      <c r="Q77" s="93"/>
      <c r="R77" s="93">
        <v>1</v>
      </c>
      <c r="S77" s="93"/>
      <c r="T77" s="93"/>
      <c r="U77" s="93"/>
      <c r="V77" s="94">
        <f t="shared" si="4"/>
        <v>2</v>
      </c>
      <c r="W77" s="81" t="s">
        <v>426</v>
      </c>
      <c r="X77" s="81"/>
      <c r="Y77" s="92"/>
      <c r="Z77" s="95" t="s">
        <v>415</v>
      </c>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row>
    <row r="78" spans="2:54" s="39" customFormat="1" ht="51.6" hidden="1" customHeight="1" x14ac:dyDescent="0.2">
      <c r="B78" s="91" t="str">
        <f>IF(Tabla2[[#This Row],[Productos ]]="","",CONCATENATE(Tabla2[[#This Row],[POA]],".",Tabla2[[#This Row],[SRS]],".",Tabla2[[#This Row],[AREA]],".",Tabla2[[#This Row],[TIPO]]))</f>
        <v/>
      </c>
      <c r="C78" s="91" t="str">
        <f>IF(Tabla2[[#This Row],[Productos ]]="","",'[1]Formulario PPGR1'!#REF!)</f>
        <v/>
      </c>
      <c r="D78" s="91" t="str">
        <f>IF(Tabla2[[#This Row],[Productos ]]="","",'[1]Formulario PPGR1'!#REF!)</f>
        <v/>
      </c>
      <c r="E78" s="91" t="str">
        <f>IF(Tabla2[[#This Row],[Productos ]]="","",'[1]Formulario PPGR1'!#REF!)</f>
        <v/>
      </c>
      <c r="F78" s="91" t="str">
        <f>IF(Tabla2[[#This Row],[Productos ]]="","",'[1]Formulario PPGR1'!#REF!)</f>
        <v/>
      </c>
      <c r="G78" s="92"/>
      <c r="H78" s="92" t="s">
        <v>427</v>
      </c>
      <c r="I78" s="92" t="s">
        <v>428</v>
      </c>
      <c r="J78" s="93"/>
      <c r="K78" s="93"/>
      <c r="L78" s="93"/>
      <c r="M78" s="93"/>
      <c r="N78" s="93">
        <v>1</v>
      </c>
      <c r="O78" s="93"/>
      <c r="P78" s="93"/>
      <c r="Q78" s="93"/>
      <c r="R78" s="93">
        <v>1</v>
      </c>
      <c r="S78" s="93"/>
      <c r="T78" s="93"/>
      <c r="U78" s="93"/>
      <c r="V78" s="94">
        <f t="shared" si="4"/>
        <v>2</v>
      </c>
      <c r="W78" s="81" t="s">
        <v>429</v>
      </c>
      <c r="X78" s="81"/>
      <c r="Y78" s="92"/>
      <c r="Z78" s="95" t="s">
        <v>415</v>
      </c>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row>
    <row r="79" spans="2:54" s="39" customFormat="1" ht="40.9" hidden="1" customHeight="1" x14ac:dyDescent="0.2">
      <c r="B79" s="91" t="str">
        <f>IF(Tabla2[[#This Row],[Productos ]]="","",CONCATENATE(Tabla2[[#This Row],[POA]],".",Tabla2[[#This Row],[SRS]],".",Tabla2[[#This Row],[AREA]],".",Tabla2[[#This Row],[TIPO]]))</f>
        <v/>
      </c>
      <c r="C79" s="91" t="str">
        <f>IF(Tabla2[[#This Row],[Productos ]]="","",'[1]Formulario PPGR1'!#REF!)</f>
        <v/>
      </c>
      <c r="D79" s="91" t="str">
        <f>IF(Tabla2[[#This Row],[Productos ]]="","",'[1]Formulario PPGR1'!#REF!)</f>
        <v/>
      </c>
      <c r="E79" s="91" t="str">
        <f>IF(Tabla2[[#This Row],[Productos ]]="","",'[1]Formulario PPGR1'!#REF!)</f>
        <v/>
      </c>
      <c r="F79" s="91" t="str">
        <f>IF(Tabla2[[#This Row],[Productos ]]="","",'[1]Formulario PPGR1'!#REF!)</f>
        <v/>
      </c>
      <c r="G79" s="92"/>
      <c r="H79" s="92" t="s">
        <v>430</v>
      </c>
      <c r="I79" s="92" t="s">
        <v>431</v>
      </c>
      <c r="J79" s="93"/>
      <c r="K79" s="93"/>
      <c r="L79" s="93">
        <v>1</v>
      </c>
      <c r="M79" s="93"/>
      <c r="N79" s="93"/>
      <c r="O79" s="93">
        <v>1</v>
      </c>
      <c r="P79" s="93"/>
      <c r="Q79" s="93"/>
      <c r="R79" s="93">
        <v>1</v>
      </c>
      <c r="S79" s="93"/>
      <c r="T79" s="93"/>
      <c r="U79" s="93">
        <v>1</v>
      </c>
      <c r="V79" s="94">
        <f t="shared" si="4"/>
        <v>4</v>
      </c>
      <c r="W79" s="81" t="s">
        <v>275</v>
      </c>
      <c r="X79" s="81"/>
      <c r="Y79" s="92" t="s">
        <v>432</v>
      </c>
      <c r="Z79" s="95" t="s">
        <v>415</v>
      </c>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row>
    <row r="80" spans="2:54" s="39" customFormat="1" ht="51" hidden="1" x14ac:dyDescent="0.2">
      <c r="B80" s="91" t="e">
        <f>IF(Tabla2[[#This Row],[Productos ]]="","",CONCATENATE(Tabla2[[#This Row],[POA]],".",Tabla2[[#This Row],[SRS]],".",Tabla2[[#This Row],[AREA]],".",Tabla2[[#This Row],[TIPO]]))</f>
        <v>#REF!</v>
      </c>
      <c r="C80" s="91" t="e">
        <f>IF(Tabla2[[#This Row],[Productos ]]="","",'[1]Formulario PPGR1'!#REF!)</f>
        <v>#REF!</v>
      </c>
      <c r="D80" s="91" t="e">
        <f>IF(Tabla2[[#This Row],[Productos ]]="","",'[1]Formulario PPGR1'!#REF!)</f>
        <v>#REF!</v>
      </c>
      <c r="E80" s="91" t="e">
        <f>IF(Tabla2[[#This Row],[Productos ]]="","",'[1]Formulario PPGR1'!#REF!)</f>
        <v>#REF!</v>
      </c>
      <c r="F80" s="91" t="e">
        <f>IF(Tabla2[[#This Row],[Productos ]]="","",'[1]Formulario PPGR1'!#REF!)</f>
        <v>#REF!</v>
      </c>
      <c r="G80" s="92" t="s">
        <v>433</v>
      </c>
      <c r="H80" s="92" t="s">
        <v>434</v>
      </c>
      <c r="I80" s="92" t="s">
        <v>435</v>
      </c>
      <c r="J80" s="93"/>
      <c r="K80" s="93"/>
      <c r="L80" s="93"/>
      <c r="M80" s="93">
        <v>1</v>
      </c>
      <c r="N80" s="93"/>
      <c r="O80" s="93"/>
      <c r="P80" s="93"/>
      <c r="Q80" s="93"/>
      <c r="R80" s="93"/>
      <c r="S80" s="93"/>
      <c r="T80" s="93"/>
      <c r="U80" s="93"/>
      <c r="V80" s="94">
        <f t="shared" si="4"/>
        <v>1</v>
      </c>
      <c r="W80" s="81" t="s">
        <v>291</v>
      </c>
      <c r="X80" s="81" t="s">
        <v>268</v>
      </c>
      <c r="Y80" s="92"/>
      <c r="Z80" s="95" t="s">
        <v>415</v>
      </c>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row>
    <row r="81" spans="2:54" s="39" customFormat="1" ht="25.5" hidden="1" x14ac:dyDescent="0.2">
      <c r="B81" s="91" t="str">
        <f>IF(Tabla2[[#This Row],[Productos ]]="","",CONCATENATE(Tabla2[[#This Row],[POA]],".",Tabla2[[#This Row],[SRS]],".",Tabla2[[#This Row],[AREA]],".",Tabla2[[#This Row],[TIPO]]))</f>
        <v/>
      </c>
      <c r="C81" s="91" t="str">
        <f>IF(Tabla2[[#This Row],[Productos ]]="","",'[1]Formulario PPGR1'!#REF!)</f>
        <v/>
      </c>
      <c r="D81" s="91" t="str">
        <f>IF(Tabla2[[#This Row],[Productos ]]="","",'[1]Formulario PPGR1'!#REF!)</f>
        <v/>
      </c>
      <c r="E81" s="91" t="str">
        <f>IF(Tabla2[[#This Row],[Productos ]]="","",'[1]Formulario PPGR1'!#REF!)</f>
        <v/>
      </c>
      <c r="F81" s="91" t="str">
        <f>IF(Tabla2[[#This Row],[Productos ]]="","",'[1]Formulario PPGR1'!#REF!)</f>
        <v/>
      </c>
      <c r="G81" s="92"/>
      <c r="H81" s="92" t="s">
        <v>436</v>
      </c>
      <c r="I81" s="92" t="s">
        <v>437</v>
      </c>
      <c r="J81" s="93"/>
      <c r="K81" s="93"/>
      <c r="L81" s="93"/>
      <c r="M81" s="93"/>
      <c r="N81" s="93"/>
      <c r="O81" s="93"/>
      <c r="P81" s="93">
        <v>1</v>
      </c>
      <c r="Q81" s="93"/>
      <c r="R81" s="93"/>
      <c r="S81" s="93"/>
      <c r="T81" s="93"/>
      <c r="U81" s="93"/>
      <c r="V81" s="94">
        <f t="shared" si="4"/>
        <v>1</v>
      </c>
      <c r="W81" s="81" t="s">
        <v>291</v>
      </c>
      <c r="X81" s="81" t="s">
        <v>268</v>
      </c>
      <c r="Y81" s="92"/>
      <c r="Z81" s="95" t="s">
        <v>415</v>
      </c>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row>
    <row r="82" spans="2:54" s="39" customFormat="1" ht="25.5" hidden="1" x14ac:dyDescent="0.2">
      <c r="B82" s="91" t="str">
        <f>IF(Tabla2[[#This Row],[Productos ]]="","",CONCATENATE(Tabla2[[#This Row],[POA]],".",Tabla2[[#This Row],[SRS]],".",Tabla2[[#This Row],[AREA]],".",Tabla2[[#This Row],[TIPO]]))</f>
        <v/>
      </c>
      <c r="C82" s="91" t="str">
        <f>IF(Tabla2[[#This Row],[Productos ]]="","",'[1]Formulario PPGR1'!#REF!)</f>
        <v/>
      </c>
      <c r="D82" s="91" t="str">
        <f>IF(Tabla2[[#This Row],[Productos ]]="","",'[1]Formulario PPGR1'!#REF!)</f>
        <v/>
      </c>
      <c r="E82" s="91" t="str">
        <f>IF(Tabla2[[#This Row],[Productos ]]="","",'[1]Formulario PPGR1'!#REF!)</f>
        <v/>
      </c>
      <c r="F82" s="91" t="str">
        <f>IF(Tabla2[[#This Row],[Productos ]]="","",'[1]Formulario PPGR1'!#REF!)</f>
        <v/>
      </c>
      <c r="G82" s="92"/>
      <c r="H82" s="92" t="s">
        <v>438</v>
      </c>
      <c r="I82" s="92" t="s">
        <v>439</v>
      </c>
      <c r="J82" s="93"/>
      <c r="K82" s="93"/>
      <c r="L82" s="93"/>
      <c r="M82" s="93"/>
      <c r="N82" s="93"/>
      <c r="O82" s="93"/>
      <c r="P82" s="93"/>
      <c r="Q82" s="93"/>
      <c r="R82" s="93"/>
      <c r="S82" s="93"/>
      <c r="T82" s="93">
        <v>1</v>
      </c>
      <c r="U82" s="93">
        <f>SUBTOTAL(9,T82)</f>
        <v>1</v>
      </c>
      <c r="V82" s="94">
        <f t="shared" si="4"/>
        <v>2</v>
      </c>
      <c r="W82" s="81" t="s">
        <v>291</v>
      </c>
      <c r="X82" s="81" t="s">
        <v>268</v>
      </c>
      <c r="Y82" s="92"/>
      <c r="Z82" s="95" t="s">
        <v>415</v>
      </c>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row>
    <row r="83" spans="2:54" s="39" customFormat="1" ht="25.5" hidden="1" x14ac:dyDescent="0.2">
      <c r="B83" s="91" t="str">
        <f>IF(Tabla2[[#This Row],[Productos ]]="","",CONCATENATE(Tabla2[[#This Row],[POA]],".",Tabla2[[#This Row],[SRS]],".",Tabla2[[#This Row],[AREA]],".",Tabla2[[#This Row],[TIPO]]))</f>
        <v/>
      </c>
      <c r="C83" s="91" t="str">
        <f>IF(Tabla2[[#This Row],[Productos ]]="","",'[1]Formulario PPGR1'!#REF!)</f>
        <v/>
      </c>
      <c r="D83" s="91" t="str">
        <f>IF(Tabla2[[#This Row],[Productos ]]="","",'[1]Formulario PPGR1'!#REF!)</f>
        <v/>
      </c>
      <c r="E83" s="91" t="str">
        <f>IF(Tabla2[[#This Row],[Productos ]]="","",'[1]Formulario PPGR1'!#REF!)</f>
        <v/>
      </c>
      <c r="F83" s="91" t="str">
        <f>IF(Tabla2[[#This Row],[Productos ]]="","",'[1]Formulario PPGR1'!#REF!)</f>
        <v/>
      </c>
      <c r="G83" s="92"/>
      <c r="H83" s="92" t="s">
        <v>440</v>
      </c>
      <c r="I83" s="92" t="s">
        <v>441</v>
      </c>
      <c r="J83" s="93"/>
      <c r="K83" s="93"/>
      <c r="L83" s="93">
        <v>1</v>
      </c>
      <c r="M83" s="93">
        <v>1</v>
      </c>
      <c r="N83" s="93"/>
      <c r="O83" s="93"/>
      <c r="P83" s="93"/>
      <c r="Q83" s="93"/>
      <c r="R83" s="93"/>
      <c r="S83" s="93"/>
      <c r="T83" s="93"/>
      <c r="U83" s="93"/>
      <c r="V83" s="94">
        <f t="shared" si="4"/>
        <v>2</v>
      </c>
      <c r="W83" s="81" t="s">
        <v>291</v>
      </c>
      <c r="X83" s="81" t="s">
        <v>268</v>
      </c>
      <c r="Y83" s="92"/>
      <c r="Z83" s="95" t="s">
        <v>415</v>
      </c>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row>
    <row r="84" spans="2:54" s="39" customFormat="1" ht="25.5" hidden="1" x14ac:dyDescent="0.2">
      <c r="B84" s="91" t="str">
        <f>IF(Tabla2[[#This Row],[Productos ]]="","",CONCATENATE(Tabla2[[#This Row],[POA]],".",Tabla2[[#This Row],[SRS]],".",Tabla2[[#This Row],[AREA]],".",Tabla2[[#This Row],[TIPO]]))</f>
        <v/>
      </c>
      <c r="C84" s="91" t="str">
        <f>IF(Tabla2[[#This Row],[Productos ]]="","",'[1]Formulario PPGR1'!#REF!)</f>
        <v/>
      </c>
      <c r="D84" s="91" t="str">
        <f>IF(Tabla2[[#This Row],[Productos ]]="","",'[1]Formulario PPGR1'!#REF!)</f>
        <v/>
      </c>
      <c r="E84" s="91" t="str">
        <f>IF(Tabla2[[#This Row],[Productos ]]="","",'[1]Formulario PPGR1'!#REF!)</f>
        <v/>
      </c>
      <c r="F84" s="91" t="str">
        <f>IF(Tabla2[[#This Row],[Productos ]]="","",'[1]Formulario PPGR1'!#REF!)</f>
        <v/>
      </c>
      <c r="G84" s="92"/>
      <c r="H84" s="92" t="s">
        <v>442</v>
      </c>
      <c r="I84" s="92" t="s">
        <v>443</v>
      </c>
      <c r="J84" s="93"/>
      <c r="K84" s="93"/>
      <c r="L84" s="93"/>
      <c r="M84" s="93"/>
      <c r="N84" s="93"/>
      <c r="O84" s="93"/>
      <c r="P84" s="93"/>
      <c r="Q84" s="93"/>
      <c r="R84" s="93"/>
      <c r="S84" s="93"/>
      <c r="T84" s="93"/>
      <c r="U84" s="93">
        <v>1</v>
      </c>
      <c r="V84" s="94">
        <f t="shared" si="4"/>
        <v>1</v>
      </c>
      <c r="W84" s="81" t="s">
        <v>291</v>
      </c>
      <c r="X84" s="81" t="s">
        <v>268</v>
      </c>
      <c r="Y84" s="92"/>
      <c r="Z84" s="95" t="s">
        <v>415</v>
      </c>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row>
    <row r="85" spans="2:54" s="39" customFormat="1" ht="38.25" hidden="1" x14ac:dyDescent="0.2">
      <c r="B85" s="91" t="str">
        <f>IF(Tabla2[[#This Row],[Productos ]]="","",CONCATENATE(Tabla2[[#This Row],[POA]],".",Tabla2[[#This Row],[SRS]],".",Tabla2[[#This Row],[AREA]],".",Tabla2[[#This Row],[TIPO]]))</f>
        <v/>
      </c>
      <c r="C85" s="91" t="str">
        <f>IF(Tabla2[[#This Row],[Productos ]]="","",'[1]Formulario PPGR1'!#REF!)</f>
        <v/>
      </c>
      <c r="D85" s="91" t="str">
        <f>IF(Tabla2[[#This Row],[Productos ]]="","",'[1]Formulario PPGR1'!#REF!)</f>
        <v/>
      </c>
      <c r="E85" s="91" t="str">
        <f>IF(Tabla2[[#This Row],[Productos ]]="","",'[1]Formulario PPGR1'!#REF!)</f>
        <v/>
      </c>
      <c r="F85" s="91" t="str">
        <f>IF(Tabla2[[#This Row],[Productos ]]="","",'[1]Formulario PPGR1'!#REF!)</f>
        <v/>
      </c>
      <c r="G85" s="92"/>
      <c r="H85" s="92" t="s">
        <v>444</v>
      </c>
      <c r="I85" s="92" t="s">
        <v>445</v>
      </c>
      <c r="J85" s="93"/>
      <c r="K85" s="93"/>
      <c r="L85" s="93">
        <v>1</v>
      </c>
      <c r="M85" s="93">
        <v>1</v>
      </c>
      <c r="N85" s="93"/>
      <c r="O85" s="93"/>
      <c r="P85" s="93"/>
      <c r="Q85" s="93"/>
      <c r="R85" s="93"/>
      <c r="S85" s="93"/>
      <c r="T85" s="93"/>
      <c r="U85" s="93"/>
      <c r="V85" s="94">
        <f t="shared" si="4"/>
        <v>2</v>
      </c>
      <c r="W85" s="81" t="s">
        <v>291</v>
      </c>
      <c r="X85" s="81" t="s">
        <v>268</v>
      </c>
      <c r="Y85" s="92"/>
      <c r="Z85" s="95" t="s">
        <v>415</v>
      </c>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row>
    <row r="86" spans="2:54" s="39" customFormat="1" ht="25.5" hidden="1" x14ac:dyDescent="0.2">
      <c r="B86" s="91" t="str">
        <f>IF(Tabla2[[#This Row],[Productos ]]="","",CONCATENATE(Tabla2[[#This Row],[POA]],".",Tabla2[[#This Row],[SRS]],".",Tabla2[[#This Row],[AREA]],".",Tabla2[[#This Row],[TIPO]]))</f>
        <v/>
      </c>
      <c r="C86" s="91" t="str">
        <f>IF(Tabla2[[#This Row],[Productos ]]="","",'[1]Formulario PPGR1'!#REF!)</f>
        <v/>
      </c>
      <c r="D86" s="91" t="str">
        <f>IF(Tabla2[[#This Row],[Productos ]]="","",'[1]Formulario PPGR1'!#REF!)</f>
        <v/>
      </c>
      <c r="E86" s="91" t="str">
        <f>IF(Tabla2[[#This Row],[Productos ]]="","",'[1]Formulario PPGR1'!#REF!)</f>
        <v/>
      </c>
      <c r="F86" s="91" t="str">
        <f>IF(Tabla2[[#This Row],[Productos ]]="","",'[1]Formulario PPGR1'!#REF!)</f>
        <v/>
      </c>
      <c r="G86" s="92"/>
      <c r="H86" s="92" t="s">
        <v>446</v>
      </c>
      <c r="I86" s="92" t="s">
        <v>447</v>
      </c>
      <c r="J86" s="93"/>
      <c r="K86" s="93"/>
      <c r="L86" s="93">
        <v>1</v>
      </c>
      <c r="M86" s="93"/>
      <c r="N86" s="93"/>
      <c r="O86" s="93"/>
      <c r="P86" s="93"/>
      <c r="Q86" s="93">
        <v>1</v>
      </c>
      <c r="R86" s="93"/>
      <c r="S86" s="93"/>
      <c r="T86" s="93"/>
      <c r="U86" s="93"/>
      <c r="V86" s="94">
        <f t="shared" si="4"/>
        <v>2</v>
      </c>
      <c r="W86" s="81" t="s">
        <v>291</v>
      </c>
      <c r="X86" s="81" t="s">
        <v>268</v>
      </c>
      <c r="Y86" s="92"/>
      <c r="Z86" s="95" t="s">
        <v>415</v>
      </c>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row>
    <row r="87" spans="2:54" s="39" customFormat="1" ht="48" hidden="1" customHeight="1" x14ac:dyDescent="0.2">
      <c r="B87" s="91" t="e">
        <f>IF(Tabla2[[#This Row],[Productos ]]="","",CONCATENATE(Tabla2[[#This Row],[POA]],".",Tabla2[[#This Row],[SRS]],".",Tabla2[[#This Row],[AREA]],".",Tabla2[[#This Row],[TIPO]]))</f>
        <v>#REF!</v>
      </c>
      <c r="C87" s="91" t="e">
        <f>IF(Tabla2[[#This Row],[Productos ]]="","",'[1]Formulario PPGR1'!#REF!)</f>
        <v>#REF!</v>
      </c>
      <c r="D87" s="91" t="e">
        <f>IF(Tabla2[[#This Row],[Productos ]]="","",'[1]Formulario PPGR1'!#REF!)</f>
        <v>#REF!</v>
      </c>
      <c r="E87" s="91" t="e">
        <f>IF(Tabla2[[#This Row],[Productos ]]="","",'[1]Formulario PPGR1'!#REF!)</f>
        <v>#REF!</v>
      </c>
      <c r="F87" s="91" t="e">
        <f>IF(Tabla2[[#This Row],[Productos ]]="","",'[1]Formulario PPGR1'!#REF!)</f>
        <v>#REF!</v>
      </c>
      <c r="G87" s="92" t="s">
        <v>141</v>
      </c>
      <c r="H87" s="92" t="s">
        <v>448</v>
      </c>
      <c r="I87" s="92" t="s">
        <v>449</v>
      </c>
      <c r="J87" s="93"/>
      <c r="K87" s="93"/>
      <c r="L87" s="93">
        <v>1</v>
      </c>
      <c r="M87" s="93"/>
      <c r="N87" s="93"/>
      <c r="O87" s="93">
        <v>1</v>
      </c>
      <c r="P87" s="93"/>
      <c r="Q87" s="93"/>
      <c r="R87" s="93">
        <v>1</v>
      </c>
      <c r="S87" s="93"/>
      <c r="T87" s="93"/>
      <c r="U87" s="93">
        <v>1</v>
      </c>
      <c r="V87" s="94">
        <f t="shared" si="4"/>
        <v>4</v>
      </c>
      <c r="W87" s="81" t="s">
        <v>405</v>
      </c>
      <c r="X87" s="81" t="s">
        <v>268</v>
      </c>
      <c r="Y87" s="92"/>
      <c r="Z87" s="95" t="s">
        <v>336</v>
      </c>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row>
    <row r="88" spans="2:54" s="39" customFormat="1" ht="51" hidden="1" x14ac:dyDescent="0.2">
      <c r="B88" s="91" t="str">
        <f>IF(Tabla2[[#This Row],[Productos ]]="","",CONCATENATE(Tabla2[[#This Row],[POA]],".",Tabla2[[#This Row],[SRS]],".",Tabla2[[#This Row],[AREA]],".",Tabla2[[#This Row],[TIPO]]))</f>
        <v/>
      </c>
      <c r="C88" s="91" t="str">
        <f>IF(Tabla2[[#This Row],[Productos ]]="","",'[1]Formulario PPGR1'!#REF!)</f>
        <v/>
      </c>
      <c r="D88" s="91" t="str">
        <f>IF(Tabla2[[#This Row],[Productos ]]="","",'[1]Formulario PPGR1'!#REF!)</f>
        <v/>
      </c>
      <c r="E88" s="91" t="str">
        <f>IF(Tabla2[[#This Row],[Productos ]]="","",'[1]Formulario PPGR1'!#REF!)</f>
        <v/>
      </c>
      <c r="F88" s="91" t="str">
        <f>IF(Tabla2[[#This Row],[Productos ]]="","",'[1]Formulario PPGR1'!#REF!)</f>
        <v/>
      </c>
      <c r="G88" s="92"/>
      <c r="H88" s="92" t="s">
        <v>450</v>
      </c>
      <c r="I88" s="92" t="s">
        <v>451</v>
      </c>
      <c r="J88" s="93"/>
      <c r="K88" s="93"/>
      <c r="L88" s="93">
        <v>1</v>
      </c>
      <c r="M88" s="93"/>
      <c r="N88" s="93"/>
      <c r="O88" s="93">
        <v>1</v>
      </c>
      <c r="P88" s="93"/>
      <c r="Q88" s="93"/>
      <c r="R88" s="93">
        <v>1</v>
      </c>
      <c r="S88" s="93"/>
      <c r="T88" s="93"/>
      <c r="U88" s="93">
        <v>1</v>
      </c>
      <c r="V88" s="94">
        <f t="shared" si="4"/>
        <v>4</v>
      </c>
      <c r="W88" s="81" t="s">
        <v>405</v>
      </c>
      <c r="X88" s="81" t="s">
        <v>268</v>
      </c>
      <c r="Y88" s="92"/>
      <c r="Z88" s="95" t="s">
        <v>336</v>
      </c>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row>
    <row r="89" spans="2:54" s="39" customFormat="1" ht="38.25" hidden="1" x14ac:dyDescent="0.2">
      <c r="B89" s="91" t="str">
        <f>IF(Tabla2[[#This Row],[Productos ]]="","",CONCATENATE(Tabla2[[#This Row],[POA]],".",Tabla2[[#This Row],[SRS]],".",Tabla2[[#This Row],[AREA]],".",Tabla2[[#This Row],[TIPO]]))</f>
        <v/>
      </c>
      <c r="C89" s="91" t="str">
        <f>IF(Tabla2[[#This Row],[Productos ]]="","",'[1]Formulario PPGR1'!#REF!)</f>
        <v/>
      </c>
      <c r="D89" s="91" t="str">
        <f>IF(Tabla2[[#This Row],[Productos ]]="","",'[1]Formulario PPGR1'!#REF!)</f>
        <v/>
      </c>
      <c r="E89" s="91" t="str">
        <f>IF(Tabla2[[#This Row],[Productos ]]="","",'[1]Formulario PPGR1'!#REF!)</f>
        <v/>
      </c>
      <c r="F89" s="91" t="str">
        <f>IF(Tabla2[[#This Row],[Productos ]]="","",'[1]Formulario PPGR1'!#REF!)</f>
        <v/>
      </c>
      <c r="G89" s="92"/>
      <c r="H89" s="92" t="s">
        <v>452</v>
      </c>
      <c r="I89" s="92" t="s">
        <v>453</v>
      </c>
      <c r="J89" s="93"/>
      <c r="K89" s="93"/>
      <c r="L89" s="93">
        <v>1</v>
      </c>
      <c r="M89" s="93"/>
      <c r="N89" s="93"/>
      <c r="O89" s="93">
        <v>1</v>
      </c>
      <c r="P89" s="93"/>
      <c r="Q89" s="93"/>
      <c r="R89" s="93">
        <v>1</v>
      </c>
      <c r="S89" s="93"/>
      <c r="T89" s="93"/>
      <c r="U89" s="93">
        <v>1</v>
      </c>
      <c r="V89" s="94">
        <f t="shared" si="4"/>
        <v>4</v>
      </c>
      <c r="W89" s="81" t="s">
        <v>405</v>
      </c>
      <c r="X89" s="81" t="s">
        <v>268</v>
      </c>
      <c r="Y89" s="92"/>
      <c r="Z89" s="95" t="s">
        <v>336</v>
      </c>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row>
    <row r="90" spans="2:54" s="39" customFormat="1" ht="40.9" hidden="1" customHeight="1" x14ac:dyDescent="0.2">
      <c r="B90" s="91" t="str">
        <f>IF(Tabla2[[#This Row],[Productos ]]="","",CONCATENATE(Tabla2[[#This Row],[POA]],".",Tabla2[[#This Row],[SRS]],".",Tabla2[[#This Row],[AREA]],".",Tabla2[[#This Row],[TIPO]]))</f>
        <v/>
      </c>
      <c r="C90" s="91" t="str">
        <f>IF(Tabla2[[#This Row],[Productos ]]="","",'[1]Formulario PPGR1'!#REF!)</f>
        <v/>
      </c>
      <c r="D90" s="91" t="str">
        <f>IF(Tabla2[[#This Row],[Productos ]]="","",'[1]Formulario PPGR1'!#REF!)</f>
        <v/>
      </c>
      <c r="E90" s="91" t="str">
        <f>IF(Tabla2[[#This Row],[Productos ]]="","",'[1]Formulario PPGR1'!#REF!)</f>
        <v/>
      </c>
      <c r="F90" s="91" t="str">
        <f>IF(Tabla2[[#This Row],[Productos ]]="","",'[1]Formulario PPGR1'!#REF!)</f>
        <v/>
      </c>
      <c r="G90" s="92"/>
      <c r="H90" s="92" t="s">
        <v>454</v>
      </c>
      <c r="I90" s="92" t="s">
        <v>455</v>
      </c>
      <c r="J90" s="93"/>
      <c r="K90" s="93"/>
      <c r="L90" s="93">
        <v>1</v>
      </c>
      <c r="M90" s="93"/>
      <c r="N90" s="93"/>
      <c r="O90" s="93"/>
      <c r="P90" s="93"/>
      <c r="Q90" s="93"/>
      <c r="R90" s="93">
        <v>1</v>
      </c>
      <c r="S90" s="93"/>
      <c r="T90" s="93"/>
      <c r="U90" s="93"/>
      <c r="V90" s="94">
        <f t="shared" si="4"/>
        <v>2</v>
      </c>
      <c r="W90" s="81" t="s">
        <v>272</v>
      </c>
      <c r="X90" s="81"/>
      <c r="Y90" s="92"/>
      <c r="Z90" s="95" t="s">
        <v>336</v>
      </c>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row>
    <row r="91" spans="2:54" s="39" customFormat="1" ht="40.9" hidden="1" customHeight="1" x14ac:dyDescent="0.2">
      <c r="B91" s="91" t="str">
        <f>IF(Tabla2[[#This Row],[Productos ]]="","",CONCATENATE(Tabla2[[#This Row],[POA]],".",Tabla2[[#This Row],[SRS]],".",Tabla2[[#This Row],[AREA]],".",Tabla2[[#This Row],[TIPO]]))</f>
        <v/>
      </c>
      <c r="C91" s="91" t="str">
        <f>IF(Tabla2[[#This Row],[Productos ]]="","",'[1]Formulario PPGR1'!#REF!)</f>
        <v/>
      </c>
      <c r="D91" s="91" t="str">
        <f>IF(Tabla2[[#This Row],[Productos ]]="","",'[1]Formulario PPGR1'!#REF!)</f>
        <v/>
      </c>
      <c r="E91" s="91" t="str">
        <f>IF(Tabla2[[#This Row],[Productos ]]="","",'[1]Formulario PPGR1'!#REF!)</f>
        <v/>
      </c>
      <c r="F91" s="91" t="str">
        <f>IF(Tabla2[[#This Row],[Productos ]]="","",'[1]Formulario PPGR1'!#REF!)</f>
        <v/>
      </c>
      <c r="G91" s="92"/>
      <c r="H91" s="92" t="s">
        <v>456</v>
      </c>
      <c r="I91" s="92" t="s">
        <v>457</v>
      </c>
      <c r="J91" s="93"/>
      <c r="K91" s="93"/>
      <c r="L91" s="93"/>
      <c r="M91" s="93">
        <v>1</v>
      </c>
      <c r="N91" s="93"/>
      <c r="O91" s="93"/>
      <c r="P91" s="93"/>
      <c r="Q91" s="93"/>
      <c r="R91" s="93"/>
      <c r="S91" s="93">
        <v>1</v>
      </c>
      <c r="T91" s="93"/>
      <c r="U91" s="93"/>
      <c r="V91" s="94">
        <f>SUM(Tabla2[[#This Row],[Ene]:[Dic]])</f>
        <v>2</v>
      </c>
      <c r="W91" s="81" t="s">
        <v>458</v>
      </c>
      <c r="X91" s="81"/>
      <c r="Y91" s="92"/>
      <c r="Z91" s="95" t="s">
        <v>336</v>
      </c>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row>
    <row r="92" spans="2:54" s="39" customFormat="1" ht="43.9" hidden="1" customHeight="1" x14ac:dyDescent="0.2">
      <c r="B92" s="91" t="str">
        <f>IF(Tabla2[[#This Row],[Productos ]]="","",CONCATENATE(Tabla2[[#This Row],[POA]],".",Tabla2[[#This Row],[SRS]],".",Tabla2[[#This Row],[AREA]],".",Tabla2[[#This Row],[TIPO]]))</f>
        <v/>
      </c>
      <c r="C92" s="91" t="str">
        <f>IF(Tabla2[[#This Row],[Productos ]]="","",'[1]Formulario PPGR1'!#REF!)</f>
        <v/>
      </c>
      <c r="D92" s="91" t="str">
        <f>IF(Tabla2[[#This Row],[Productos ]]="","",'[1]Formulario PPGR1'!#REF!)</f>
        <v/>
      </c>
      <c r="E92" s="91" t="str">
        <f>IF(Tabla2[[#This Row],[Productos ]]="","",'[1]Formulario PPGR1'!#REF!)</f>
        <v/>
      </c>
      <c r="F92" s="91" t="str">
        <f>IF(Tabla2[[#This Row],[Productos ]]="","",'[1]Formulario PPGR1'!#REF!)</f>
        <v/>
      </c>
      <c r="G92" s="92"/>
      <c r="H92" s="92" t="s">
        <v>459</v>
      </c>
      <c r="I92" s="92" t="s">
        <v>460</v>
      </c>
      <c r="J92" s="99"/>
      <c r="K92" s="93">
        <v>1</v>
      </c>
      <c r="L92" s="99"/>
      <c r="M92" s="99"/>
      <c r="N92" s="93"/>
      <c r="O92" s="99"/>
      <c r="P92" s="99">
        <v>1</v>
      </c>
      <c r="Q92" s="93"/>
      <c r="R92" s="99"/>
      <c r="S92" s="99"/>
      <c r="T92" s="93">
        <v>1</v>
      </c>
      <c r="U92" s="99"/>
      <c r="V92" s="94">
        <f t="shared" si="4"/>
        <v>3</v>
      </c>
      <c r="W92" s="81" t="s">
        <v>275</v>
      </c>
      <c r="X92" s="81" t="s">
        <v>268</v>
      </c>
      <c r="Y92" s="92"/>
      <c r="Z92" s="95" t="s">
        <v>336</v>
      </c>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row>
    <row r="93" spans="2:54" s="39" customFormat="1" ht="44.45" hidden="1" customHeight="1" x14ac:dyDescent="0.2">
      <c r="B93" s="91" t="e">
        <f>IF(Tabla2[[#This Row],[Productos ]]="","",CONCATENATE(Tabla2[[#This Row],[POA]],".",Tabla2[[#This Row],[SRS]],".",Tabla2[[#This Row],[AREA]],".",Tabla2[[#This Row],[TIPO]]))</f>
        <v>#REF!</v>
      </c>
      <c r="C93" s="91" t="e">
        <f>IF(Tabla2[[#This Row],[Productos ]]="","",'[1]Formulario PPGR1'!#REF!)</f>
        <v>#REF!</v>
      </c>
      <c r="D93" s="91" t="e">
        <f>IF(Tabla2[[#This Row],[Productos ]]="","",'[1]Formulario PPGR1'!#REF!)</f>
        <v>#REF!</v>
      </c>
      <c r="E93" s="91" t="e">
        <f>IF(Tabla2[[#This Row],[Productos ]]="","",'[1]Formulario PPGR1'!#REF!)</f>
        <v>#REF!</v>
      </c>
      <c r="F93" s="91" t="e">
        <f>IF(Tabla2[[#This Row],[Productos ]]="","",'[1]Formulario PPGR1'!#REF!)</f>
        <v>#REF!</v>
      </c>
      <c r="G93" s="92" t="s">
        <v>144</v>
      </c>
      <c r="H93" s="92" t="s">
        <v>461</v>
      </c>
      <c r="I93" s="92" t="s">
        <v>462</v>
      </c>
      <c r="J93" s="93"/>
      <c r="K93" s="93"/>
      <c r="L93" s="93">
        <v>1</v>
      </c>
      <c r="M93" s="93"/>
      <c r="N93" s="93"/>
      <c r="O93" s="93">
        <v>1</v>
      </c>
      <c r="P93" s="93"/>
      <c r="Q93" s="93"/>
      <c r="R93" s="93">
        <v>1</v>
      </c>
      <c r="S93" s="93"/>
      <c r="T93" s="93"/>
      <c r="U93" s="93">
        <v>1</v>
      </c>
      <c r="V93" s="94">
        <f t="shared" si="4"/>
        <v>4</v>
      </c>
      <c r="W93" s="81" t="s">
        <v>275</v>
      </c>
      <c r="X93" s="81"/>
      <c r="Y93" s="92"/>
      <c r="Z93" s="95" t="s">
        <v>321</v>
      </c>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row>
    <row r="94" spans="2:54" s="39" customFormat="1" ht="40.9" hidden="1" customHeight="1" x14ac:dyDescent="0.2">
      <c r="B94" s="91" t="str">
        <f>IF(Tabla2[[#This Row],[Productos ]]="","",CONCATENATE(Tabla2[[#This Row],[POA]],".",Tabla2[[#This Row],[SRS]],".",Tabla2[[#This Row],[AREA]],".",Tabla2[[#This Row],[TIPO]]))</f>
        <v/>
      </c>
      <c r="C94" s="91" t="str">
        <f>IF(Tabla2[[#This Row],[Productos ]]="","",'[1]Formulario PPGR1'!#REF!)</f>
        <v/>
      </c>
      <c r="D94" s="91" t="str">
        <f>IF(Tabla2[[#This Row],[Productos ]]="","",'[1]Formulario PPGR1'!#REF!)</f>
        <v/>
      </c>
      <c r="E94" s="91" t="str">
        <f>IF(Tabla2[[#This Row],[Productos ]]="","",'[1]Formulario PPGR1'!#REF!)</f>
        <v/>
      </c>
      <c r="F94" s="91" t="str">
        <f>IF(Tabla2[[#This Row],[Productos ]]="","",'[1]Formulario PPGR1'!#REF!)</f>
        <v/>
      </c>
      <c r="G94" s="92"/>
      <c r="H94" s="92" t="s">
        <v>463</v>
      </c>
      <c r="I94" s="92" t="s">
        <v>464</v>
      </c>
      <c r="J94" s="93">
        <v>1</v>
      </c>
      <c r="K94" s="93">
        <v>1</v>
      </c>
      <c r="L94" s="93">
        <v>1</v>
      </c>
      <c r="M94" s="93">
        <v>1</v>
      </c>
      <c r="N94" s="93">
        <v>1</v>
      </c>
      <c r="O94" s="93">
        <v>1</v>
      </c>
      <c r="P94" s="93">
        <v>1</v>
      </c>
      <c r="Q94" s="93">
        <v>1</v>
      </c>
      <c r="R94" s="93">
        <v>1</v>
      </c>
      <c r="S94" s="93">
        <v>1</v>
      </c>
      <c r="T94" s="93">
        <v>1</v>
      </c>
      <c r="U94" s="93">
        <v>1</v>
      </c>
      <c r="V94" s="94">
        <f t="shared" si="4"/>
        <v>12</v>
      </c>
      <c r="W94" s="81" t="s">
        <v>465</v>
      </c>
      <c r="X94" s="81"/>
      <c r="Y94" s="92"/>
      <c r="Z94" s="95" t="s">
        <v>321</v>
      </c>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row>
    <row r="95" spans="2:54" s="39" customFormat="1" ht="40.9" hidden="1" customHeight="1" x14ac:dyDescent="0.2">
      <c r="B95" s="91" t="str">
        <f>IF(Tabla2[[#This Row],[Productos ]]="","",CONCATENATE(Tabla2[[#This Row],[POA]],".",Tabla2[[#This Row],[SRS]],".",Tabla2[[#This Row],[AREA]],".",Tabla2[[#This Row],[TIPO]]))</f>
        <v/>
      </c>
      <c r="C95" s="91" t="str">
        <f>IF(Tabla2[[#This Row],[Productos ]]="","",'[1]Formulario PPGR1'!#REF!)</f>
        <v/>
      </c>
      <c r="D95" s="91" t="str">
        <f>IF(Tabla2[[#This Row],[Productos ]]="","",'[1]Formulario PPGR1'!#REF!)</f>
        <v/>
      </c>
      <c r="E95" s="91" t="str">
        <f>IF(Tabla2[[#This Row],[Productos ]]="","",'[1]Formulario PPGR1'!#REF!)</f>
        <v/>
      </c>
      <c r="F95" s="91" t="str">
        <f>IF(Tabla2[[#This Row],[Productos ]]="","",'[1]Formulario PPGR1'!#REF!)</f>
        <v/>
      </c>
      <c r="G95" s="92"/>
      <c r="H95" s="92" t="s">
        <v>466</v>
      </c>
      <c r="I95" s="96" t="s">
        <v>467</v>
      </c>
      <c r="J95" s="97"/>
      <c r="K95" s="97"/>
      <c r="L95" s="97">
        <v>1</v>
      </c>
      <c r="M95" s="97"/>
      <c r="N95" s="97"/>
      <c r="O95" s="97">
        <v>1</v>
      </c>
      <c r="P95" s="97"/>
      <c r="Q95" s="97"/>
      <c r="R95" s="97">
        <v>1</v>
      </c>
      <c r="S95" s="97"/>
      <c r="T95" s="97"/>
      <c r="U95" s="97">
        <v>1</v>
      </c>
      <c r="V95" s="94">
        <f>SUM(Tabla2[[#This Row],[Ene]:[Dic]])</f>
        <v>4</v>
      </c>
      <c r="W95" s="81" t="s">
        <v>275</v>
      </c>
      <c r="X95" s="81" t="s">
        <v>268</v>
      </c>
      <c r="Y95" s="92"/>
      <c r="Z95" s="95" t="s">
        <v>336</v>
      </c>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row>
    <row r="96" spans="2:54" s="39" customFormat="1" ht="40.9" hidden="1" customHeight="1" x14ac:dyDescent="0.2">
      <c r="B96" s="91" t="e">
        <f>IF(Tabla2[[#This Row],[Productos ]]="","",CONCATENATE(Tabla2[[#This Row],[POA]],".",Tabla2[[#This Row],[SRS]],".",Tabla2[[#This Row],[AREA]],".",Tabla2[[#This Row],[TIPO]]))</f>
        <v>#REF!</v>
      </c>
      <c r="C96" s="91" t="e">
        <f>IF(Tabla2[[#This Row],[Productos ]]="","",'[1]Formulario PPGR1'!#REF!)</f>
        <v>#REF!</v>
      </c>
      <c r="D96" s="91" t="e">
        <f>IF(Tabla2[[#This Row],[Productos ]]="","",'[1]Formulario PPGR1'!#REF!)</f>
        <v>#REF!</v>
      </c>
      <c r="E96" s="91" t="e">
        <f>IF(Tabla2[[#This Row],[Productos ]]="","",'[1]Formulario PPGR1'!#REF!)</f>
        <v>#REF!</v>
      </c>
      <c r="F96" s="91" t="e">
        <f>IF(Tabla2[[#This Row],[Productos ]]="","",'[1]Formulario PPGR1'!#REF!)</f>
        <v>#REF!</v>
      </c>
      <c r="G96" s="92" t="s">
        <v>148</v>
      </c>
      <c r="H96" s="92" t="s">
        <v>468</v>
      </c>
      <c r="I96" s="92" t="s">
        <v>469</v>
      </c>
      <c r="J96" s="93"/>
      <c r="K96" s="93"/>
      <c r="L96" s="93">
        <v>1</v>
      </c>
      <c r="M96" s="93"/>
      <c r="N96" s="93"/>
      <c r="O96" s="93">
        <v>1</v>
      </c>
      <c r="P96" s="93"/>
      <c r="Q96" s="93"/>
      <c r="R96" s="93">
        <v>1</v>
      </c>
      <c r="S96" s="93"/>
      <c r="T96" s="93"/>
      <c r="U96" s="93">
        <v>1</v>
      </c>
      <c r="V96" s="94">
        <f>SUM(Tabla2[[#This Row],[Ene]:[Dic]])</f>
        <v>4</v>
      </c>
      <c r="W96" s="81" t="s">
        <v>275</v>
      </c>
      <c r="X96" s="81" t="s">
        <v>268</v>
      </c>
      <c r="Y96" s="92"/>
      <c r="Z96" s="103" t="s">
        <v>470</v>
      </c>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row>
    <row r="97" spans="2:54" s="39" customFormat="1" ht="40.9" hidden="1" customHeight="1" x14ac:dyDescent="0.2">
      <c r="B97" s="91" t="str">
        <f>IF(Tabla2[[#This Row],[Productos ]]="","",CONCATENATE(Tabla2[[#This Row],[POA]],".",Tabla2[[#This Row],[SRS]],".",Tabla2[[#This Row],[AREA]],".",Tabla2[[#This Row],[TIPO]]))</f>
        <v/>
      </c>
      <c r="C97" s="91" t="str">
        <f>IF(Tabla2[[#This Row],[Productos ]]="","",'[1]Formulario PPGR1'!#REF!)</f>
        <v/>
      </c>
      <c r="D97" s="91" t="str">
        <f>IF(Tabla2[[#This Row],[Productos ]]="","",'[1]Formulario PPGR1'!#REF!)</f>
        <v/>
      </c>
      <c r="E97" s="91" t="str">
        <f>IF(Tabla2[[#This Row],[Productos ]]="","",'[1]Formulario PPGR1'!#REF!)</f>
        <v/>
      </c>
      <c r="F97" s="91" t="str">
        <f>IF(Tabla2[[#This Row],[Productos ]]="","",'[1]Formulario PPGR1'!#REF!)</f>
        <v/>
      </c>
      <c r="G97" s="92"/>
      <c r="H97" s="92" t="s">
        <v>471</v>
      </c>
      <c r="I97" s="92" t="s">
        <v>472</v>
      </c>
      <c r="J97" s="93"/>
      <c r="K97" s="93"/>
      <c r="L97" s="93">
        <v>1</v>
      </c>
      <c r="M97" s="93"/>
      <c r="N97" s="93"/>
      <c r="O97" s="93">
        <v>1</v>
      </c>
      <c r="P97" s="93"/>
      <c r="Q97" s="93"/>
      <c r="R97" s="93">
        <v>1</v>
      </c>
      <c r="S97" s="93"/>
      <c r="T97" s="93"/>
      <c r="U97" s="93">
        <v>1</v>
      </c>
      <c r="V97" s="94">
        <f>SUM(Tabla2[[#This Row],[Ene]:[Dic]])</f>
        <v>4</v>
      </c>
      <c r="W97" s="81" t="s">
        <v>275</v>
      </c>
      <c r="X97" s="81" t="s">
        <v>268</v>
      </c>
      <c r="Y97" s="92"/>
      <c r="Z97" s="103" t="s">
        <v>470</v>
      </c>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row>
    <row r="98" spans="2:54" s="39" customFormat="1" ht="43.15" hidden="1" customHeight="1" x14ac:dyDescent="0.2">
      <c r="B98" s="91" t="e">
        <f>IF(Tabla2[[#This Row],[Productos ]]="","",CONCATENATE(Tabla2[[#This Row],[POA]],".",Tabla2[[#This Row],[SRS]],".",Tabla2[[#This Row],[AREA]],".",Tabla2[[#This Row],[TIPO]]))</f>
        <v>#REF!</v>
      </c>
      <c r="C98" s="91" t="e">
        <f>IF(Tabla2[[#This Row],[Productos ]]="","",'[1]Formulario PPGR1'!#REF!)</f>
        <v>#REF!</v>
      </c>
      <c r="D98" s="91" t="e">
        <f>IF(Tabla2[[#This Row],[Productos ]]="","",'[1]Formulario PPGR1'!#REF!)</f>
        <v>#REF!</v>
      </c>
      <c r="E98" s="91" t="e">
        <f>IF(Tabla2[[#This Row],[Productos ]]="","",'[1]Formulario PPGR1'!#REF!)</f>
        <v>#REF!</v>
      </c>
      <c r="F98" s="91" t="e">
        <f>IF(Tabla2[[#This Row],[Productos ]]="","",'[1]Formulario PPGR1'!#REF!)</f>
        <v>#REF!</v>
      </c>
      <c r="G98" s="92" t="s">
        <v>473</v>
      </c>
      <c r="H98" s="92" t="s">
        <v>474</v>
      </c>
      <c r="I98" s="92" t="s">
        <v>475</v>
      </c>
      <c r="J98" s="93"/>
      <c r="K98" s="93"/>
      <c r="L98" s="93">
        <v>1</v>
      </c>
      <c r="M98" s="93"/>
      <c r="N98" s="93"/>
      <c r="O98" s="93"/>
      <c r="P98" s="93">
        <v>1</v>
      </c>
      <c r="Q98" s="93"/>
      <c r="R98" s="93"/>
      <c r="S98" s="93"/>
      <c r="T98" s="93">
        <v>1</v>
      </c>
      <c r="U98" s="93"/>
      <c r="V98" s="94">
        <f t="shared" si="4"/>
        <v>3</v>
      </c>
      <c r="W98" s="81" t="s">
        <v>272</v>
      </c>
      <c r="X98" s="81"/>
      <c r="Y98" s="92"/>
      <c r="Z98" s="95" t="s">
        <v>333</v>
      </c>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row>
    <row r="99" spans="2:54" s="39" customFormat="1" ht="34.15" hidden="1" customHeight="1" x14ac:dyDescent="0.2">
      <c r="B99" s="91" t="str">
        <f>IF(Tabla2[[#This Row],[Productos ]]="","",CONCATENATE(Tabla2[[#This Row],[POA]],".",Tabla2[[#This Row],[SRS]],".",Tabla2[[#This Row],[AREA]],".",Tabla2[[#This Row],[TIPO]]))</f>
        <v/>
      </c>
      <c r="C99" s="91" t="str">
        <f>IF(Tabla2[[#This Row],[Productos ]]="","",'[1]Formulario PPGR1'!#REF!)</f>
        <v/>
      </c>
      <c r="D99" s="91" t="str">
        <f>IF(Tabla2[[#This Row],[Productos ]]="","",'[1]Formulario PPGR1'!#REF!)</f>
        <v/>
      </c>
      <c r="E99" s="91" t="str">
        <f>IF(Tabla2[[#This Row],[Productos ]]="","",'[1]Formulario PPGR1'!#REF!)</f>
        <v/>
      </c>
      <c r="F99" s="91" t="str">
        <f>IF(Tabla2[[#This Row],[Productos ]]="","",'[1]Formulario PPGR1'!#REF!)</f>
        <v/>
      </c>
      <c r="G99" s="92"/>
      <c r="H99" s="92" t="s">
        <v>476</v>
      </c>
      <c r="I99" s="92" t="s">
        <v>477</v>
      </c>
      <c r="J99" s="93"/>
      <c r="K99" s="93"/>
      <c r="L99" s="93">
        <v>1</v>
      </c>
      <c r="M99" s="93"/>
      <c r="N99" s="93"/>
      <c r="O99" s="93">
        <v>1</v>
      </c>
      <c r="P99" s="93"/>
      <c r="Q99" s="93"/>
      <c r="R99" s="93">
        <v>1</v>
      </c>
      <c r="S99" s="93"/>
      <c r="T99" s="93"/>
      <c r="U99" s="93">
        <v>1</v>
      </c>
      <c r="V99" s="94">
        <f t="shared" si="4"/>
        <v>4</v>
      </c>
      <c r="W99" s="81" t="s">
        <v>275</v>
      </c>
      <c r="X99" s="81"/>
      <c r="Y99" s="92"/>
      <c r="Z99" s="95" t="s">
        <v>333</v>
      </c>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row>
    <row r="100" spans="2:54" s="39" customFormat="1" ht="35.450000000000003" hidden="1" customHeight="1" x14ac:dyDescent="0.2">
      <c r="B100" s="91" t="str">
        <f>IF(Tabla2[[#This Row],[Productos ]]="","",CONCATENATE(Tabla2[[#This Row],[POA]],".",Tabla2[[#This Row],[SRS]],".",Tabla2[[#This Row],[AREA]],".",Tabla2[[#This Row],[TIPO]]))</f>
        <v/>
      </c>
      <c r="C100" s="91" t="str">
        <f>IF(Tabla2[[#This Row],[Productos ]]="","",'[1]Formulario PPGR1'!#REF!)</f>
        <v/>
      </c>
      <c r="D100" s="91" t="str">
        <f>IF(Tabla2[[#This Row],[Productos ]]="","",'[1]Formulario PPGR1'!#REF!)</f>
        <v/>
      </c>
      <c r="E100" s="91" t="str">
        <f>IF(Tabla2[[#This Row],[Productos ]]="","",'[1]Formulario PPGR1'!#REF!)</f>
        <v/>
      </c>
      <c r="F100" s="91" t="str">
        <f>IF(Tabla2[[#This Row],[Productos ]]="","",'[1]Formulario PPGR1'!#REF!)</f>
        <v/>
      </c>
      <c r="G100" s="92"/>
      <c r="H100" s="92" t="s">
        <v>478</v>
      </c>
      <c r="I100" s="92" t="s">
        <v>479</v>
      </c>
      <c r="J100" s="93"/>
      <c r="K100" s="93"/>
      <c r="L100" s="93">
        <v>1</v>
      </c>
      <c r="M100" s="93"/>
      <c r="N100" s="93"/>
      <c r="O100" s="93">
        <v>1</v>
      </c>
      <c r="P100" s="93"/>
      <c r="Q100" s="93"/>
      <c r="R100" s="93">
        <v>1</v>
      </c>
      <c r="S100" s="93"/>
      <c r="T100" s="93"/>
      <c r="U100" s="93">
        <v>1</v>
      </c>
      <c r="V100" s="94">
        <f t="shared" si="4"/>
        <v>4</v>
      </c>
      <c r="W100" s="81" t="s">
        <v>291</v>
      </c>
      <c r="X100" s="81"/>
      <c r="Y100" s="92"/>
      <c r="Z100" s="95" t="s">
        <v>333</v>
      </c>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row>
    <row r="101" spans="2:54" s="39" customFormat="1" ht="51" hidden="1" x14ac:dyDescent="0.2">
      <c r="B101" s="91" t="str">
        <f>IF(Tabla2[[#This Row],[Productos ]]="","",CONCATENATE(Tabla2[[#This Row],[POA]],".",Tabla2[[#This Row],[SRS]],".",Tabla2[[#This Row],[AREA]],".",Tabla2[[#This Row],[TIPO]]))</f>
        <v/>
      </c>
      <c r="C101" s="91" t="str">
        <f>IF(Tabla2[[#This Row],[Productos ]]="","",'[1]Formulario PPGR1'!#REF!)</f>
        <v/>
      </c>
      <c r="D101" s="91" t="str">
        <f>IF(Tabla2[[#This Row],[Productos ]]="","",'[1]Formulario PPGR1'!#REF!)</f>
        <v/>
      </c>
      <c r="E101" s="91" t="str">
        <f>IF(Tabla2[[#This Row],[Productos ]]="","",'[1]Formulario PPGR1'!#REF!)</f>
        <v/>
      </c>
      <c r="F101" s="91" t="str">
        <f>IF(Tabla2[[#This Row],[Productos ]]="","",'[1]Formulario PPGR1'!#REF!)</f>
        <v/>
      </c>
      <c r="G101" s="92"/>
      <c r="H101" s="92" t="s">
        <v>480</v>
      </c>
      <c r="I101" s="92" t="s">
        <v>481</v>
      </c>
      <c r="J101" s="93"/>
      <c r="K101" s="93">
        <v>1</v>
      </c>
      <c r="L101" s="93"/>
      <c r="M101" s="93"/>
      <c r="N101" s="93"/>
      <c r="O101" s="93"/>
      <c r="P101" s="93">
        <v>1</v>
      </c>
      <c r="Q101" s="93"/>
      <c r="R101" s="93"/>
      <c r="S101" s="93"/>
      <c r="T101" s="93"/>
      <c r="U101" s="93"/>
      <c r="V101" s="94">
        <f t="shared" si="4"/>
        <v>2</v>
      </c>
      <c r="W101" s="81" t="s">
        <v>268</v>
      </c>
      <c r="X101" s="81" t="s">
        <v>285</v>
      </c>
      <c r="Y101" s="92"/>
      <c r="Z101" s="95" t="s">
        <v>333</v>
      </c>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row>
    <row r="102" spans="2:54" s="39" customFormat="1" ht="41.45" hidden="1" customHeight="1" x14ac:dyDescent="0.2">
      <c r="B102" s="91" t="str">
        <f>IF(Tabla2[[#This Row],[Productos ]]="","",CONCATENATE(Tabla2[[#This Row],[POA]],".",Tabla2[[#This Row],[SRS]],".",Tabla2[[#This Row],[AREA]],".",Tabla2[[#This Row],[TIPO]]))</f>
        <v/>
      </c>
      <c r="C102" s="91" t="str">
        <f>IF(Tabla2[[#This Row],[Productos ]]="","",'[1]Formulario PPGR1'!#REF!)</f>
        <v/>
      </c>
      <c r="D102" s="91" t="str">
        <f>IF(Tabla2[[#This Row],[Productos ]]="","",'[1]Formulario PPGR1'!#REF!)</f>
        <v/>
      </c>
      <c r="E102" s="91" t="str">
        <f>IF(Tabla2[[#This Row],[Productos ]]="","",'[1]Formulario PPGR1'!#REF!)</f>
        <v/>
      </c>
      <c r="F102" s="91" t="str">
        <f>IF(Tabla2[[#This Row],[Productos ]]="","",'[1]Formulario PPGR1'!#REF!)</f>
        <v/>
      </c>
      <c r="G102" s="92"/>
      <c r="H102" s="92" t="s">
        <v>482</v>
      </c>
      <c r="I102" s="92" t="s">
        <v>483</v>
      </c>
      <c r="J102" s="93"/>
      <c r="K102" s="93"/>
      <c r="L102" s="93">
        <v>1</v>
      </c>
      <c r="M102" s="93"/>
      <c r="N102" s="93"/>
      <c r="O102" s="93">
        <v>1</v>
      </c>
      <c r="P102" s="93"/>
      <c r="Q102" s="93"/>
      <c r="R102" s="93">
        <v>1</v>
      </c>
      <c r="S102" s="93"/>
      <c r="T102" s="93"/>
      <c r="U102" s="93">
        <v>1</v>
      </c>
      <c r="V102" s="94">
        <f t="shared" si="4"/>
        <v>4</v>
      </c>
      <c r="W102" s="81" t="s">
        <v>275</v>
      </c>
      <c r="X102" s="81" t="s">
        <v>268</v>
      </c>
      <c r="Y102" s="92"/>
      <c r="Z102" s="95" t="s">
        <v>333</v>
      </c>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row>
    <row r="103" spans="2:54" s="39" customFormat="1" ht="25.5" hidden="1" x14ac:dyDescent="0.2">
      <c r="B103" s="91" t="str">
        <f>IF(Tabla2[[#This Row],[Productos ]]="","",CONCATENATE(Tabla2[[#This Row],[POA]],".",Tabla2[[#This Row],[SRS]],".",Tabla2[[#This Row],[AREA]],".",Tabla2[[#This Row],[TIPO]]))</f>
        <v/>
      </c>
      <c r="C103" s="91" t="str">
        <f>IF(Tabla2[[#This Row],[Productos ]]="","",'[1]Formulario PPGR1'!#REF!)</f>
        <v/>
      </c>
      <c r="D103" s="91" t="str">
        <f>IF(Tabla2[[#This Row],[Productos ]]="","",'[1]Formulario PPGR1'!#REF!)</f>
        <v/>
      </c>
      <c r="E103" s="91" t="str">
        <f>IF(Tabla2[[#This Row],[Productos ]]="","",'[1]Formulario PPGR1'!#REF!)</f>
        <v/>
      </c>
      <c r="F103" s="91" t="str">
        <f>IF(Tabla2[[#This Row],[Productos ]]="","",'[1]Formulario PPGR1'!#REF!)</f>
        <v/>
      </c>
      <c r="G103" s="92"/>
      <c r="H103" s="92" t="s">
        <v>484</v>
      </c>
      <c r="I103" s="92" t="s">
        <v>485</v>
      </c>
      <c r="J103" s="93"/>
      <c r="K103" s="93"/>
      <c r="L103" s="93">
        <v>1</v>
      </c>
      <c r="M103" s="93"/>
      <c r="N103" s="93"/>
      <c r="O103" s="93"/>
      <c r="P103" s="93">
        <v>1</v>
      </c>
      <c r="Q103" s="93"/>
      <c r="R103" s="93"/>
      <c r="S103" s="93"/>
      <c r="T103" s="93">
        <v>1</v>
      </c>
      <c r="U103" s="93"/>
      <c r="V103" s="94">
        <f t="shared" si="4"/>
        <v>3</v>
      </c>
      <c r="W103" s="81" t="s">
        <v>268</v>
      </c>
      <c r="X103" s="81" t="s">
        <v>285</v>
      </c>
      <c r="Y103" s="92" t="s">
        <v>486</v>
      </c>
      <c r="Z103" s="95" t="s">
        <v>333</v>
      </c>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row>
    <row r="104" spans="2:54" s="39" customFormat="1" ht="38.25" hidden="1" x14ac:dyDescent="0.2">
      <c r="B104" s="91" t="e">
        <f>IF(Tabla2[[#This Row],[Productos ]]="","",CONCATENATE(Tabla2[[#This Row],[POA]],".",Tabla2[[#This Row],[SRS]],".",Tabla2[[#This Row],[AREA]],".",Tabla2[[#This Row],[TIPO]]))</f>
        <v>#REF!</v>
      </c>
      <c r="C104" s="91" t="e">
        <f>IF(Tabla2[[#This Row],[Productos ]]="","",'[1]Formulario PPGR1'!#REF!)</f>
        <v>#REF!</v>
      </c>
      <c r="D104" s="91" t="e">
        <f>IF(Tabla2[[#This Row],[Productos ]]="","",'[1]Formulario PPGR1'!#REF!)</f>
        <v>#REF!</v>
      </c>
      <c r="E104" s="91" t="e">
        <f>IF(Tabla2[[#This Row],[Productos ]]="","",'[1]Formulario PPGR1'!#REF!)</f>
        <v>#REF!</v>
      </c>
      <c r="F104" s="91" t="e">
        <f>IF(Tabla2[[#This Row],[Productos ]]="","",'[1]Formulario PPGR1'!#REF!)</f>
        <v>#REF!</v>
      </c>
      <c r="G104" s="92" t="s">
        <v>158</v>
      </c>
      <c r="H104" s="92" t="s">
        <v>487</v>
      </c>
      <c r="I104" s="92" t="s">
        <v>488</v>
      </c>
      <c r="J104" s="99">
        <v>1</v>
      </c>
      <c r="K104" s="99">
        <v>1</v>
      </c>
      <c r="L104" s="99">
        <v>1</v>
      </c>
      <c r="M104" s="99">
        <v>1</v>
      </c>
      <c r="N104" s="99">
        <v>1</v>
      </c>
      <c r="O104" s="99">
        <v>1</v>
      </c>
      <c r="P104" s="99">
        <v>1</v>
      </c>
      <c r="Q104" s="99">
        <v>1</v>
      </c>
      <c r="R104" s="99">
        <v>1</v>
      </c>
      <c r="S104" s="99">
        <v>1</v>
      </c>
      <c r="T104" s="99">
        <v>1</v>
      </c>
      <c r="U104" s="99">
        <v>1</v>
      </c>
      <c r="V104" s="100">
        <f t="shared" si="4"/>
        <v>12</v>
      </c>
      <c r="W104" s="81" t="s">
        <v>291</v>
      </c>
      <c r="X104" s="81"/>
      <c r="Y104" s="92"/>
      <c r="Z104" s="95" t="s">
        <v>333</v>
      </c>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row>
    <row r="105" spans="2:54" s="39" customFormat="1" ht="57.6" hidden="1" customHeight="1" x14ac:dyDescent="0.2">
      <c r="B105" s="91" t="str">
        <f>IF(Tabla2[[#This Row],[Productos ]]="","",CONCATENATE(Tabla2[[#This Row],[POA]],".",Tabla2[[#This Row],[SRS]],".",Tabla2[[#This Row],[AREA]],".",Tabla2[[#This Row],[TIPO]]))</f>
        <v/>
      </c>
      <c r="C105" s="91" t="str">
        <f>IF(Tabla2[[#This Row],[Productos ]]="","",'[1]Formulario PPGR1'!#REF!)</f>
        <v/>
      </c>
      <c r="D105" s="91" t="str">
        <f>IF(Tabla2[[#This Row],[Productos ]]="","",'[1]Formulario PPGR1'!#REF!)</f>
        <v/>
      </c>
      <c r="E105" s="91" t="str">
        <f>IF(Tabla2[[#This Row],[Productos ]]="","",'[1]Formulario PPGR1'!#REF!)</f>
        <v/>
      </c>
      <c r="F105" s="91" t="str">
        <f>IF(Tabla2[[#This Row],[Productos ]]="","",'[1]Formulario PPGR1'!#REF!)</f>
        <v/>
      </c>
      <c r="G105" s="92"/>
      <c r="H105" s="92" t="s">
        <v>489</v>
      </c>
      <c r="I105" s="92" t="s">
        <v>490</v>
      </c>
      <c r="J105" s="99"/>
      <c r="K105" s="99">
        <v>1</v>
      </c>
      <c r="L105" s="99"/>
      <c r="M105" s="99">
        <v>1</v>
      </c>
      <c r="N105" s="99"/>
      <c r="O105" s="99"/>
      <c r="P105" s="99"/>
      <c r="Q105" s="99"/>
      <c r="R105" s="99"/>
      <c r="S105" s="99"/>
      <c r="T105" s="99"/>
      <c r="U105" s="99"/>
      <c r="V105" s="100">
        <f t="shared" si="4"/>
        <v>2</v>
      </c>
      <c r="W105" s="81" t="s">
        <v>268</v>
      </c>
      <c r="X105" s="81" t="s">
        <v>285</v>
      </c>
      <c r="Y105" s="92"/>
      <c r="Z105" s="95" t="s">
        <v>333</v>
      </c>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row>
    <row r="106" spans="2:54" s="39" customFormat="1" ht="45" hidden="1" customHeight="1" x14ac:dyDescent="0.2">
      <c r="B106" s="91" t="str">
        <f>IF(Tabla2[[#This Row],[Productos ]]="","",CONCATENATE(Tabla2[[#This Row],[POA]],".",Tabla2[[#This Row],[SRS]],".",Tabla2[[#This Row],[AREA]],".",Tabla2[[#This Row],[TIPO]]))</f>
        <v/>
      </c>
      <c r="C106" s="91" t="str">
        <f>IF(Tabla2[[#This Row],[Productos ]]="","",'[1]Formulario PPGR1'!#REF!)</f>
        <v/>
      </c>
      <c r="D106" s="91" t="str">
        <f>IF(Tabla2[[#This Row],[Productos ]]="","",'[1]Formulario PPGR1'!#REF!)</f>
        <v/>
      </c>
      <c r="E106" s="91" t="str">
        <f>IF(Tabla2[[#This Row],[Productos ]]="","",'[1]Formulario PPGR1'!#REF!)</f>
        <v/>
      </c>
      <c r="F106" s="91" t="str">
        <f>IF(Tabla2[[#This Row],[Productos ]]="","",'[1]Formulario PPGR1'!#REF!)</f>
        <v/>
      </c>
      <c r="G106" s="92"/>
      <c r="H106" s="92" t="s">
        <v>491</v>
      </c>
      <c r="I106" s="92" t="s">
        <v>492</v>
      </c>
      <c r="J106" s="93"/>
      <c r="K106" s="93"/>
      <c r="L106" s="93">
        <v>1</v>
      </c>
      <c r="M106" s="93"/>
      <c r="N106" s="93"/>
      <c r="O106" s="93">
        <v>1</v>
      </c>
      <c r="P106" s="93"/>
      <c r="Q106" s="93"/>
      <c r="R106" s="93">
        <v>1</v>
      </c>
      <c r="S106" s="93"/>
      <c r="T106" s="93"/>
      <c r="U106" s="93">
        <v>1</v>
      </c>
      <c r="V106" s="94">
        <f t="shared" si="4"/>
        <v>4</v>
      </c>
      <c r="W106" s="81" t="s">
        <v>268</v>
      </c>
      <c r="X106" s="81" t="s">
        <v>285</v>
      </c>
      <c r="Y106" s="92"/>
      <c r="Z106" s="95" t="s">
        <v>333</v>
      </c>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row>
    <row r="107" spans="2:54" s="39" customFormat="1" ht="43.9" hidden="1" customHeight="1" x14ac:dyDescent="0.2">
      <c r="B107" s="91" t="e">
        <f>IF(Tabla2[[#This Row],[Productos ]]="","",CONCATENATE(Tabla2[[#This Row],[POA]],".",Tabla2[[#This Row],[SRS]],".",Tabla2[[#This Row],[AREA]],".",Tabla2[[#This Row],[TIPO]]))</f>
        <v>#REF!</v>
      </c>
      <c r="C107" s="91" t="e">
        <f>IF(Tabla2[[#This Row],[Productos ]]="","",'[1]Formulario PPGR1'!#REF!)</f>
        <v>#REF!</v>
      </c>
      <c r="D107" s="91" t="e">
        <f>IF(Tabla2[[#This Row],[Productos ]]="","",'[1]Formulario PPGR1'!#REF!)</f>
        <v>#REF!</v>
      </c>
      <c r="E107" s="91" t="e">
        <f>IF(Tabla2[[#This Row],[Productos ]]="","",'[1]Formulario PPGR1'!#REF!)</f>
        <v>#REF!</v>
      </c>
      <c r="F107" s="91" t="e">
        <f>IF(Tabla2[[#This Row],[Productos ]]="","",'[1]Formulario PPGR1'!#REF!)</f>
        <v>#REF!</v>
      </c>
      <c r="G107" s="92" t="s">
        <v>162</v>
      </c>
      <c r="H107" s="92" t="s">
        <v>493</v>
      </c>
      <c r="I107" s="92" t="s">
        <v>494</v>
      </c>
      <c r="J107" s="93"/>
      <c r="K107" s="93"/>
      <c r="L107" s="93">
        <v>1</v>
      </c>
      <c r="M107" s="93"/>
      <c r="N107" s="93"/>
      <c r="O107" s="93">
        <v>1</v>
      </c>
      <c r="P107" s="93"/>
      <c r="Q107" s="93"/>
      <c r="R107" s="93">
        <v>1</v>
      </c>
      <c r="S107" s="93"/>
      <c r="T107" s="93"/>
      <c r="U107" s="93">
        <v>1</v>
      </c>
      <c r="V107" s="94">
        <f t="shared" si="4"/>
        <v>4</v>
      </c>
      <c r="W107" s="81" t="s">
        <v>275</v>
      </c>
      <c r="X107" s="81"/>
      <c r="Y107" s="92"/>
      <c r="Z107" s="95" t="s">
        <v>333</v>
      </c>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row>
    <row r="108" spans="2:54" s="39" customFormat="1" ht="25.5" hidden="1" x14ac:dyDescent="0.2">
      <c r="B108" s="91" t="str">
        <f>IF(Tabla2[[#This Row],[Productos ]]="","",CONCATENATE(Tabla2[[#This Row],[POA]],".",Tabla2[[#This Row],[SRS]],".",Tabla2[[#This Row],[AREA]],".",Tabla2[[#This Row],[TIPO]]))</f>
        <v/>
      </c>
      <c r="C108" s="91" t="str">
        <f>IF(Tabla2[[#This Row],[Productos ]]="","",'[1]Formulario PPGR1'!#REF!)</f>
        <v/>
      </c>
      <c r="D108" s="91" t="str">
        <f>IF(Tabla2[[#This Row],[Productos ]]="","",'[1]Formulario PPGR1'!#REF!)</f>
        <v/>
      </c>
      <c r="E108" s="91" t="str">
        <f>IF(Tabla2[[#This Row],[Productos ]]="","",'[1]Formulario PPGR1'!#REF!)</f>
        <v/>
      </c>
      <c r="F108" s="91" t="str">
        <f>IF(Tabla2[[#This Row],[Productos ]]="","",'[1]Formulario PPGR1'!#REF!)</f>
        <v/>
      </c>
      <c r="G108" s="92"/>
      <c r="H108" s="92" t="s">
        <v>495</v>
      </c>
      <c r="I108" s="92" t="s">
        <v>496</v>
      </c>
      <c r="J108" s="93"/>
      <c r="K108" s="93"/>
      <c r="L108" s="93">
        <v>1</v>
      </c>
      <c r="M108" s="93"/>
      <c r="N108" s="93"/>
      <c r="O108" s="93">
        <v>1</v>
      </c>
      <c r="P108" s="93"/>
      <c r="Q108" s="93"/>
      <c r="R108" s="93">
        <v>1</v>
      </c>
      <c r="S108" s="93"/>
      <c r="T108" s="93"/>
      <c r="U108" s="93">
        <v>1</v>
      </c>
      <c r="V108" s="94">
        <f t="shared" si="4"/>
        <v>4</v>
      </c>
      <c r="W108" s="81"/>
      <c r="X108" s="81"/>
      <c r="Y108" s="92" t="s">
        <v>497</v>
      </c>
      <c r="Z108" s="95" t="s">
        <v>333</v>
      </c>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row>
    <row r="109" spans="2:54" s="39" customFormat="1" ht="25.5" hidden="1" x14ac:dyDescent="0.2">
      <c r="B109" s="91" t="e">
        <f>IF(Tabla2[[#This Row],[Productos ]]="","",CONCATENATE(Tabla2[[#This Row],[POA]],".",Tabla2[[#This Row],[SRS]],".",Tabla2[[#This Row],[AREA]],".",Tabla2[[#This Row],[TIPO]]))</f>
        <v>#REF!</v>
      </c>
      <c r="C109" s="91" t="e">
        <f>IF(Tabla2[[#This Row],[Productos ]]="","",'[1]Formulario PPGR1'!#REF!)</f>
        <v>#REF!</v>
      </c>
      <c r="D109" s="91" t="e">
        <f>IF(Tabla2[[#This Row],[Productos ]]="","",'[1]Formulario PPGR1'!#REF!)</f>
        <v>#REF!</v>
      </c>
      <c r="E109" s="91" t="e">
        <f>IF(Tabla2[[#This Row],[Productos ]]="","",'[1]Formulario PPGR1'!#REF!)</f>
        <v>#REF!</v>
      </c>
      <c r="F109" s="91" t="e">
        <f>IF(Tabla2[[#This Row],[Productos ]]="","",'[1]Formulario PPGR1'!#REF!)</f>
        <v>#REF!</v>
      </c>
      <c r="G109" s="92" t="s">
        <v>164</v>
      </c>
      <c r="H109" s="92" t="s">
        <v>498</v>
      </c>
      <c r="I109" s="92" t="s">
        <v>499</v>
      </c>
      <c r="J109" s="99"/>
      <c r="K109" s="99"/>
      <c r="L109" s="99">
        <v>1</v>
      </c>
      <c r="M109" s="99"/>
      <c r="N109" s="99"/>
      <c r="O109" s="99">
        <v>1</v>
      </c>
      <c r="P109" s="99"/>
      <c r="Q109" s="99"/>
      <c r="R109" s="99">
        <v>1</v>
      </c>
      <c r="S109" s="99"/>
      <c r="T109" s="99"/>
      <c r="U109" s="99">
        <v>1</v>
      </c>
      <c r="V109" s="94">
        <f t="shared" si="4"/>
        <v>4</v>
      </c>
      <c r="W109" s="81" t="s">
        <v>275</v>
      </c>
      <c r="X109" s="81"/>
      <c r="Y109" s="92"/>
      <c r="Z109" s="95" t="s">
        <v>371</v>
      </c>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row>
    <row r="110" spans="2:54" s="39" customFormat="1" ht="25.5" hidden="1" x14ac:dyDescent="0.2">
      <c r="B110" s="91" t="str">
        <f>IF(Tabla2[[#This Row],[Productos ]]="","",CONCATENATE(Tabla2[[#This Row],[POA]],".",Tabla2[[#This Row],[SRS]],".",Tabla2[[#This Row],[AREA]],".",Tabla2[[#This Row],[TIPO]]))</f>
        <v/>
      </c>
      <c r="C110" s="91" t="str">
        <f>IF(Tabla2[[#This Row],[Productos ]]="","",'[1]Formulario PPGR1'!#REF!)</f>
        <v/>
      </c>
      <c r="D110" s="91" t="str">
        <f>IF(Tabla2[[#This Row],[Productos ]]="","",'[1]Formulario PPGR1'!#REF!)</f>
        <v/>
      </c>
      <c r="E110" s="91" t="str">
        <f>IF(Tabla2[[#This Row],[Productos ]]="","",'[1]Formulario PPGR1'!#REF!)</f>
        <v/>
      </c>
      <c r="F110" s="91" t="str">
        <f>IF(Tabla2[[#This Row],[Productos ]]="","",'[1]Formulario PPGR1'!#REF!)</f>
        <v/>
      </c>
      <c r="G110" s="92"/>
      <c r="H110" s="92" t="s">
        <v>500</v>
      </c>
      <c r="I110" s="92" t="s">
        <v>501</v>
      </c>
      <c r="J110" s="99"/>
      <c r="K110" s="99"/>
      <c r="L110" s="99">
        <v>1</v>
      </c>
      <c r="M110" s="99"/>
      <c r="N110" s="99"/>
      <c r="O110" s="99">
        <v>1</v>
      </c>
      <c r="P110" s="99"/>
      <c r="Q110" s="99"/>
      <c r="R110" s="99">
        <v>1</v>
      </c>
      <c r="S110" s="99"/>
      <c r="T110" s="99"/>
      <c r="U110" s="99">
        <v>1</v>
      </c>
      <c r="V110" s="94">
        <f>SUM(Tabla2[[#This Row],[Ene]:[Dic]])</f>
        <v>4</v>
      </c>
      <c r="W110" s="81" t="s">
        <v>275</v>
      </c>
      <c r="X110" s="81"/>
      <c r="Y110" s="92"/>
      <c r="Z110" s="95" t="s">
        <v>371</v>
      </c>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row>
    <row r="111" spans="2:54" s="39" customFormat="1" ht="46.15" hidden="1" customHeight="1" x14ac:dyDescent="0.2">
      <c r="B111" s="91" t="e">
        <f>IF(Tabla2[[#This Row],[Productos ]]="","",CONCATENATE(Tabla2[[#This Row],[POA]],".",Tabla2[[#This Row],[SRS]],".",Tabla2[[#This Row],[AREA]],".",Tabla2[[#This Row],[TIPO]]))</f>
        <v>#REF!</v>
      </c>
      <c r="C111" s="91" t="e">
        <f>IF(Tabla2[[#This Row],[Productos ]]="","",'[1]Formulario PPGR1'!#REF!)</f>
        <v>#REF!</v>
      </c>
      <c r="D111" s="91" t="e">
        <f>IF(Tabla2[[#This Row],[Productos ]]="","",'[1]Formulario PPGR1'!#REF!)</f>
        <v>#REF!</v>
      </c>
      <c r="E111" s="91" t="e">
        <f>IF(Tabla2[[#This Row],[Productos ]]="","",'[1]Formulario PPGR1'!#REF!)</f>
        <v>#REF!</v>
      </c>
      <c r="F111" s="91" t="e">
        <f>IF(Tabla2[[#This Row],[Productos ]]="","",'[1]Formulario PPGR1'!#REF!)</f>
        <v>#REF!</v>
      </c>
      <c r="G111" s="92" t="s">
        <v>169</v>
      </c>
      <c r="H111" s="92" t="s">
        <v>502</v>
      </c>
      <c r="I111" s="96" t="s">
        <v>503</v>
      </c>
      <c r="J111" s="104">
        <v>1</v>
      </c>
      <c r="K111" s="104"/>
      <c r="L111" s="104"/>
      <c r="M111" s="104"/>
      <c r="N111" s="104"/>
      <c r="O111" s="104"/>
      <c r="P111" s="104"/>
      <c r="Q111" s="104"/>
      <c r="R111" s="104"/>
      <c r="S111" s="104"/>
      <c r="T111" s="104"/>
      <c r="U111" s="104"/>
      <c r="V111" s="100">
        <f>SUM(J111:U111)</f>
        <v>1</v>
      </c>
      <c r="W111" s="81" t="s">
        <v>291</v>
      </c>
      <c r="X111" s="81"/>
      <c r="Y111" s="92"/>
      <c r="Z111" s="95" t="s">
        <v>336</v>
      </c>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row>
    <row r="112" spans="2:54" s="39" customFormat="1" ht="38.25" hidden="1" x14ac:dyDescent="0.2">
      <c r="B112" s="91" t="str">
        <f>IF(Tabla2[[#This Row],[Productos ]]="","",CONCATENATE(Tabla2[[#This Row],[POA]],".",Tabla2[[#This Row],[SRS]],".",Tabla2[[#This Row],[AREA]],".",Tabla2[[#This Row],[TIPO]]))</f>
        <v/>
      </c>
      <c r="C112" s="91" t="str">
        <f>IF(Tabla2[[#This Row],[Productos ]]="","",'[1]Formulario PPGR1'!#REF!)</f>
        <v/>
      </c>
      <c r="D112" s="91" t="str">
        <f>IF(Tabla2[[#This Row],[Productos ]]="","",'[1]Formulario PPGR1'!#REF!)</f>
        <v/>
      </c>
      <c r="E112" s="91" t="str">
        <f>IF(Tabla2[[#This Row],[Productos ]]="","",'[1]Formulario PPGR1'!#REF!)</f>
        <v/>
      </c>
      <c r="F112" s="91" t="str">
        <f>IF(Tabla2[[#This Row],[Productos ]]="","",'[1]Formulario PPGR1'!#REF!)</f>
        <v/>
      </c>
      <c r="G112" s="92"/>
      <c r="H112" s="92" t="s">
        <v>504</v>
      </c>
      <c r="I112" s="96" t="s">
        <v>505</v>
      </c>
      <c r="J112" s="97"/>
      <c r="K112" s="97">
        <v>1</v>
      </c>
      <c r="L112" s="97"/>
      <c r="M112" s="97"/>
      <c r="N112" s="97">
        <v>1</v>
      </c>
      <c r="O112" s="97"/>
      <c r="P112" s="97"/>
      <c r="Q112" s="97">
        <v>1</v>
      </c>
      <c r="R112" s="97"/>
      <c r="S112" s="97"/>
      <c r="T112" s="97">
        <v>1</v>
      </c>
      <c r="U112" s="97"/>
      <c r="V112" s="94">
        <f>SUM(J112:U112)</f>
        <v>4</v>
      </c>
      <c r="W112" s="81" t="s">
        <v>268</v>
      </c>
      <c r="X112" s="81" t="s">
        <v>285</v>
      </c>
      <c r="Y112" s="92"/>
      <c r="Z112" s="95" t="s">
        <v>336</v>
      </c>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row>
    <row r="113" spans="2:54" s="39" customFormat="1" ht="37.15" hidden="1" customHeight="1" x14ac:dyDescent="0.2">
      <c r="B113" s="91" t="str">
        <f>IF(Tabla2[[#This Row],[Productos ]]="","",CONCATENATE(Tabla2[[#This Row],[POA]],".",Tabla2[[#This Row],[SRS]],".",Tabla2[[#This Row],[AREA]],".",Tabla2[[#This Row],[TIPO]]))</f>
        <v/>
      </c>
      <c r="C113" s="91" t="str">
        <f>IF(Tabla2[[#This Row],[Productos ]]="","",'[1]Formulario PPGR1'!#REF!)</f>
        <v/>
      </c>
      <c r="D113" s="91" t="str">
        <f>IF(Tabla2[[#This Row],[Productos ]]="","",'[1]Formulario PPGR1'!#REF!)</f>
        <v/>
      </c>
      <c r="E113" s="91" t="str">
        <f>IF(Tabla2[[#This Row],[Productos ]]="","",'[1]Formulario PPGR1'!#REF!)</f>
        <v/>
      </c>
      <c r="F113" s="91" t="str">
        <f>IF(Tabla2[[#This Row],[Productos ]]="","",'[1]Formulario PPGR1'!#REF!)</f>
        <v/>
      </c>
      <c r="G113" s="92"/>
      <c r="H113" s="92" t="s">
        <v>506</v>
      </c>
      <c r="I113" s="96" t="s">
        <v>507</v>
      </c>
      <c r="J113" s="104"/>
      <c r="K113" s="104"/>
      <c r="L113" s="104"/>
      <c r="M113" s="104">
        <v>1</v>
      </c>
      <c r="N113" s="104"/>
      <c r="O113" s="104"/>
      <c r="P113" s="104">
        <v>1</v>
      </c>
      <c r="Q113" s="104"/>
      <c r="R113" s="104"/>
      <c r="S113" s="104">
        <v>1</v>
      </c>
      <c r="T113" s="104"/>
      <c r="U113" s="104"/>
      <c r="V113" s="100">
        <f>SUM(J113:U113)</f>
        <v>3</v>
      </c>
      <c r="W113" s="81" t="s">
        <v>275</v>
      </c>
      <c r="X113" s="81" t="s">
        <v>268</v>
      </c>
      <c r="Y113" s="92"/>
      <c r="Z113" s="95" t="s">
        <v>336</v>
      </c>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row>
    <row r="114" spans="2:54" s="39" customFormat="1" ht="38.25" hidden="1" x14ac:dyDescent="0.2">
      <c r="B114" s="91" t="e">
        <f>IF(Tabla2[[#This Row],[Productos ]]="","",CONCATENATE(Tabla2[[#This Row],[POA]],".",Tabla2[[#This Row],[SRS]],".",Tabla2[[#This Row],[AREA]],".",Tabla2[[#This Row],[TIPO]]))</f>
        <v>#REF!</v>
      </c>
      <c r="C114" s="91" t="e">
        <f>IF(Tabla2[[#This Row],[Productos ]]="","",'[1]Formulario PPGR1'!#REF!)</f>
        <v>#REF!</v>
      </c>
      <c r="D114" s="91" t="e">
        <f>IF(Tabla2[[#This Row],[Productos ]]="","",'[1]Formulario PPGR1'!#REF!)</f>
        <v>#REF!</v>
      </c>
      <c r="E114" s="91" t="e">
        <f>IF(Tabla2[[#This Row],[Productos ]]="","",'[1]Formulario PPGR1'!#REF!)</f>
        <v>#REF!</v>
      </c>
      <c r="F114" s="91" t="e">
        <f>IF(Tabla2[[#This Row],[Productos ]]="","",'[1]Formulario PPGR1'!#REF!)</f>
        <v>#REF!</v>
      </c>
      <c r="G114" s="92" t="s">
        <v>508</v>
      </c>
      <c r="H114" s="92" t="s">
        <v>509</v>
      </c>
      <c r="I114" s="92" t="s">
        <v>510</v>
      </c>
      <c r="J114" s="93"/>
      <c r="K114" s="93"/>
      <c r="L114" s="93"/>
      <c r="M114" s="93"/>
      <c r="N114" s="93">
        <v>1</v>
      </c>
      <c r="O114" s="93"/>
      <c r="P114" s="93"/>
      <c r="Q114" s="93"/>
      <c r="R114" s="93"/>
      <c r="S114" s="93"/>
      <c r="T114" s="93"/>
      <c r="U114" s="93"/>
      <c r="V114" s="94">
        <f>SUM(J114:U114)</f>
        <v>1</v>
      </c>
      <c r="W114" s="81" t="s">
        <v>291</v>
      </c>
      <c r="X114" s="81"/>
      <c r="Y114" s="92"/>
      <c r="Z114" s="95" t="s">
        <v>511</v>
      </c>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row>
    <row r="115" spans="2:54" s="39" customFormat="1" ht="41.45" hidden="1" customHeight="1" x14ac:dyDescent="0.2">
      <c r="B115" s="91" t="str">
        <f>IF(Tabla2[[#This Row],[Productos ]]="","",CONCATENATE(Tabla2[[#This Row],[POA]],".",Tabla2[[#This Row],[SRS]],".",Tabla2[[#This Row],[AREA]],".",Tabla2[[#This Row],[TIPO]]))</f>
        <v/>
      </c>
      <c r="C115" s="91" t="str">
        <f>IF(Tabla2[[#This Row],[Productos ]]="","",'[1]Formulario PPGR1'!#REF!)</f>
        <v/>
      </c>
      <c r="D115" s="91" t="str">
        <f>IF(Tabla2[[#This Row],[Productos ]]="","",'[1]Formulario PPGR1'!#REF!)</f>
        <v/>
      </c>
      <c r="E115" s="91" t="str">
        <f>IF(Tabla2[[#This Row],[Productos ]]="","",'[1]Formulario PPGR1'!#REF!)</f>
        <v/>
      </c>
      <c r="F115" s="91" t="str">
        <f>IF(Tabla2[[#This Row],[Productos ]]="","",'[1]Formulario PPGR1'!#REF!)</f>
        <v/>
      </c>
      <c r="G115" s="92"/>
      <c r="H115" s="92" t="s">
        <v>512</v>
      </c>
      <c r="I115" s="92" t="s">
        <v>513</v>
      </c>
      <c r="J115" s="93"/>
      <c r="K115" s="93"/>
      <c r="L115" s="93"/>
      <c r="M115" s="93"/>
      <c r="N115" s="93"/>
      <c r="O115" s="93"/>
      <c r="P115" s="93">
        <v>1</v>
      </c>
      <c r="Q115" s="93"/>
      <c r="R115" s="93"/>
      <c r="S115" s="93"/>
      <c r="T115" s="93"/>
      <c r="U115" s="93"/>
      <c r="V115" s="94">
        <f t="shared" ref="V115:V124" si="5">SUM(J115:U115)</f>
        <v>1</v>
      </c>
      <c r="W115" s="81" t="s">
        <v>458</v>
      </c>
      <c r="X115" s="81"/>
      <c r="Y115" s="92"/>
      <c r="Z115" s="95" t="s">
        <v>511</v>
      </c>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row>
    <row r="116" spans="2:54" s="39" customFormat="1" ht="41.45" hidden="1" customHeight="1" x14ac:dyDescent="0.2">
      <c r="B116" s="91" t="str">
        <f>IF(Tabla2[[#This Row],[Productos ]]="","",CONCATENATE(Tabla2[[#This Row],[POA]],".",Tabla2[[#This Row],[SRS]],".",Tabla2[[#This Row],[AREA]],".",Tabla2[[#This Row],[TIPO]]))</f>
        <v/>
      </c>
      <c r="C116" s="91" t="str">
        <f>IF(Tabla2[[#This Row],[Productos ]]="","",'[1]Formulario PPGR1'!#REF!)</f>
        <v/>
      </c>
      <c r="D116" s="91" t="str">
        <f>IF(Tabla2[[#This Row],[Productos ]]="","",'[1]Formulario PPGR1'!#REF!)</f>
        <v/>
      </c>
      <c r="E116" s="91" t="str">
        <f>IF(Tabla2[[#This Row],[Productos ]]="","",'[1]Formulario PPGR1'!#REF!)</f>
        <v/>
      </c>
      <c r="F116" s="91" t="str">
        <f>IF(Tabla2[[#This Row],[Productos ]]="","",'[1]Formulario PPGR1'!#REF!)</f>
        <v/>
      </c>
      <c r="G116" s="92"/>
      <c r="H116" s="92" t="s">
        <v>514</v>
      </c>
      <c r="I116" s="92" t="s">
        <v>515</v>
      </c>
      <c r="J116" s="93"/>
      <c r="K116" s="93"/>
      <c r="L116" s="93">
        <v>1</v>
      </c>
      <c r="M116" s="93"/>
      <c r="N116" s="93"/>
      <c r="O116" s="93">
        <v>1</v>
      </c>
      <c r="P116" s="93"/>
      <c r="Q116" s="93"/>
      <c r="R116" s="93">
        <v>1</v>
      </c>
      <c r="S116" s="93"/>
      <c r="T116" s="93"/>
      <c r="U116" s="93">
        <v>1</v>
      </c>
      <c r="V116" s="94">
        <f>SUM(Tabla2[[#This Row],[Ene]:[Dic]])</f>
        <v>4</v>
      </c>
      <c r="W116" s="81" t="s">
        <v>275</v>
      </c>
      <c r="X116" s="81"/>
      <c r="Y116" s="92"/>
      <c r="Z116" s="95" t="s">
        <v>511</v>
      </c>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row>
    <row r="117" spans="2:54" s="39" customFormat="1" ht="43.9" hidden="1" customHeight="1" x14ac:dyDescent="0.2">
      <c r="B117" s="91" t="e">
        <f>IF(Tabla2[[#This Row],[Productos ]]="","",CONCATENATE(Tabla2[[#This Row],[POA]],".",Tabla2[[#This Row],[SRS]],".",Tabla2[[#This Row],[AREA]],".",Tabla2[[#This Row],[TIPO]]))</f>
        <v>#REF!</v>
      </c>
      <c r="C117" s="91" t="e">
        <f>IF(Tabla2[[#This Row],[Productos ]]="","",'[1]Formulario PPGR1'!#REF!)</f>
        <v>#REF!</v>
      </c>
      <c r="D117" s="91" t="e">
        <f>IF(Tabla2[[#This Row],[Productos ]]="","",'[1]Formulario PPGR1'!#REF!)</f>
        <v>#REF!</v>
      </c>
      <c r="E117" s="91" t="e">
        <f>IF(Tabla2[[#This Row],[Productos ]]="","",'[1]Formulario PPGR1'!#REF!)</f>
        <v>#REF!</v>
      </c>
      <c r="F117" s="91" t="e">
        <f>IF(Tabla2[[#This Row],[Productos ]]="","",'[1]Formulario PPGR1'!#REF!)</f>
        <v>#REF!</v>
      </c>
      <c r="G117" s="92" t="s">
        <v>516</v>
      </c>
      <c r="H117" s="92" t="s">
        <v>517</v>
      </c>
      <c r="I117" s="92" t="s">
        <v>518</v>
      </c>
      <c r="J117" s="93"/>
      <c r="K117" s="93"/>
      <c r="L117" s="93"/>
      <c r="M117" s="93"/>
      <c r="N117" s="93"/>
      <c r="O117" s="93">
        <v>1</v>
      </c>
      <c r="P117" s="93"/>
      <c r="Q117" s="93"/>
      <c r="R117" s="93"/>
      <c r="S117" s="93"/>
      <c r="T117" s="93"/>
      <c r="U117" s="93"/>
      <c r="V117" s="94">
        <f t="shared" si="5"/>
        <v>1</v>
      </c>
      <c r="W117" s="81" t="s">
        <v>519</v>
      </c>
      <c r="X117" s="81"/>
      <c r="Y117" s="92"/>
      <c r="Z117" s="95" t="s">
        <v>511</v>
      </c>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row>
    <row r="118" spans="2:54" s="39" customFormat="1" ht="43.9" hidden="1" customHeight="1" x14ac:dyDescent="0.2">
      <c r="B118" s="91" t="str">
        <f>IF(Tabla2[[#This Row],[Productos ]]="","",CONCATENATE(Tabla2[[#This Row],[POA]],".",Tabla2[[#This Row],[SRS]],".",Tabla2[[#This Row],[AREA]],".",Tabla2[[#This Row],[TIPO]]))</f>
        <v/>
      </c>
      <c r="C118" s="91" t="str">
        <f>IF(Tabla2[[#This Row],[Productos ]]="","",'[1]Formulario PPGR1'!#REF!)</f>
        <v/>
      </c>
      <c r="D118" s="91" t="str">
        <f>IF(Tabla2[[#This Row],[Productos ]]="","",'[1]Formulario PPGR1'!#REF!)</f>
        <v/>
      </c>
      <c r="E118" s="91" t="str">
        <f>IF(Tabla2[[#This Row],[Productos ]]="","",'[1]Formulario PPGR1'!#REF!)</f>
        <v/>
      </c>
      <c r="F118" s="91" t="str">
        <f>IF(Tabla2[[#This Row],[Productos ]]="","",'[1]Formulario PPGR1'!#REF!)</f>
        <v/>
      </c>
      <c r="G118" s="92"/>
      <c r="H118" s="92" t="s">
        <v>520</v>
      </c>
      <c r="I118" s="92" t="s">
        <v>521</v>
      </c>
      <c r="J118" s="93"/>
      <c r="K118" s="93"/>
      <c r="L118" s="93"/>
      <c r="M118" s="93"/>
      <c r="N118" s="93"/>
      <c r="O118" s="93"/>
      <c r="P118" s="93"/>
      <c r="Q118" s="93"/>
      <c r="R118" s="93">
        <v>1</v>
      </c>
      <c r="S118" s="93"/>
      <c r="T118" s="93"/>
      <c r="U118" s="93"/>
      <c r="V118" s="94">
        <f>SUM(Tabla2[[#This Row],[Ene]:[Dic]])</f>
        <v>1</v>
      </c>
      <c r="W118" s="81" t="s">
        <v>275</v>
      </c>
      <c r="X118" s="81"/>
      <c r="Y118" s="92"/>
      <c r="Z118" s="95" t="s">
        <v>511</v>
      </c>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row>
    <row r="119" spans="2:54" s="39" customFormat="1" ht="43.9" hidden="1" customHeight="1" x14ac:dyDescent="0.2">
      <c r="B119" s="91" t="str">
        <f>IF(Tabla2[[#This Row],[Productos ]]="","",CONCATENATE(Tabla2[[#This Row],[POA]],".",Tabla2[[#This Row],[SRS]],".",Tabla2[[#This Row],[AREA]],".",Tabla2[[#This Row],[TIPO]]))</f>
        <v/>
      </c>
      <c r="C119" s="91" t="str">
        <f>IF(Tabla2[[#This Row],[Productos ]]="","",'[1]Formulario PPGR1'!#REF!)</f>
        <v/>
      </c>
      <c r="D119" s="91" t="str">
        <f>IF(Tabla2[[#This Row],[Productos ]]="","",'[1]Formulario PPGR1'!#REF!)</f>
        <v/>
      </c>
      <c r="E119" s="91" t="str">
        <f>IF(Tabla2[[#This Row],[Productos ]]="","",'[1]Formulario PPGR1'!#REF!)</f>
        <v/>
      </c>
      <c r="F119" s="91" t="str">
        <f>IF(Tabla2[[#This Row],[Productos ]]="","",'[1]Formulario PPGR1'!#REF!)</f>
        <v/>
      </c>
      <c r="G119" s="92"/>
      <c r="H119" s="92" t="s">
        <v>522</v>
      </c>
      <c r="I119" s="92" t="s">
        <v>523</v>
      </c>
      <c r="J119" s="93"/>
      <c r="K119" s="93"/>
      <c r="L119" s="93">
        <v>1</v>
      </c>
      <c r="M119" s="93"/>
      <c r="N119" s="93"/>
      <c r="O119" s="93">
        <v>1</v>
      </c>
      <c r="P119" s="93"/>
      <c r="Q119" s="93"/>
      <c r="R119" s="93">
        <v>1</v>
      </c>
      <c r="S119" s="93"/>
      <c r="T119" s="93"/>
      <c r="U119" s="93">
        <v>1</v>
      </c>
      <c r="V119" s="94">
        <f>SUM(Tabla2[[#This Row],[Ene]:[Dic]])</f>
        <v>4</v>
      </c>
      <c r="W119" s="81" t="s">
        <v>275</v>
      </c>
      <c r="X119" s="81"/>
      <c r="Y119" s="92"/>
      <c r="Z119" s="95" t="s">
        <v>511</v>
      </c>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row>
    <row r="120" spans="2:54" s="39" customFormat="1" ht="25.5" hidden="1" x14ac:dyDescent="0.2">
      <c r="B120" s="91" t="str">
        <f>IF(Tabla2[[#This Row],[Productos ]]="","",CONCATENATE(Tabla2[[#This Row],[POA]],".",Tabla2[[#This Row],[SRS]],".",Tabla2[[#This Row],[AREA]],".",Tabla2[[#This Row],[TIPO]]))</f>
        <v/>
      </c>
      <c r="C120" s="91" t="str">
        <f>IF(Tabla2[[#This Row],[Productos ]]="","",'[1]Formulario PPGR1'!#REF!)</f>
        <v/>
      </c>
      <c r="D120" s="91" t="str">
        <f>IF(Tabla2[[#This Row],[Productos ]]="","",'[1]Formulario PPGR1'!#REF!)</f>
        <v/>
      </c>
      <c r="E120" s="91" t="str">
        <f>IF(Tabla2[[#This Row],[Productos ]]="","",'[1]Formulario PPGR1'!#REF!)</f>
        <v/>
      </c>
      <c r="F120" s="91" t="str">
        <f>IF(Tabla2[[#This Row],[Productos ]]="","",'[1]Formulario PPGR1'!#REF!)</f>
        <v/>
      </c>
      <c r="G120" s="92"/>
      <c r="H120" s="92" t="s">
        <v>524</v>
      </c>
      <c r="I120" s="92" t="s">
        <v>525</v>
      </c>
      <c r="J120" s="93">
        <v>1</v>
      </c>
      <c r="K120" s="93"/>
      <c r="L120" s="93"/>
      <c r="M120" s="93"/>
      <c r="N120" s="93"/>
      <c r="O120" s="93"/>
      <c r="P120" s="93"/>
      <c r="Q120" s="93"/>
      <c r="R120" s="93"/>
      <c r="S120" s="93"/>
      <c r="T120" s="93"/>
      <c r="U120" s="93"/>
      <c r="V120" s="94">
        <f t="shared" si="5"/>
        <v>1</v>
      </c>
      <c r="W120" s="81" t="s">
        <v>272</v>
      </c>
      <c r="X120" s="81"/>
      <c r="Y120" s="92"/>
      <c r="Z120" s="95" t="s">
        <v>511</v>
      </c>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row>
    <row r="121" spans="2:54" s="39" customFormat="1" ht="26.25" hidden="1" customHeight="1" x14ac:dyDescent="0.2">
      <c r="B121" s="91" t="str">
        <f>IF(Tabla2[[#This Row],[Productos ]]="","",CONCATENATE(Tabla2[[#This Row],[POA]],".",Tabla2[[#This Row],[SRS]],".",Tabla2[[#This Row],[AREA]],".",Tabla2[[#This Row],[TIPO]]))</f>
        <v/>
      </c>
      <c r="C121" s="91" t="str">
        <f>IF(Tabla2[[#This Row],[Productos ]]="","",'[1]Formulario PPGR1'!#REF!)</f>
        <v/>
      </c>
      <c r="D121" s="91" t="str">
        <f>IF(Tabla2[[#This Row],[Productos ]]="","",'[1]Formulario PPGR1'!#REF!)</f>
        <v/>
      </c>
      <c r="E121" s="91" t="str">
        <f>IF(Tabla2[[#This Row],[Productos ]]="","",'[1]Formulario PPGR1'!#REF!)</f>
        <v/>
      </c>
      <c r="F121" s="91" t="str">
        <f>IF(Tabla2[[#This Row],[Productos ]]="","",'[1]Formulario PPGR1'!#REF!)</f>
        <v/>
      </c>
      <c r="G121" s="92"/>
      <c r="H121" s="92" t="s">
        <v>526</v>
      </c>
      <c r="I121" s="92" t="s">
        <v>527</v>
      </c>
      <c r="J121" s="93"/>
      <c r="K121" s="93"/>
      <c r="L121" s="93"/>
      <c r="M121" s="93"/>
      <c r="N121" s="93"/>
      <c r="O121" s="93"/>
      <c r="P121" s="93"/>
      <c r="Q121" s="93"/>
      <c r="R121" s="93"/>
      <c r="S121" s="93"/>
      <c r="T121" s="93">
        <v>1</v>
      </c>
      <c r="U121" s="93"/>
      <c r="V121" s="94">
        <f t="shared" si="5"/>
        <v>1</v>
      </c>
      <c r="W121" s="81" t="s">
        <v>272</v>
      </c>
      <c r="X121" s="81"/>
      <c r="Y121" s="92"/>
      <c r="Z121" s="95" t="s">
        <v>511</v>
      </c>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row>
    <row r="122" spans="2:54" s="39" customFormat="1" ht="51" hidden="1" x14ac:dyDescent="0.2">
      <c r="B122" s="91" t="str">
        <f>IF(Tabla2[[#This Row],[Productos ]]="","",CONCATENATE(Tabla2[[#This Row],[POA]],".",Tabla2[[#This Row],[SRS]],".",Tabla2[[#This Row],[AREA]],".",Tabla2[[#This Row],[TIPO]]))</f>
        <v/>
      </c>
      <c r="C122" s="91" t="str">
        <f>IF(Tabla2[[#This Row],[Productos ]]="","",'[1]Formulario PPGR1'!#REF!)</f>
        <v/>
      </c>
      <c r="D122" s="91" t="str">
        <f>IF(Tabla2[[#This Row],[Productos ]]="","",'[1]Formulario PPGR1'!#REF!)</f>
        <v/>
      </c>
      <c r="E122" s="91" t="str">
        <f>IF(Tabla2[[#This Row],[Productos ]]="","",'[1]Formulario PPGR1'!#REF!)</f>
        <v/>
      </c>
      <c r="F122" s="91" t="str">
        <f>IF(Tabla2[[#This Row],[Productos ]]="","",'[1]Formulario PPGR1'!#REF!)</f>
        <v/>
      </c>
      <c r="G122" s="92"/>
      <c r="H122" s="92" t="s">
        <v>528</v>
      </c>
      <c r="I122" s="92" t="s">
        <v>529</v>
      </c>
      <c r="J122" s="93"/>
      <c r="K122" s="93"/>
      <c r="L122" s="93">
        <v>1</v>
      </c>
      <c r="M122" s="93"/>
      <c r="N122" s="93"/>
      <c r="O122" s="93"/>
      <c r="P122" s="93"/>
      <c r="Q122" s="93"/>
      <c r="R122" s="93">
        <v>1</v>
      </c>
      <c r="S122" s="93"/>
      <c r="T122" s="93"/>
      <c r="U122" s="93"/>
      <c r="V122" s="94">
        <f t="shared" si="5"/>
        <v>2</v>
      </c>
      <c r="W122" s="81" t="s">
        <v>268</v>
      </c>
      <c r="X122" s="81" t="s">
        <v>285</v>
      </c>
      <c r="Y122" s="92"/>
      <c r="Z122" s="95" t="s">
        <v>511</v>
      </c>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row>
    <row r="123" spans="2:54" s="39" customFormat="1" ht="37.9" hidden="1" customHeight="1" x14ac:dyDescent="0.2">
      <c r="B123" s="91" t="str">
        <f>IF(Tabla2[[#This Row],[Productos ]]="","",CONCATENATE(Tabla2[[#This Row],[POA]],".",Tabla2[[#This Row],[SRS]],".",Tabla2[[#This Row],[AREA]],".",Tabla2[[#This Row],[TIPO]]))</f>
        <v/>
      </c>
      <c r="C123" s="91" t="str">
        <f>IF(Tabla2[[#This Row],[Productos ]]="","",'[1]Formulario PPGR1'!#REF!)</f>
        <v/>
      </c>
      <c r="D123" s="91" t="str">
        <f>IF(Tabla2[[#This Row],[Productos ]]="","",'[1]Formulario PPGR1'!#REF!)</f>
        <v/>
      </c>
      <c r="E123" s="91" t="str">
        <f>IF(Tabla2[[#This Row],[Productos ]]="","",'[1]Formulario PPGR1'!#REF!)</f>
        <v/>
      </c>
      <c r="F123" s="91" t="str">
        <f>IF(Tabla2[[#This Row],[Productos ]]="","",'[1]Formulario PPGR1'!#REF!)</f>
        <v/>
      </c>
      <c r="G123" s="92"/>
      <c r="H123" s="92" t="s">
        <v>530</v>
      </c>
      <c r="I123" s="92" t="s">
        <v>531</v>
      </c>
      <c r="J123" s="93"/>
      <c r="K123" s="93">
        <v>1</v>
      </c>
      <c r="L123" s="93"/>
      <c r="M123" s="93"/>
      <c r="N123" s="93"/>
      <c r="O123" s="93"/>
      <c r="P123" s="93"/>
      <c r="Q123" s="93">
        <v>1</v>
      </c>
      <c r="R123" s="93"/>
      <c r="S123" s="93"/>
      <c r="T123" s="93"/>
      <c r="U123" s="93"/>
      <c r="V123" s="94">
        <f t="shared" si="5"/>
        <v>2</v>
      </c>
      <c r="W123" s="81" t="s">
        <v>272</v>
      </c>
      <c r="X123" s="81"/>
      <c r="Y123" s="92"/>
      <c r="Z123" s="95" t="s">
        <v>511</v>
      </c>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row>
    <row r="124" spans="2:54" s="39" customFormat="1" ht="25.5" hidden="1" x14ac:dyDescent="0.2">
      <c r="B124" s="91" t="str">
        <f>IF(Tabla2[[#This Row],[Productos ]]="","",CONCATENATE(Tabla2[[#This Row],[POA]],".",Tabla2[[#This Row],[SRS]],".",Tabla2[[#This Row],[AREA]],".",Tabla2[[#This Row],[TIPO]]))</f>
        <v/>
      </c>
      <c r="C124" s="91" t="str">
        <f>IF(Tabla2[[#This Row],[Productos ]]="","",'[1]Formulario PPGR1'!#REF!)</f>
        <v/>
      </c>
      <c r="D124" s="91" t="str">
        <f>IF(Tabla2[[#This Row],[Productos ]]="","",'[1]Formulario PPGR1'!#REF!)</f>
        <v/>
      </c>
      <c r="E124" s="91" t="str">
        <f>IF(Tabla2[[#This Row],[Productos ]]="","",'[1]Formulario PPGR1'!#REF!)</f>
        <v/>
      </c>
      <c r="F124" s="91" t="str">
        <f>IF(Tabla2[[#This Row],[Productos ]]="","",'[1]Formulario PPGR1'!#REF!)</f>
        <v/>
      </c>
      <c r="G124" s="92"/>
      <c r="H124" s="92" t="s">
        <v>532</v>
      </c>
      <c r="I124" s="92" t="s">
        <v>533</v>
      </c>
      <c r="J124" s="93"/>
      <c r="K124" s="93"/>
      <c r="L124" s="93"/>
      <c r="M124" s="93">
        <v>1</v>
      </c>
      <c r="N124" s="93"/>
      <c r="O124" s="93"/>
      <c r="P124" s="93"/>
      <c r="Q124" s="93"/>
      <c r="R124" s="93"/>
      <c r="S124" s="93"/>
      <c r="T124" s="93"/>
      <c r="U124" s="93"/>
      <c r="V124" s="94">
        <f t="shared" si="5"/>
        <v>1</v>
      </c>
      <c r="W124" s="81" t="s">
        <v>291</v>
      </c>
      <c r="X124" s="81"/>
      <c r="Y124" s="92"/>
      <c r="Z124" s="95" t="s">
        <v>511</v>
      </c>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row>
    <row r="125" spans="2:54" s="39" customFormat="1" ht="25.5" hidden="1" x14ac:dyDescent="0.2">
      <c r="B125" s="91" t="e">
        <f>IF(Tabla2[[#This Row],[Productos ]]="","",CONCATENATE(Tabla2[[#This Row],[POA]],".",Tabla2[[#This Row],[SRS]],".",Tabla2[[#This Row],[AREA]],".",Tabla2[[#This Row],[TIPO]]))</f>
        <v>#REF!</v>
      </c>
      <c r="C125" s="91" t="e">
        <f>IF(Tabla2[[#This Row],[Productos ]]="","",'[1]Formulario PPGR1'!#REF!)</f>
        <v>#REF!</v>
      </c>
      <c r="D125" s="91" t="e">
        <f>IF(Tabla2[[#This Row],[Productos ]]="","",'[1]Formulario PPGR1'!#REF!)</f>
        <v>#REF!</v>
      </c>
      <c r="E125" s="91" t="e">
        <f>IF(Tabla2[[#This Row],[Productos ]]="","",'[1]Formulario PPGR1'!#REF!)</f>
        <v>#REF!</v>
      </c>
      <c r="F125" s="91" t="e">
        <f>IF(Tabla2[[#This Row],[Productos ]]="","",'[1]Formulario PPGR1'!#REF!)</f>
        <v>#REF!</v>
      </c>
      <c r="G125" s="92" t="s">
        <v>184</v>
      </c>
      <c r="H125" s="92" t="s">
        <v>534</v>
      </c>
      <c r="I125" s="92" t="s">
        <v>535</v>
      </c>
      <c r="J125" s="93"/>
      <c r="K125" s="93"/>
      <c r="L125" s="93">
        <v>1</v>
      </c>
      <c r="M125" s="93"/>
      <c r="N125" s="93"/>
      <c r="O125" s="93">
        <v>1</v>
      </c>
      <c r="P125" s="93"/>
      <c r="Q125" s="93"/>
      <c r="R125" s="93">
        <v>1</v>
      </c>
      <c r="S125" s="93"/>
      <c r="T125" s="93"/>
      <c r="U125" s="93">
        <v>1</v>
      </c>
      <c r="V125" s="94">
        <f>SUM(Tabla2[[#This Row],[Ene]:[Dic]])</f>
        <v>4</v>
      </c>
      <c r="W125" s="81" t="s">
        <v>275</v>
      </c>
      <c r="X125" s="81"/>
      <c r="Y125" s="92"/>
      <c r="Z125" s="95" t="s">
        <v>371</v>
      </c>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row>
    <row r="126" spans="2:54" s="39" customFormat="1" ht="25.5" hidden="1" x14ac:dyDescent="0.2">
      <c r="B126" s="91" t="e">
        <f>IF(Tabla2[[#This Row],[Productos ]]="","",CONCATENATE(Tabla2[[#This Row],[POA]],".",Tabla2[[#This Row],[SRS]],".",Tabla2[[#This Row],[AREA]],".",Tabla2[[#This Row],[TIPO]]))</f>
        <v>#REF!</v>
      </c>
      <c r="C126" s="91" t="e">
        <f>IF(Tabla2[[#This Row],[Productos ]]="","",'[1]Formulario PPGR1'!#REF!)</f>
        <v>#REF!</v>
      </c>
      <c r="D126" s="91" t="e">
        <f>IF(Tabla2[[#This Row],[Productos ]]="","",'[1]Formulario PPGR1'!#REF!)</f>
        <v>#REF!</v>
      </c>
      <c r="E126" s="91" t="e">
        <f>IF(Tabla2[[#This Row],[Productos ]]="","",'[1]Formulario PPGR1'!#REF!)</f>
        <v>#REF!</v>
      </c>
      <c r="F126" s="91" t="e">
        <f>IF(Tabla2[[#This Row],[Productos ]]="","",'[1]Formulario PPGR1'!#REF!)</f>
        <v>#REF!</v>
      </c>
      <c r="G126" s="92" t="s">
        <v>189</v>
      </c>
      <c r="H126" s="92" t="s">
        <v>536</v>
      </c>
      <c r="I126" s="92" t="s">
        <v>537</v>
      </c>
      <c r="J126" s="93"/>
      <c r="K126" s="93"/>
      <c r="L126" s="93">
        <v>1</v>
      </c>
      <c r="M126" s="93"/>
      <c r="N126" s="93"/>
      <c r="O126" s="93">
        <v>1</v>
      </c>
      <c r="P126" s="93"/>
      <c r="Q126" s="93"/>
      <c r="R126" s="93">
        <v>1</v>
      </c>
      <c r="S126" s="93"/>
      <c r="T126" s="93"/>
      <c r="U126" s="93">
        <v>1</v>
      </c>
      <c r="V126" s="94">
        <f t="shared" ref="V126:V133" si="6">SUM(J126:U126)</f>
        <v>4</v>
      </c>
      <c r="W126" s="81" t="s">
        <v>275</v>
      </c>
      <c r="X126" s="81"/>
      <c r="Y126" s="92"/>
      <c r="Z126" s="95" t="s">
        <v>538</v>
      </c>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row>
    <row r="127" spans="2:54" s="39" customFormat="1" ht="25.5" hidden="1" x14ac:dyDescent="0.2">
      <c r="B127" s="91" t="str">
        <f>IF(Tabla2[[#This Row],[Productos ]]="","",CONCATENATE(Tabla2[[#This Row],[POA]],".",Tabla2[[#This Row],[SRS]],".",Tabla2[[#This Row],[AREA]],".",Tabla2[[#This Row],[TIPO]]))</f>
        <v/>
      </c>
      <c r="C127" s="91" t="str">
        <f>IF(Tabla2[[#This Row],[Productos ]]="","",'[1]Formulario PPGR1'!#REF!)</f>
        <v/>
      </c>
      <c r="D127" s="91" t="str">
        <f>IF(Tabla2[[#This Row],[Productos ]]="","",'[1]Formulario PPGR1'!#REF!)</f>
        <v/>
      </c>
      <c r="E127" s="91" t="str">
        <f>IF(Tabla2[[#This Row],[Productos ]]="","",'[1]Formulario PPGR1'!#REF!)</f>
        <v/>
      </c>
      <c r="F127" s="91" t="str">
        <f>IF(Tabla2[[#This Row],[Productos ]]="","",'[1]Formulario PPGR1'!#REF!)</f>
        <v/>
      </c>
      <c r="G127" s="92"/>
      <c r="H127" s="92" t="s">
        <v>539</v>
      </c>
      <c r="I127" s="92" t="s">
        <v>540</v>
      </c>
      <c r="J127" s="93"/>
      <c r="K127" s="93"/>
      <c r="L127" s="93"/>
      <c r="M127" s="93">
        <v>1</v>
      </c>
      <c r="N127" s="93"/>
      <c r="O127" s="93"/>
      <c r="P127" s="93">
        <v>1</v>
      </c>
      <c r="Q127" s="93"/>
      <c r="R127" s="93"/>
      <c r="S127" s="93">
        <v>1</v>
      </c>
      <c r="T127" s="93"/>
      <c r="U127" s="93"/>
      <c r="V127" s="94">
        <f t="shared" si="6"/>
        <v>3</v>
      </c>
      <c r="W127" s="81" t="s">
        <v>268</v>
      </c>
      <c r="X127" s="81"/>
      <c r="Y127" s="92"/>
      <c r="Z127" s="95" t="s">
        <v>538</v>
      </c>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row>
    <row r="128" spans="2:54" s="39" customFormat="1" ht="32.450000000000003" customHeight="1" x14ac:dyDescent="0.2">
      <c r="B128" s="91" t="e">
        <f>IF(Tabla2[[#This Row],[Productos ]]="","",CONCATENATE(Tabla2[[#This Row],[POA]],".",Tabla2[[#This Row],[SRS]],".",Tabla2[[#This Row],[AREA]],".",Tabla2[[#This Row],[TIPO]]))</f>
        <v>#REF!</v>
      </c>
      <c r="C128" s="91" t="e">
        <f>IF(Tabla2[[#This Row],[Productos ]]="","",'[1]Formulario PPGR1'!#REF!)</f>
        <v>#REF!</v>
      </c>
      <c r="D128" s="91" t="e">
        <f>IF(Tabla2[[#This Row],[Productos ]]="","",'[1]Formulario PPGR1'!#REF!)</f>
        <v>#REF!</v>
      </c>
      <c r="E128" s="91" t="e">
        <f>IF(Tabla2[[#This Row],[Productos ]]="","",'[1]Formulario PPGR1'!#REF!)</f>
        <v>#REF!</v>
      </c>
      <c r="F128" s="91" t="e">
        <f>IF(Tabla2[[#This Row],[Productos ]]="","",'[1]Formulario PPGR1'!#REF!)</f>
        <v>#REF!</v>
      </c>
      <c r="G128" s="92" t="s">
        <v>192</v>
      </c>
      <c r="H128" s="92" t="s">
        <v>541</v>
      </c>
      <c r="I128" s="92" t="s">
        <v>542</v>
      </c>
      <c r="J128" s="93"/>
      <c r="K128" s="93"/>
      <c r="L128" s="93">
        <v>1</v>
      </c>
      <c r="M128" s="93"/>
      <c r="N128" s="93"/>
      <c r="O128" s="93">
        <v>1</v>
      </c>
      <c r="P128" s="93"/>
      <c r="Q128" s="93"/>
      <c r="R128" s="93">
        <v>1</v>
      </c>
      <c r="S128" s="93"/>
      <c r="T128" s="93"/>
      <c r="U128" s="93">
        <v>1</v>
      </c>
      <c r="V128" s="94">
        <f t="shared" si="6"/>
        <v>4</v>
      </c>
      <c r="W128" s="81" t="s">
        <v>275</v>
      </c>
      <c r="X128" s="81"/>
      <c r="Y128" s="92"/>
      <c r="Z128" s="95" t="s">
        <v>543</v>
      </c>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row>
    <row r="129" spans="2:54" s="39" customFormat="1" ht="55.15" customHeight="1" x14ac:dyDescent="0.2">
      <c r="B129" s="91" t="str">
        <f>IF(Tabla2[[#This Row],[Productos ]]="","",CONCATENATE(Tabla2[[#This Row],[POA]],".",Tabla2[[#This Row],[SRS]],".",Tabla2[[#This Row],[AREA]],".",Tabla2[[#This Row],[TIPO]]))</f>
        <v/>
      </c>
      <c r="C129" s="91" t="str">
        <f>IF(Tabla2[[#This Row],[Productos ]]="","",'[1]Formulario PPGR1'!#REF!)</f>
        <v/>
      </c>
      <c r="D129" s="91" t="str">
        <f>IF(Tabla2[[#This Row],[Productos ]]="","",'[1]Formulario PPGR1'!#REF!)</f>
        <v/>
      </c>
      <c r="E129" s="91" t="str">
        <f>IF(Tabla2[[#This Row],[Productos ]]="","",'[1]Formulario PPGR1'!#REF!)</f>
        <v/>
      </c>
      <c r="F129" s="91" t="str">
        <f>IF(Tabla2[[#This Row],[Productos ]]="","",'[1]Formulario PPGR1'!#REF!)</f>
        <v/>
      </c>
      <c r="G129" s="92"/>
      <c r="H129" s="92" t="s">
        <v>544</v>
      </c>
      <c r="I129" s="92" t="s">
        <v>545</v>
      </c>
      <c r="J129" s="93"/>
      <c r="K129" s="93"/>
      <c r="L129" s="93">
        <v>1</v>
      </c>
      <c r="M129" s="93"/>
      <c r="N129" s="93"/>
      <c r="O129" s="93"/>
      <c r="P129" s="93"/>
      <c r="Q129" s="93"/>
      <c r="R129" s="93"/>
      <c r="S129" s="93"/>
      <c r="T129" s="93"/>
      <c r="U129" s="93"/>
      <c r="V129" s="94">
        <f t="shared" si="6"/>
        <v>1</v>
      </c>
      <c r="W129" s="81"/>
      <c r="X129" s="81"/>
      <c r="Y129" s="92" t="s">
        <v>546</v>
      </c>
      <c r="Z129" s="95" t="s">
        <v>543</v>
      </c>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row>
    <row r="130" spans="2:54" s="39" customFormat="1" ht="25.5" x14ac:dyDescent="0.2">
      <c r="B130" s="91" t="str">
        <f>IF(Tabla2[[#This Row],[Productos ]]="","",CONCATENATE(Tabla2[[#This Row],[POA]],".",Tabla2[[#This Row],[SRS]],".",Tabla2[[#This Row],[AREA]],".",Tabla2[[#This Row],[TIPO]]))</f>
        <v/>
      </c>
      <c r="C130" s="91" t="str">
        <f>IF(Tabla2[[#This Row],[Productos ]]="","",'[1]Formulario PPGR1'!#REF!)</f>
        <v/>
      </c>
      <c r="D130" s="91" t="str">
        <f>IF(Tabla2[[#This Row],[Productos ]]="","",'[1]Formulario PPGR1'!#REF!)</f>
        <v/>
      </c>
      <c r="E130" s="91" t="str">
        <f>IF(Tabla2[[#This Row],[Productos ]]="","",'[1]Formulario PPGR1'!#REF!)</f>
        <v/>
      </c>
      <c r="F130" s="91" t="str">
        <f>IF(Tabla2[[#This Row],[Productos ]]="","",'[1]Formulario PPGR1'!#REF!)</f>
        <v/>
      </c>
      <c r="G130" s="92"/>
      <c r="H130" s="92" t="s">
        <v>547</v>
      </c>
      <c r="I130" s="92" t="s">
        <v>548</v>
      </c>
      <c r="J130" s="93">
        <v>1</v>
      </c>
      <c r="K130" s="93"/>
      <c r="L130" s="93"/>
      <c r="M130" s="93">
        <v>1</v>
      </c>
      <c r="N130" s="93"/>
      <c r="O130" s="93"/>
      <c r="P130" s="93">
        <v>1</v>
      </c>
      <c r="Q130" s="93"/>
      <c r="R130" s="93"/>
      <c r="S130" s="93">
        <v>1</v>
      </c>
      <c r="T130" s="93"/>
      <c r="U130" s="93"/>
      <c r="V130" s="94">
        <f t="shared" si="6"/>
        <v>4</v>
      </c>
      <c r="W130" s="81" t="s">
        <v>268</v>
      </c>
      <c r="X130" s="81" t="s">
        <v>285</v>
      </c>
      <c r="Y130" s="92"/>
      <c r="Z130" s="95" t="s">
        <v>543</v>
      </c>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row>
    <row r="131" spans="2:54" s="39" customFormat="1" ht="39" customHeight="1" x14ac:dyDescent="0.2">
      <c r="B131" s="91" t="str">
        <f>IF(Tabla2[[#This Row],[Productos ]]="","",CONCATENATE(Tabla2[[#This Row],[POA]],".",Tabla2[[#This Row],[SRS]],".",Tabla2[[#This Row],[AREA]],".",Tabla2[[#This Row],[TIPO]]))</f>
        <v/>
      </c>
      <c r="C131" s="91" t="str">
        <f>IF(Tabla2[[#This Row],[Productos ]]="","",'[1]Formulario PPGR1'!#REF!)</f>
        <v/>
      </c>
      <c r="D131" s="91" t="str">
        <f>IF(Tabla2[[#This Row],[Productos ]]="","",'[1]Formulario PPGR1'!#REF!)</f>
        <v/>
      </c>
      <c r="E131" s="91" t="str">
        <f>IF(Tabla2[[#This Row],[Productos ]]="","",'[1]Formulario PPGR1'!#REF!)</f>
        <v/>
      </c>
      <c r="F131" s="91" t="str">
        <f>IF(Tabla2[[#This Row],[Productos ]]="","",'[1]Formulario PPGR1'!#REF!)</f>
        <v/>
      </c>
      <c r="G131" s="92"/>
      <c r="H131" s="92" t="s">
        <v>549</v>
      </c>
      <c r="I131" s="92" t="s">
        <v>550</v>
      </c>
      <c r="J131" s="93"/>
      <c r="K131" s="93">
        <v>1</v>
      </c>
      <c r="L131" s="93"/>
      <c r="M131" s="93"/>
      <c r="N131" s="93">
        <v>1</v>
      </c>
      <c r="O131" s="93"/>
      <c r="P131" s="93"/>
      <c r="Q131" s="93">
        <v>1</v>
      </c>
      <c r="R131" s="93"/>
      <c r="S131" s="93"/>
      <c r="T131" s="93">
        <v>1</v>
      </c>
      <c r="U131" s="93"/>
      <c r="V131" s="94">
        <f t="shared" si="6"/>
        <v>4</v>
      </c>
      <c r="W131" s="81" t="s">
        <v>275</v>
      </c>
      <c r="X131" s="81"/>
      <c r="Y131" s="92"/>
      <c r="Z131" s="95" t="s">
        <v>543</v>
      </c>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row>
    <row r="132" spans="2:54" s="39" customFormat="1" ht="38.25" x14ac:dyDescent="0.2">
      <c r="B132" s="91" t="str">
        <f>IF(Tabla2[[#This Row],[Productos ]]="","",CONCATENATE(Tabla2[[#This Row],[POA]],".",Tabla2[[#This Row],[SRS]],".",Tabla2[[#This Row],[AREA]],".",Tabla2[[#This Row],[TIPO]]))</f>
        <v/>
      </c>
      <c r="C132" s="91" t="str">
        <f>IF(Tabla2[[#This Row],[Productos ]]="","",'[1]Formulario PPGR1'!#REF!)</f>
        <v/>
      </c>
      <c r="D132" s="91" t="str">
        <f>IF(Tabla2[[#This Row],[Productos ]]="","",'[1]Formulario PPGR1'!#REF!)</f>
        <v/>
      </c>
      <c r="E132" s="91" t="str">
        <f>IF(Tabla2[[#This Row],[Productos ]]="","",'[1]Formulario PPGR1'!#REF!)</f>
        <v/>
      </c>
      <c r="F132" s="91" t="str">
        <f>IF(Tabla2[[#This Row],[Productos ]]="","",'[1]Formulario PPGR1'!#REF!)</f>
        <v/>
      </c>
      <c r="G132" s="92"/>
      <c r="H132" s="92" t="s">
        <v>551</v>
      </c>
      <c r="I132" s="92" t="s">
        <v>552</v>
      </c>
      <c r="J132" s="93"/>
      <c r="K132" s="93"/>
      <c r="L132" s="93"/>
      <c r="M132" s="93"/>
      <c r="N132" s="93"/>
      <c r="O132" s="93">
        <v>1</v>
      </c>
      <c r="P132" s="93"/>
      <c r="Q132" s="93"/>
      <c r="R132" s="93">
        <v>1</v>
      </c>
      <c r="S132" s="93"/>
      <c r="T132" s="93"/>
      <c r="U132" s="93">
        <v>1</v>
      </c>
      <c r="V132" s="94">
        <f t="shared" si="6"/>
        <v>3</v>
      </c>
      <c r="W132" s="81" t="s">
        <v>268</v>
      </c>
      <c r="X132" s="81" t="s">
        <v>285</v>
      </c>
      <c r="Y132" s="92"/>
      <c r="Z132" s="95" t="s">
        <v>543</v>
      </c>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row>
    <row r="133" spans="2:54" s="39" customFormat="1" ht="25.5" x14ac:dyDescent="0.2">
      <c r="B133" s="91" t="str">
        <f>IF(Tabla2[[#This Row],[Productos ]]="","",CONCATENATE(Tabla2[[#This Row],[POA]],".",Tabla2[[#This Row],[SRS]],".",Tabla2[[#This Row],[AREA]],".",Tabla2[[#This Row],[TIPO]]))</f>
        <v/>
      </c>
      <c r="C133" s="91" t="str">
        <f>IF(Tabla2[[#This Row],[Productos ]]="","",'[1]Formulario PPGR1'!#REF!)</f>
        <v/>
      </c>
      <c r="D133" s="91" t="str">
        <f>IF(Tabla2[[#This Row],[Productos ]]="","",'[1]Formulario PPGR1'!#REF!)</f>
        <v/>
      </c>
      <c r="E133" s="91" t="str">
        <f>IF(Tabla2[[#This Row],[Productos ]]="","",'[1]Formulario PPGR1'!#REF!)</f>
        <v/>
      </c>
      <c r="F133" s="91" t="str">
        <f>IF(Tabla2[[#This Row],[Productos ]]="","",'[1]Formulario PPGR1'!#REF!)</f>
        <v/>
      </c>
      <c r="G133" s="92"/>
      <c r="H133" s="92" t="s">
        <v>553</v>
      </c>
      <c r="I133" s="92" t="s">
        <v>554</v>
      </c>
      <c r="J133" s="93"/>
      <c r="K133" s="93">
        <v>1</v>
      </c>
      <c r="L133" s="93"/>
      <c r="M133" s="93">
        <v>1</v>
      </c>
      <c r="N133" s="93"/>
      <c r="O133" s="93">
        <v>1</v>
      </c>
      <c r="P133" s="93"/>
      <c r="Q133" s="93">
        <v>1</v>
      </c>
      <c r="R133" s="93"/>
      <c r="S133" s="93">
        <v>1</v>
      </c>
      <c r="T133" s="93"/>
      <c r="U133" s="93">
        <v>1</v>
      </c>
      <c r="V133" s="94">
        <f t="shared" si="6"/>
        <v>6</v>
      </c>
      <c r="W133" s="81" t="s">
        <v>268</v>
      </c>
      <c r="X133" s="81" t="s">
        <v>285</v>
      </c>
      <c r="Y133" s="92"/>
      <c r="Z133" s="95" t="s">
        <v>543</v>
      </c>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row>
    <row r="134" spans="2:54" s="39" customFormat="1" ht="25.5" x14ac:dyDescent="0.2">
      <c r="B134" s="91" t="str">
        <f>IF(Tabla2[[#This Row],[Productos ]]="","",CONCATENATE(Tabla2[[#This Row],[POA]],".",Tabla2[[#This Row],[SRS]],".",Tabla2[[#This Row],[AREA]],".",Tabla2[[#This Row],[TIPO]]))</f>
        <v/>
      </c>
      <c r="C134" s="91" t="str">
        <f>IF(Tabla2[[#This Row],[Productos ]]="","",'[1]Formulario PPGR1'!#REF!)</f>
        <v/>
      </c>
      <c r="D134" s="91" t="str">
        <f>IF(Tabla2[[#This Row],[Productos ]]="","",'[1]Formulario PPGR1'!#REF!)</f>
        <v/>
      </c>
      <c r="E134" s="91" t="str">
        <f>IF(Tabla2[[#This Row],[Productos ]]="","",'[1]Formulario PPGR1'!#REF!)</f>
        <v/>
      </c>
      <c r="F134" s="91" t="str">
        <f>IF(Tabla2[[#This Row],[Productos ]]="","",'[1]Formulario PPGR1'!#REF!)</f>
        <v/>
      </c>
      <c r="G134" s="92"/>
      <c r="H134" s="92" t="s">
        <v>555</v>
      </c>
      <c r="I134" s="92" t="s">
        <v>556</v>
      </c>
      <c r="J134" s="93"/>
      <c r="K134" s="93"/>
      <c r="L134" s="93">
        <v>1</v>
      </c>
      <c r="M134" s="93"/>
      <c r="N134" s="93"/>
      <c r="O134" s="93">
        <v>1</v>
      </c>
      <c r="P134" s="93"/>
      <c r="Q134" s="93"/>
      <c r="R134" s="93">
        <v>1</v>
      </c>
      <c r="S134" s="93"/>
      <c r="T134" s="93"/>
      <c r="U134" s="93">
        <v>1</v>
      </c>
      <c r="V134" s="94">
        <f>SUM(Tabla2[[#This Row],[Ene]:[Dic]])</f>
        <v>4</v>
      </c>
      <c r="W134" s="81" t="s">
        <v>275</v>
      </c>
      <c r="X134" s="81"/>
      <c r="Y134" s="92"/>
      <c r="Z134" s="95" t="s">
        <v>543</v>
      </c>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row>
    <row r="135" spans="2:54" s="39" customFormat="1" ht="25.5" hidden="1" x14ac:dyDescent="0.2">
      <c r="B135" s="91" t="e">
        <f>IF(Tabla2[[#This Row],[Productos ]]="","",CONCATENATE(Tabla2[[#This Row],[POA]],".",Tabla2[[#This Row],[SRS]],".",Tabla2[[#This Row],[AREA]],".",Tabla2[[#This Row],[TIPO]]))</f>
        <v>#REF!</v>
      </c>
      <c r="C135" s="91" t="e">
        <f>IF(Tabla2[[#This Row],[Productos ]]="","",'[1]Formulario PPGR1'!#REF!)</f>
        <v>#REF!</v>
      </c>
      <c r="D135" s="91" t="e">
        <f>IF(Tabla2[[#This Row],[Productos ]]="","",'[1]Formulario PPGR1'!#REF!)</f>
        <v>#REF!</v>
      </c>
      <c r="E135" s="91" t="e">
        <f>IF(Tabla2[[#This Row],[Productos ]]="","",'[1]Formulario PPGR1'!#REF!)</f>
        <v>#REF!</v>
      </c>
      <c r="F135" s="91" t="e">
        <f>IF(Tabla2[[#This Row],[Productos ]]="","",'[1]Formulario PPGR1'!#REF!)</f>
        <v>#REF!</v>
      </c>
      <c r="G135" s="92" t="s">
        <v>197</v>
      </c>
      <c r="H135" s="92" t="s">
        <v>557</v>
      </c>
      <c r="I135" s="92" t="s">
        <v>558</v>
      </c>
      <c r="J135" s="93">
        <v>1</v>
      </c>
      <c r="K135" s="93">
        <v>1</v>
      </c>
      <c r="L135" s="93">
        <v>1</v>
      </c>
      <c r="M135" s="93">
        <v>1</v>
      </c>
      <c r="N135" s="93">
        <v>1</v>
      </c>
      <c r="O135" s="93">
        <v>1</v>
      </c>
      <c r="P135" s="93">
        <v>1</v>
      </c>
      <c r="Q135" s="93">
        <v>1</v>
      </c>
      <c r="R135" s="93">
        <v>1</v>
      </c>
      <c r="S135" s="93">
        <v>1</v>
      </c>
      <c r="T135" s="93">
        <v>1</v>
      </c>
      <c r="U135" s="93">
        <v>1</v>
      </c>
      <c r="V135" s="94">
        <f>SUM(J135:U135)</f>
        <v>12</v>
      </c>
      <c r="W135" s="81" t="s">
        <v>272</v>
      </c>
      <c r="X135" s="81"/>
      <c r="Y135" s="92"/>
      <c r="Z135" s="95" t="s">
        <v>538</v>
      </c>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row>
    <row r="136" spans="2:54" s="39" customFormat="1" ht="38.25" hidden="1" x14ac:dyDescent="0.2">
      <c r="B136" s="91" t="str">
        <f>IF(Tabla2[[#This Row],[Productos ]]="","",CONCATENATE(Tabla2[[#This Row],[POA]],".",Tabla2[[#This Row],[SRS]],".",Tabla2[[#This Row],[AREA]],".",Tabla2[[#This Row],[TIPO]]))</f>
        <v/>
      </c>
      <c r="C136" s="91" t="str">
        <f>IF(Tabla2[[#This Row],[Productos ]]="","",'[1]Formulario PPGR1'!#REF!)</f>
        <v/>
      </c>
      <c r="D136" s="91" t="str">
        <f>IF(Tabla2[[#This Row],[Productos ]]="","",'[1]Formulario PPGR1'!#REF!)</f>
        <v/>
      </c>
      <c r="E136" s="91" t="str">
        <f>IF(Tabla2[[#This Row],[Productos ]]="","",'[1]Formulario PPGR1'!#REF!)</f>
        <v/>
      </c>
      <c r="F136" s="91" t="str">
        <f>IF(Tabla2[[#This Row],[Productos ]]="","",'[1]Formulario PPGR1'!#REF!)</f>
        <v/>
      </c>
      <c r="G136" s="92"/>
      <c r="H136" s="92" t="s">
        <v>559</v>
      </c>
      <c r="I136" s="92" t="s">
        <v>560</v>
      </c>
      <c r="J136" s="93"/>
      <c r="K136" s="93"/>
      <c r="L136" s="93">
        <v>3</v>
      </c>
      <c r="M136" s="93"/>
      <c r="N136" s="93"/>
      <c r="O136" s="93">
        <v>3</v>
      </c>
      <c r="P136" s="93"/>
      <c r="Q136" s="93"/>
      <c r="R136" s="93">
        <v>3</v>
      </c>
      <c r="S136" s="93"/>
      <c r="T136" s="93"/>
      <c r="U136" s="93">
        <v>3</v>
      </c>
      <c r="V136" s="94">
        <f>SUM(J136:U136)</f>
        <v>12</v>
      </c>
      <c r="W136" s="81" t="s">
        <v>291</v>
      </c>
      <c r="X136" s="81"/>
      <c r="Y136" s="92"/>
      <c r="Z136" s="95" t="s">
        <v>538</v>
      </c>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row>
    <row r="137" spans="2:54" s="39" customFormat="1" ht="63.75" hidden="1" x14ac:dyDescent="0.2">
      <c r="B137" s="91" t="str">
        <f>IF(Tabla2[[#This Row],[Productos ]]="","",CONCATENATE(Tabla2[[#This Row],[POA]],".",Tabla2[[#This Row],[SRS]],".",Tabla2[[#This Row],[AREA]],".",Tabla2[[#This Row],[TIPO]]))</f>
        <v/>
      </c>
      <c r="C137" s="91" t="str">
        <f>IF(Tabla2[[#This Row],[Productos ]]="","",'[1]Formulario PPGR1'!#REF!)</f>
        <v/>
      </c>
      <c r="D137" s="91" t="str">
        <f>IF(Tabla2[[#This Row],[Productos ]]="","",'[1]Formulario PPGR1'!#REF!)</f>
        <v/>
      </c>
      <c r="E137" s="91" t="str">
        <f>IF(Tabla2[[#This Row],[Productos ]]="","",'[1]Formulario PPGR1'!#REF!)</f>
        <v/>
      </c>
      <c r="F137" s="91" t="str">
        <f>IF(Tabla2[[#This Row],[Productos ]]="","",'[1]Formulario PPGR1'!#REF!)</f>
        <v/>
      </c>
      <c r="G137" s="92"/>
      <c r="H137" s="92" t="s">
        <v>561</v>
      </c>
      <c r="I137" s="92" t="s">
        <v>562</v>
      </c>
      <c r="J137" s="93"/>
      <c r="K137" s="93"/>
      <c r="L137" s="93">
        <v>1</v>
      </c>
      <c r="M137" s="93"/>
      <c r="N137" s="93"/>
      <c r="O137" s="93"/>
      <c r="P137" s="93"/>
      <c r="Q137" s="93"/>
      <c r="R137" s="93">
        <v>1</v>
      </c>
      <c r="S137" s="93"/>
      <c r="T137" s="93"/>
      <c r="U137" s="93"/>
      <c r="V137" s="94">
        <f>SUM(J137:U137)</f>
        <v>2</v>
      </c>
      <c r="W137" s="81" t="s">
        <v>268</v>
      </c>
      <c r="X137" s="81"/>
      <c r="Y137" s="92"/>
      <c r="Z137" s="95" t="s">
        <v>538</v>
      </c>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row>
    <row r="138" spans="2:54" s="39" customFormat="1" ht="43.15" customHeight="1" x14ac:dyDescent="0.2">
      <c r="B138" s="91" t="e">
        <f>IF(Tabla2[[#This Row],[Productos ]]="","",CONCATENATE(Tabla2[[#This Row],[POA]],".",Tabla2[[#This Row],[SRS]],".",Tabla2[[#This Row],[AREA]],".",Tabla2[[#This Row],[TIPO]]))</f>
        <v>#REF!</v>
      </c>
      <c r="C138" s="91" t="e">
        <f>IF(Tabla2[[#This Row],[Productos ]]="","",'[1]Formulario PPGR1'!#REF!)</f>
        <v>#REF!</v>
      </c>
      <c r="D138" s="91" t="e">
        <f>IF(Tabla2[[#This Row],[Productos ]]="","",'[1]Formulario PPGR1'!#REF!)</f>
        <v>#REF!</v>
      </c>
      <c r="E138" s="91" t="e">
        <f>IF(Tabla2[[#This Row],[Productos ]]="","",'[1]Formulario PPGR1'!#REF!)</f>
        <v>#REF!</v>
      </c>
      <c r="F138" s="91" t="e">
        <f>IF(Tabla2[[#This Row],[Productos ]]="","",'[1]Formulario PPGR1'!#REF!)</f>
        <v>#REF!</v>
      </c>
      <c r="G138" s="92" t="s">
        <v>199</v>
      </c>
      <c r="H138" s="92" t="s">
        <v>563</v>
      </c>
      <c r="I138" s="92" t="s">
        <v>564</v>
      </c>
      <c r="J138" s="93"/>
      <c r="K138" s="93"/>
      <c r="L138" s="93"/>
      <c r="M138" s="93"/>
      <c r="N138" s="93"/>
      <c r="O138" s="93">
        <v>1</v>
      </c>
      <c r="P138" s="93"/>
      <c r="Q138" s="93"/>
      <c r="R138" s="93"/>
      <c r="S138" s="93"/>
      <c r="T138" s="93"/>
      <c r="U138" s="93"/>
      <c r="V138" s="94">
        <f>SUM(J138:U138)</f>
        <v>1</v>
      </c>
      <c r="W138" s="81"/>
      <c r="X138" s="81"/>
      <c r="Y138" s="92" t="s">
        <v>41</v>
      </c>
      <c r="Z138" s="95" t="s">
        <v>543</v>
      </c>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row>
    <row r="139" spans="2:54" s="39" customFormat="1" ht="29.45" customHeight="1" x14ac:dyDescent="0.2">
      <c r="B139" s="91" t="str">
        <f>IF(Tabla2[[#This Row],[Productos ]]="","",CONCATENATE(Tabla2[[#This Row],[POA]],".",Tabla2[[#This Row],[SRS]],".",Tabla2[[#This Row],[AREA]],".",Tabla2[[#This Row],[TIPO]]))</f>
        <v/>
      </c>
      <c r="C139" s="91" t="str">
        <f>IF(Tabla2[[#This Row],[Productos ]]="","",'[1]Formulario PPGR1'!#REF!)</f>
        <v/>
      </c>
      <c r="D139" s="91" t="str">
        <f>IF(Tabla2[[#This Row],[Productos ]]="","",'[1]Formulario PPGR1'!#REF!)</f>
        <v/>
      </c>
      <c r="E139" s="91" t="str">
        <f>IF(Tabla2[[#This Row],[Productos ]]="","",'[1]Formulario PPGR1'!#REF!)</f>
        <v/>
      </c>
      <c r="F139" s="91" t="str">
        <f>IF(Tabla2[[#This Row],[Productos ]]="","",'[1]Formulario PPGR1'!#REF!)</f>
        <v/>
      </c>
      <c r="G139" s="92"/>
      <c r="H139" s="92" t="s">
        <v>565</v>
      </c>
      <c r="I139" s="105" t="s">
        <v>566</v>
      </c>
      <c r="J139" s="93"/>
      <c r="K139" s="93"/>
      <c r="L139" s="93"/>
      <c r="M139" s="93"/>
      <c r="N139" s="93"/>
      <c r="O139" s="93">
        <v>1</v>
      </c>
      <c r="P139" s="93"/>
      <c r="Q139" s="93"/>
      <c r="R139" s="93"/>
      <c r="S139" s="93"/>
      <c r="T139" s="93"/>
      <c r="U139" s="93"/>
      <c r="V139" s="94">
        <f t="shared" ref="V139:V141" si="7">SUM(J139:U139)</f>
        <v>1</v>
      </c>
      <c r="W139" s="81"/>
      <c r="X139" s="81"/>
      <c r="Y139" s="92" t="s">
        <v>567</v>
      </c>
      <c r="Z139" s="95" t="s">
        <v>543</v>
      </c>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row>
    <row r="140" spans="2:54" s="39" customFormat="1" ht="49.15" customHeight="1" x14ac:dyDescent="0.2">
      <c r="B140" s="91" t="str">
        <f>IF(Tabla2[[#This Row],[Productos ]]="","",CONCATENATE(Tabla2[[#This Row],[POA]],".",Tabla2[[#This Row],[SRS]],".",Tabla2[[#This Row],[AREA]],".",Tabla2[[#This Row],[TIPO]]))</f>
        <v/>
      </c>
      <c r="C140" s="91" t="str">
        <f>IF(Tabla2[[#This Row],[Productos ]]="","",'[1]Formulario PPGR1'!#REF!)</f>
        <v/>
      </c>
      <c r="D140" s="91" t="str">
        <f>IF(Tabla2[[#This Row],[Productos ]]="","",'[1]Formulario PPGR1'!#REF!)</f>
        <v/>
      </c>
      <c r="E140" s="91" t="str">
        <f>IF(Tabla2[[#This Row],[Productos ]]="","",'[1]Formulario PPGR1'!#REF!)</f>
        <v/>
      </c>
      <c r="F140" s="91" t="str">
        <f>IF(Tabla2[[#This Row],[Productos ]]="","",'[1]Formulario PPGR1'!#REF!)</f>
        <v/>
      </c>
      <c r="G140" s="92"/>
      <c r="H140" s="92" t="s">
        <v>568</v>
      </c>
      <c r="I140" s="92" t="s">
        <v>569</v>
      </c>
      <c r="J140" s="93"/>
      <c r="K140" s="93"/>
      <c r="L140" s="93"/>
      <c r="M140" s="93"/>
      <c r="N140" s="93"/>
      <c r="O140" s="93"/>
      <c r="P140" s="93"/>
      <c r="Q140" s="93"/>
      <c r="R140" s="93"/>
      <c r="S140" s="93"/>
      <c r="T140" s="93">
        <v>1</v>
      </c>
      <c r="U140" s="93"/>
      <c r="V140" s="94">
        <f t="shared" si="7"/>
        <v>1</v>
      </c>
      <c r="W140" s="81" t="s">
        <v>570</v>
      </c>
      <c r="X140" s="81"/>
      <c r="Y140" s="92"/>
      <c r="Z140" s="95" t="s">
        <v>543</v>
      </c>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row>
    <row r="141" spans="2:54" s="39" customFormat="1" ht="39.75" customHeight="1" x14ac:dyDescent="0.2">
      <c r="B141" s="91" t="str">
        <f>IF(Tabla2[[#This Row],[Productos ]]="","",CONCATENATE(Tabla2[[#This Row],[POA]],".",Tabla2[[#This Row],[SRS]],".",Tabla2[[#This Row],[AREA]],".",Tabla2[[#This Row],[TIPO]]))</f>
        <v/>
      </c>
      <c r="C141" s="91" t="str">
        <f>IF(Tabla2[[#This Row],[Productos ]]="","",'[1]Formulario PPGR1'!#REF!)</f>
        <v/>
      </c>
      <c r="D141" s="91" t="str">
        <f>IF(Tabla2[[#This Row],[Productos ]]="","",'[1]Formulario PPGR1'!#REF!)</f>
        <v/>
      </c>
      <c r="E141" s="91" t="str">
        <f>IF(Tabla2[[#This Row],[Productos ]]="","",'[1]Formulario PPGR1'!#REF!)</f>
        <v/>
      </c>
      <c r="F141" s="91" t="str">
        <f>IF(Tabla2[[#This Row],[Productos ]]="","",'[1]Formulario PPGR1'!#REF!)</f>
        <v/>
      </c>
      <c r="G141" s="92"/>
      <c r="H141" s="92" t="s">
        <v>571</v>
      </c>
      <c r="I141" s="92" t="s">
        <v>572</v>
      </c>
      <c r="J141" s="93"/>
      <c r="K141" s="93">
        <v>1</v>
      </c>
      <c r="L141" s="93"/>
      <c r="M141" s="93"/>
      <c r="N141" s="93"/>
      <c r="O141" s="93"/>
      <c r="P141" s="93"/>
      <c r="Q141" s="93"/>
      <c r="R141" s="93"/>
      <c r="S141" s="93"/>
      <c r="T141" s="93"/>
      <c r="U141" s="93"/>
      <c r="V141" s="94">
        <f t="shared" si="7"/>
        <v>1</v>
      </c>
      <c r="W141" s="81"/>
      <c r="X141" s="81"/>
      <c r="Y141" s="92" t="s">
        <v>573</v>
      </c>
      <c r="Z141" s="95" t="s">
        <v>543</v>
      </c>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row>
    <row r="142" spans="2:54" s="39" customFormat="1" ht="49.9" customHeight="1" x14ac:dyDescent="0.2">
      <c r="B142" s="91" t="e">
        <f>IF(Tabla2[[#This Row],[Productos ]]="","",CONCATENATE(Tabla2[[#This Row],[POA]],".",Tabla2[[#This Row],[SRS]],".",Tabla2[[#This Row],[AREA]],".",Tabla2[[#This Row],[TIPO]]))</f>
        <v>#REF!</v>
      </c>
      <c r="C142" s="91" t="e">
        <f>IF(Tabla2[[#This Row],[Productos ]]="","",'[1]Formulario PPGR1'!#REF!)</f>
        <v>#REF!</v>
      </c>
      <c r="D142" s="91" t="e">
        <f>IF(Tabla2[[#This Row],[Productos ]]="","",'[1]Formulario PPGR1'!#REF!)</f>
        <v>#REF!</v>
      </c>
      <c r="E142" s="91" t="e">
        <f>IF(Tabla2[[#This Row],[Productos ]]="","",'[1]Formulario PPGR1'!#REF!)</f>
        <v>#REF!</v>
      </c>
      <c r="F142" s="91" t="e">
        <f>IF(Tabla2[[#This Row],[Productos ]]="","",'[1]Formulario PPGR1'!#REF!)</f>
        <v>#REF!</v>
      </c>
      <c r="G142" s="92" t="s">
        <v>202</v>
      </c>
      <c r="H142" s="92" t="s">
        <v>574</v>
      </c>
      <c r="I142" s="92" t="s">
        <v>575</v>
      </c>
      <c r="J142" s="93"/>
      <c r="K142" s="93"/>
      <c r="L142" s="93">
        <v>1</v>
      </c>
      <c r="M142" s="93"/>
      <c r="N142" s="93"/>
      <c r="O142" s="93">
        <v>1</v>
      </c>
      <c r="P142" s="93"/>
      <c r="Q142" s="93"/>
      <c r="R142" s="93">
        <v>1</v>
      </c>
      <c r="S142" s="93"/>
      <c r="T142" s="93"/>
      <c r="U142" s="93">
        <v>1</v>
      </c>
      <c r="V142" s="94">
        <f>SUM(J142:U142)</f>
        <v>4</v>
      </c>
      <c r="W142" s="81" t="s">
        <v>275</v>
      </c>
      <c r="X142" s="81"/>
      <c r="Y142" s="92"/>
      <c r="Z142" s="95" t="s">
        <v>543</v>
      </c>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row>
    <row r="143" spans="2:54" s="39" customFormat="1" ht="49.9" customHeight="1" x14ac:dyDescent="0.2">
      <c r="B143" s="91" t="str">
        <f>IF(Tabla2[[#This Row],[Productos ]]="","",CONCATENATE(Tabla2[[#This Row],[POA]],".",Tabla2[[#This Row],[SRS]],".",Tabla2[[#This Row],[AREA]],".",Tabla2[[#This Row],[TIPO]]))</f>
        <v/>
      </c>
      <c r="C143" s="91" t="str">
        <f>IF(Tabla2[[#This Row],[Productos ]]="","",'[1]Formulario PPGR1'!#REF!)</f>
        <v/>
      </c>
      <c r="D143" s="91" t="str">
        <f>IF(Tabla2[[#This Row],[Productos ]]="","",'[1]Formulario PPGR1'!#REF!)</f>
        <v/>
      </c>
      <c r="E143" s="91" t="str">
        <f>IF(Tabla2[[#This Row],[Productos ]]="","",'[1]Formulario PPGR1'!#REF!)</f>
        <v/>
      </c>
      <c r="F143" s="91" t="str">
        <f>IF(Tabla2[[#This Row],[Productos ]]="","",'[1]Formulario PPGR1'!#REF!)</f>
        <v/>
      </c>
      <c r="G143" s="92"/>
      <c r="H143" s="92" t="s">
        <v>576</v>
      </c>
      <c r="I143" s="92" t="s">
        <v>577</v>
      </c>
      <c r="J143" s="93"/>
      <c r="K143" s="93"/>
      <c r="L143" s="93"/>
      <c r="M143" s="93">
        <v>1</v>
      </c>
      <c r="N143" s="93"/>
      <c r="O143" s="93"/>
      <c r="P143" s="93">
        <v>1</v>
      </c>
      <c r="Q143" s="93"/>
      <c r="R143" s="93"/>
      <c r="S143" s="93">
        <v>1</v>
      </c>
      <c r="T143" s="93"/>
      <c r="U143" s="93"/>
      <c r="V143" s="94">
        <f>SUM(Tabla2[[#This Row],[Ene]:[Dic]])</f>
        <v>3</v>
      </c>
      <c r="W143" s="81" t="s">
        <v>268</v>
      </c>
      <c r="X143" s="81"/>
      <c r="Y143" s="92"/>
      <c r="Z143" s="95" t="s">
        <v>543</v>
      </c>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row>
    <row r="144" spans="2:54" s="39" customFormat="1" ht="48" hidden="1" customHeight="1" x14ac:dyDescent="0.2">
      <c r="B144" s="91" t="e">
        <f>IF(Tabla2[[#This Row],[Productos ]]="","",CONCATENATE(Tabla2[[#This Row],[POA]],".",Tabla2[[#This Row],[SRS]],".",Tabla2[[#This Row],[AREA]],".",Tabla2[[#This Row],[TIPO]]))</f>
        <v>#REF!</v>
      </c>
      <c r="C144" s="91" t="e">
        <f>IF(Tabla2[[#This Row],[Productos ]]="","",'[1]Formulario PPGR1'!#REF!)</f>
        <v>#REF!</v>
      </c>
      <c r="D144" s="91" t="e">
        <f>IF(Tabla2[[#This Row],[Productos ]]="","",'[1]Formulario PPGR1'!#REF!)</f>
        <v>#REF!</v>
      </c>
      <c r="E144" s="91" t="e">
        <f>IF(Tabla2[[#This Row],[Productos ]]="","",'[1]Formulario PPGR1'!#REF!)</f>
        <v>#REF!</v>
      </c>
      <c r="F144" s="91" t="e">
        <f>IF(Tabla2[[#This Row],[Productos ]]="","",'[1]Formulario PPGR1'!#REF!)</f>
        <v>#REF!</v>
      </c>
      <c r="G144" s="92" t="s">
        <v>207</v>
      </c>
      <c r="H144" s="92" t="s">
        <v>578</v>
      </c>
      <c r="I144" s="92" t="s">
        <v>579</v>
      </c>
      <c r="J144" s="93"/>
      <c r="K144" s="93"/>
      <c r="L144" s="93">
        <v>1</v>
      </c>
      <c r="M144" s="93"/>
      <c r="N144" s="93"/>
      <c r="O144" s="93"/>
      <c r="P144" s="93"/>
      <c r="Q144" s="93"/>
      <c r="R144" s="93"/>
      <c r="S144" s="93"/>
      <c r="T144" s="93"/>
      <c r="U144" s="93">
        <v>1</v>
      </c>
      <c r="V144" s="94">
        <f t="shared" ref="V144:V145" si="8">SUM(J144:U144)</f>
        <v>2</v>
      </c>
      <c r="W144" s="81" t="s">
        <v>291</v>
      </c>
      <c r="X144" s="81"/>
      <c r="Y144" s="92"/>
      <c r="Z144" s="95" t="s">
        <v>580</v>
      </c>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row>
    <row r="145" spans="2:54" s="39" customFormat="1" ht="25.5" hidden="1" x14ac:dyDescent="0.2">
      <c r="B145" s="91" t="str">
        <f>IF(Tabla2[[#This Row],[Productos ]]="","",CONCATENATE(Tabla2[[#This Row],[POA]],".",Tabla2[[#This Row],[SRS]],".",Tabla2[[#This Row],[AREA]],".",Tabla2[[#This Row],[TIPO]]))</f>
        <v/>
      </c>
      <c r="C145" s="91" t="str">
        <f>IF(Tabla2[[#This Row],[Productos ]]="","",'[1]Formulario PPGR1'!#REF!)</f>
        <v/>
      </c>
      <c r="D145" s="91" t="str">
        <f>IF(Tabla2[[#This Row],[Productos ]]="","",'[1]Formulario PPGR1'!#REF!)</f>
        <v/>
      </c>
      <c r="E145" s="91" t="str">
        <f>IF(Tabla2[[#This Row],[Productos ]]="","",'[1]Formulario PPGR1'!#REF!)</f>
        <v/>
      </c>
      <c r="F145" s="91" t="str">
        <f>IF(Tabla2[[#This Row],[Productos ]]="","",'[1]Formulario PPGR1'!#REF!)</f>
        <v/>
      </c>
      <c r="G145" s="92"/>
      <c r="H145" s="92" t="s">
        <v>581</v>
      </c>
      <c r="I145" s="92" t="s">
        <v>582</v>
      </c>
      <c r="J145" s="93"/>
      <c r="K145" s="93"/>
      <c r="L145" s="93">
        <v>1</v>
      </c>
      <c r="M145" s="93"/>
      <c r="N145" s="93"/>
      <c r="O145" s="93">
        <v>1</v>
      </c>
      <c r="P145" s="93"/>
      <c r="Q145" s="93"/>
      <c r="R145" s="93">
        <v>1</v>
      </c>
      <c r="S145" s="93"/>
      <c r="T145" s="93"/>
      <c r="U145" s="93">
        <v>1</v>
      </c>
      <c r="V145" s="94">
        <f t="shared" si="8"/>
        <v>4</v>
      </c>
      <c r="W145" s="81" t="s">
        <v>291</v>
      </c>
      <c r="X145" s="81"/>
      <c r="Y145" s="92"/>
      <c r="Z145" s="95" t="s">
        <v>580</v>
      </c>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row>
    <row r="146" spans="2:54" s="39" customFormat="1" ht="25.5" x14ac:dyDescent="0.2">
      <c r="B146" s="91" t="e">
        <f>IF(Tabla2[[#This Row],[Productos ]]="","",CONCATENATE(Tabla2[[#This Row],[POA]],".",Tabla2[[#This Row],[SRS]],".",Tabla2[[#This Row],[AREA]],".",Tabla2[[#This Row],[TIPO]]))</f>
        <v>#REF!</v>
      </c>
      <c r="C146" s="91" t="e">
        <f>IF(Tabla2[[#This Row],[Productos ]]="","",'[1]Formulario PPGR1'!#REF!)</f>
        <v>#REF!</v>
      </c>
      <c r="D146" s="91" t="e">
        <f>IF(Tabla2[[#This Row],[Productos ]]="","",'[1]Formulario PPGR1'!#REF!)</f>
        <v>#REF!</v>
      </c>
      <c r="E146" s="91" t="e">
        <f>IF(Tabla2[[#This Row],[Productos ]]="","",'[1]Formulario PPGR1'!#REF!)</f>
        <v>#REF!</v>
      </c>
      <c r="F146" s="91" t="e">
        <f>IF(Tabla2[[#This Row],[Productos ]]="","",'[1]Formulario PPGR1'!#REF!)</f>
        <v>#REF!</v>
      </c>
      <c r="G146" s="92" t="s">
        <v>209</v>
      </c>
      <c r="H146" s="92" t="s">
        <v>583</v>
      </c>
      <c r="I146" s="92" t="s">
        <v>584</v>
      </c>
      <c r="J146" s="93"/>
      <c r="K146" s="93">
        <v>1</v>
      </c>
      <c r="L146" s="93"/>
      <c r="M146" s="93">
        <v>1</v>
      </c>
      <c r="N146" s="93"/>
      <c r="O146" s="93">
        <v>1</v>
      </c>
      <c r="P146" s="93"/>
      <c r="Q146" s="93">
        <v>1</v>
      </c>
      <c r="R146" s="93"/>
      <c r="S146" s="93"/>
      <c r="T146" s="93"/>
      <c r="U146" s="93"/>
      <c r="V146" s="94">
        <f>SUM(Tabla2[[#This Row],[Ene]:[Dic]])</f>
        <v>4</v>
      </c>
      <c r="W146" s="81" t="s">
        <v>275</v>
      </c>
      <c r="X146" s="81"/>
      <c r="Y146" s="92"/>
      <c r="Z146" s="95" t="s">
        <v>543</v>
      </c>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row>
    <row r="147" spans="2:54" s="39" customFormat="1" ht="38.25" hidden="1" x14ac:dyDescent="0.2">
      <c r="B147" s="91" t="e">
        <f>IF(Tabla2[[#This Row],[Productos ]]="","",CONCATENATE(Tabla2[[#This Row],[POA]],".",Tabla2[[#This Row],[SRS]],".",Tabla2[[#This Row],[AREA]],".",Tabla2[[#This Row],[TIPO]]))</f>
        <v>#REF!</v>
      </c>
      <c r="C147" s="91" t="e">
        <f>IF(Tabla2[[#This Row],[Productos ]]="","",'[1]Formulario PPGR1'!#REF!)</f>
        <v>#REF!</v>
      </c>
      <c r="D147" s="91" t="e">
        <f>IF(Tabla2[[#This Row],[Productos ]]="","",'[1]Formulario PPGR1'!#REF!)</f>
        <v>#REF!</v>
      </c>
      <c r="E147" s="91" t="e">
        <f>IF(Tabla2[[#This Row],[Productos ]]="","",'[1]Formulario PPGR1'!#REF!)</f>
        <v>#REF!</v>
      </c>
      <c r="F147" s="91" t="e">
        <f>IF(Tabla2[[#This Row],[Productos ]]="","",'[1]Formulario PPGR1'!#REF!)</f>
        <v>#REF!</v>
      </c>
      <c r="G147" s="92" t="s">
        <v>211</v>
      </c>
      <c r="H147" s="92" t="s">
        <v>585</v>
      </c>
      <c r="I147" s="92" t="s">
        <v>586</v>
      </c>
      <c r="J147" s="93"/>
      <c r="K147" s="93"/>
      <c r="L147" s="93"/>
      <c r="M147" s="93">
        <v>1</v>
      </c>
      <c r="N147" s="93"/>
      <c r="O147" s="93"/>
      <c r="P147" s="93"/>
      <c r="Q147" s="93">
        <v>1</v>
      </c>
      <c r="R147" s="93"/>
      <c r="S147" s="93"/>
      <c r="T147" s="93"/>
      <c r="U147" s="93">
        <v>1</v>
      </c>
      <c r="V147" s="94">
        <f>SUM(Tabla2[[#This Row],[Ene]:[Dic]])</f>
        <v>3</v>
      </c>
      <c r="W147" s="81" t="s">
        <v>291</v>
      </c>
      <c r="X147" s="81"/>
      <c r="Y147" s="92"/>
      <c r="Z147" s="95" t="s">
        <v>19</v>
      </c>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row>
    <row r="148" spans="2:54" s="39" customFormat="1" ht="25.5" hidden="1" x14ac:dyDescent="0.2">
      <c r="B148" s="91" t="e">
        <f>IF(Tabla2[[#This Row],[Productos ]]="","",CONCATENATE(Tabla2[[#This Row],[POA]],".",Tabla2[[#This Row],[SRS]],".",Tabla2[[#This Row],[AREA]],".",Tabla2[[#This Row],[TIPO]]))</f>
        <v>#REF!</v>
      </c>
      <c r="C148" s="91" t="e">
        <f>IF(Tabla2[[#This Row],[Productos ]]="","",'[1]Formulario PPGR1'!#REF!)</f>
        <v>#REF!</v>
      </c>
      <c r="D148" s="91" t="e">
        <f>IF(Tabla2[[#This Row],[Productos ]]="","",'[1]Formulario PPGR1'!#REF!)</f>
        <v>#REF!</v>
      </c>
      <c r="E148" s="91" t="e">
        <f>IF(Tabla2[[#This Row],[Productos ]]="","",'[1]Formulario PPGR1'!#REF!)</f>
        <v>#REF!</v>
      </c>
      <c r="F148" s="91" t="e">
        <f>IF(Tabla2[[#This Row],[Productos ]]="","",'[1]Formulario PPGR1'!#REF!)</f>
        <v>#REF!</v>
      </c>
      <c r="G148" s="92" t="s">
        <v>214</v>
      </c>
      <c r="H148" s="92" t="s">
        <v>587</v>
      </c>
      <c r="I148" s="92" t="s">
        <v>588</v>
      </c>
      <c r="J148" s="93"/>
      <c r="K148" s="93"/>
      <c r="L148" s="93"/>
      <c r="M148" s="93">
        <v>1</v>
      </c>
      <c r="N148" s="93"/>
      <c r="O148" s="93"/>
      <c r="P148" s="93"/>
      <c r="Q148" s="93">
        <v>1</v>
      </c>
      <c r="R148" s="93"/>
      <c r="S148" s="93"/>
      <c r="T148" s="93"/>
      <c r="U148" s="93">
        <v>1</v>
      </c>
      <c r="V148" s="94">
        <f>SUM(Tabla2[[#This Row],[Ene]:[Dic]])</f>
        <v>3</v>
      </c>
      <c r="W148" s="81" t="s">
        <v>291</v>
      </c>
      <c r="X148" s="81"/>
      <c r="Y148" s="92"/>
      <c r="Z148" s="95" t="s">
        <v>589</v>
      </c>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row>
    <row r="149" spans="2:54" s="39" customFormat="1" ht="38.25" hidden="1" x14ac:dyDescent="0.2">
      <c r="B149" s="91" t="e">
        <f>IF(Tabla2[[#This Row],[Productos ]]="","",CONCATENATE(Tabla2[[#This Row],[POA]],".",Tabla2[[#This Row],[SRS]],".",Tabla2[[#This Row],[AREA]],".",Tabla2[[#This Row],[TIPO]]))</f>
        <v>#REF!</v>
      </c>
      <c r="C149" s="91" t="e">
        <f>IF(Tabla2[[#This Row],[Productos ]]="","",'[1]Formulario PPGR1'!#REF!)</f>
        <v>#REF!</v>
      </c>
      <c r="D149" s="91" t="e">
        <f>IF(Tabla2[[#This Row],[Productos ]]="","",'[1]Formulario PPGR1'!#REF!)</f>
        <v>#REF!</v>
      </c>
      <c r="E149" s="91" t="e">
        <f>IF(Tabla2[[#This Row],[Productos ]]="","",'[1]Formulario PPGR1'!#REF!)</f>
        <v>#REF!</v>
      </c>
      <c r="F149" s="91" t="e">
        <f>IF(Tabla2[[#This Row],[Productos ]]="","",'[1]Formulario PPGR1'!#REF!)</f>
        <v>#REF!</v>
      </c>
      <c r="G149" s="92" t="s">
        <v>217</v>
      </c>
      <c r="H149" s="92" t="s">
        <v>590</v>
      </c>
      <c r="I149" s="92" t="s">
        <v>591</v>
      </c>
      <c r="J149" s="93"/>
      <c r="K149" s="93"/>
      <c r="L149" s="93"/>
      <c r="M149" s="93"/>
      <c r="N149" s="93"/>
      <c r="O149" s="93"/>
      <c r="P149" s="93"/>
      <c r="Q149" s="93"/>
      <c r="R149" s="93"/>
      <c r="S149" s="93"/>
      <c r="T149" s="93">
        <v>1</v>
      </c>
      <c r="U149" s="93"/>
      <c r="V149" s="94">
        <f>SUM(Tabla2[[#This Row],[Ene]:[Dic]])</f>
        <v>1</v>
      </c>
      <c r="W149" s="81" t="s">
        <v>458</v>
      </c>
      <c r="X149" s="81"/>
      <c r="Y149" s="92"/>
      <c r="Z149" s="95" t="s">
        <v>589</v>
      </c>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row>
    <row r="150" spans="2:54" s="39" customFormat="1" ht="38.25" hidden="1" x14ac:dyDescent="0.2">
      <c r="B150" s="91" t="str">
        <f>IF(Tabla2[[#This Row],[Productos ]]="","",CONCATENATE(Tabla2[[#This Row],[POA]],".",Tabla2[[#This Row],[SRS]],".",Tabla2[[#This Row],[AREA]],".",Tabla2[[#This Row],[TIPO]]))</f>
        <v/>
      </c>
      <c r="C150" s="91" t="str">
        <f>IF(Tabla2[[#This Row],[Productos ]]="","",'[1]Formulario PPGR1'!#REF!)</f>
        <v/>
      </c>
      <c r="D150" s="91" t="str">
        <f>IF(Tabla2[[#This Row],[Productos ]]="","",'[1]Formulario PPGR1'!#REF!)</f>
        <v/>
      </c>
      <c r="E150" s="91" t="str">
        <f>IF(Tabla2[[#This Row],[Productos ]]="","",'[1]Formulario PPGR1'!#REF!)</f>
        <v/>
      </c>
      <c r="F150" s="91" t="str">
        <f>IF(Tabla2[[#This Row],[Productos ]]="","",'[1]Formulario PPGR1'!#REF!)</f>
        <v/>
      </c>
      <c r="G150" s="92"/>
      <c r="H150" s="92" t="s">
        <v>592</v>
      </c>
      <c r="I150" s="92" t="s">
        <v>593</v>
      </c>
      <c r="J150" s="93"/>
      <c r="K150" s="93"/>
      <c r="L150" s="93">
        <v>1</v>
      </c>
      <c r="M150" s="93"/>
      <c r="N150" s="93"/>
      <c r="O150" s="93">
        <v>1</v>
      </c>
      <c r="P150" s="93"/>
      <c r="Q150" s="93"/>
      <c r="R150" s="93">
        <v>1</v>
      </c>
      <c r="S150" s="93"/>
      <c r="T150" s="93"/>
      <c r="U150" s="93">
        <v>1</v>
      </c>
      <c r="V150" s="94">
        <f>SUM(Tabla2[[#This Row],[Ene]:[Dic]])</f>
        <v>4</v>
      </c>
      <c r="W150" s="81" t="s">
        <v>275</v>
      </c>
      <c r="X150" s="81"/>
      <c r="Y150" s="92"/>
      <c r="Z150" s="95" t="s">
        <v>589</v>
      </c>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row>
    <row r="151" spans="2:54" s="39" customFormat="1" ht="40.9" hidden="1" customHeight="1" x14ac:dyDescent="0.2">
      <c r="B151" s="91" t="e">
        <f>IF(Tabla2[[#This Row],[Productos ]]="","",CONCATENATE(Tabla2[[#This Row],[POA]],".",Tabla2[[#This Row],[SRS]],".",Tabla2[[#This Row],[AREA]],".",Tabla2[[#This Row],[TIPO]]))</f>
        <v>#REF!</v>
      </c>
      <c r="C151" s="91" t="e">
        <f>IF(Tabla2[[#This Row],[Productos ]]="","",'[1]Formulario PPGR1'!#REF!)</f>
        <v>#REF!</v>
      </c>
      <c r="D151" s="91" t="e">
        <f>IF(Tabla2[[#This Row],[Productos ]]="","",'[1]Formulario PPGR1'!#REF!)</f>
        <v>#REF!</v>
      </c>
      <c r="E151" s="91" t="e">
        <f>IF(Tabla2[[#This Row],[Productos ]]="","",'[1]Formulario PPGR1'!#REF!)</f>
        <v>#REF!</v>
      </c>
      <c r="F151" s="91" t="e">
        <f>IF(Tabla2[[#This Row],[Productos ]]="","",'[1]Formulario PPGR1'!#REF!)</f>
        <v>#REF!</v>
      </c>
      <c r="G151" s="92" t="s">
        <v>221</v>
      </c>
      <c r="H151" s="92" t="s">
        <v>594</v>
      </c>
      <c r="I151" s="92" t="s">
        <v>595</v>
      </c>
      <c r="J151" s="93"/>
      <c r="K151" s="93"/>
      <c r="L151" s="93">
        <v>1</v>
      </c>
      <c r="M151" s="93"/>
      <c r="N151" s="93"/>
      <c r="O151" s="93">
        <v>1</v>
      </c>
      <c r="P151" s="93"/>
      <c r="Q151" s="93"/>
      <c r="R151" s="93">
        <v>1</v>
      </c>
      <c r="S151" s="93"/>
      <c r="T151" s="93"/>
      <c r="U151" s="93">
        <v>1</v>
      </c>
      <c r="V151" s="94">
        <f t="shared" ref="V151:V158" si="9">SUM(J151:U151)</f>
        <v>4</v>
      </c>
      <c r="W151" s="81" t="s">
        <v>275</v>
      </c>
      <c r="X151" s="81"/>
      <c r="Y151" s="92"/>
      <c r="Z151" s="95" t="s">
        <v>589</v>
      </c>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row>
    <row r="152" spans="2:54" s="39" customFormat="1" ht="25.9" hidden="1" customHeight="1" x14ac:dyDescent="0.2">
      <c r="B152" s="91" t="str">
        <f>IF(Tabla2[[#This Row],[Productos ]]="","",CONCATENATE(Tabla2[[#This Row],[POA]],".",Tabla2[[#This Row],[SRS]],".",Tabla2[[#This Row],[AREA]],".",Tabla2[[#This Row],[TIPO]]))</f>
        <v/>
      </c>
      <c r="C152" s="91" t="str">
        <f>IF(Tabla2[[#This Row],[Productos ]]="","",'[1]Formulario PPGR1'!#REF!)</f>
        <v/>
      </c>
      <c r="D152" s="91" t="str">
        <f>IF(Tabla2[[#This Row],[Productos ]]="","",'[1]Formulario PPGR1'!#REF!)</f>
        <v/>
      </c>
      <c r="E152" s="91" t="str">
        <f>IF(Tabla2[[#This Row],[Productos ]]="","",'[1]Formulario PPGR1'!#REF!)</f>
        <v/>
      </c>
      <c r="F152" s="91" t="str">
        <f>IF(Tabla2[[#This Row],[Productos ]]="","",'[1]Formulario PPGR1'!#REF!)</f>
        <v/>
      </c>
      <c r="G152" s="92"/>
      <c r="H152" s="92" t="s">
        <v>596</v>
      </c>
      <c r="I152" s="92" t="s">
        <v>597</v>
      </c>
      <c r="J152" s="93"/>
      <c r="K152" s="93"/>
      <c r="L152" s="93">
        <v>1</v>
      </c>
      <c r="M152" s="93"/>
      <c r="N152" s="93"/>
      <c r="O152" s="93">
        <v>1</v>
      </c>
      <c r="P152" s="93"/>
      <c r="Q152" s="93"/>
      <c r="R152" s="93">
        <v>1</v>
      </c>
      <c r="S152" s="93"/>
      <c r="T152" s="93"/>
      <c r="U152" s="93">
        <v>1</v>
      </c>
      <c r="V152" s="100">
        <f t="shared" si="9"/>
        <v>4</v>
      </c>
      <c r="W152" s="81" t="s">
        <v>275</v>
      </c>
      <c r="X152" s="81"/>
      <c r="Y152" s="92"/>
      <c r="Z152" s="95" t="s">
        <v>589</v>
      </c>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row>
    <row r="153" spans="2:54" s="39" customFormat="1" ht="45" hidden="1" customHeight="1" x14ac:dyDescent="0.2">
      <c r="B153" s="91" t="str">
        <f>IF(Tabla2[[#This Row],[Productos ]]="","",CONCATENATE(Tabla2[[#This Row],[POA]],".",Tabla2[[#This Row],[SRS]],".",Tabla2[[#This Row],[AREA]],".",Tabla2[[#This Row],[TIPO]]))</f>
        <v/>
      </c>
      <c r="C153" s="91" t="str">
        <f>IF(Tabla2[[#This Row],[Productos ]]="","",'[1]Formulario PPGR1'!#REF!)</f>
        <v/>
      </c>
      <c r="D153" s="91" t="str">
        <f>IF(Tabla2[[#This Row],[Productos ]]="","",'[1]Formulario PPGR1'!#REF!)</f>
        <v/>
      </c>
      <c r="E153" s="91" t="str">
        <f>IF(Tabla2[[#This Row],[Productos ]]="","",'[1]Formulario PPGR1'!#REF!)</f>
        <v/>
      </c>
      <c r="F153" s="91" t="str">
        <f>IF(Tabla2[[#This Row],[Productos ]]="","",'[1]Formulario PPGR1'!#REF!)</f>
        <v/>
      </c>
      <c r="G153" s="92"/>
      <c r="H153" s="92" t="s">
        <v>598</v>
      </c>
      <c r="I153" s="92" t="s">
        <v>599</v>
      </c>
      <c r="J153" s="93"/>
      <c r="K153" s="93"/>
      <c r="L153" s="93">
        <v>1</v>
      </c>
      <c r="M153" s="93"/>
      <c r="N153" s="93"/>
      <c r="O153" s="93">
        <v>1</v>
      </c>
      <c r="P153" s="93"/>
      <c r="Q153" s="93"/>
      <c r="R153" s="93">
        <v>1</v>
      </c>
      <c r="S153" s="93"/>
      <c r="T153" s="93"/>
      <c r="U153" s="93">
        <v>1</v>
      </c>
      <c r="V153" s="94">
        <f t="shared" si="9"/>
        <v>4</v>
      </c>
      <c r="W153" s="81" t="s">
        <v>275</v>
      </c>
      <c r="X153" s="81"/>
      <c r="Y153" s="92"/>
      <c r="Z153" s="95" t="s">
        <v>589</v>
      </c>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row>
    <row r="154" spans="2:54" s="39" customFormat="1" ht="32.450000000000003" hidden="1" customHeight="1" x14ac:dyDescent="0.2">
      <c r="B154" s="91" t="str">
        <f>IF(Tabla2[[#This Row],[Productos ]]="","",CONCATENATE(Tabla2[[#This Row],[POA]],".",Tabla2[[#This Row],[SRS]],".",Tabla2[[#This Row],[AREA]],".",Tabla2[[#This Row],[TIPO]]))</f>
        <v/>
      </c>
      <c r="C154" s="91" t="str">
        <f>IF(Tabla2[[#This Row],[Productos ]]="","",'[1]Formulario PPGR1'!#REF!)</f>
        <v/>
      </c>
      <c r="D154" s="91" t="str">
        <f>IF(Tabla2[[#This Row],[Productos ]]="","",'[1]Formulario PPGR1'!#REF!)</f>
        <v/>
      </c>
      <c r="E154" s="91" t="str">
        <f>IF(Tabla2[[#This Row],[Productos ]]="","",'[1]Formulario PPGR1'!#REF!)</f>
        <v/>
      </c>
      <c r="F154" s="91" t="str">
        <f>IF(Tabla2[[#This Row],[Productos ]]="","",'[1]Formulario PPGR1'!#REF!)</f>
        <v/>
      </c>
      <c r="G154" s="92"/>
      <c r="H154" s="92" t="s">
        <v>600</v>
      </c>
      <c r="I154" s="92" t="s">
        <v>601</v>
      </c>
      <c r="J154" s="99">
        <v>1</v>
      </c>
      <c r="K154" s="99">
        <v>1</v>
      </c>
      <c r="L154" s="99">
        <v>1</v>
      </c>
      <c r="M154" s="99">
        <v>1</v>
      </c>
      <c r="N154" s="99">
        <v>1</v>
      </c>
      <c r="O154" s="99">
        <v>1</v>
      </c>
      <c r="P154" s="99">
        <v>1</v>
      </c>
      <c r="Q154" s="99">
        <v>1</v>
      </c>
      <c r="R154" s="99">
        <v>1</v>
      </c>
      <c r="S154" s="99">
        <v>1</v>
      </c>
      <c r="T154" s="99">
        <v>1</v>
      </c>
      <c r="U154" s="99">
        <v>1</v>
      </c>
      <c r="V154" s="100">
        <f t="shared" si="9"/>
        <v>12</v>
      </c>
      <c r="W154" s="81"/>
      <c r="X154" s="81"/>
      <c r="Y154" s="92" t="s">
        <v>602</v>
      </c>
      <c r="Z154" s="95" t="s">
        <v>589</v>
      </c>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row>
    <row r="155" spans="2:54" s="39" customFormat="1" ht="30.6" hidden="1" customHeight="1" x14ac:dyDescent="0.2">
      <c r="B155" s="91" t="e">
        <f>IF(Tabla2[[#This Row],[Productos ]]="","",CONCATENATE(Tabla2[[#This Row],[POA]],".",Tabla2[[#This Row],[SRS]],".",Tabla2[[#This Row],[AREA]],".",Tabla2[[#This Row],[TIPO]]))</f>
        <v>#REF!</v>
      </c>
      <c r="C155" s="91" t="e">
        <f>IF(Tabla2[[#This Row],[Productos ]]="","",'[1]Formulario PPGR1'!#REF!)</f>
        <v>#REF!</v>
      </c>
      <c r="D155" s="91" t="e">
        <f>IF(Tabla2[[#This Row],[Productos ]]="","",'[1]Formulario PPGR1'!#REF!)</f>
        <v>#REF!</v>
      </c>
      <c r="E155" s="91" t="e">
        <f>IF(Tabla2[[#This Row],[Productos ]]="","",'[1]Formulario PPGR1'!#REF!)</f>
        <v>#REF!</v>
      </c>
      <c r="F155" s="91" t="e">
        <f>IF(Tabla2[[#This Row],[Productos ]]="","",'[1]Formulario PPGR1'!#REF!)</f>
        <v>#REF!</v>
      </c>
      <c r="G155" s="92" t="s">
        <v>603</v>
      </c>
      <c r="H155" s="92" t="s">
        <v>604</v>
      </c>
      <c r="I155" s="92" t="s">
        <v>605</v>
      </c>
      <c r="J155" s="99"/>
      <c r="K155" s="99">
        <v>1</v>
      </c>
      <c r="L155" s="99"/>
      <c r="M155" s="99"/>
      <c r="N155" s="99"/>
      <c r="O155" s="99"/>
      <c r="P155" s="99"/>
      <c r="Q155" s="99"/>
      <c r="R155" s="99"/>
      <c r="S155" s="99"/>
      <c r="T155" s="99"/>
      <c r="U155" s="99"/>
      <c r="V155" s="94">
        <f t="shared" si="9"/>
        <v>1</v>
      </c>
      <c r="W155" s="81" t="s">
        <v>291</v>
      </c>
      <c r="X155" s="81"/>
      <c r="Y155" s="92"/>
      <c r="Z155" s="95" t="s">
        <v>589</v>
      </c>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row>
    <row r="156" spans="2:54" s="39" customFormat="1" ht="42.75" hidden="1" customHeight="1" x14ac:dyDescent="0.2">
      <c r="B156" s="91" t="str">
        <f>IF(Tabla2[[#This Row],[Productos ]]="","",CONCATENATE(Tabla2[[#This Row],[POA]],".",Tabla2[[#This Row],[SRS]],".",Tabla2[[#This Row],[AREA]],".",Tabla2[[#This Row],[TIPO]]))</f>
        <v/>
      </c>
      <c r="C156" s="91" t="str">
        <f>IF(Tabla2[[#This Row],[Productos ]]="","",'[1]Formulario PPGR1'!#REF!)</f>
        <v/>
      </c>
      <c r="D156" s="91" t="str">
        <f>IF(Tabla2[[#This Row],[Productos ]]="","",'[1]Formulario PPGR1'!#REF!)</f>
        <v/>
      </c>
      <c r="E156" s="91" t="str">
        <f>IF(Tabla2[[#This Row],[Productos ]]="","",'[1]Formulario PPGR1'!#REF!)</f>
        <v/>
      </c>
      <c r="F156" s="91" t="str">
        <f>IF(Tabla2[[#This Row],[Productos ]]="","",'[1]Formulario PPGR1'!#REF!)</f>
        <v/>
      </c>
      <c r="G156" s="92"/>
      <c r="H156" s="92" t="s">
        <v>606</v>
      </c>
      <c r="I156" s="92" t="s">
        <v>607</v>
      </c>
      <c r="J156" s="93"/>
      <c r="K156" s="93"/>
      <c r="L156" s="93"/>
      <c r="M156" s="93">
        <v>1</v>
      </c>
      <c r="N156" s="93"/>
      <c r="O156" s="93"/>
      <c r="P156" s="93"/>
      <c r="Q156" s="93"/>
      <c r="R156" s="93"/>
      <c r="S156" s="93"/>
      <c r="T156" s="93"/>
      <c r="U156" s="93"/>
      <c r="V156" s="94">
        <f t="shared" si="9"/>
        <v>1</v>
      </c>
      <c r="W156" s="81" t="s">
        <v>458</v>
      </c>
      <c r="X156" s="81"/>
      <c r="Y156" s="92"/>
      <c r="Z156" s="95" t="s">
        <v>589</v>
      </c>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row>
    <row r="157" spans="2:54" s="39" customFormat="1" ht="25.5" hidden="1" x14ac:dyDescent="0.2">
      <c r="B157" s="91" t="str">
        <f>IF(Tabla2[[#This Row],[Productos ]]="","",CONCATENATE(Tabla2[[#This Row],[POA]],".",Tabla2[[#This Row],[SRS]],".",Tabla2[[#This Row],[AREA]],".",Tabla2[[#This Row],[TIPO]]))</f>
        <v/>
      </c>
      <c r="C157" s="91" t="str">
        <f>IF(Tabla2[[#This Row],[Productos ]]="","",'[1]Formulario PPGR1'!#REF!)</f>
        <v/>
      </c>
      <c r="D157" s="91" t="str">
        <f>IF(Tabla2[[#This Row],[Productos ]]="","",'[1]Formulario PPGR1'!#REF!)</f>
        <v/>
      </c>
      <c r="E157" s="91" t="str">
        <f>IF(Tabla2[[#This Row],[Productos ]]="","",'[1]Formulario PPGR1'!#REF!)</f>
        <v/>
      </c>
      <c r="F157" s="91" t="str">
        <f>IF(Tabla2[[#This Row],[Productos ]]="","",'[1]Formulario PPGR1'!#REF!)</f>
        <v/>
      </c>
      <c r="G157" s="92"/>
      <c r="H157" s="92" t="s">
        <v>608</v>
      </c>
      <c r="I157" s="92" t="s">
        <v>609</v>
      </c>
      <c r="J157" s="99"/>
      <c r="K157" s="99"/>
      <c r="L157" s="99"/>
      <c r="M157" s="99"/>
      <c r="N157" s="99"/>
      <c r="O157" s="99"/>
      <c r="P157" s="99"/>
      <c r="Q157" s="99">
        <v>1</v>
      </c>
      <c r="R157" s="99"/>
      <c r="S157" s="99"/>
      <c r="T157" s="99"/>
      <c r="U157" s="99">
        <v>1</v>
      </c>
      <c r="V157" s="94">
        <f t="shared" si="9"/>
        <v>2</v>
      </c>
      <c r="W157" s="81" t="s">
        <v>275</v>
      </c>
      <c r="X157" s="81"/>
      <c r="Y157" s="92"/>
      <c r="Z157" s="95" t="s">
        <v>589</v>
      </c>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row>
    <row r="158" spans="2:54" s="39" customFormat="1" ht="25.5" hidden="1" x14ac:dyDescent="0.2">
      <c r="B158" s="91" t="e">
        <f>IF(Tabla2[[#This Row],[Productos ]]="","",CONCATENATE(Tabla2[[#This Row],[POA]],".",Tabla2[[#This Row],[SRS]],".",Tabla2[[#This Row],[AREA]],".",Tabla2[[#This Row],[TIPO]]))</f>
        <v>#REF!</v>
      </c>
      <c r="C158" s="91" t="e">
        <f>IF(Tabla2[[#This Row],[Productos ]]="","",'[1]Formulario PPGR1'!#REF!)</f>
        <v>#REF!</v>
      </c>
      <c r="D158" s="91" t="e">
        <f>IF(Tabla2[[#This Row],[Productos ]]="","",'[1]Formulario PPGR1'!#REF!)</f>
        <v>#REF!</v>
      </c>
      <c r="E158" s="91" t="e">
        <f>IF(Tabla2[[#This Row],[Productos ]]="","",'[1]Formulario PPGR1'!#REF!)</f>
        <v>#REF!</v>
      </c>
      <c r="F158" s="91" t="e">
        <f>IF(Tabla2[[#This Row],[Productos ]]="","",'[1]Formulario PPGR1'!#REF!)</f>
        <v>#REF!</v>
      </c>
      <c r="G158" s="92" t="s">
        <v>227</v>
      </c>
      <c r="H158" s="92" t="s">
        <v>610</v>
      </c>
      <c r="I158" s="92" t="s">
        <v>611</v>
      </c>
      <c r="J158" s="93"/>
      <c r="K158" s="93"/>
      <c r="L158" s="93">
        <v>1</v>
      </c>
      <c r="M158" s="93"/>
      <c r="N158" s="93"/>
      <c r="O158" s="93"/>
      <c r="P158" s="93"/>
      <c r="Q158" s="93"/>
      <c r="R158" s="93"/>
      <c r="S158" s="93"/>
      <c r="T158" s="93"/>
      <c r="U158" s="93"/>
      <c r="V158" s="94">
        <f t="shared" si="9"/>
        <v>1</v>
      </c>
      <c r="W158" s="81" t="s">
        <v>458</v>
      </c>
      <c r="X158" s="81"/>
      <c r="Y158" s="92"/>
      <c r="Z158" s="95" t="s">
        <v>321</v>
      </c>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row>
    <row r="159" spans="2:54" s="39" customFormat="1" ht="25.5" hidden="1" x14ac:dyDescent="0.2">
      <c r="B159" s="91" t="str">
        <f>IF(Tabla2[[#This Row],[Productos ]]="","",CONCATENATE(Tabla2[[#This Row],[POA]],".",Tabla2[[#This Row],[SRS]],".",Tabla2[[#This Row],[AREA]],".",Tabla2[[#This Row],[TIPO]]))</f>
        <v/>
      </c>
      <c r="C159" s="91" t="str">
        <f>IF(Tabla2[[#This Row],[Productos ]]="","",'[1]Formulario PPGR1'!#REF!)</f>
        <v/>
      </c>
      <c r="D159" s="91" t="str">
        <f>IF(Tabla2[[#This Row],[Productos ]]="","",'[1]Formulario PPGR1'!#REF!)</f>
        <v/>
      </c>
      <c r="E159" s="91" t="str">
        <f>IF(Tabla2[[#This Row],[Productos ]]="","",'[1]Formulario PPGR1'!#REF!)</f>
        <v/>
      </c>
      <c r="F159" s="91" t="str">
        <f>IF(Tabla2[[#This Row],[Productos ]]="","",'[1]Formulario PPGR1'!#REF!)</f>
        <v/>
      </c>
      <c r="G159" s="92"/>
      <c r="H159" s="92" t="s">
        <v>612</v>
      </c>
      <c r="I159" s="92" t="s">
        <v>613</v>
      </c>
      <c r="J159" s="93"/>
      <c r="K159" s="93"/>
      <c r="L159" s="93"/>
      <c r="M159" s="93"/>
      <c r="N159" s="93">
        <v>1</v>
      </c>
      <c r="O159" s="93"/>
      <c r="P159" s="93"/>
      <c r="Q159" s="93">
        <v>1</v>
      </c>
      <c r="R159" s="93"/>
      <c r="S159" s="93"/>
      <c r="T159" s="93">
        <v>1</v>
      </c>
      <c r="U159" s="93"/>
      <c r="V159" s="94">
        <f>SUM(Tabla2[[#This Row],[Ene]:[Dic]])</f>
        <v>3</v>
      </c>
      <c r="W159" s="81" t="s">
        <v>275</v>
      </c>
      <c r="X159" s="81"/>
      <c r="Y159" s="92"/>
      <c r="Z159" s="95" t="s">
        <v>321</v>
      </c>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row>
    <row r="160" spans="2:54" s="39" customFormat="1" ht="38.25" hidden="1" x14ac:dyDescent="0.2">
      <c r="B160" s="91" t="str">
        <f>IF(Tabla2[[#This Row],[Productos ]]="","",CONCATENATE(Tabla2[[#This Row],[POA]],".",Tabla2[[#This Row],[SRS]],".",Tabla2[[#This Row],[AREA]],".",Tabla2[[#This Row],[TIPO]]))</f>
        <v/>
      </c>
      <c r="C160" s="91" t="str">
        <f>IF(Tabla2[[#This Row],[Productos ]]="","",'[1]Formulario PPGR1'!#REF!)</f>
        <v/>
      </c>
      <c r="D160" s="91" t="str">
        <f>IF(Tabla2[[#This Row],[Productos ]]="","",'[1]Formulario PPGR1'!#REF!)</f>
        <v/>
      </c>
      <c r="E160" s="91" t="str">
        <f>IF(Tabla2[[#This Row],[Productos ]]="","",'[1]Formulario PPGR1'!#REF!)</f>
        <v/>
      </c>
      <c r="F160" s="91" t="str">
        <f>IF(Tabla2[[#This Row],[Productos ]]="","",'[1]Formulario PPGR1'!#REF!)</f>
        <v/>
      </c>
      <c r="G160" s="92"/>
      <c r="H160" s="92" t="s">
        <v>614</v>
      </c>
      <c r="I160" s="92" t="s">
        <v>615</v>
      </c>
      <c r="J160" s="93"/>
      <c r="K160" s="93"/>
      <c r="L160" s="93">
        <v>1</v>
      </c>
      <c r="M160" s="93"/>
      <c r="N160" s="93"/>
      <c r="O160" s="93">
        <v>1</v>
      </c>
      <c r="P160" s="93"/>
      <c r="Q160" s="93"/>
      <c r="R160" s="93">
        <v>1</v>
      </c>
      <c r="S160" s="93"/>
      <c r="T160" s="93"/>
      <c r="U160" s="93">
        <v>1</v>
      </c>
      <c r="V160" s="94">
        <f>SUM(J160:U160)</f>
        <v>4</v>
      </c>
      <c r="W160" s="81" t="s">
        <v>275</v>
      </c>
      <c r="X160" s="81"/>
      <c r="Y160" s="92"/>
      <c r="Z160" s="95" t="s">
        <v>321</v>
      </c>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row>
    <row r="161" spans="2:54" s="39" customFormat="1" ht="38.25" hidden="1" x14ac:dyDescent="0.2">
      <c r="B161" s="91" t="str">
        <f>IF(Tabla2[[#This Row],[Productos ]]="","",CONCATENATE(Tabla2[[#This Row],[POA]],".",Tabla2[[#This Row],[SRS]],".",Tabla2[[#This Row],[AREA]],".",Tabla2[[#This Row],[TIPO]]))</f>
        <v/>
      </c>
      <c r="C161" s="91" t="str">
        <f>IF(Tabla2[[#This Row],[Productos ]]="","",'[1]Formulario PPGR1'!#REF!)</f>
        <v/>
      </c>
      <c r="D161" s="91" t="str">
        <f>IF(Tabla2[[#This Row],[Productos ]]="","",'[1]Formulario PPGR1'!#REF!)</f>
        <v/>
      </c>
      <c r="E161" s="91" t="str">
        <f>IF(Tabla2[[#This Row],[Productos ]]="","",'[1]Formulario PPGR1'!#REF!)</f>
        <v/>
      </c>
      <c r="F161" s="91" t="str">
        <f>IF(Tabla2[[#This Row],[Productos ]]="","",'[1]Formulario PPGR1'!#REF!)</f>
        <v/>
      </c>
      <c r="G161" s="92"/>
      <c r="H161" s="92" t="s">
        <v>616</v>
      </c>
      <c r="I161" s="92" t="s">
        <v>617</v>
      </c>
      <c r="J161" s="99"/>
      <c r="K161" s="99"/>
      <c r="L161" s="99">
        <v>1</v>
      </c>
      <c r="M161" s="99"/>
      <c r="N161" s="99"/>
      <c r="O161" s="99">
        <v>1</v>
      </c>
      <c r="P161" s="99"/>
      <c r="Q161" s="99"/>
      <c r="R161" s="99">
        <v>1</v>
      </c>
      <c r="S161" s="99"/>
      <c r="T161" s="99"/>
      <c r="U161" s="99">
        <v>1</v>
      </c>
      <c r="V161" s="94">
        <f>SUM(Tabla2[[#This Row],[Ene]:[Dic]])</f>
        <v>4</v>
      </c>
      <c r="W161" s="81" t="s">
        <v>275</v>
      </c>
      <c r="X161" s="81"/>
      <c r="Y161" s="92"/>
      <c r="Z161" s="95" t="s">
        <v>371</v>
      </c>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row>
    <row r="162" spans="2:54" s="39" customFormat="1" ht="25.5" hidden="1" x14ac:dyDescent="0.2">
      <c r="B162" s="91" t="e">
        <f>IF(Tabla2[[#This Row],[Productos ]]="","",CONCATENATE(Tabla2[[#This Row],[POA]],".",Tabla2[[#This Row],[SRS]],".",Tabla2[[#This Row],[AREA]],".",Tabla2[[#This Row],[TIPO]]))</f>
        <v>#REF!</v>
      </c>
      <c r="C162" s="91" t="e">
        <f>IF(Tabla2[[#This Row],[Productos ]]="","",'[1]Formulario PPGR1'!#REF!)</f>
        <v>#REF!</v>
      </c>
      <c r="D162" s="91" t="e">
        <f>IF(Tabla2[[#This Row],[Productos ]]="","",'[1]Formulario PPGR1'!#REF!)</f>
        <v>#REF!</v>
      </c>
      <c r="E162" s="91" t="e">
        <f>IF(Tabla2[[#This Row],[Productos ]]="","",'[1]Formulario PPGR1'!#REF!)</f>
        <v>#REF!</v>
      </c>
      <c r="F162" s="91" t="e">
        <f>IF(Tabla2[[#This Row],[Productos ]]="","",'[1]Formulario PPGR1'!#REF!)</f>
        <v>#REF!</v>
      </c>
      <c r="G162" s="92" t="s">
        <v>230</v>
      </c>
      <c r="H162" s="92" t="s">
        <v>618</v>
      </c>
      <c r="I162" s="92" t="s">
        <v>619</v>
      </c>
      <c r="J162" s="99"/>
      <c r="K162" s="99"/>
      <c r="L162" s="99"/>
      <c r="M162" s="99"/>
      <c r="N162" s="99"/>
      <c r="O162" s="99">
        <v>1</v>
      </c>
      <c r="P162" s="99"/>
      <c r="Q162" s="99"/>
      <c r="R162" s="99"/>
      <c r="S162" s="99"/>
      <c r="T162" s="99"/>
      <c r="U162" s="99">
        <v>1</v>
      </c>
      <c r="V162" s="94">
        <f>SUM(J162:U162)</f>
        <v>2</v>
      </c>
      <c r="W162" s="81" t="s">
        <v>620</v>
      </c>
      <c r="X162" s="81"/>
      <c r="Y162" s="92"/>
      <c r="Z162" s="95" t="s">
        <v>589</v>
      </c>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row>
    <row r="163" spans="2:54" s="39" customFormat="1" ht="25.5" hidden="1" x14ac:dyDescent="0.2">
      <c r="B163" s="91" t="str">
        <f>IF(Tabla2[[#This Row],[Productos ]]="","",CONCATENATE(Tabla2[[#This Row],[POA]],".",Tabla2[[#This Row],[SRS]],".",Tabla2[[#This Row],[AREA]],".",Tabla2[[#This Row],[TIPO]]))</f>
        <v/>
      </c>
      <c r="C163" s="91" t="str">
        <f>IF(Tabla2[[#This Row],[Productos ]]="","",'[1]Formulario PPGR1'!#REF!)</f>
        <v/>
      </c>
      <c r="D163" s="91" t="str">
        <f>IF(Tabla2[[#This Row],[Productos ]]="","",'[1]Formulario PPGR1'!#REF!)</f>
        <v/>
      </c>
      <c r="E163" s="91" t="str">
        <f>IF(Tabla2[[#This Row],[Productos ]]="","",'[1]Formulario PPGR1'!#REF!)</f>
        <v/>
      </c>
      <c r="F163" s="91" t="str">
        <f>IF(Tabla2[[#This Row],[Productos ]]="","",'[1]Formulario PPGR1'!#REF!)</f>
        <v/>
      </c>
      <c r="G163" s="92"/>
      <c r="H163" s="92" t="s">
        <v>621</v>
      </c>
      <c r="I163" s="92" t="s">
        <v>622</v>
      </c>
      <c r="J163" s="99">
        <v>1</v>
      </c>
      <c r="K163" s="99"/>
      <c r="L163" s="99"/>
      <c r="M163" s="99"/>
      <c r="N163" s="99"/>
      <c r="O163" s="99"/>
      <c r="P163" s="99"/>
      <c r="Q163" s="99"/>
      <c r="R163" s="99"/>
      <c r="S163" s="99"/>
      <c r="T163" s="99"/>
      <c r="U163" s="99"/>
      <c r="V163" s="94">
        <f>SUM(J163:U163)</f>
        <v>1</v>
      </c>
      <c r="W163" s="81" t="s">
        <v>291</v>
      </c>
      <c r="X163" s="81"/>
      <c r="Y163" s="92"/>
      <c r="Z163" s="95" t="s">
        <v>589</v>
      </c>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row>
    <row r="164" spans="2:54" s="39" customFormat="1" ht="25.5" hidden="1" x14ac:dyDescent="0.2">
      <c r="B164" s="91" t="e">
        <f>IF(Tabla2[[#This Row],[Productos ]]="","",CONCATENATE(Tabla2[[#This Row],[POA]],".",Tabla2[[#This Row],[SRS]],".",Tabla2[[#This Row],[AREA]],".",Tabla2[[#This Row],[TIPO]]))</f>
        <v>#REF!</v>
      </c>
      <c r="C164" s="91" t="e">
        <f>IF(Tabla2[[#This Row],[Productos ]]="","",'[1]Formulario PPGR1'!#REF!)</f>
        <v>#REF!</v>
      </c>
      <c r="D164" s="91" t="e">
        <f>IF(Tabla2[[#This Row],[Productos ]]="","",'[1]Formulario PPGR1'!#REF!)</f>
        <v>#REF!</v>
      </c>
      <c r="E164" s="91" t="e">
        <f>IF(Tabla2[[#This Row],[Productos ]]="","",'[1]Formulario PPGR1'!#REF!)</f>
        <v>#REF!</v>
      </c>
      <c r="F164" s="91" t="e">
        <f>IF(Tabla2[[#This Row],[Productos ]]="","",'[1]Formulario PPGR1'!#REF!)</f>
        <v>#REF!</v>
      </c>
      <c r="G164" s="92" t="s">
        <v>232</v>
      </c>
      <c r="H164" s="92" t="s">
        <v>623</v>
      </c>
      <c r="I164" s="105" t="s">
        <v>624</v>
      </c>
      <c r="J164" s="99"/>
      <c r="K164" s="99"/>
      <c r="L164" s="99"/>
      <c r="M164" s="99"/>
      <c r="N164" s="99"/>
      <c r="O164" s="99"/>
      <c r="P164" s="99">
        <v>1</v>
      </c>
      <c r="Q164" s="99"/>
      <c r="R164" s="99"/>
      <c r="S164" s="99"/>
      <c r="T164" s="99"/>
      <c r="U164" s="99"/>
      <c r="V164" s="94">
        <f>SUM(Tabla2[[#This Row],[Ene]:[Dic]])</f>
        <v>1</v>
      </c>
      <c r="W164" s="81" t="s">
        <v>458</v>
      </c>
      <c r="X164" s="81"/>
      <c r="Y164" s="92"/>
      <c r="Z164" s="95" t="s">
        <v>589</v>
      </c>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row>
    <row r="165" spans="2:54" s="39" customFormat="1" ht="25.5" hidden="1" x14ac:dyDescent="0.2">
      <c r="B165" s="91" t="str">
        <f>IF(Tabla2[[#This Row],[Productos ]]="","",CONCATENATE(Tabla2[[#This Row],[POA]],".",Tabla2[[#This Row],[SRS]],".",Tabla2[[#This Row],[AREA]],".",Tabla2[[#This Row],[TIPO]]))</f>
        <v/>
      </c>
      <c r="C165" s="91" t="str">
        <f>IF(Tabla2[[#This Row],[Productos ]]="","",'[1]Formulario PPGR1'!#REF!)</f>
        <v/>
      </c>
      <c r="D165" s="91" t="str">
        <f>IF(Tabla2[[#This Row],[Productos ]]="","",'[1]Formulario PPGR1'!#REF!)</f>
        <v/>
      </c>
      <c r="E165" s="91" t="str">
        <f>IF(Tabla2[[#This Row],[Productos ]]="","",'[1]Formulario PPGR1'!#REF!)</f>
        <v/>
      </c>
      <c r="F165" s="91" t="str">
        <f>IF(Tabla2[[#This Row],[Productos ]]="","",'[1]Formulario PPGR1'!#REF!)</f>
        <v/>
      </c>
      <c r="G165" s="92"/>
      <c r="H165" s="92" t="s">
        <v>625</v>
      </c>
      <c r="I165" s="105" t="s">
        <v>626</v>
      </c>
      <c r="J165" s="99"/>
      <c r="K165" s="99"/>
      <c r="L165" s="99">
        <v>1</v>
      </c>
      <c r="M165" s="99"/>
      <c r="N165" s="99"/>
      <c r="O165" s="99">
        <v>1</v>
      </c>
      <c r="P165" s="99"/>
      <c r="Q165" s="99"/>
      <c r="R165" s="99">
        <v>1</v>
      </c>
      <c r="S165" s="99"/>
      <c r="T165" s="99"/>
      <c r="U165" s="99">
        <v>1</v>
      </c>
      <c r="V165" s="94">
        <f>SUM(Tabla2[[#This Row],[Ene]:[Dic]])</f>
        <v>4</v>
      </c>
      <c r="W165" s="81" t="s">
        <v>275</v>
      </c>
      <c r="X165" s="81"/>
      <c r="Y165" s="92"/>
      <c r="Z165" s="95" t="s">
        <v>589</v>
      </c>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row>
    <row r="166" spans="2:54" s="39" customFormat="1" ht="25.5" hidden="1" x14ac:dyDescent="0.2">
      <c r="B166" s="91" t="e">
        <f>IF(Tabla2[[#This Row],[Productos ]]="","",CONCATENATE(Tabla2[[#This Row],[POA]],".",Tabla2[[#This Row],[SRS]],".",Tabla2[[#This Row],[AREA]],".",Tabla2[[#This Row],[TIPO]]))</f>
        <v>#REF!</v>
      </c>
      <c r="C166" s="91" t="e">
        <f>IF(Tabla2[[#This Row],[Productos ]]="","",'[1]Formulario PPGR1'!#REF!)</f>
        <v>#REF!</v>
      </c>
      <c r="D166" s="91" t="e">
        <f>IF(Tabla2[[#This Row],[Productos ]]="","",'[1]Formulario PPGR1'!#REF!)</f>
        <v>#REF!</v>
      </c>
      <c r="E166" s="91" t="e">
        <f>IF(Tabla2[[#This Row],[Productos ]]="","",'[1]Formulario PPGR1'!#REF!)</f>
        <v>#REF!</v>
      </c>
      <c r="F166" s="91" t="e">
        <f>IF(Tabla2[[#This Row],[Productos ]]="","",'[1]Formulario PPGR1'!#REF!)</f>
        <v>#REF!</v>
      </c>
      <c r="G166" s="92" t="s">
        <v>234</v>
      </c>
      <c r="H166" s="92" t="s">
        <v>627</v>
      </c>
      <c r="I166" s="92" t="s">
        <v>628</v>
      </c>
      <c r="J166" s="99"/>
      <c r="K166" s="99"/>
      <c r="L166" s="99">
        <v>1</v>
      </c>
      <c r="M166" s="99">
        <v>1</v>
      </c>
      <c r="N166" s="99">
        <v>1</v>
      </c>
      <c r="O166" s="99">
        <v>1</v>
      </c>
      <c r="P166" s="99">
        <v>1</v>
      </c>
      <c r="Q166" s="99">
        <v>1</v>
      </c>
      <c r="R166" s="99">
        <v>1</v>
      </c>
      <c r="S166" s="99">
        <v>1</v>
      </c>
      <c r="T166" s="99">
        <v>1</v>
      </c>
      <c r="U166" s="99">
        <v>1</v>
      </c>
      <c r="V166" s="94">
        <f>SUM(Tabla2[[#This Row],[Ene]:[Dic]])</f>
        <v>10</v>
      </c>
      <c r="W166" s="81" t="s">
        <v>291</v>
      </c>
      <c r="X166" s="81"/>
      <c r="Y166" s="92"/>
      <c r="Z166" s="95" t="s">
        <v>629</v>
      </c>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row>
    <row r="167" spans="2:54" s="39" customFormat="1" ht="25.5" hidden="1" x14ac:dyDescent="0.2">
      <c r="B167" s="91" t="str">
        <f>IF(Tabla2[[#This Row],[Productos ]]="","",CONCATENATE(Tabla2[[#This Row],[POA]],".",Tabla2[[#This Row],[SRS]],".",Tabla2[[#This Row],[AREA]],".",Tabla2[[#This Row],[TIPO]]))</f>
        <v/>
      </c>
      <c r="C167" s="91" t="str">
        <f>IF(Tabla2[[#This Row],[Productos ]]="","",'[1]Formulario PPGR1'!#REF!)</f>
        <v/>
      </c>
      <c r="D167" s="91" t="str">
        <f>IF(Tabla2[[#This Row],[Productos ]]="","",'[1]Formulario PPGR1'!#REF!)</f>
        <v/>
      </c>
      <c r="E167" s="91" t="str">
        <f>IF(Tabla2[[#This Row],[Productos ]]="","",'[1]Formulario PPGR1'!#REF!)</f>
        <v/>
      </c>
      <c r="F167" s="91" t="str">
        <f>IF(Tabla2[[#This Row],[Productos ]]="","",'[1]Formulario PPGR1'!#REF!)</f>
        <v/>
      </c>
      <c r="G167" s="92"/>
      <c r="H167" s="92" t="s">
        <v>630</v>
      </c>
      <c r="I167" s="92" t="s">
        <v>631</v>
      </c>
      <c r="J167" s="99"/>
      <c r="K167" s="99"/>
      <c r="L167" s="99"/>
      <c r="M167" s="99">
        <v>1</v>
      </c>
      <c r="N167" s="99"/>
      <c r="O167" s="99"/>
      <c r="P167" s="99"/>
      <c r="Q167" s="99">
        <v>1</v>
      </c>
      <c r="R167" s="99"/>
      <c r="S167" s="99"/>
      <c r="T167" s="99"/>
      <c r="U167" s="99">
        <v>1</v>
      </c>
      <c r="V167" s="94">
        <f>SUM(Tabla2[[#This Row],[Ene]:[Dic]])</f>
        <v>3</v>
      </c>
      <c r="W167" s="81" t="s">
        <v>275</v>
      </c>
      <c r="X167" s="81"/>
      <c r="Y167" s="92"/>
      <c r="Z167" s="95" t="s">
        <v>629</v>
      </c>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row>
    <row r="168" spans="2:54" s="39" customFormat="1" ht="38.450000000000003" hidden="1" customHeight="1" x14ac:dyDescent="0.2">
      <c r="B168" s="91" t="e">
        <f>IF(Tabla2[[#This Row],[Productos ]]="","",CONCATENATE(Tabla2[[#This Row],[POA]],".",Tabla2[[#This Row],[SRS]],".",Tabla2[[#This Row],[AREA]],".",Tabla2[[#This Row],[TIPO]]))</f>
        <v>#REF!</v>
      </c>
      <c r="C168" s="91" t="e">
        <f>IF(Tabla2[[#This Row],[Productos ]]="","",'[1]Formulario PPGR1'!#REF!)</f>
        <v>#REF!</v>
      </c>
      <c r="D168" s="91" t="e">
        <f>IF(Tabla2[[#This Row],[Productos ]]="","",'[1]Formulario PPGR1'!#REF!)</f>
        <v>#REF!</v>
      </c>
      <c r="E168" s="91" t="e">
        <f>IF(Tabla2[[#This Row],[Productos ]]="","",'[1]Formulario PPGR1'!#REF!)</f>
        <v>#REF!</v>
      </c>
      <c r="F168" s="91" t="e">
        <f>IF(Tabla2[[#This Row],[Productos ]]="","",'[1]Formulario PPGR1'!#REF!)</f>
        <v>#REF!</v>
      </c>
      <c r="G168" s="92" t="s">
        <v>238</v>
      </c>
      <c r="H168" s="92" t="s">
        <v>632</v>
      </c>
      <c r="I168" s="92" t="s">
        <v>633</v>
      </c>
      <c r="J168" s="93">
        <v>1</v>
      </c>
      <c r="K168" s="93">
        <v>1</v>
      </c>
      <c r="L168" s="93">
        <v>1</v>
      </c>
      <c r="M168" s="93">
        <v>1</v>
      </c>
      <c r="N168" s="93">
        <v>1</v>
      </c>
      <c r="O168" s="93">
        <v>1</v>
      </c>
      <c r="P168" s="93">
        <v>1</v>
      </c>
      <c r="Q168" s="93">
        <v>1</v>
      </c>
      <c r="R168" s="93">
        <v>1</v>
      </c>
      <c r="S168" s="93">
        <v>1</v>
      </c>
      <c r="T168" s="93">
        <v>1</v>
      </c>
      <c r="U168" s="93">
        <v>1</v>
      </c>
      <c r="V168" s="94">
        <f t="shared" ref="V168:V176" si="10">SUM(J168:U168)</f>
        <v>12</v>
      </c>
      <c r="W168" s="81" t="s">
        <v>272</v>
      </c>
      <c r="X168" s="81"/>
      <c r="Y168" s="92"/>
      <c r="Z168" s="95" t="s">
        <v>634</v>
      </c>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row>
    <row r="169" spans="2:54" s="39" customFormat="1" ht="25.5" hidden="1" x14ac:dyDescent="0.2">
      <c r="B169" s="91" t="str">
        <f>IF(Tabla2[[#This Row],[Productos ]]="","",CONCATENATE(Tabla2[[#This Row],[POA]],".",Tabla2[[#This Row],[SRS]],".",Tabla2[[#This Row],[AREA]],".",Tabla2[[#This Row],[TIPO]]))</f>
        <v/>
      </c>
      <c r="C169" s="91" t="str">
        <f>IF(Tabla2[[#This Row],[Productos ]]="","",'[1]Formulario PPGR1'!#REF!)</f>
        <v/>
      </c>
      <c r="D169" s="91" t="str">
        <f>IF(Tabla2[[#This Row],[Productos ]]="","",'[1]Formulario PPGR1'!#REF!)</f>
        <v/>
      </c>
      <c r="E169" s="91" t="str">
        <f>IF(Tabla2[[#This Row],[Productos ]]="","",'[1]Formulario PPGR1'!#REF!)</f>
        <v/>
      </c>
      <c r="F169" s="91" t="str">
        <f>IF(Tabla2[[#This Row],[Productos ]]="","",'[1]Formulario PPGR1'!#REF!)</f>
        <v/>
      </c>
      <c r="G169" s="92"/>
      <c r="H169" s="92" t="s">
        <v>635</v>
      </c>
      <c r="I169" s="92" t="s">
        <v>636</v>
      </c>
      <c r="J169" s="99"/>
      <c r="K169" s="99"/>
      <c r="L169" s="99">
        <v>1</v>
      </c>
      <c r="M169" s="99"/>
      <c r="N169" s="99"/>
      <c r="O169" s="99">
        <v>1</v>
      </c>
      <c r="P169" s="99"/>
      <c r="Q169" s="99"/>
      <c r="R169" s="99">
        <v>1</v>
      </c>
      <c r="S169" s="99"/>
      <c r="T169" s="99"/>
      <c r="U169" s="99">
        <v>1</v>
      </c>
      <c r="V169" s="94">
        <f t="shared" si="10"/>
        <v>4</v>
      </c>
      <c r="W169" s="81" t="s">
        <v>268</v>
      </c>
      <c r="X169" s="81" t="s">
        <v>285</v>
      </c>
      <c r="Y169" s="92"/>
      <c r="Z169" s="95" t="s">
        <v>634</v>
      </c>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row>
    <row r="170" spans="2:54" s="39" customFormat="1" ht="38.25" hidden="1" x14ac:dyDescent="0.2">
      <c r="B170" s="91" t="str">
        <f>IF(Tabla2[[#This Row],[Productos ]]="","",CONCATENATE(Tabla2[[#This Row],[POA]],".",Tabla2[[#This Row],[SRS]],".",Tabla2[[#This Row],[AREA]],".",Tabla2[[#This Row],[TIPO]]))</f>
        <v/>
      </c>
      <c r="C170" s="91" t="str">
        <f>IF(Tabla2[[#This Row],[Productos ]]="","",'[1]Formulario PPGR1'!#REF!)</f>
        <v/>
      </c>
      <c r="D170" s="91" t="str">
        <f>IF(Tabla2[[#This Row],[Productos ]]="","",'[1]Formulario PPGR1'!#REF!)</f>
        <v/>
      </c>
      <c r="E170" s="91" t="str">
        <f>IF(Tabla2[[#This Row],[Productos ]]="","",'[1]Formulario PPGR1'!#REF!)</f>
        <v/>
      </c>
      <c r="F170" s="91" t="str">
        <f>IF(Tabla2[[#This Row],[Productos ]]="","",'[1]Formulario PPGR1'!#REF!)</f>
        <v/>
      </c>
      <c r="G170" s="92"/>
      <c r="H170" s="92" t="s">
        <v>637</v>
      </c>
      <c r="I170" s="92" t="s">
        <v>638</v>
      </c>
      <c r="J170" s="99"/>
      <c r="K170" s="99"/>
      <c r="L170" s="99">
        <v>1</v>
      </c>
      <c r="M170" s="99"/>
      <c r="N170" s="99"/>
      <c r="O170" s="99">
        <v>1</v>
      </c>
      <c r="P170" s="99"/>
      <c r="Q170" s="99"/>
      <c r="R170" s="99">
        <v>1</v>
      </c>
      <c r="S170" s="99"/>
      <c r="T170" s="99"/>
      <c r="U170" s="99">
        <v>1</v>
      </c>
      <c r="V170" s="94">
        <f t="shared" si="10"/>
        <v>4</v>
      </c>
      <c r="W170" s="81" t="s">
        <v>275</v>
      </c>
      <c r="X170" s="81"/>
      <c r="Y170" s="92"/>
      <c r="Z170" s="95" t="s">
        <v>634</v>
      </c>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row>
    <row r="171" spans="2:54" s="39" customFormat="1" ht="40.15" hidden="1" customHeight="1" x14ac:dyDescent="0.2">
      <c r="B171" s="91" t="str">
        <f>IF(Tabla2[[#This Row],[Productos ]]="","",CONCATENATE(Tabla2[[#This Row],[POA]],".",Tabla2[[#This Row],[SRS]],".",Tabla2[[#This Row],[AREA]],".",Tabla2[[#This Row],[TIPO]]))</f>
        <v/>
      </c>
      <c r="C171" s="91" t="str">
        <f>IF(Tabla2[[#This Row],[Productos ]]="","",'[1]Formulario PPGR1'!#REF!)</f>
        <v/>
      </c>
      <c r="D171" s="91" t="str">
        <f>IF(Tabla2[[#This Row],[Productos ]]="","",'[1]Formulario PPGR1'!#REF!)</f>
        <v/>
      </c>
      <c r="E171" s="91" t="str">
        <f>IF(Tabla2[[#This Row],[Productos ]]="","",'[1]Formulario PPGR1'!#REF!)</f>
        <v/>
      </c>
      <c r="F171" s="91" t="str">
        <f>IF(Tabla2[[#This Row],[Productos ]]="","",'[1]Formulario PPGR1'!#REF!)</f>
        <v/>
      </c>
      <c r="G171" s="92"/>
      <c r="H171" s="92" t="s">
        <v>639</v>
      </c>
      <c r="I171" s="92" t="s">
        <v>640</v>
      </c>
      <c r="J171" s="93"/>
      <c r="K171" s="93"/>
      <c r="L171" s="93">
        <v>1</v>
      </c>
      <c r="M171" s="93"/>
      <c r="N171" s="93"/>
      <c r="O171" s="93">
        <v>1</v>
      </c>
      <c r="P171" s="93"/>
      <c r="Q171" s="93"/>
      <c r="R171" s="93">
        <v>1</v>
      </c>
      <c r="S171" s="93"/>
      <c r="T171" s="93"/>
      <c r="U171" s="93">
        <v>1</v>
      </c>
      <c r="V171" s="94">
        <f t="shared" si="10"/>
        <v>4</v>
      </c>
      <c r="W171" s="81" t="s">
        <v>272</v>
      </c>
      <c r="X171" s="81"/>
      <c r="Y171" s="92"/>
      <c r="Z171" s="95" t="s">
        <v>634</v>
      </c>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row>
    <row r="172" spans="2:54" s="39" customFormat="1" ht="31.9" hidden="1" customHeight="1" x14ac:dyDescent="0.2">
      <c r="B172" s="91" t="str">
        <f>IF(Tabla2[[#This Row],[Productos ]]="","",CONCATENATE(Tabla2[[#This Row],[POA]],".",Tabla2[[#This Row],[SRS]],".",Tabla2[[#This Row],[AREA]],".",Tabla2[[#This Row],[TIPO]]))</f>
        <v/>
      </c>
      <c r="C172" s="91" t="str">
        <f>IF(Tabla2[[#This Row],[Productos ]]="","",'[1]Formulario PPGR1'!#REF!)</f>
        <v/>
      </c>
      <c r="D172" s="91" t="str">
        <f>IF(Tabla2[[#This Row],[Productos ]]="","",'[1]Formulario PPGR1'!#REF!)</f>
        <v/>
      </c>
      <c r="E172" s="91" t="str">
        <f>IF(Tabla2[[#This Row],[Productos ]]="","",'[1]Formulario PPGR1'!#REF!)</f>
        <v/>
      </c>
      <c r="F172" s="91" t="str">
        <f>IF(Tabla2[[#This Row],[Productos ]]="","",'[1]Formulario PPGR1'!#REF!)</f>
        <v/>
      </c>
      <c r="G172" s="92"/>
      <c r="H172" s="92" t="s">
        <v>641</v>
      </c>
      <c r="I172" s="92" t="s">
        <v>642</v>
      </c>
      <c r="J172" s="93"/>
      <c r="K172" s="93"/>
      <c r="L172" s="93"/>
      <c r="M172" s="93">
        <v>1</v>
      </c>
      <c r="N172" s="93"/>
      <c r="O172" s="93"/>
      <c r="P172" s="93"/>
      <c r="Q172" s="93"/>
      <c r="R172" s="93"/>
      <c r="S172" s="93"/>
      <c r="T172" s="93"/>
      <c r="U172" s="93"/>
      <c r="V172" s="94">
        <f t="shared" si="10"/>
        <v>1</v>
      </c>
      <c r="W172" s="81" t="s">
        <v>426</v>
      </c>
      <c r="X172" s="81"/>
      <c r="Y172" s="92"/>
      <c r="Z172" s="95" t="s">
        <v>634</v>
      </c>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row>
    <row r="173" spans="2:54" s="39" customFormat="1" ht="27" hidden="1" customHeight="1" x14ac:dyDescent="0.2">
      <c r="B173" s="91" t="str">
        <f>IF(Tabla2[[#This Row],[Productos ]]="","",CONCATENATE(Tabla2[[#This Row],[POA]],".",Tabla2[[#This Row],[SRS]],".",Tabla2[[#This Row],[AREA]],".",Tabla2[[#This Row],[TIPO]]))</f>
        <v/>
      </c>
      <c r="C173" s="91" t="str">
        <f>IF(Tabla2[[#This Row],[Productos ]]="","",'[1]Formulario PPGR1'!#REF!)</f>
        <v/>
      </c>
      <c r="D173" s="91" t="str">
        <f>IF(Tabla2[[#This Row],[Productos ]]="","",'[1]Formulario PPGR1'!#REF!)</f>
        <v/>
      </c>
      <c r="E173" s="91" t="str">
        <f>IF(Tabla2[[#This Row],[Productos ]]="","",'[1]Formulario PPGR1'!#REF!)</f>
        <v/>
      </c>
      <c r="F173" s="91" t="str">
        <f>IF(Tabla2[[#This Row],[Productos ]]="","",'[1]Formulario PPGR1'!#REF!)</f>
        <v/>
      </c>
      <c r="G173" s="92"/>
      <c r="H173" s="92" t="s">
        <v>643</v>
      </c>
      <c r="I173" s="92" t="s">
        <v>644</v>
      </c>
      <c r="J173" s="99"/>
      <c r="K173" s="99"/>
      <c r="L173" s="99"/>
      <c r="M173" s="99"/>
      <c r="N173" s="99"/>
      <c r="O173" s="99">
        <v>1</v>
      </c>
      <c r="P173" s="99"/>
      <c r="Q173" s="99"/>
      <c r="R173" s="99"/>
      <c r="S173" s="99"/>
      <c r="T173" s="99"/>
      <c r="U173" s="99"/>
      <c r="V173" s="94">
        <f t="shared" si="10"/>
        <v>1</v>
      </c>
      <c r="W173" s="81" t="s">
        <v>426</v>
      </c>
      <c r="X173" s="81"/>
      <c r="Y173" s="92"/>
      <c r="Z173" s="95" t="s">
        <v>634</v>
      </c>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row>
    <row r="174" spans="2:54" s="39" customFormat="1" ht="28.15" hidden="1" customHeight="1" x14ac:dyDescent="0.2">
      <c r="B174" s="91" t="str">
        <f>IF(Tabla2[[#This Row],[Productos ]]="","",CONCATENATE(Tabla2[[#This Row],[POA]],".",Tabla2[[#This Row],[SRS]],".",Tabla2[[#This Row],[AREA]],".",Tabla2[[#This Row],[TIPO]]))</f>
        <v/>
      </c>
      <c r="C174" s="91" t="str">
        <f>IF(Tabla2[[#This Row],[Productos ]]="","",'[1]Formulario PPGR1'!#REF!)</f>
        <v/>
      </c>
      <c r="D174" s="91" t="str">
        <f>IF(Tabla2[[#This Row],[Productos ]]="","",'[1]Formulario PPGR1'!#REF!)</f>
        <v/>
      </c>
      <c r="E174" s="91" t="str">
        <f>IF(Tabla2[[#This Row],[Productos ]]="","",'[1]Formulario PPGR1'!#REF!)</f>
        <v/>
      </c>
      <c r="F174" s="91" t="str">
        <f>IF(Tabla2[[#This Row],[Productos ]]="","",'[1]Formulario PPGR1'!#REF!)</f>
        <v/>
      </c>
      <c r="G174" s="92"/>
      <c r="H174" s="92" t="s">
        <v>645</v>
      </c>
      <c r="I174" s="92" t="s">
        <v>646</v>
      </c>
      <c r="J174" s="99"/>
      <c r="K174" s="99"/>
      <c r="L174" s="99">
        <v>1</v>
      </c>
      <c r="M174" s="99"/>
      <c r="N174" s="99"/>
      <c r="O174" s="99">
        <v>1</v>
      </c>
      <c r="P174" s="99"/>
      <c r="Q174" s="99"/>
      <c r="R174" s="99">
        <v>1</v>
      </c>
      <c r="S174" s="99"/>
      <c r="T174" s="99"/>
      <c r="U174" s="99">
        <v>1</v>
      </c>
      <c r="V174" s="94">
        <f t="shared" si="10"/>
        <v>4</v>
      </c>
      <c r="W174" s="81" t="s">
        <v>291</v>
      </c>
      <c r="X174" s="81"/>
      <c r="Y174" s="92"/>
      <c r="Z174" s="95" t="s">
        <v>634</v>
      </c>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row>
    <row r="175" spans="2:54" s="39" customFormat="1" ht="43.5" hidden="1" customHeight="1" x14ac:dyDescent="0.2">
      <c r="B175" s="91" t="e">
        <f>IF(Tabla2[[#This Row],[Productos ]]="","",CONCATENATE(Tabla2[[#This Row],[POA]],".",Tabla2[[#This Row],[SRS]],".",Tabla2[[#This Row],[AREA]],".",Tabla2[[#This Row],[TIPO]]))</f>
        <v>#REF!</v>
      </c>
      <c r="C175" s="91" t="e">
        <f>IF(Tabla2[[#This Row],[Productos ]]="","",'[1]Formulario PPGR1'!#REF!)</f>
        <v>#REF!</v>
      </c>
      <c r="D175" s="91" t="e">
        <f>IF(Tabla2[[#This Row],[Productos ]]="","",'[1]Formulario PPGR1'!#REF!)</f>
        <v>#REF!</v>
      </c>
      <c r="E175" s="91" t="e">
        <f>IF(Tabla2[[#This Row],[Productos ]]="","",'[1]Formulario PPGR1'!#REF!)</f>
        <v>#REF!</v>
      </c>
      <c r="F175" s="91" t="e">
        <f>IF(Tabla2[[#This Row],[Productos ]]="","",'[1]Formulario PPGR1'!#REF!)</f>
        <v>#REF!</v>
      </c>
      <c r="G175" s="92" t="s">
        <v>241</v>
      </c>
      <c r="H175" s="92" t="s">
        <v>647</v>
      </c>
      <c r="I175" s="92" t="s">
        <v>648</v>
      </c>
      <c r="J175" s="93"/>
      <c r="K175" s="93">
        <v>1</v>
      </c>
      <c r="L175" s="93"/>
      <c r="M175" s="93"/>
      <c r="N175" s="93"/>
      <c r="O175" s="93"/>
      <c r="P175" s="93"/>
      <c r="Q175" s="93"/>
      <c r="R175" s="93"/>
      <c r="S175" s="93"/>
      <c r="T175" s="93"/>
      <c r="U175" s="93"/>
      <c r="V175" s="94">
        <f t="shared" si="10"/>
        <v>1</v>
      </c>
      <c r="W175" s="81" t="s">
        <v>268</v>
      </c>
      <c r="X175" s="81"/>
      <c r="Y175" s="92"/>
      <c r="Z175" s="95" t="s">
        <v>17</v>
      </c>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row>
    <row r="176" spans="2:54" s="39" customFormat="1" ht="36" hidden="1" customHeight="1" x14ac:dyDescent="0.2">
      <c r="B176" s="91" t="str">
        <f>IF(Tabla2[[#This Row],[Productos ]]="","",CONCATENATE(Tabla2[[#This Row],[POA]],".",Tabla2[[#This Row],[SRS]],".",Tabla2[[#This Row],[AREA]],".",Tabla2[[#This Row],[TIPO]]))</f>
        <v/>
      </c>
      <c r="C176" s="91" t="str">
        <f>IF(Tabla2[[#This Row],[Productos ]]="","",'[1]Formulario PPGR1'!#REF!)</f>
        <v/>
      </c>
      <c r="D176" s="91" t="str">
        <f>IF(Tabla2[[#This Row],[Productos ]]="","",'[1]Formulario PPGR1'!#REF!)</f>
        <v/>
      </c>
      <c r="E176" s="91" t="str">
        <f>IF(Tabla2[[#This Row],[Productos ]]="","",'[1]Formulario PPGR1'!#REF!)</f>
        <v/>
      </c>
      <c r="F176" s="91" t="str">
        <f>IF(Tabla2[[#This Row],[Productos ]]="","",'[1]Formulario PPGR1'!#REF!)</f>
        <v/>
      </c>
      <c r="G176" s="92"/>
      <c r="H176" s="92" t="s">
        <v>649</v>
      </c>
      <c r="I176" s="92" t="s">
        <v>650</v>
      </c>
      <c r="J176" s="93"/>
      <c r="K176" s="93"/>
      <c r="L176" s="93"/>
      <c r="M176" s="93">
        <v>1</v>
      </c>
      <c r="N176" s="93"/>
      <c r="O176" s="93"/>
      <c r="P176" s="93"/>
      <c r="Q176" s="93"/>
      <c r="R176" s="93">
        <v>1</v>
      </c>
      <c r="S176" s="93"/>
      <c r="T176" s="93"/>
      <c r="U176" s="93"/>
      <c r="V176" s="94">
        <f t="shared" si="10"/>
        <v>2</v>
      </c>
      <c r="W176" s="81" t="s">
        <v>275</v>
      </c>
      <c r="X176" s="81"/>
      <c r="Y176" s="92"/>
      <c r="Z176" s="95" t="s">
        <v>17</v>
      </c>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row>
    <row r="177" spans="2:54" s="39" customFormat="1" hidden="1" x14ac:dyDescent="0.2">
      <c r="B177" s="91" t="str">
        <f>IF(Tabla2[[#This Row],[Productos ]]="","",CONCATENATE(Tabla2[[#This Row],[POA]],".",Tabla2[[#This Row],[SRS]],".",Tabla2[[#This Row],[AREA]],".",Tabla2[[#This Row],[TIPO]]))</f>
        <v/>
      </c>
      <c r="C177" s="91" t="str">
        <f>IF(Tabla2[[#This Row],[Productos ]]="","",'[1]Formulario PPGR1'!#REF!)</f>
        <v/>
      </c>
      <c r="D177" s="91" t="str">
        <f>IF(Tabla2[[#This Row],[Productos ]]="","",'[1]Formulario PPGR1'!#REF!)</f>
        <v/>
      </c>
      <c r="E177" s="91" t="str">
        <f>IF(Tabla2[[#This Row],[Productos ]]="","",'[1]Formulario PPGR1'!#REF!)</f>
        <v/>
      </c>
      <c r="F177" s="91" t="str">
        <f>IF(Tabla2[[#This Row],[Productos ]]="","",'[1]Formulario PPGR1'!#REF!)</f>
        <v/>
      </c>
      <c r="G177" s="92"/>
      <c r="H177" s="92"/>
      <c r="I177" s="92"/>
      <c r="J177" s="93"/>
      <c r="K177" s="93"/>
      <c r="L177" s="93"/>
      <c r="M177" s="93"/>
      <c r="N177" s="93"/>
      <c r="O177" s="93"/>
      <c r="P177" s="93"/>
      <c r="Q177" s="93"/>
      <c r="R177" s="93"/>
      <c r="S177" s="93"/>
      <c r="T177" s="93"/>
      <c r="U177" s="93"/>
      <c r="V177" s="94">
        <f>SUM(Tabla2[[#This Row],[Ene]:[Dic]])</f>
        <v>0</v>
      </c>
      <c r="W177" s="81"/>
      <c r="X177" s="81"/>
      <c r="Y177" s="92"/>
      <c r="Z177" s="95"/>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row>
    <row r="178" spans="2:54" s="39" customFormat="1" hidden="1" x14ac:dyDescent="0.2">
      <c r="B178" s="91" t="str">
        <f>IF(Tabla2[[#This Row],[Productos ]]="","",CONCATENATE(Tabla2[[#This Row],[POA]],".",Tabla2[[#This Row],[SRS]],".",Tabla2[[#This Row],[AREA]],".",Tabla2[[#This Row],[TIPO]]))</f>
        <v/>
      </c>
      <c r="C178" s="91" t="str">
        <f>IF(Tabla2[[#This Row],[Productos ]]="","",'[1]Formulario PPGR1'!#REF!)</f>
        <v/>
      </c>
      <c r="D178" s="91" t="str">
        <f>IF(Tabla2[[#This Row],[Productos ]]="","",'[1]Formulario PPGR1'!#REF!)</f>
        <v/>
      </c>
      <c r="E178" s="91" t="str">
        <f>IF(Tabla2[[#This Row],[Productos ]]="","",'[1]Formulario PPGR1'!#REF!)</f>
        <v/>
      </c>
      <c r="F178" s="91" t="str">
        <f>IF(Tabla2[[#This Row],[Productos ]]="","",'[1]Formulario PPGR1'!#REF!)</f>
        <v/>
      </c>
      <c r="G178" s="92"/>
      <c r="H178" s="92"/>
      <c r="I178" s="92"/>
      <c r="J178" s="93"/>
      <c r="K178" s="93"/>
      <c r="L178" s="93"/>
      <c r="M178" s="93"/>
      <c r="N178" s="93"/>
      <c r="O178" s="93"/>
      <c r="P178" s="93"/>
      <c r="Q178" s="93"/>
      <c r="R178" s="93"/>
      <c r="S178" s="93"/>
      <c r="T178" s="93"/>
      <c r="U178" s="93"/>
      <c r="V178" s="94">
        <f>SUM(Tabla2[[#This Row],[Ene]:[Dic]])</f>
        <v>0</v>
      </c>
      <c r="W178" s="81"/>
      <c r="X178" s="81"/>
      <c r="Y178" s="92"/>
      <c r="Z178" s="95"/>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row>
    <row r="179" spans="2:54" s="39" customFormat="1" hidden="1" x14ac:dyDescent="0.2">
      <c r="B179" s="91" t="str">
        <f>IF(Tabla2[[#This Row],[Productos ]]="","",CONCATENATE(Tabla2[[#This Row],[POA]],".",Tabla2[[#This Row],[SRS]],".",Tabla2[[#This Row],[AREA]],".",Tabla2[[#This Row],[TIPO]]))</f>
        <v/>
      </c>
      <c r="C179" s="91" t="str">
        <f>IF(Tabla2[[#This Row],[Productos ]]="","",'[1]Formulario PPGR1'!#REF!)</f>
        <v/>
      </c>
      <c r="D179" s="91" t="str">
        <f>IF(Tabla2[[#This Row],[Productos ]]="","",'[1]Formulario PPGR1'!#REF!)</f>
        <v/>
      </c>
      <c r="E179" s="91" t="str">
        <f>IF(Tabla2[[#This Row],[Productos ]]="","",'[1]Formulario PPGR1'!#REF!)</f>
        <v/>
      </c>
      <c r="F179" s="91" t="str">
        <f>IF(Tabla2[[#This Row],[Productos ]]="","",'[1]Formulario PPGR1'!#REF!)</f>
        <v/>
      </c>
      <c r="G179" s="92"/>
      <c r="H179" s="92"/>
      <c r="I179" s="92"/>
      <c r="J179" s="93"/>
      <c r="K179" s="93"/>
      <c r="L179" s="93"/>
      <c r="M179" s="93"/>
      <c r="N179" s="93"/>
      <c r="O179" s="93"/>
      <c r="P179" s="93"/>
      <c r="Q179" s="93"/>
      <c r="R179" s="93"/>
      <c r="S179" s="93"/>
      <c r="T179" s="93"/>
      <c r="U179" s="93"/>
      <c r="V179" s="94">
        <f>SUM(Tabla2[[#This Row],[Ene]:[Dic]])</f>
        <v>0</v>
      </c>
      <c r="W179" s="81"/>
      <c r="X179" s="81"/>
      <c r="Y179" s="92"/>
      <c r="Z179" s="95"/>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row>
    <row r="180" spans="2:54" s="39" customFormat="1" hidden="1" x14ac:dyDescent="0.2">
      <c r="B180" s="91" t="str">
        <f>IF(Tabla2[[#This Row],[Productos ]]="","",CONCATENATE(Tabla2[[#This Row],[POA]],".",Tabla2[[#This Row],[SRS]],".",Tabla2[[#This Row],[AREA]],".",Tabla2[[#This Row],[TIPO]]))</f>
        <v/>
      </c>
      <c r="C180" s="91" t="str">
        <f>IF(Tabla2[[#This Row],[Productos ]]="","",'[1]Formulario PPGR1'!#REF!)</f>
        <v/>
      </c>
      <c r="D180" s="91" t="str">
        <f>IF(Tabla2[[#This Row],[Productos ]]="","",'[1]Formulario PPGR1'!#REF!)</f>
        <v/>
      </c>
      <c r="E180" s="91" t="str">
        <f>IF(Tabla2[[#This Row],[Productos ]]="","",'[1]Formulario PPGR1'!#REF!)</f>
        <v/>
      </c>
      <c r="F180" s="91" t="str">
        <f>IF(Tabla2[[#This Row],[Productos ]]="","",'[1]Formulario PPGR1'!#REF!)</f>
        <v/>
      </c>
      <c r="G180" s="92"/>
      <c r="H180" s="92"/>
      <c r="I180" s="92"/>
      <c r="J180" s="93"/>
      <c r="K180" s="93"/>
      <c r="L180" s="93"/>
      <c r="M180" s="93"/>
      <c r="N180" s="93"/>
      <c r="O180" s="93"/>
      <c r="P180" s="93"/>
      <c r="Q180" s="93"/>
      <c r="R180" s="93"/>
      <c r="S180" s="93"/>
      <c r="T180" s="93"/>
      <c r="U180" s="93"/>
      <c r="V180" s="94">
        <f>SUM(Tabla2[[#This Row],[Ene]:[Dic]])</f>
        <v>0</v>
      </c>
      <c r="W180" s="81"/>
      <c r="X180" s="81"/>
      <c r="Y180" s="92"/>
      <c r="Z180" s="95"/>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row>
    <row r="181" spans="2:54" s="39" customFormat="1" hidden="1" x14ac:dyDescent="0.2">
      <c r="B181" s="91" t="str">
        <f>IF(Tabla2[[#This Row],[Productos ]]="","",CONCATENATE(Tabla2[[#This Row],[POA]],".",Tabla2[[#This Row],[SRS]],".",Tabla2[[#This Row],[AREA]],".",Tabla2[[#This Row],[TIPO]]))</f>
        <v/>
      </c>
      <c r="C181" s="91" t="str">
        <f>IF(Tabla2[[#This Row],[Productos ]]="","",'[1]Formulario PPGR1'!#REF!)</f>
        <v/>
      </c>
      <c r="D181" s="91" t="str">
        <f>IF(Tabla2[[#This Row],[Productos ]]="","",'[1]Formulario PPGR1'!#REF!)</f>
        <v/>
      </c>
      <c r="E181" s="91" t="str">
        <f>IF(Tabla2[[#This Row],[Productos ]]="","",'[1]Formulario PPGR1'!#REF!)</f>
        <v/>
      </c>
      <c r="F181" s="91" t="str">
        <f>IF(Tabla2[[#This Row],[Productos ]]="","",'[1]Formulario PPGR1'!#REF!)</f>
        <v/>
      </c>
      <c r="G181" s="92"/>
      <c r="H181" s="92"/>
      <c r="I181" s="92"/>
      <c r="J181" s="93"/>
      <c r="K181" s="93"/>
      <c r="L181" s="93"/>
      <c r="M181" s="93"/>
      <c r="N181" s="93"/>
      <c r="O181" s="93"/>
      <c r="P181" s="93"/>
      <c r="Q181" s="93"/>
      <c r="R181" s="93"/>
      <c r="S181" s="93"/>
      <c r="T181" s="93"/>
      <c r="U181" s="93"/>
      <c r="V181" s="94">
        <f>SUM(Tabla2[[#This Row],[Ene]:[Dic]])</f>
        <v>0</v>
      </c>
      <c r="W181" s="81"/>
      <c r="X181" s="81"/>
      <c r="Y181" s="92"/>
      <c r="Z181" s="95"/>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row>
    <row r="182" spans="2:54" s="39" customFormat="1" hidden="1" x14ac:dyDescent="0.2">
      <c r="B182" s="91" t="str">
        <f>IF(Tabla2[[#This Row],[Productos ]]="","",CONCATENATE(Tabla2[[#This Row],[POA]],".",Tabla2[[#This Row],[SRS]],".",Tabla2[[#This Row],[AREA]],".",Tabla2[[#This Row],[TIPO]]))</f>
        <v/>
      </c>
      <c r="C182" s="91" t="str">
        <f>IF(Tabla2[[#This Row],[Productos ]]="","",'[1]Formulario PPGR1'!#REF!)</f>
        <v/>
      </c>
      <c r="D182" s="91" t="str">
        <f>IF(Tabla2[[#This Row],[Productos ]]="","",'[1]Formulario PPGR1'!#REF!)</f>
        <v/>
      </c>
      <c r="E182" s="91" t="str">
        <f>IF(Tabla2[[#This Row],[Productos ]]="","",'[1]Formulario PPGR1'!#REF!)</f>
        <v/>
      </c>
      <c r="F182" s="91" t="str">
        <f>IF(Tabla2[[#This Row],[Productos ]]="","",'[1]Formulario PPGR1'!#REF!)</f>
        <v/>
      </c>
      <c r="G182" s="92"/>
      <c r="H182" s="92"/>
      <c r="I182" s="92"/>
      <c r="J182" s="93"/>
      <c r="K182" s="93"/>
      <c r="L182" s="93"/>
      <c r="M182" s="93"/>
      <c r="N182" s="93"/>
      <c r="O182" s="93"/>
      <c r="P182" s="93"/>
      <c r="Q182" s="93"/>
      <c r="R182" s="93"/>
      <c r="S182" s="93"/>
      <c r="T182" s="93"/>
      <c r="U182" s="93"/>
      <c r="V182" s="94">
        <f>SUM(Tabla2[[#This Row],[Ene]:[Dic]])</f>
        <v>0</v>
      </c>
      <c r="W182" s="81"/>
      <c r="X182" s="81"/>
      <c r="Y182" s="92"/>
      <c r="Z182" s="95"/>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row>
    <row r="183" spans="2:54" s="39" customFormat="1" hidden="1" x14ac:dyDescent="0.2">
      <c r="B183" s="91" t="str">
        <f>IF(Tabla2[[#This Row],[Productos ]]="","",CONCATENATE(Tabla2[[#This Row],[POA]],".",Tabla2[[#This Row],[SRS]],".",Tabla2[[#This Row],[AREA]],".",Tabla2[[#This Row],[TIPO]]))</f>
        <v/>
      </c>
      <c r="C183" s="91" t="str">
        <f>IF(Tabla2[[#This Row],[Productos ]]="","",'[1]Formulario PPGR1'!#REF!)</f>
        <v/>
      </c>
      <c r="D183" s="91" t="str">
        <f>IF(Tabla2[[#This Row],[Productos ]]="","",'[1]Formulario PPGR1'!#REF!)</f>
        <v/>
      </c>
      <c r="E183" s="91" t="str">
        <f>IF(Tabla2[[#This Row],[Productos ]]="","",'[1]Formulario PPGR1'!#REF!)</f>
        <v/>
      </c>
      <c r="F183" s="91" t="str">
        <f>IF(Tabla2[[#This Row],[Productos ]]="","",'[1]Formulario PPGR1'!#REF!)</f>
        <v/>
      </c>
      <c r="G183" s="92"/>
      <c r="H183" s="92"/>
      <c r="I183" s="92"/>
      <c r="J183" s="93"/>
      <c r="K183" s="93"/>
      <c r="L183" s="93"/>
      <c r="M183" s="93"/>
      <c r="N183" s="93"/>
      <c r="O183" s="93"/>
      <c r="P183" s="93"/>
      <c r="Q183" s="93"/>
      <c r="R183" s="93"/>
      <c r="S183" s="93"/>
      <c r="T183" s="93"/>
      <c r="U183" s="93"/>
      <c r="V183" s="94">
        <f>SUM(Tabla2[[#This Row],[Ene]:[Dic]])</f>
        <v>0</v>
      </c>
      <c r="W183" s="81"/>
      <c r="X183" s="81"/>
      <c r="Y183" s="92"/>
      <c r="Z183" s="95"/>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row>
    <row r="184" spans="2:54" s="39" customFormat="1" hidden="1" x14ac:dyDescent="0.2">
      <c r="B184" s="91" t="str">
        <f>IF(Tabla2[[#This Row],[Productos ]]="","",CONCATENATE(Tabla2[[#This Row],[POA]],".",Tabla2[[#This Row],[SRS]],".",Tabla2[[#This Row],[AREA]],".",Tabla2[[#This Row],[TIPO]]))</f>
        <v/>
      </c>
      <c r="C184" s="91" t="str">
        <f>IF(Tabla2[[#This Row],[Productos ]]="","",'[1]Formulario PPGR1'!#REF!)</f>
        <v/>
      </c>
      <c r="D184" s="91" t="str">
        <f>IF(Tabla2[[#This Row],[Productos ]]="","",'[1]Formulario PPGR1'!#REF!)</f>
        <v/>
      </c>
      <c r="E184" s="91" t="str">
        <f>IF(Tabla2[[#This Row],[Productos ]]="","",'[1]Formulario PPGR1'!#REF!)</f>
        <v/>
      </c>
      <c r="F184" s="91" t="str">
        <f>IF(Tabla2[[#This Row],[Productos ]]="","",'[1]Formulario PPGR1'!#REF!)</f>
        <v/>
      </c>
      <c r="G184" s="92"/>
      <c r="H184" s="92"/>
      <c r="I184" s="92"/>
      <c r="J184" s="93"/>
      <c r="K184" s="93"/>
      <c r="L184" s="93"/>
      <c r="M184" s="93"/>
      <c r="N184" s="93"/>
      <c r="O184" s="93"/>
      <c r="P184" s="93"/>
      <c r="Q184" s="93"/>
      <c r="R184" s="93"/>
      <c r="S184" s="93"/>
      <c r="T184" s="93"/>
      <c r="U184" s="93"/>
      <c r="V184" s="94">
        <f>SUM(Tabla2[[#This Row],[Ene]:[Dic]])</f>
        <v>0</v>
      </c>
      <c r="W184" s="81"/>
      <c r="X184" s="81"/>
      <c r="Y184" s="92"/>
      <c r="Z184" s="95"/>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row>
    <row r="185" spans="2:54" s="39" customFormat="1" hidden="1" x14ac:dyDescent="0.2">
      <c r="B185" s="91" t="str">
        <f>IF(Tabla2[[#This Row],[Productos ]]="","",CONCATENATE(Tabla2[[#This Row],[POA]],".",Tabla2[[#This Row],[SRS]],".",Tabla2[[#This Row],[AREA]],".",Tabla2[[#This Row],[TIPO]]))</f>
        <v/>
      </c>
      <c r="C185" s="91" t="str">
        <f>IF(Tabla2[[#This Row],[Productos ]]="","",'[1]Formulario PPGR1'!#REF!)</f>
        <v/>
      </c>
      <c r="D185" s="91" t="str">
        <f>IF(Tabla2[[#This Row],[Productos ]]="","",'[1]Formulario PPGR1'!#REF!)</f>
        <v/>
      </c>
      <c r="E185" s="91" t="str">
        <f>IF(Tabla2[[#This Row],[Productos ]]="","",'[1]Formulario PPGR1'!#REF!)</f>
        <v/>
      </c>
      <c r="F185" s="91" t="str">
        <f>IF(Tabla2[[#This Row],[Productos ]]="","",'[1]Formulario PPGR1'!#REF!)</f>
        <v/>
      </c>
      <c r="G185" s="92"/>
      <c r="H185" s="92"/>
      <c r="I185" s="92"/>
      <c r="J185" s="93"/>
      <c r="K185" s="93"/>
      <c r="L185" s="93"/>
      <c r="M185" s="93"/>
      <c r="N185" s="93"/>
      <c r="O185" s="93"/>
      <c r="P185" s="93"/>
      <c r="Q185" s="93"/>
      <c r="R185" s="93"/>
      <c r="S185" s="93"/>
      <c r="T185" s="93"/>
      <c r="U185" s="93"/>
      <c r="V185" s="94">
        <f>SUM(Tabla2[[#This Row],[Ene]:[Dic]])</f>
        <v>0</v>
      </c>
      <c r="W185" s="81"/>
      <c r="X185" s="81"/>
      <c r="Y185" s="92"/>
      <c r="Z185" s="95"/>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row>
    <row r="186" spans="2:54" s="39" customFormat="1" hidden="1" x14ac:dyDescent="0.2">
      <c r="B186" s="91" t="str">
        <f>IF(Tabla2[[#This Row],[Productos ]]="","",CONCATENATE(Tabla2[[#This Row],[POA]],".",Tabla2[[#This Row],[SRS]],".",Tabla2[[#This Row],[AREA]],".",Tabla2[[#This Row],[TIPO]]))</f>
        <v/>
      </c>
      <c r="C186" s="91" t="str">
        <f>IF(Tabla2[[#This Row],[Productos ]]="","",'[1]Formulario PPGR1'!#REF!)</f>
        <v/>
      </c>
      <c r="D186" s="91" t="str">
        <f>IF(Tabla2[[#This Row],[Productos ]]="","",'[1]Formulario PPGR1'!#REF!)</f>
        <v/>
      </c>
      <c r="E186" s="91" t="str">
        <f>IF(Tabla2[[#This Row],[Productos ]]="","",'[1]Formulario PPGR1'!#REF!)</f>
        <v/>
      </c>
      <c r="F186" s="91" t="str">
        <f>IF(Tabla2[[#This Row],[Productos ]]="","",'[1]Formulario PPGR1'!#REF!)</f>
        <v/>
      </c>
      <c r="G186" s="92"/>
      <c r="H186" s="92"/>
      <c r="I186" s="92"/>
      <c r="J186" s="93"/>
      <c r="K186" s="93"/>
      <c r="L186" s="93"/>
      <c r="M186" s="93"/>
      <c r="N186" s="93"/>
      <c r="O186" s="93"/>
      <c r="P186" s="93"/>
      <c r="Q186" s="93"/>
      <c r="R186" s="93"/>
      <c r="S186" s="93"/>
      <c r="T186" s="93"/>
      <c r="U186" s="93"/>
      <c r="V186" s="94">
        <f>SUM(Tabla2[[#This Row],[Ene]:[Dic]])</f>
        <v>0</v>
      </c>
      <c r="W186" s="81"/>
      <c r="X186" s="81"/>
      <c r="Y186" s="92"/>
      <c r="Z186" s="95"/>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row>
    <row r="187" spans="2:54" s="39" customFormat="1" hidden="1" x14ac:dyDescent="0.2">
      <c r="B187" s="91" t="str">
        <f>IF(Tabla2[[#This Row],[Productos ]]="","",CONCATENATE(Tabla2[[#This Row],[POA]],".",Tabla2[[#This Row],[SRS]],".",Tabla2[[#This Row],[AREA]],".",Tabla2[[#This Row],[TIPO]]))</f>
        <v/>
      </c>
      <c r="C187" s="91" t="str">
        <f>IF(Tabla2[[#This Row],[Productos ]]="","",'[1]Formulario PPGR1'!#REF!)</f>
        <v/>
      </c>
      <c r="D187" s="91" t="str">
        <f>IF(Tabla2[[#This Row],[Productos ]]="","",'[1]Formulario PPGR1'!#REF!)</f>
        <v/>
      </c>
      <c r="E187" s="91" t="str">
        <f>IF(Tabla2[[#This Row],[Productos ]]="","",'[1]Formulario PPGR1'!#REF!)</f>
        <v/>
      </c>
      <c r="F187" s="91" t="str">
        <f>IF(Tabla2[[#This Row],[Productos ]]="","",'[1]Formulario PPGR1'!#REF!)</f>
        <v/>
      </c>
      <c r="G187" s="92"/>
      <c r="H187" s="92"/>
      <c r="I187" s="92"/>
      <c r="J187" s="93"/>
      <c r="K187" s="93"/>
      <c r="L187" s="93"/>
      <c r="M187" s="93"/>
      <c r="N187" s="93"/>
      <c r="O187" s="93"/>
      <c r="P187" s="93"/>
      <c r="Q187" s="93"/>
      <c r="R187" s="93"/>
      <c r="S187" s="93"/>
      <c r="T187" s="93"/>
      <c r="U187" s="93"/>
      <c r="V187" s="94">
        <f>SUM(Tabla2[[#This Row],[Ene]:[Dic]])</f>
        <v>0</v>
      </c>
      <c r="W187" s="81"/>
      <c r="X187" s="81"/>
      <c r="Y187" s="92"/>
      <c r="Z187" s="95"/>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row>
    <row r="188" spans="2:54" s="39" customFormat="1" hidden="1" x14ac:dyDescent="0.2">
      <c r="B188" s="91" t="str">
        <f>IF(Tabla2[[#This Row],[Productos ]]="","",CONCATENATE(Tabla2[[#This Row],[POA]],".",Tabla2[[#This Row],[SRS]],".",Tabla2[[#This Row],[AREA]],".",Tabla2[[#This Row],[TIPO]]))</f>
        <v/>
      </c>
      <c r="C188" s="91" t="str">
        <f>IF(Tabla2[[#This Row],[Productos ]]="","",'[1]Formulario PPGR1'!#REF!)</f>
        <v/>
      </c>
      <c r="D188" s="91" t="str">
        <f>IF(Tabla2[[#This Row],[Productos ]]="","",'[1]Formulario PPGR1'!#REF!)</f>
        <v/>
      </c>
      <c r="E188" s="91" t="str">
        <f>IF(Tabla2[[#This Row],[Productos ]]="","",'[1]Formulario PPGR1'!#REF!)</f>
        <v/>
      </c>
      <c r="F188" s="91" t="str">
        <f>IF(Tabla2[[#This Row],[Productos ]]="","",'[1]Formulario PPGR1'!#REF!)</f>
        <v/>
      </c>
      <c r="G188" s="92"/>
      <c r="H188" s="92"/>
      <c r="I188" s="92"/>
      <c r="J188" s="93"/>
      <c r="K188" s="93"/>
      <c r="L188" s="93"/>
      <c r="M188" s="93"/>
      <c r="N188" s="93"/>
      <c r="O188" s="93"/>
      <c r="P188" s="93"/>
      <c r="Q188" s="93"/>
      <c r="R188" s="93"/>
      <c r="S188" s="93"/>
      <c r="T188" s="93"/>
      <c r="U188" s="93"/>
      <c r="V188" s="94">
        <f>SUM(Tabla2[[#This Row],[Ene]:[Dic]])</f>
        <v>0</v>
      </c>
      <c r="W188" s="81"/>
      <c r="X188" s="81"/>
      <c r="Y188" s="92"/>
      <c r="Z188" s="95"/>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row>
    <row r="189" spans="2:54" s="39" customFormat="1" hidden="1" x14ac:dyDescent="0.2">
      <c r="B189" s="91" t="str">
        <f>IF(Tabla2[[#This Row],[Productos ]]="","",CONCATENATE(Tabla2[[#This Row],[POA]],".",Tabla2[[#This Row],[SRS]],".",Tabla2[[#This Row],[AREA]],".",Tabla2[[#This Row],[TIPO]]))</f>
        <v/>
      </c>
      <c r="C189" s="91" t="str">
        <f>IF(Tabla2[[#This Row],[Productos ]]="","",'[1]Formulario PPGR1'!#REF!)</f>
        <v/>
      </c>
      <c r="D189" s="91" t="str">
        <f>IF(Tabla2[[#This Row],[Productos ]]="","",'[1]Formulario PPGR1'!#REF!)</f>
        <v/>
      </c>
      <c r="E189" s="91" t="str">
        <f>IF(Tabla2[[#This Row],[Productos ]]="","",'[1]Formulario PPGR1'!#REF!)</f>
        <v/>
      </c>
      <c r="F189" s="91" t="str">
        <f>IF(Tabla2[[#This Row],[Productos ]]="","",'[1]Formulario PPGR1'!#REF!)</f>
        <v/>
      </c>
      <c r="G189" s="92"/>
      <c r="H189" s="92"/>
      <c r="I189" s="92"/>
      <c r="J189" s="93"/>
      <c r="K189" s="93"/>
      <c r="L189" s="93"/>
      <c r="M189" s="93"/>
      <c r="N189" s="93"/>
      <c r="O189" s="93"/>
      <c r="P189" s="93"/>
      <c r="Q189" s="93"/>
      <c r="R189" s="93"/>
      <c r="S189" s="93"/>
      <c r="T189" s="93"/>
      <c r="U189" s="93"/>
      <c r="V189" s="94">
        <f>SUM(Tabla2[[#This Row],[Ene]:[Dic]])</f>
        <v>0</v>
      </c>
      <c r="W189" s="81"/>
      <c r="X189" s="81"/>
      <c r="Y189" s="92"/>
      <c r="Z189" s="95"/>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row>
    <row r="190" spans="2:54" s="39" customFormat="1" hidden="1" x14ac:dyDescent="0.2">
      <c r="B190" s="91" t="str">
        <f>IF(Tabla2[[#This Row],[Productos ]]="","",CONCATENATE(Tabla2[[#This Row],[POA]],".",Tabla2[[#This Row],[SRS]],".",Tabla2[[#This Row],[AREA]],".",Tabla2[[#This Row],[TIPO]]))</f>
        <v/>
      </c>
      <c r="C190" s="91" t="str">
        <f>IF(Tabla2[[#This Row],[Productos ]]="","",'[1]Formulario PPGR1'!#REF!)</f>
        <v/>
      </c>
      <c r="D190" s="91" t="str">
        <f>IF(Tabla2[[#This Row],[Productos ]]="","",'[1]Formulario PPGR1'!#REF!)</f>
        <v/>
      </c>
      <c r="E190" s="91" t="str">
        <f>IF(Tabla2[[#This Row],[Productos ]]="","",'[1]Formulario PPGR1'!#REF!)</f>
        <v/>
      </c>
      <c r="F190" s="91" t="str">
        <f>IF(Tabla2[[#This Row],[Productos ]]="","",'[1]Formulario PPGR1'!#REF!)</f>
        <v/>
      </c>
      <c r="G190" s="92"/>
      <c r="H190" s="92"/>
      <c r="I190" s="92"/>
      <c r="J190" s="93"/>
      <c r="K190" s="93"/>
      <c r="L190" s="93"/>
      <c r="M190" s="93"/>
      <c r="N190" s="93"/>
      <c r="O190" s="93"/>
      <c r="P190" s="93"/>
      <c r="Q190" s="93"/>
      <c r="R190" s="93"/>
      <c r="S190" s="93"/>
      <c r="T190" s="93"/>
      <c r="U190" s="93"/>
      <c r="V190" s="94">
        <f>SUM(Tabla2[[#This Row],[Ene]:[Dic]])</f>
        <v>0</v>
      </c>
      <c r="W190" s="81"/>
      <c r="X190" s="81"/>
      <c r="Y190" s="92"/>
      <c r="Z190" s="95"/>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row>
    <row r="191" spans="2:54" s="39" customFormat="1" hidden="1" x14ac:dyDescent="0.2">
      <c r="B191" s="91" t="str">
        <f>IF(Tabla2[[#This Row],[Productos ]]="","",CONCATENATE(Tabla2[[#This Row],[POA]],".",Tabla2[[#This Row],[SRS]],".",Tabla2[[#This Row],[AREA]],".",Tabla2[[#This Row],[TIPO]]))</f>
        <v/>
      </c>
      <c r="C191" s="91" t="str">
        <f>IF(Tabla2[[#This Row],[Productos ]]="","",'[1]Formulario PPGR1'!#REF!)</f>
        <v/>
      </c>
      <c r="D191" s="91" t="str">
        <f>IF(Tabla2[[#This Row],[Productos ]]="","",'[1]Formulario PPGR1'!#REF!)</f>
        <v/>
      </c>
      <c r="E191" s="91" t="str">
        <f>IF(Tabla2[[#This Row],[Productos ]]="","",'[1]Formulario PPGR1'!#REF!)</f>
        <v/>
      </c>
      <c r="F191" s="91" t="str">
        <f>IF(Tabla2[[#This Row],[Productos ]]="","",'[1]Formulario PPGR1'!#REF!)</f>
        <v/>
      </c>
      <c r="G191" s="92"/>
      <c r="H191" s="92"/>
      <c r="I191" s="92"/>
      <c r="J191" s="93"/>
      <c r="K191" s="93"/>
      <c r="L191" s="93"/>
      <c r="M191" s="93"/>
      <c r="N191" s="93"/>
      <c r="O191" s="93"/>
      <c r="P191" s="93"/>
      <c r="Q191" s="93"/>
      <c r="R191" s="93"/>
      <c r="S191" s="93"/>
      <c r="T191" s="93"/>
      <c r="U191" s="93"/>
      <c r="V191" s="94">
        <f>SUM(Tabla2[[#This Row],[Ene]:[Dic]])</f>
        <v>0</v>
      </c>
      <c r="W191" s="81"/>
      <c r="X191" s="81"/>
      <c r="Y191" s="92"/>
      <c r="Z191" s="95"/>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row>
    <row r="192" spans="2:54" s="39" customFormat="1" hidden="1" x14ac:dyDescent="0.2">
      <c r="B192" s="91" t="str">
        <f>IF(Tabla2[[#This Row],[Productos ]]="","",CONCATENATE(Tabla2[[#This Row],[POA]],".",Tabla2[[#This Row],[SRS]],".",Tabla2[[#This Row],[AREA]],".",Tabla2[[#This Row],[TIPO]]))</f>
        <v/>
      </c>
      <c r="C192" s="91" t="str">
        <f>IF(Tabla2[[#This Row],[Productos ]]="","",'[1]Formulario PPGR1'!#REF!)</f>
        <v/>
      </c>
      <c r="D192" s="91" t="str">
        <f>IF(Tabla2[[#This Row],[Productos ]]="","",'[1]Formulario PPGR1'!#REF!)</f>
        <v/>
      </c>
      <c r="E192" s="91" t="str">
        <f>IF(Tabla2[[#This Row],[Productos ]]="","",'[1]Formulario PPGR1'!#REF!)</f>
        <v/>
      </c>
      <c r="F192" s="91" t="str">
        <f>IF(Tabla2[[#This Row],[Productos ]]="","",'[1]Formulario PPGR1'!#REF!)</f>
        <v/>
      </c>
      <c r="G192" s="92"/>
      <c r="H192" s="92"/>
      <c r="I192" s="92"/>
      <c r="J192" s="93"/>
      <c r="K192" s="93"/>
      <c r="L192" s="93"/>
      <c r="M192" s="93"/>
      <c r="N192" s="93"/>
      <c r="O192" s="93"/>
      <c r="P192" s="93"/>
      <c r="Q192" s="93"/>
      <c r="R192" s="93"/>
      <c r="S192" s="93"/>
      <c r="T192" s="93"/>
      <c r="U192" s="93"/>
      <c r="V192" s="94">
        <f>SUM(Tabla2[[#This Row],[Ene]:[Dic]])</f>
        <v>0</v>
      </c>
      <c r="W192" s="81"/>
      <c r="X192" s="81"/>
      <c r="Y192" s="92"/>
      <c r="Z192" s="95"/>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row>
    <row r="193" spans="2:54" s="39" customFormat="1" hidden="1" x14ac:dyDescent="0.2">
      <c r="B193" s="91" t="str">
        <f>IF(Tabla2[[#This Row],[Productos ]]="","",CONCATENATE(Tabla2[[#This Row],[POA]],".",Tabla2[[#This Row],[SRS]],".",Tabla2[[#This Row],[AREA]],".",Tabla2[[#This Row],[TIPO]]))</f>
        <v/>
      </c>
      <c r="C193" s="91" t="str">
        <f>IF(Tabla2[[#This Row],[Productos ]]="","",'[1]Formulario PPGR1'!#REF!)</f>
        <v/>
      </c>
      <c r="D193" s="91" t="str">
        <f>IF(Tabla2[[#This Row],[Productos ]]="","",'[1]Formulario PPGR1'!#REF!)</f>
        <v/>
      </c>
      <c r="E193" s="91" t="str">
        <f>IF(Tabla2[[#This Row],[Productos ]]="","",'[1]Formulario PPGR1'!#REF!)</f>
        <v/>
      </c>
      <c r="F193" s="91" t="str">
        <f>IF(Tabla2[[#This Row],[Productos ]]="","",'[1]Formulario PPGR1'!#REF!)</f>
        <v/>
      </c>
      <c r="G193" s="92"/>
      <c r="H193" s="92"/>
      <c r="I193" s="92"/>
      <c r="J193" s="93"/>
      <c r="K193" s="93"/>
      <c r="L193" s="93"/>
      <c r="M193" s="93"/>
      <c r="N193" s="93"/>
      <c r="O193" s="93"/>
      <c r="P193" s="93"/>
      <c r="Q193" s="93"/>
      <c r="R193" s="93"/>
      <c r="S193" s="93"/>
      <c r="T193" s="93"/>
      <c r="U193" s="93"/>
      <c r="V193" s="94">
        <f>SUM(Tabla2[[#This Row],[Ene]:[Dic]])</f>
        <v>0</v>
      </c>
      <c r="W193" s="81"/>
      <c r="X193" s="81"/>
      <c r="Y193" s="92"/>
      <c r="Z193" s="95"/>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row>
    <row r="194" spans="2:54" s="39" customFormat="1" hidden="1" x14ac:dyDescent="0.2">
      <c r="B194" s="91" t="str">
        <f>IF(Tabla2[[#This Row],[Productos ]]="","",CONCATENATE(Tabla2[[#This Row],[POA]],".",Tabla2[[#This Row],[SRS]],".",Tabla2[[#This Row],[AREA]],".",Tabla2[[#This Row],[TIPO]]))</f>
        <v/>
      </c>
      <c r="C194" s="91" t="str">
        <f>IF(Tabla2[[#This Row],[Productos ]]="","",'[1]Formulario PPGR1'!#REF!)</f>
        <v/>
      </c>
      <c r="D194" s="91" t="str">
        <f>IF(Tabla2[[#This Row],[Productos ]]="","",'[1]Formulario PPGR1'!#REF!)</f>
        <v/>
      </c>
      <c r="E194" s="91" t="str">
        <f>IF(Tabla2[[#This Row],[Productos ]]="","",'[1]Formulario PPGR1'!#REF!)</f>
        <v/>
      </c>
      <c r="F194" s="91" t="str">
        <f>IF(Tabla2[[#This Row],[Productos ]]="","",'[1]Formulario PPGR1'!#REF!)</f>
        <v/>
      </c>
      <c r="G194" s="92"/>
      <c r="H194" s="92"/>
      <c r="I194" s="92"/>
      <c r="J194" s="93"/>
      <c r="K194" s="93"/>
      <c r="L194" s="93"/>
      <c r="M194" s="93"/>
      <c r="N194" s="93"/>
      <c r="O194" s="93"/>
      <c r="P194" s="93"/>
      <c r="Q194" s="93"/>
      <c r="R194" s="93"/>
      <c r="S194" s="93"/>
      <c r="T194" s="93"/>
      <c r="U194" s="93"/>
      <c r="V194" s="94">
        <f>SUM(Tabla2[[#This Row],[Ene]:[Dic]])</f>
        <v>0</v>
      </c>
      <c r="W194" s="81"/>
      <c r="X194" s="81"/>
      <c r="Y194" s="92"/>
      <c r="Z194" s="95"/>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row>
    <row r="195" spans="2:54" s="39" customFormat="1" hidden="1" x14ac:dyDescent="0.2">
      <c r="B195" s="91" t="str">
        <f>IF(Tabla2[[#This Row],[Productos ]]="","",CONCATENATE(Tabla2[[#This Row],[POA]],".",Tabla2[[#This Row],[SRS]],".",Tabla2[[#This Row],[AREA]],".",Tabla2[[#This Row],[TIPO]]))</f>
        <v/>
      </c>
      <c r="C195" s="91" t="str">
        <f>IF(Tabla2[[#This Row],[Productos ]]="","",'[1]Formulario PPGR1'!#REF!)</f>
        <v/>
      </c>
      <c r="D195" s="91" t="str">
        <f>IF(Tabla2[[#This Row],[Productos ]]="","",'[1]Formulario PPGR1'!#REF!)</f>
        <v/>
      </c>
      <c r="E195" s="91" t="str">
        <f>IF(Tabla2[[#This Row],[Productos ]]="","",'[1]Formulario PPGR1'!#REF!)</f>
        <v/>
      </c>
      <c r="F195" s="91" t="str">
        <f>IF(Tabla2[[#This Row],[Productos ]]="","",'[1]Formulario PPGR1'!#REF!)</f>
        <v/>
      </c>
      <c r="G195" s="92"/>
      <c r="H195" s="92"/>
      <c r="I195" s="92"/>
      <c r="J195" s="93"/>
      <c r="K195" s="93"/>
      <c r="L195" s="93"/>
      <c r="M195" s="93"/>
      <c r="N195" s="93"/>
      <c r="O195" s="93"/>
      <c r="P195" s="93"/>
      <c r="Q195" s="93"/>
      <c r="R195" s="93"/>
      <c r="S195" s="93"/>
      <c r="T195" s="93"/>
      <c r="U195" s="93"/>
      <c r="V195" s="94">
        <f>SUM(Tabla2[[#This Row],[Ene]:[Dic]])</f>
        <v>0</v>
      </c>
      <c r="W195" s="81"/>
      <c r="X195" s="81"/>
      <c r="Y195" s="92"/>
      <c r="Z195" s="95"/>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row>
    <row r="196" spans="2:54" s="39" customFormat="1" hidden="1" x14ac:dyDescent="0.2">
      <c r="B196" s="91" t="str">
        <f>IF(Tabla2[[#This Row],[Productos ]]="","",CONCATENATE(Tabla2[[#This Row],[POA]],".",Tabla2[[#This Row],[SRS]],".",Tabla2[[#This Row],[AREA]],".",Tabla2[[#This Row],[TIPO]]))</f>
        <v/>
      </c>
      <c r="C196" s="91" t="str">
        <f>IF(Tabla2[[#This Row],[Productos ]]="","",'[1]Formulario PPGR1'!#REF!)</f>
        <v/>
      </c>
      <c r="D196" s="91" t="str">
        <f>IF(Tabla2[[#This Row],[Productos ]]="","",'[1]Formulario PPGR1'!#REF!)</f>
        <v/>
      </c>
      <c r="E196" s="91" t="str">
        <f>IF(Tabla2[[#This Row],[Productos ]]="","",'[1]Formulario PPGR1'!#REF!)</f>
        <v/>
      </c>
      <c r="F196" s="91" t="str">
        <f>IF(Tabla2[[#This Row],[Productos ]]="","",'[1]Formulario PPGR1'!#REF!)</f>
        <v/>
      </c>
      <c r="G196" s="92"/>
      <c r="H196" s="92"/>
      <c r="I196" s="92"/>
      <c r="J196" s="93"/>
      <c r="K196" s="93"/>
      <c r="L196" s="93"/>
      <c r="M196" s="93"/>
      <c r="N196" s="93"/>
      <c r="O196" s="93"/>
      <c r="P196" s="93"/>
      <c r="Q196" s="93"/>
      <c r="R196" s="93"/>
      <c r="S196" s="93"/>
      <c r="T196" s="93"/>
      <c r="U196" s="93"/>
      <c r="V196" s="94">
        <f>SUM(Tabla2[[#This Row],[Ene]:[Dic]])</f>
        <v>0</v>
      </c>
      <c r="W196" s="81"/>
      <c r="X196" s="81"/>
      <c r="Y196" s="92"/>
      <c r="Z196" s="95"/>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row>
    <row r="197" spans="2:54" s="39" customFormat="1" hidden="1" x14ac:dyDescent="0.2">
      <c r="B197" s="91" t="str">
        <f>IF(Tabla2[[#This Row],[Productos ]]="","",CONCATENATE(Tabla2[[#This Row],[POA]],".",Tabla2[[#This Row],[SRS]],".",Tabla2[[#This Row],[AREA]],".",Tabla2[[#This Row],[TIPO]]))</f>
        <v/>
      </c>
      <c r="C197" s="91" t="str">
        <f>IF(Tabla2[[#This Row],[Productos ]]="","",'[1]Formulario PPGR1'!#REF!)</f>
        <v/>
      </c>
      <c r="D197" s="91" t="str">
        <f>IF(Tabla2[[#This Row],[Productos ]]="","",'[1]Formulario PPGR1'!#REF!)</f>
        <v/>
      </c>
      <c r="E197" s="91" t="str">
        <f>IF(Tabla2[[#This Row],[Productos ]]="","",'[1]Formulario PPGR1'!#REF!)</f>
        <v/>
      </c>
      <c r="F197" s="91" t="str">
        <f>IF(Tabla2[[#This Row],[Productos ]]="","",'[1]Formulario PPGR1'!#REF!)</f>
        <v/>
      </c>
      <c r="G197" s="92"/>
      <c r="H197" s="92"/>
      <c r="I197" s="92"/>
      <c r="J197" s="93"/>
      <c r="K197" s="93"/>
      <c r="L197" s="93"/>
      <c r="M197" s="93"/>
      <c r="N197" s="93"/>
      <c r="O197" s="93"/>
      <c r="P197" s="93"/>
      <c r="Q197" s="93"/>
      <c r="R197" s="93"/>
      <c r="S197" s="93"/>
      <c r="T197" s="93"/>
      <c r="U197" s="93"/>
      <c r="V197" s="94">
        <f>SUM(Tabla2[[#This Row],[Ene]:[Dic]])</f>
        <v>0</v>
      </c>
      <c r="W197" s="81"/>
      <c r="X197" s="81"/>
      <c r="Y197" s="92"/>
      <c r="Z197" s="95"/>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row>
    <row r="198" spans="2:54" s="39" customFormat="1" hidden="1" x14ac:dyDescent="0.2">
      <c r="B198" s="91" t="str">
        <f>IF(Tabla2[[#This Row],[Productos ]]="","",CONCATENATE(Tabla2[[#This Row],[POA]],".",Tabla2[[#This Row],[SRS]],".",Tabla2[[#This Row],[AREA]],".",Tabla2[[#This Row],[TIPO]]))</f>
        <v/>
      </c>
      <c r="C198" s="91" t="str">
        <f>IF(Tabla2[[#This Row],[Productos ]]="","",'[1]Formulario PPGR1'!#REF!)</f>
        <v/>
      </c>
      <c r="D198" s="91" t="str">
        <f>IF(Tabla2[[#This Row],[Productos ]]="","",'[1]Formulario PPGR1'!#REF!)</f>
        <v/>
      </c>
      <c r="E198" s="91" t="str">
        <f>IF(Tabla2[[#This Row],[Productos ]]="","",'[1]Formulario PPGR1'!#REF!)</f>
        <v/>
      </c>
      <c r="F198" s="91" t="str">
        <f>IF(Tabla2[[#This Row],[Productos ]]="","",'[1]Formulario PPGR1'!#REF!)</f>
        <v/>
      </c>
      <c r="G198" s="92"/>
      <c r="H198" s="92"/>
      <c r="I198" s="92"/>
      <c r="J198" s="93"/>
      <c r="K198" s="93"/>
      <c r="L198" s="93"/>
      <c r="M198" s="93"/>
      <c r="N198" s="93"/>
      <c r="O198" s="93"/>
      <c r="P198" s="93"/>
      <c r="Q198" s="93"/>
      <c r="R198" s="93"/>
      <c r="S198" s="93"/>
      <c r="T198" s="93"/>
      <c r="U198" s="93"/>
      <c r="V198" s="94">
        <f>SUM(Tabla2[[#This Row],[Ene]:[Dic]])</f>
        <v>0</v>
      </c>
      <c r="W198" s="81"/>
      <c r="X198" s="81"/>
      <c r="Y198" s="92"/>
      <c r="Z198" s="95"/>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row>
    <row r="199" spans="2:54" s="39" customFormat="1" hidden="1" x14ac:dyDescent="0.2">
      <c r="B199" s="91" t="str">
        <f>IF(Tabla2[[#This Row],[Productos ]]="","",CONCATENATE(Tabla2[[#This Row],[POA]],".",Tabla2[[#This Row],[SRS]],".",Tabla2[[#This Row],[AREA]],".",Tabla2[[#This Row],[TIPO]]))</f>
        <v/>
      </c>
      <c r="C199" s="91" t="str">
        <f>IF(Tabla2[[#This Row],[Productos ]]="","",'[1]Formulario PPGR1'!#REF!)</f>
        <v/>
      </c>
      <c r="D199" s="91" t="str">
        <f>IF(Tabla2[[#This Row],[Productos ]]="","",'[1]Formulario PPGR1'!#REF!)</f>
        <v/>
      </c>
      <c r="E199" s="91" t="str">
        <f>IF(Tabla2[[#This Row],[Productos ]]="","",'[1]Formulario PPGR1'!#REF!)</f>
        <v/>
      </c>
      <c r="F199" s="91" t="str">
        <f>IF(Tabla2[[#This Row],[Productos ]]="","",'[1]Formulario PPGR1'!#REF!)</f>
        <v/>
      </c>
      <c r="G199" s="92"/>
      <c r="H199" s="92"/>
      <c r="I199" s="92"/>
      <c r="J199" s="93"/>
      <c r="K199" s="93"/>
      <c r="L199" s="93"/>
      <c r="M199" s="93"/>
      <c r="N199" s="93"/>
      <c r="O199" s="93"/>
      <c r="P199" s="93"/>
      <c r="Q199" s="93"/>
      <c r="R199" s="93"/>
      <c r="S199" s="93"/>
      <c r="T199" s="93"/>
      <c r="U199" s="93"/>
      <c r="V199" s="94">
        <f>SUM(Tabla2[[#This Row],[Ene]:[Dic]])</f>
        <v>0</v>
      </c>
      <c r="W199" s="81"/>
      <c r="X199" s="81"/>
      <c r="Y199" s="92"/>
      <c r="Z199" s="95"/>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row>
    <row r="200" spans="2:54" s="39" customFormat="1" hidden="1" x14ac:dyDescent="0.2">
      <c r="B200" s="91" t="str">
        <f>IF(Tabla2[[#This Row],[Productos ]]="","",CONCATENATE(Tabla2[[#This Row],[POA]],".",Tabla2[[#This Row],[SRS]],".",Tabla2[[#This Row],[AREA]],".",Tabla2[[#This Row],[TIPO]]))</f>
        <v/>
      </c>
      <c r="C200" s="91" t="str">
        <f>IF(Tabla2[[#This Row],[Productos ]]="","",'[1]Formulario PPGR1'!#REF!)</f>
        <v/>
      </c>
      <c r="D200" s="91" t="str">
        <f>IF(Tabla2[[#This Row],[Productos ]]="","",'[1]Formulario PPGR1'!#REF!)</f>
        <v/>
      </c>
      <c r="E200" s="91" t="str">
        <f>IF(Tabla2[[#This Row],[Productos ]]="","",'[1]Formulario PPGR1'!#REF!)</f>
        <v/>
      </c>
      <c r="F200" s="91" t="str">
        <f>IF(Tabla2[[#This Row],[Productos ]]="","",'[1]Formulario PPGR1'!#REF!)</f>
        <v/>
      </c>
      <c r="G200" s="92"/>
      <c r="H200" s="92"/>
      <c r="I200" s="92"/>
      <c r="J200" s="93"/>
      <c r="K200" s="93"/>
      <c r="L200" s="93"/>
      <c r="M200" s="93"/>
      <c r="N200" s="93"/>
      <c r="O200" s="93"/>
      <c r="P200" s="93"/>
      <c r="Q200" s="93"/>
      <c r="R200" s="93"/>
      <c r="S200" s="93"/>
      <c r="T200" s="93"/>
      <c r="U200" s="93"/>
      <c r="V200" s="94">
        <f>SUM(Tabla2[[#This Row],[Ene]:[Dic]])</f>
        <v>0</v>
      </c>
      <c r="W200" s="81"/>
      <c r="X200" s="81"/>
      <c r="Y200" s="92"/>
      <c r="Z200" s="95"/>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row>
    <row r="201" spans="2:54" s="39" customFormat="1" hidden="1" x14ac:dyDescent="0.2">
      <c r="B201" s="91" t="str">
        <f>IF(Tabla2[[#This Row],[Productos ]]="","",CONCATENATE(Tabla2[[#This Row],[POA]],".",Tabla2[[#This Row],[SRS]],".",Tabla2[[#This Row],[AREA]],".",Tabla2[[#This Row],[TIPO]]))</f>
        <v/>
      </c>
      <c r="C201" s="91" t="str">
        <f>IF(Tabla2[[#This Row],[Productos ]]="","",'[1]Formulario PPGR1'!#REF!)</f>
        <v/>
      </c>
      <c r="D201" s="91" t="str">
        <f>IF(Tabla2[[#This Row],[Productos ]]="","",'[1]Formulario PPGR1'!#REF!)</f>
        <v/>
      </c>
      <c r="E201" s="91" t="str">
        <f>IF(Tabla2[[#This Row],[Productos ]]="","",'[1]Formulario PPGR1'!#REF!)</f>
        <v/>
      </c>
      <c r="F201" s="91" t="str">
        <f>IF(Tabla2[[#This Row],[Productos ]]="","",'[1]Formulario PPGR1'!#REF!)</f>
        <v/>
      </c>
      <c r="G201" s="92"/>
      <c r="H201" s="92"/>
      <c r="I201" s="92"/>
      <c r="J201" s="93"/>
      <c r="K201" s="93"/>
      <c r="L201" s="93"/>
      <c r="M201" s="93"/>
      <c r="N201" s="93"/>
      <c r="O201" s="93"/>
      <c r="P201" s="93"/>
      <c r="Q201" s="93"/>
      <c r="R201" s="93"/>
      <c r="S201" s="93"/>
      <c r="T201" s="93"/>
      <c r="U201" s="93"/>
      <c r="V201" s="94">
        <f>SUM(Tabla2[[#This Row],[Ene]:[Dic]])</f>
        <v>0</v>
      </c>
      <c r="W201" s="81"/>
      <c r="X201" s="81"/>
      <c r="Y201" s="92"/>
      <c r="Z201" s="95"/>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row>
    <row r="202" spans="2:54" s="39" customFormat="1" hidden="1" x14ac:dyDescent="0.2">
      <c r="B202" s="91" t="str">
        <f>IF(Tabla2[[#This Row],[Productos ]]="","",CONCATENATE(Tabla2[[#This Row],[POA]],".",Tabla2[[#This Row],[SRS]],".",Tabla2[[#This Row],[AREA]],".",Tabla2[[#This Row],[TIPO]]))</f>
        <v/>
      </c>
      <c r="C202" s="91" t="str">
        <f>IF(Tabla2[[#This Row],[Productos ]]="","",'[1]Formulario PPGR1'!#REF!)</f>
        <v/>
      </c>
      <c r="D202" s="91" t="str">
        <f>IF(Tabla2[[#This Row],[Productos ]]="","",'[1]Formulario PPGR1'!#REF!)</f>
        <v/>
      </c>
      <c r="E202" s="91" t="str">
        <f>IF(Tabla2[[#This Row],[Productos ]]="","",'[1]Formulario PPGR1'!#REF!)</f>
        <v/>
      </c>
      <c r="F202" s="91" t="str">
        <f>IF(Tabla2[[#This Row],[Productos ]]="","",'[1]Formulario PPGR1'!#REF!)</f>
        <v/>
      </c>
      <c r="G202" s="92"/>
      <c r="H202" s="92"/>
      <c r="I202" s="92"/>
      <c r="J202" s="93"/>
      <c r="K202" s="93"/>
      <c r="L202" s="93"/>
      <c r="M202" s="93"/>
      <c r="N202" s="93"/>
      <c r="O202" s="93"/>
      <c r="P202" s="93"/>
      <c r="Q202" s="93"/>
      <c r="R202" s="93"/>
      <c r="S202" s="93"/>
      <c r="T202" s="93"/>
      <c r="U202" s="93"/>
      <c r="V202" s="94">
        <f>SUM(Tabla2[[#This Row],[Ene]:[Dic]])</f>
        <v>0</v>
      </c>
      <c r="W202" s="81"/>
      <c r="X202" s="81"/>
      <c r="Y202" s="92"/>
      <c r="Z202" s="95"/>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row>
    <row r="203" spans="2:54" s="39" customFormat="1" hidden="1" x14ac:dyDescent="0.2">
      <c r="B203" s="91" t="str">
        <f>IF(Tabla2[[#This Row],[Productos ]]="","",CONCATENATE(Tabla2[[#This Row],[POA]],".",Tabla2[[#This Row],[SRS]],".",Tabla2[[#This Row],[AREA]],".",Tabla2[[#This Row],[TIPO]]))</f>
        <v/>
      </c>
      <c r="C203" s="91" t="str">
        <f>IF(Tabla2[[#This Row],[Productos ]]="","",'[1]Formulario PPGR1'!#REF!)</f>
        <v/>
      </c>
      <c r="D203" s="91" t="str">
        <f>IF(Tabla2[[#This Row],[Productos ]]="","",'[1]Formulario PPGR1'!#REF!)</f>
        <v/>
      </c>
      <c r="E203" s="91" t="str">
        <f>IF(Tabla2[[#This Row],[Productos ]]="","",'[1]Formulario PPGR1'!#REF!)</f>
        <v/>
      </c>
      <c r="F203" s="91" t="str">
        <f>IF(Tabla2[[#This Row],[Productos ]]="","",'[1]Formulario PPGR1'!#REF!)</f>
        <v/>
      </c>
      <c r="G203" s="92"/>
      <c r="H203" s="92"/>
      <c r="I203" s="106"/>
      <c r="J203" s="93"/>
      <c r="K203" s="93"/>
      <c r="L203" s="93"/>
      <c r="M203" s="93"/>
      <c r="N203" s="93"/>
      <c r="O203" s="93"/>
      <c r="P203" s="93"/>
      <c r="Q203" s="93"/>
      <c r="R203" s="93"/>
      <c r="S203" s="93"/>
      <c r="T203" s="93"/>
      <c r="U203" s="93"/>
      <c r="V203" s="94">
        <f>SUM(Tabla2[[#This Row],[Ene]:[Dic]])</f>
        <v>0</v>
      </c>
      <c r="W203" s="81"/>
      <c r="X203" s="81"/>
      <c r="Y203" s="92"/>
      <c r="Z203" s="95"/>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row>
    <row r="204" spans="2:54" s="39" customFormat="1" hidden="1" x14ac:dyDescent="0.2">
      <c r="B204" s="91" t="str">
        <f>IF(Tabla2[[#This Row],[Productos ]]="","",CONCATENATE(Tabla2[[#This Row],[POA]],".",Tabla2[[#This Row],[SRS]],".",Tabla2[[#This Row],[AREA]],".",Tabla2[[#This Row],[TIPO]]))</f>
        <v/>
      </c>
      <c r="C204" s="91" t="str">
        <f>IF(Tabla2[[#This Row],[Productos ]]="","",'[1]Formulario PPGR1'!#REF!)</f>
        <v/>
      </c>
      <c r="D204" s="91" t="str">
        <f>IF(Tabla2[[#This Row],[Productos ]]="","",'[1]Formulario PPGR1'!#REF!)</f>
        <v/>
      </c>
      <c r="E204" s="91" t="str">
        <f>IF(Tabla2[[#This Row],[Productos ]]="","",'[1]Formulario PPGR1'!#REF!)</f>
        <v/>
      </c>
      <c r="F204" s="91" t="str">
        <f>IF(Tabla2[[#This Row],[Productos ]]="","",'[1]Formulario PPGR1'!#REF!)</f>
        <v/>
      </c>
      <c r="G204" s="92"/>
      <c r="H204" s="92"/>
      <c r="I204" s="106"/>
      <c r="J204" s="93"/>
      <c r="K204" s="93"/>
      <c r="L204" s="93"/>
      <c r="M204" s="93"/>
      <c r="N204" s="93"/>
      <c r="O204" s="93"/>
      <c r="P204" s="93"/>
      <c r="Q204" s="93"/>
      <c r="R204" s="93"/>
      <c r="S204" s="93"/>
      <c r="T204" s="93"/>
      <c r="U204" s="93"/>
      <c r="V204" s="94">
        <f>SUM(Tabla2[[#This Row],[Ene]:[Dic]])</f>
        <v>0</v>
      </c>
      <c r="W204" s="81"/>
      <c r="X204" s="81"/>
      <c r="Y204" s="92"/>
      <c r="Z204" s="95"/>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row>
    <row r="205" spans="2:54" s="39" customFormat="1" hidden="1" x14ac:dyDescent="0.2">
      <c r="B205" s="91" t="str">
        <f>IF(Tabla2[[#This Row],[Productos ]]="","",CONCATENATE(Tabla2[[#This Row],[POA]],".",Tabla2[[#This Row],[SRS]],".",Tabla2[[#This Row],[AREA]],".",Tabla2[[#This Row],[TIPO]]))</f>
        <v/>
      </c>
      <c r="C205" s="91" t="str">
        <f>IF(Tabla2[[#This Row],[Productos ]]="","",'[1]Formulario PPGR1'!#REF!)</f>
        <v/>
      </c>
      <c r="D205" s="91" t="str">
        <f>IF(Tabla2[[#This Row],[Productos ]]="","",'[1]Formulario PPGR1'!#REF!)</f>
        <v/>
      </c>
      <c r="E205" s="91" t="str">
        <f>IF(Tabla2[[#This Row],[Productos ]]="","",'[1]Formulario PPGR1'!#REF!)</f>
        <v/>
      </c>
      <c r="F205" s="91" t="str">
        <f>IF(Tabla2[[#This Row],[Productos ]]="","",'[1]Formulario PPGR1'!#REF!)</f>
        <v/>
      </c>
      <c r="G205" s="92"/>
      <c r="H205" s="92"/>
      <c r="I205" s="106"/>
      <c r="J205" s="93"/>
      <c r="K205" s="93"/>
      <c r="L205" s="93"/>
      <c r="M205" s="93"/>
      <c r="N205" s="93"/>
      <c r="O205" s="93"/>
      <c r="P205" s="93"/>
      <c r="Q205" s="93"/>
      <c r="R205" s="93"/>
      <c r="S205" s="93"/>
      <c r="T205" s="93"/>
      <c r="U205" s="93"/>
      <c r="V205" s="94">
        <f>SUM(Tabla2[[#This Row],[Ene]:[Dic]])</f>
        <v>0</v>
      </c>
      <c r="W205" s="81"/>
      <c r="X205" s="81"/>
      <c r="Y205" s="92"/>
      <c r="Z205" s="95"/>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row>
    <row r="206" spans="2:54" s="39" customFormat="1" hidden="1" x14ac:dyDescent="0.2">
      <c r="B206" s="91" t="str">
        <f>IF(Tabla2[[#This Row],[Productos ]]="","",CONCATENATE(Tabla2[[#This Row],[POA]],".",Tabla2[[#This Row],[SRS]],".",Tabla2[[#This Row],[AREA]],".",Tabla2[[#This Row],[TIPO]]))</f>
        <v/>
      </c>
      <c r="C206" s="91" t="str">
        <f>IF(Tabla2[[#This Row],[Productos ]]="","",'[1]Formulario PPGR1'!#REF!)</f>
        <v/>
      </c>
      <c r="D206" s="91" t="str">
        <f>IF(Tabla2[[#This Row],[Productos ]]="","",'[1]Formulario PPGR1'!#REF!)</f>
        <v/>
      </c>
      <c r="E206" s="91" t="str">
        <f>IF(Tabla2[[#This Row],[Productos ]]="","",'[1]Formulario PPGR1'!#REF!)</f>
        <v/>
      </c>
      <c r="F206" s="91" t="str">
        <f>IF(Tabla2[[#This Row],[Productos ]]="","",'[1]Formulario PPGR1'!#REF!)</f>
        <v/>
      </c>
      <c r="G206" s="92"/>
      <c r="H206" s="92"/>
      <c r="I206" s="106"/>
      <c r="J206" s="93"/>
      <c r="K206" s="93"/>
      <c r="L206" s="93"/>
      <c r="M206" s="93"/>
      <c r="N206" s="93"/>
      <c r="O206" s="93"/>
      <c r="P206" s="93"/>
      <c r="Q206" s="93"/>
      <c r="R206" s="93"/>
      <c r="S206" s="93"/>
      <c r="T206" s="93"/>
      <c r="U206" s="93"/>
      <c r="V206" s="94">
        <f>SUM(Tabla2[[#This Row],[Ene]:[Dic]])</f>
        <v>0</v>
      </c>
      <c r="W206" s="81"/>
      <c r="X206" s="81"/>
      <c r="Y206" s="92"/>
      <c r="Z206" s="95"/>
    </row>
    <row r="207" spans="2:54" s="39" customFormat="1" hidden="1" x14ac:dyDescent="0.2">
      <c r="B207" s="91" t="str">
        <f>IF(Tabla2[[#This Row],[Productos ]]="","",CONCATENATE(Tabla2[[#This Row],[POA]],".",Tabla2[[#This Row],[SRS]],".",Tabla2[[#This Row],[AREA]],".",Tabla2[[#This Row],[TIPO]]))</f>
        <v/>
      </c>
      <c r="C207" s="91" t="str">
        <f>IF(Tabla2[[#This Row],[Productos ]]="","",'[1]Formulario PPGR1'!#REF!)</f>
        <v/>
      </c>
      <c r="D207" s="91" t="str">
        <f>IF(Tabla2[[#This Row],[Productos ]]="","",'[1]Formulario PPGR1'!#REF!)</f>
        <v/>
      </c>
      <c r="E207" s="91" t="str">
        <f>IF(Tabla2[[#This Row],[Productos ]]="","",'[1]Formulario PPGR1'!#REF!)</f>
        <v/>
      </c>
      <c r="F207" s="91" t="str">
        <f>IF(Tabla2[[#This Row],[Productos ]]="","",'[1]Formulario PPGR1'!#REF!)</f>
        <v/>
      </c>
      <c r="G207" s="92"/>
      <c r="H207" s="92"/>
      <c r="I207" s="106"/>
      <c r="J207" s="93"/>
      <c r="K207" s="93"/>
      <c r="L207" s="93"/>
      <c r="M207" s="93"/>
      <c r="N207" s="93"/>
      <c r="O207" s="93"/>
      <c r="P207" s="93"/>
      <c r="Q207" s="93"/>
      <c r="R207" s="93"/>
      <c r="S207" s="93"/>
      <c r="T207" s="93"/>
      <c r="U207" s="93"/>
      <c r="V207" s="94">
        <f>SUM(Tabla2[[#This Row],[Ene]:[Dic]])</f>
        <v>0</v>
      </c>
      <c r="W207" s="81"/>
      <c r="X207" s="81"/>
      <c r="Y207" s="92"/>
      <c r="Z207" s="95"/>
    </row>
    <row r="208" spans="2:54" s="39" customFormat="1" hidden="1" x14ac:dyDescent="0.2">
      <c r="B208" s="91" t="str">
        <f>IF(Tabla2[[#This Row],[Productos ]]="","",CONCATENATE(Tabla2[[#This Row],[POA]],".",Tabla2[[#This Row],[SRS]],".",Tabla2[[#This Row],[AREA]],".",Tabla2[[#This Row],[TIPO]]))</f>
        <v/>
      </c>
      <c r="C208" s="91" t="str">
        <f>IF(Tabla2[[#This Row],[Productos ]]="","",'[1]Formulario PPGR1'!#REF!)</f>
        <v/>
      </c>
      <c r="D208" s="91" t="str">
        <f>IF(Tabla2[[#This Row],[Productos ]]="","",'[1]Formulario PPGR1'!#REF!)</f>
        <v/>
      </c>
      <c r="E208" s="91" t="str">
        <f>IF(Tabla2[[#This Row],[Productos ]]="","",'[1]Formulario PPGR1'!#REF!)</f>
        <v/>
      </c>
      <c r="F208" s="91" t="str">
        <f>IF(Tabla2[[#This Row],[Productos ]]="","",'[1]Formulario PPGR1'!#REF!)</f>
        <v/>
      </c>
      <c r="G208" s="92"/>
      <c r="H208" s="92"/>
      <c r="I208" s="106"/>
      <c r="J208" s="93"/>
      <c r="K208" s="93"/>
      <c r="L208" s="93"/>
      <c r="M208" s="93"/>
      <c r="N208" s="93"/>
      <c r="O208" s="93"/>
      <c r="P208" s="93"/>
      <c r="Q208" s="93"/>
      <c r="R208" s="93"/>
      <c r="S208" s="93"/>
      <c r="T208" s="93"/>
      <c r="U208" s="93"/>
      <c r="V208" s="94">
        <f>SUM(Tabla2[[#This Row],[Ene]:[Dic]])</f>
        <v>0</v>
      </c>
      <c r="W208" s="81"/>
      <c r="X208" s="81"/>
      <c r="Y208" s="92"/>
      <c r="Z208" s="95"/>
    </row>
    <row r="209" spans="2:26" s="39" customFormat="1" hidden="1" x14ac:dyDescent="0.2">
      <c r="B209" s="91" t="str">
        <f>IF(Tabla2[[#This Row],[Productos ]]="","",CONCATENATE(Tabla2[[#This Row],[POA]],".",Tabla2[[#This Row],[SRS]],".",Tabla2[[#This Row],[AREA]],".",Tabla2[[#This Row],[TIPO]]))</f>
        <v/>
      </c>
      <c r="C209" s="91" t="str">
        <f>IF(Tabla2[[#This Row],[Productos ]]="","",'[1]Formulario PPGR1'!#REF!)</f>
        <v/>
      </c>
      <c r="D209" s="91" t="str">
        <f>IF(Tabla2[[#This Row],[Productos ]]="","",'[1]Formulario PPGR1'!#REF!)</f>
        <v/>
      </c>
      <c r="E209" s="91" t="str">
        <f>IF(Tabla2[[#This Row],[Productos ]]="","",'[1]Formulario PPGR1'!#REF!)</f>
        <v/>
      </c>
      <c r="F209" s="91" t="str">
        <f>IF(Tabla2[[#This Row],[Productos ]]="","",'[1]Formulario PPGR1'!#REF!)</f>
        <v/>
      </c>
      <c r="G209" s="92"/>
      <c r="H209" s="92"/>
      <c r="I209" s="106"/>
      <c r="J209" s="93"/>
      <c r="K209" s="93"/>
      <c r="L209" s="93"/>
      <c r="M209" s="93"/>
      <c r="N209" s="93"/>
      <c r="O209" s="93"/>
      <c r="P209" s="93"/>
      <c r="Q209" s="93"/>
      <c r="R209" s="93"/>
      <c r="S209" s="93"/>
      <c r="T209" s="93"/>
      <c r="U209" s="93"/>
      <c r="V209" s="94">
        <f>SUM(Tabla2[[#This Row],[Ene]:[Dic]])</f>
        <v>0</v>
      </c>
      <c r="W209" s="81"/>
      <c r="X209" s="81"/>
      <c r="Y209" s="92"/>
      <c r="Z209" s="95"/>
    </row>
    <row r="210" spans="2:26" s="39" customFormat="1" hidden="1" x14ac:dyDescent="0.2">
      <c r="B210" s="91" t="str">
        <f>IF(Tabla2[[#This Row],[Productos ]]="","",CONCATENATE(Tabla2[[#This Row],[POA]],".",Tabla2[[#This Row],[SRS]],".",Tabla2[[#This Row],[AREA]],".",Tabla2[[#This Row],[TIPO]]))</f>
        <v/>
      </c>
      <c r="C210" s="91" t="str">
        <f>IF(Tabla2[[#This Row],[Productos ]]="","",'[1]Formulario PPGR1'!#REF!)</f>
        <v/>
      </c>
      <c r="D210" s="91" t="str">
        <f>IF(Tabla2[[#This Row],[Productos ]]="","",'[1]Formulario PPGR1'!#REF!)</f>
        <v/>
      </c>
      <c r="E210" s="91" t="str">
        <f>IF(Tabla2[[#This Row],[Productos ]]="","",'[1]Formulario PPGR1'!#REF!)</f>
        <v/>
      </c>
      <c r="F210" s="91" t="str">
        <f>IF(Tabla2[[#This Row],[Productos ]]="","",'[1]Formulario PPGR1'!#REF!)</f>
        <v/>
      </c>
      <c r="G210" s="92"/>
      <c r="H210" s="92"/>
      <c r="I210" s="106"/>
      <c r="J210" s="93"/>
      <c r="K210" s="93"/>
      <c r="L210" s="93"/>
      <c r="M210" s="93"/>
      <c r="N210" s="93"/>
      <c r="O210" s="93"/>
      <c r="P210" s="93"/>
      <c r="Q210" s="93"/>
      <c r="R210" s="93"/>
      <c r="S210" s="93"/>
      <c r="T210" s="93"/>
      <c r="U210" s="93"/>
      <c r="V210" s="94">
        <f>SUM(Tabla2[[#This Row],[Ene]:[Dic]])</f>
        <v>0</v>
      </c>
      <c r="W210" s="81"/>
      <c r="X210" s="81"/>
      <c r="Y210" s="92"/>
      <c r="Z210" s="95"/>
    </row>
    <row r="211" spans="2:26" s="39" customFormat="1" hidden="1" x14ac:dyDescent="0.2">
      <c r="B211" s="91" t="str">
        <f>IF(Tabla2[[#This Row],[Productos ]]="","",CONCATENATE(Tabla2[[#This Row],[POA]],".",Tabla2[[#This Row],[SRS]],".",Tabla2[[#This Row],[AREA]],".",Tabla2[[#This Row],[TIPO]]))</f>
        <v/>
      </c>
      <c r="C211" s="91" t="str">
        <f>IF(Tabla2[[#This Row],[Productos ]]="","",'[1]Formulario PPGR1'!#REF!)</f>
        <v/>
      </c>
      <c r="D211" s="91" t="str">
        <f>IF(Tabla2[[#This Row],[Productos ]]="","",'[1]Formulario PPGR1'!#REF!)</f>
        <v/>
      </c>
      <c r="E211" s="91" t="str">
        <f>IF(Tabla2[[#This Row],[Productos ]]="","",'[1]Formulario PPGR1'!#REF!)</f>
        <v/>
      </c>
      <c r="F211" s="91" t="str">
        <f>IF(Tabla2[[#This Row],[Productos ]]="","",'[1]Formulario PPGR1'!#REF!)</f>
        <v/>
      </c>
      <c r="G211" s="92"/>
      <c r="H211" s="92"/>
      <c r="I211" s="106"/>
      <c r="J211" s="93"/>
      <c r="K211" s="93"/>
      <c r="L211" s="93"/>
      <c r="M211" s="93"/>
      <c r="N211" s="93"/>
      <c r="O211" s="93"/>
      <c r="P211" s="93"/>
      <c r="Q211" s="93"/>
      <c r="R211" s="93"/>
      <c r="S211" s="93"/>
      <c r="T211" s="93"/>
      <c r="U211" s="93"/>
      <c r="V211" s="94">
        <f>SUM(Tabla2[[#This Row],[Ene]:[Dic]])</f>
        <v>0</v>
      </c>
      <c r="W211" s="81"/>
      <c r="X211" s="81"/>
      <c r="Y211" s="92"/>
      <c r="Z211" s="95"/>
    </row>
    <row r="212" spans="2:26" s="39" customFormat="1" hidden="1" x14ac:dyDescent="0.2">
      <c r="B212" s="91" t="str">
        <f>IF(Tabla2[[#This Row],[Productos ]]="","",CONCATENATE(Tabla2[[#This Row],[POA]],".",Tabla2[[#This Row],[SRS]],".",Tabla2[[#This Row],[AREA]],".",Tabla2[[#This Row],[TIPO]]))</f>
        <v/>
      </c>
      <c r="C212" s="91" t="str">
        <f>IF(Tabla2[[#This Row],[Productos ]]="","",'[1]Formulario PPGR1'!#REF!)</f>
        <v/>
      </c>
      <c r="D212" s="91" t="str">
        <f>IF(Tabla2[[#This Row],[Productos ]]="","",'[1]Formulario PPGR1'!#REF!)</f>
        <v/>
      </c>
      <c r="E212" s="91" t="str">
        <f>IF(Tabla2[[#This Row],[Productos ]]="","",'[1]Formulario PPGR1'!#REF!)</f>
        <v/>
      </c>
      <c r="F212" s="91" t="str">
        <f>IF(Tabla2[[#This Row],[Productos ]]="","",'[1]Formulario PPGR1'!#REF!)</f>
        <v/>
      </c>
      <c r="G212" s="92"/>
      <c r="H212" s="92"/>
      <c r="I212" s="106"/>
      <c r="J212" s="93"/>
      <c r="K212" s="93"/>
      <c r="L212" s="93"/>
      <c r="M212" s="93"/>
      <c r="N212" s="93"/>
      <c r="O212" s="93"/>
      <c r="P212" s="93"/>
      <c r="Q212" s="93"/>
      <c r="R212" s="93"/>
      <c r="S212" s="93"/>
      <c r="T212" s="93"/>
      <c r="U212" s="93"/>
      <c r="V212" s="94">
        <f>SUM(Tabla2[[#This Row],[Ene]:[Dic]])</f>
        <v>0</v>
      </c>
      <c r="W212" s="81"/>
      <c r="X212" s="81"/>
      <c r="Y212" s="92"/>
      <c r="Z212" s="95"/>
    </row>
    <row r="213" spans="2:26" s="39" customFormat="1" hidden="1" x14ac:dyDescent="0.2">
      <c r="B213" s="91" t="str">
        <f>IF(Tabla2[[#This Row],[Productos ]]="","",CONCATENATE(Tabla2[[#This Row],[POA]],".",Tabla2[[#This Row],[SRS]],".",Tabla2[[#This Row],[AREA]],".",Tabla2[[#This Row],[TIPO]]))</f>
        <v/>
      </c>
      <c r="C213" s="91" t="str">
        <f>IF(Tabla2[[#This Row],[Productos ]]="","",'[1]Formulario PPGR1'!#REF!)</f>
        <v/>
      </c>
      <c r="D213" s="91" t="str">
        <f>IF(Tabla2[[#This Row],[Productos ]]="","",'[1]Formulario PPGR1'!#REF!)</f>
        <v/>
      </c>
      <c r="E213" s="91" t="str">
        <f>IF(Tabla2[[#This Row],[Productos ]]="","",'[1]Formulario PPGR1'!#REF!)</f>
        <v/>
      </c>
      <c r="F213" s="91" t="str">
        <f>IF(Tabla2[[#This Row],[Productos ]]="","",'[1]Formulario PPGR1'!#REF!)</f>
        <v/>
      </c>
      <c r="G213" s="92"/>
      <c r="H213" s="92"/>
      <c r="I213" s="106"/>
      <c r="J213" s="93"/>
      <c r="K213" s="93"/>
      <c r="L213" s="93"/>
      <c r="M213" s="93"/>
      <c r="N213" s="93"/>
      <c r="O213" s="93"/>
      <c r="P213" s="93"/>
      <c r="Q213" s="93"/>
      <c r="R213" s="93"/>
      <c r="S213" s="93"/>
      <c r="T213" s="93"/>
      <c r="U213" s="93"/>
      <c r="V213" s="94">
        <f>SUM(Tabla2[[#This Row],[Ene]:[Dic]])</f>
        <v>0</v>
      </c>
      <c r="W213" s="81"/>
      <c r="X213" s="81"/>
      <c r="Y213" s="92"/>
      <c r="Z213" s="95"/>
    </row>
    <row r="214" spans="2:26" s="39" customFormat="1" hidden="1" x14ac:dyDescent="0.2">
      <c r="B214" s="91" t="str">
        <f>IF(Tabla2[[#This Row],[Productos ]]="","",CONCATENATE(Tabla2[[#This Row],[POA]],".",Tabla2[[#This Row],[SRS]],".",Tabla2[[#This Row],[AREA]],".",Tabla2[[#This Row],[TIPO]]))</f>
        <v/>
      </c>
      <c r="C214" s="91" t="str">
        <f>IF(Tabla2[[#This Row],[Productos ]]="","",'[1]Formulario PPGR1'!#REF!)</f>
        <v/>
      </c>
      <c r="D214" s="91" t="str">
        <f>IF(Tabla2[[#This Row],[Productos ]]="","",'[1]Formulario PPGR1'!#REF!)</f>
        <v/>
      </c>
      <c r="E214" s="91" t="str">
        <f>IF(Tabla2[[#This Row],[Productos ]]="","",'[1]Formulario PPGR1'!#REF!)</f>
        <v/>
      </c>
      <c r="F214" s="91" t="str">
        <f>IF(Tabla2[[#This Row],[Productos ]]="","",'[1]Formulario PPGR1'!#REF!)</f>
        <v/>
      </c>
      <c r="G214" s="92"/>
      <c r="H214" s="92"/>
      <c r="I214" s="106"/>
      <c r="J214" s="93"/>
      <c r="K214" s="93"/>
      <c r="L214" s="93"/>
      <c r="M214" s="93"/>
      <c r="N214" s="93"/>
      <c r="O214" s="93"/>
      <c r="P214" s="93"/>
      <c r="Q214" s="93"/>
      <c r="R214" s="93"/>
      <c r="S214" s="93"/>
      <c r="T214" s="93"/>
      <c r="U214" s="93"/>
      <c r="V214" s="94">
        <f>SUM(Tabla2[[#This Row],[Ene]:[Dic]])</f>
        <v>0</v>
      </c>
      <c r="W214" s="81"/>
      <c r="X214" s="81"/>
      <c r="Y214" s="92"/>
      <c r="Z214" s="95"/>
    </row>
    <row r="215" spans="2:26" s="39" customFormat="1" hidden="1" x14ac:dyDescent="0.2">
      <c r="B215" s="91" t="str">
        <f>IF(Tabla2[[#This Row],[Productos ]]="","",CONCATENATE(Tabla2[[#This Row],[POA]],".",Tabla2[[#This Row],[SRS]],".",Tabla2[[#This Row],[AREA]],".",Tabla2[[#This Row],[TIPO]]))</f>
        <v/>
      </c>
      <c r="C215" s="91" t="str">
        <f>IF(Tabla2[[#This Row],[Productos ]]="","",'[1]Formulario PPGR1'!#REF!)</f>
        <v/>
      </c>
      <c r="D215" s="91" t="str">
        <f>IF(Tabla2[[#This Row],[Productos ]]="","",'[1]Formulario PPGR1'!#REF!)</f>
        <v/>
      </c>
      <c r="E215" s="91" t="str">
        <f>IF(Tabla2[[#This Row],[Productos ]]="","",'[1]Formulario PPGR1'!#REF!)</f>
        <v/>
      </c>
      <c r="F215" s="91" t="str">
        <f>IF(Tabla2[[#This Row],[Productos ]]="","",'[1]Formulario PPGR1'!#REF!)</f>
        <v/>
      </c>
      <c r="G215" s="92"/>
      <c r="H215" s="92"/>
      <c r="I215" s="106"/>
      <c r="J215" s="93"/>
      <c r="K215" s="93"/>
      <c r="L215" s="93"/>
      <c r="M215" s="93"/>
      <c r="N215" s="93"/>
      <c r="O215" s="93"/>
      <c r="P215" s="93"/>
      <c r="Q215" s="93"/>
      <c r="R215" s="93"/>
      <c r="S215" s="93"/>
      <c r="T215" s="93"/>
      <c r="U215" s="93"/>
      <c r="V215" s="94">
        <f>SUM(Tabla2[[#This Row],[Ene]:[Dic]])</f>
        <v>0</v>
      </c>
      <c r="W215" s="81"/>
      <c r="X215" s="81"/>
      <c r="Y215" s="92"/>
      <c r="Z215" s="95"/>
    </row>
    <row r="216" spans="2:26" s="39" customFormat="1" hidden="1" x14ac:dyDescent="0.2">
      <c r="B216" s="91" t="str">
        <f>IF(Tabla2[[#This Row],[Productos ]]="","",CONCATENATE(Tabla2[[#This Row],[POA]],".",Tabla2[[#This Row],[SRS]],".",Tabla2[[#This Row],[AREA]],".",Tabla2[[#This Row],[TIPO]]))</f>
        <v/>
      </c>
      <c r="C216" s="91" t="str">
        <f>IF(Tabla2[[#This Row],[Productos ]]="","",'[1]Formulario PPGR1'!#REF!)</f>
        <v/>
      </c>
      <c r="D216" s="91" t="str">
        <f>IF(Tabla2[[#This Row],[Productos ]]="","",'[1]Formulario PPGR1'!#REF!)</f>
        <v/>
      </c>
      <c r="E216" s="91" t="str">
        <f>IF(Tabla2[[#This Row],[Productos ]]="","",'[1]Formulario PPGR1'!#REF!)</f>
        <v/>
      </c>
      <c r="F216" s="91" t="str">
        <f>IF(Tabla2[[#This Row],[Productos ]]="","",'[1]Formulario PPGR1'!#REF!)</f>
        <v/>
      </c>
      <c r="G216" s="92"/>
      <c r="H216" s="92"/>
      <c r="I216" s="106"/>
      <c r="J216" s="93"/>
      <c r="K216" s="93"/>
      <c r="L216" s="93"/>
      <c r="M216" s="93"/>
      <c r="N216" s="93"/>
      <c r="O216" s="93"/>
      <c r="P216" s="93"/>
      <c r="Q216" s="93"/>
      <c r="R216" s="93"/>
      <c r="S216" s="93"/>
      <c r="T216" s="93"/>
      <c r="U216" s="93"/>
      <c r="V216" s="94">
        <f>SUM(Tabla2[[#This Row],[Ene]:[Dic]])</f>
        <v>0</v>
      </c>
      <c r="W216" s="81"/>
      <c r="X216" s="81"/>
      <c r="Y216" s="92"/>
      <c r="Z216" s="95"/>
    </row>
    <row r="217" spans="2:26" s="39" customFormat="1" hidden="1" x14ac:dyDescent="0.2">
      <c r="B217" s="91" t="str">
        <f>IF(Tabla2[[#This Row],[Productos ]]="","",CONCATENATE(Tabla2[[#This Row],[POA]],".",Tabla2[[#This Row],[SRS]],".",Tabla2[[#This Row],[AREA]],".",Tabla2[[#This Row],[TIPO]]))</f>
        <v/>
      </c>
      <c r="C217" s="91" t="str">
        <f>IF(Tabla2[[#This Row],[Productos ]]="","",'[1]Formulario PPGR1'!#REF!)</f>
        <v/>
      </c>
      <c r="D217" s="91" t="str">
        <f>IF(Tabla2[[#This Row],[Productos ]]="","",'[1]Formulario PPGR1'!#REF!)</f>
        <v/>
      </c>
      <c r="E217" s="91" t="str">
        <f>IF(Tabla2[[#This Row],[Productos ]]="","",'[1]Formulario PPGR1'!#REF!)</f>
        <v/>
      </c>
      <c r="F217" s="91" t="str">
        <f>IF(Tabla2[[#This Row],[Productos ]]="","",'[1]Formulario PPGR1'!#REF!)</f>
        <v/>
      </c>
      <c r="G217" s="92"/>
      <c r="H217" s="92"/>
      <c r="I217" s="106"/>
      <c r="J217" s="93"/>
      <c r="K217" s="93"/>
      <c r="L217" s="93"/>
      <c r="M217" s="93"/>
      <c r="N217" s="93"/>
      <c r="O217" s="93"/>
      <c r="P217" s="93"/>
      <c r="Q217" s="93"/>
      <c r="R217" s="93"/>
      <c r="S217" s="93"/>
      <c r="T217" s="93"/>
      <c r="U217" s="93"/>
      <c r="V217" s="94">
        <f>SUM(Tabla2[[#This Row],[Ene]:[Dic]])</f>
        <v>0</v>
      </c>
      <c r="W217" s="81"/>
      <c r="X217" s="81"/>
      <c r="Y217" s="92"/>
      <c r="Z217" s="95"/>
    </row>
    <row r="218" spans="2:26" s="39" customFormat="1" hidden="1" x14ac:dyDescent="0.2">
      <c r="B218" s="91" t="str">
        <f>IF(Tabla2[[#This Row],[Productos ]]="","",CONCATENATE(Tabla2[[#This Row],[POA]],".",Tabla2[[#This Row],[SRS]],".",Tabla2[[#This Row],[AREA]],".",Tabla2[[#This Row],[TIPO]]))</f>
        <v/>
      </c>
      <c r="C218" s="91" t="str">
        <f>IF(Tabla2[[#This Row],[Productos ]]="","",'[1]Formulario PPGR1'!#REF!)</f>
        <v/>
      </c>
      <c r="D218" s="91" t="str">
        <f>IF(Tabla2[[#This Row],[Productos ]]="","",'[1]Formulario PPGR1'!#REF!)</f>
        <v/>
      </c>
      <c r="E218" s="91" t="str">
        <f>IF(Tabla2[[#This Row],[Productos ]]="","",'[1]Formulario PPGR1'!#REF!)</f>
        <v/>
      </c>
      <c r="F218" s="91" t="str">
        <f>IF(Tabla2[[#This Row],[Productos ]]="","",'[1]Formulario PPGR1'!#REF!)</f>
        <v/>
      </c>
      <c r="G218" s="92"/>
      <c r="H218" s="92"/>
      <c r="I218" s="92"/>
      <c r="J218" s="93"/>
      <c r="K218" s="93"/>
      <c r="L218" s="93"/>
      <c r="M218" s="93"/>
      <c r="N218" s="93"/>
      <c r="O218" s="93"/>
      <c r="P218" s="93"/>
      <c r="Q218" s="93"/>
      <c r="R218" s="93"/>
      <c r="S218" s="93"/>
      <c r="T218" s="93"/>
      <c r="U218" s="93"/>
      <c r="V218" s="94">
        <f>SUM(Tabla2[[#This Row],[Ene]:[Dic]])</f>
        <v>0</v>
      </c>
      <c r="W218" s="81"/>
      <c r="X218" s="81"/>
      <c r="Y218" s="92"/>
      <c r="Z218" s="95"/>
    </row>
    <row r="219" spans="2:26" s="39" customFormat="1" hidden="1" x14ac:dyDescent="0.2">
      <c r="B219" s="91" t="str">
        <f>IF(Tabla2[[#This Row],[Productos ]]="","",CONCATENATE(Tabla2[[#This Row],[POA]],".",Tabla2[[#This Row],[SRS]],".",Tabla2[[#This Row],[AREA]],".",Tabla2[[#This Row],[TIPO]]))</f>
        <v/>
      </c>
      <c r="C219" s="91" t="str">
        <f>IF(Tabla2[[#This Row],[Productos ]]="","",'[1]Formulario PPGR1'!#REF!)</f>
        <v/>
      </c>
      <c r="D219" s="91" t="str">
        <f>IF(Tabla2[[#This Row],[Productos ]]="","",'[1]Formulario PPGR1'!#REF!)</f>
        <v/>
      </c>
      <c r="E219" s="91" t="str">
        <f>IF(Tabla2[[#This Row],[Productos ]]="","",'[1]Formulario PPGR1'!#REF!)</f>
        <v/>
      </c>
      <c r="F219" s="91" t="str">
        <f>IF(Tabla2[[#This Row],[Productos ]]="","",'[1]Formulario PPGR1'!#REF!)</f>
        <v/>
      </c>
      <c r="G219" s="92"/>
      <c r="H219" s="92"/>
      <c r="I219" s="92"/>
      <c r="J219" s="93"/>
      <c r="K219" s="93"/>
      <c r="L219" s="93"/>
      <c r="M219" s="93"/>
      <c r="N219" s="93"/>
      <c r="O219" s="93"/>
      <c r="P219" s="93"/>
      <c r="Q219" s="93"/>
      <c r="R219" s="93"/>
      <c r="S219" s="93"/>
      <c r="T219" s="93"/>
      <c r="U219" s="93"/>
      <c r="V219" s="94">
        <f>SUM(Tabla2[[#This Row],[Ene]:[Dic]])</f>
        <v>0</v>
      </c>
      <c r="W219" s="81"/>
      <c r="X219" s="81"/>
      <c r="Y219" s="92"/>
      <c r="Z219" s="95"/>
    </row>
    <row r="220" spans="2:26" s="39" customFormat="1" hidden="1" x14ac:dyDescent="0.2">
      <c r="B220" s="91" t="str">
        <f>IF(Tabla2[[#This Row],[Productos ]]="","",CONCATENATE(Tabla2[[#This Row],[POA]],".",Tabla2[[#This Row],[SRS]],".",Tabla2[[#This Row],[AREA]],".",Tabla2[[#This Row],[TIPO]]))</f>
        <v/>
      </c>
      <c r="C220" s="91" t="str">
        <f>IF(Tabla2[[#This Row],[Productos ]]="","",'[1]Formulario PPGR1'!#REF!)</f>
        <v/>
      </c>
      <c r="D220" s="91" t="str">
        <f>IF(Tabla2[[#This Row],[Productos ]]="","",'[1]Formulario PPGR1'!#REF!)</f>
        <v/>
      </c>
      <c r="E220" s="91" t="str">
        <f>IF(Tabla2[[#This Row],[Productos ]]="","",'[1]Formulario PPGR1'!#REF!)</f>
        <v/>
      </c>
      <c r="F220" s="91" t="str">
        <f>IF(Tabla2[[#This Row],[Productos ]]="","",'[1]Formulario PPGR1'!#REF!)</f>
        <v/>
      </c>
      <c r="G220" s="92"/>
      <c r="H220" s="92"/>
      <c r="I220" s="92"/>
      <c r="J220" s="93"/>
      <c r="K220" s="93"/>
      <c r="L220" s="93"/>
      <c r="M220" s="93"/>
      <c r="N220" s="93"/>
      <c r="O220" s="93"/>
      <c r="P220" s="93"/>
      <c r="Q220" s="93"/>
      <c r="R220" s="93"/>
      <c r="S220" s="93"/>
      <c r="T220" s="93"/>
      <c r="U220" s="93"/>
      <c r="V220" s="94">
        <f>SUM(Tabla2[[#This Row],[Ene]:[Dic]])</f>
        <v>0</v>
      </c>
      <c r="W220" s="81"/>
      <c r="X220" s="81"/>
      <c r="Y220" s="92"/>
      <c r="Z220" s="95"/>
    </row>
    <row r="221" spans="2:26" s="39" customFormat="1" hidden="1" x14ac:dyDescent="0.2">
      <c r="B221" s="91" t="str">
        <f>IF(Tabla2[[#This Row],[Productos ]]="","",CONCATENATE(Tabla2[[#This Row],[POA]],".",Tabla2[[#This Row],[SRS]],".",Tabla2[[#This Row],[AREA]],".",Tabla2[[#This Row],[TIPO]]))</f>
        <v/>
      </c>
      <c r="C221" s="91" t="str">
        <f>IF(Tabla2[[#This Row],[Productos ]]="","",'[1]Formulario PPGR1'!#REF!)</f>
        <v/>
      </c>
      <c r="D221" s="91" t="str">
        <f>IF(Tabla2[[#This Row],[Productos ]]="","",'[1]Formulario PPGR1'!#REF!)</f>
        <v/>
      </c>
      <c r="E221" s="91" t="str">
        <f>IF(Tabla2[[#This Row],[Productos ]]="","",'[1]Formulario PPGR1'!#REF!)</f>
        <v/>
      </c>
      <c r="F221" s="91" t="str">
        <f>IF(Tabla2[[#This Row],[Productos ]]="","",'[1]Formulario PPGR1'!#REF!)</f>
        <v/>
      </c>
      <c r="G221" s="92"/>
      <c r="H221" s="92"/>
      <c r="I221" s="92"/>
      <c r="J221" s="93"/>
      <c r="K221" s="93"/>
      <c r="L221" s="93"/>
      <c r="M221" s="93"/>
      <c r="N221" s="93"/>
      <c r="O221" s="93"/>
      <c r="P221" s="93"/>
      <c r="Q221" s="93"/>
      <c r="R221" s="93"/>
      <c r="S221" s="93"/>
      <c r="T221" s="93"/>
      <c r="U221" s="93"/>
      <c r="V221" s="94">
        <f>SUM(Tabla2[[#This Row],[Ene]:[Dic]])</f>
        <v>0</v>
      </c>
      <c r="W221" s="81"/>
      <c r="X221" s="81"/>
      <c r="Y221" s="92"/>
      <c r="Z221" s="95"/>
    </row>
    <row r="222" spans="2:26" s="39" customFormat="1" hidden="1" x14ac:dyDescent="0.2">
      <c r="B222" s="91" t="str">
        <f>IF(Tabla2[[#This Row],[Productos ]]="","",CONCATENATE(Tabla2[[#This Row],[POA]],".",Tabla2[[#This Row],[SRS]],".",Tabla2[[#This Row],[AREA]],".",Tabla2[[#This Row],[TIPO]]))</f>
        <v/>
      </c>
      <c r="C222" s="91" t="str">
        <f>IF(Tabla2[[#This Row],[Productos ]]="","",'[1]Formulario PPGR1'!#REF!)</f>
        <v/>
      </c>
      <c r="D222" s="91" t="str">
        <f>IF(Tabla2[[#This Row],[Productos ]]="","",'[1]Formulario PPGR1'!#REF!)</f>
        <v/>
      </c>
      <c r="E222" s="91" t="str">
        <f>IF(Tabla2[[#This Row],[Productos ]]="","",'[1]Formulario PPGR1'!#REF!)</f>
        <v/>
      </c>
      <c r="F222" s="91" t="str">
        <f>IF(Tabla2[[#This Row],[Productos ]]="","",'[1]Formulario PPGR1'!#REF!)</f>
        <v/>
      </c>
      <c r="G222" s="92"/>
      <c r="H222" s="92"/>
      <c r="I222" s="92"/>
      <c r="J222" s="93"/>
      <c r="K222" s="93"/>
      <c r="L222" s="93"/>
      <c r="M222" s="93"/>
      <c r="N222" s="93"/>
      <c r="O222" s="93"/>
      <c r="P222" s="93"/>
      <c r="Q222" s="93"/>
      <c r="R222" s="93"/>
      <c r="S222" s="93"/>
      <c r="T222" s="93"/>
      <c r="U222" s="93"/>
      <c r="V222" s="94">
        <f>SUM(Tabla2[[#This Row],[Ene]:[Dic]])</f>
        <v>0</v>
      </c>
      <c r="W222" s="81"/>
      <c r="X222" s="81"/>
      <c r="Y222" s="92"/>
      <c r="Z222" s="95"/>
    </row>
    <row r="223" spans="2:26" s="39" customFormat="1" hidden="1" x14ac:dyDescent="0.2">
      <c r="B223" s="91" t="str">
        <f>IF(Tabla2[[#This Row],[Productos ]]="","",CONCATENATE(Tabla2[[#This Row],[POA]],".",Tabla2[[#This Row],[SRS]],".",Tabla2[[#This Row],[AREA]],".",Tabla2[[#This Row],[TIPO]]))</f>
        <v/>
      </c>
      <c r="C223" s="91" t="str">
        <f>IF(Tabla2[[#This Row],[Productos ]]="","",'[1]Formulario PPGR1'!#REF!)</f>
        <v/>
      </c>
      <c r="D223" s="91" t="str">
        <f>IF(Tabla2[[#This Row],[Productos ]]="","",'[1]Formulario PPGR1'!#REF!)</f>
        <v/>
      </c>
      <c r="E223" s="91" t="str">
        <f>IF(Tabla2[[#This Row],[Productos ]]="","",'[1]Formulario PPGR1'!#REF!)</f>
        <v/>
      </c>
      <c r="F223" s="91" t="str">
        <f>IF(Tabla2[[#This Row],[Productos ]]="","",'[1]Formulario PPGR1'!#REF!)</f>
        <v/>
      </c>
      <c r="G223" s="92"/>
      <c r="H223" s="92"/>
      <c r="I223" s="92"/>
      <c r="J223" s="93"/>
      <c r="K223" s="93"/>
      <c r="L223" s="93"/>
      <c r="M223" s="93"/>
      <c r="N223" s="93"/>
      <c r="O223" s="93"/>
      <c r="P223" s="93"/>
      <c r="Q223" s="93"/>
      <c r="R223" s="93"/>
      <c r="S223" s="93"/>
      <c r="T223" s="93"/>
      <c r="U223" s="93"/>
      <c r="V223" s="94">
        <f>SUM(Tabla2[[#This Row],[Ene]:[Dic]])</f>
        <v>0</v>
      </c>
      <c r="W223" s="81"/>
      <c r="X223" s="81"/>
      <c r="Y223" s="92"/>
      <c r="Z223" s="95"/>
    </row>
    <row r="224" spans="2:26" s="39" customFormat="1" hidden="1" x14ac:dyDescent="0.2">
      <c r="B224" s="91" t="str">
        <f>IF(Tabla2[[#This Row],[Productos ]]="","",CONCATENATE(Tabla2[[#This Row],[POA]],".",Tabla2[[#This Row],[SRS]],".",Tabla2[[#This Row],[AREA]],".",Tabla2[[#This Row],[TIPO]]))</f>
        <v/>
      </c>
      <c r="C224" s="91" t="str">
        <f>IF(Tabla2[[#This Row],[Productos ]]="","",'[1]Formulario PPGR1'!#REF!)</f>
        <v/>
      </c>
      <c r="D224" s="91" t="str">
        <f>IF(Tabla2[[#This Row],[Productos ]]="","",'[1]Formulario PPGR1'!#REF!)</f>
        <v/>
      </c>
      <c r="E224" s="91" t="str">
        <f>IF(Tabla2[[#This Row],[Productos ]]="","",'[1]Formulario PPGR1'!#REF!)</f>
        <v/>
      </c>
      <c r="F224" s="91" t="str">
        <f>IF(Tabla2[[#This Row],[Productos ]]="","",'[1]Formulario PPGR1'!#REF!)</f>
        <v/>
      </c>
      <c r="G224" s="92"/>
      <c r="H224" s="92"/>
      <c r="I224" s="92"/>
      <c r="J224" s="93"/>
      <c r="K224" s="93"/>
      <c r="L224" s="93"/>
      <c r="M224" s="93"/>
      <c r="N224" s="93"/>
      <c r="O224" s="93"/>
      <c r="P224" s="93"/>
      <c r="Q224" s="93"/>
      <c r="R224" s="93"/>
      <c r="S224" s="93"/>
      <c r="T224" s="93"/>
      <c r="U224" s="93"/>
      <c r="V224" s="94">
        <f>SUM(Tabla2[[#This Row],[Ene]:[Dic]])</f>
        <v>0</v>
      </c>
      <c r="W224" s="81"/>
      <c r="X224" s="81"/>
      <c r="Y224" s="92"/>
      <c r="Z224" s="95"/>
    </row>
    <row r="225" spans="2:26" s="39" customFormat="1" hidden="1" x14ac:dyDescent="0.2">
      <c r="B225" s="91" t="str">
        <f>IF(Tabla2[[#This Row],[Productos ]]="","",CONCATENATE(Tabla2[[#This Row],[POA]],".",Tabla2[[#This Row],[SRS]],".",Tabla2[[#This Row],[AREA]],".",Tabla2[[#This Row],[TIPO]]))</f>
        <v/>
      </c>
      <c r="C225" s="91" t="str">
        <f>IF(Tabla2[[#This Row],[Productos ]]="","",'[1]Formulario PPGR1'!#REF!)</f>
        <v/>
      </c>
      <c r="D225" s="91" t="str">
        <f>IF(Tabla2[[#This Row],[Productos ]]="","",'[1]Formulario PPGR1'!#REF!)</f>
        <v/>
      </c>
      <c r="E225" s="91" t="str">
        <f>IF(Tabla2[[#This Row],[Productos ]]="","",'[1]Formulario PPGR1'!#REF!)</f>
        <v/>
      </c>
      <c r="F225" s="91" t="str">
        <f>IF(Tabla2[[#This Row],[Productos ]]="","",'[1]Formulario PPGR1'!#REF!)</f>
        <v/>
      </c>
      <c r="G225" s="92"/>
      <c r="H225" s="92"/>
      <c r="I225" s="92"/>
      <c r="J225" s="93"/>
      <c r="K225" s="93"/>
      <c r="L225" s="93"/>
      <c r="M225" s="93"/>
      <c r="N225" s="93"/>
      <c r="O225" s="93"/>
      <c r="P225" s="93"/>
      <c r="Q225" s="93"/>
      <c r="R225" s="93"/>
      <c r="S225" s="93"/>
      <c r="T225" s="93"/>
      <c r="U225" s="93"/>
      <c r="V225" s="94">
        <f>SUM(Tabla2[[#This Row],[Ene]:[Dic]])</f>
        <v>0</v>
      </c>
      <c r="W225" s="81"/>
      <c r="X225" s="81"/>
      <c r="Y225" s="92"/>
      <c r="Z225" s="95"/>
    </row>
    <row r="226" spans="2:26" s="39" customFormat="1" hidden="1" x14ac:dyDescent="0.2">
      <c r="B226" s="91" t="str">
        <f>IF(Tabla2[[#This Row],[Productos ]]="","",CONCATENATE(Tabla2[[#This Row],[POA]],".",Tabla2[[#This Row],[SRS]],".",Tabla2[[#This Row],[AREA]],".",Tabla2[[#This Row],[TIPO]]))</f>
        <v/>
      </c>
      <c r="C226" s="91" t="str">
        <f>IF(Tabla2[[#This Row],[Productos ]]="","",'[1]Formulario PPGR1'!#REF!)</f>
        <v/>
      </c>
      <c r="D226" s="91" t="str">
        <f>IF(Tabla2[[#This Row],[Productos ]]="","",'[1]Formulario PPGR1'!#REF!)</f>
        <v/>
      </c>
      <c r="E226" s="91" t="str">
        <f>IF(Tabla2[[#This Row],[Productos ]]="","",'[1]Formulario PPGR1'!#REF!)</f>
        <v/>
      </c>
      <c r="F226" s="91" t="str">
        <f>IF(Tabla2[[#This Row],[Productos ]]="","",'[1]Formulario PPGR1'!#REF!)</f>
        <v/>
      </c>
      <c r="G226" s="92"/>
      <c r="H226" s="92"/>
      <c r="I226" s="92"/>
      <c r="J226" s="93"/>
      <c r="K226" s="93"/>
      <c r="L226" s="93"/>
      <c r="M226" s="93"/>
      <c r="N226" s="93"/>
      <c r="O226" s="93"/>
      <c r="P226" s="93"/>
      <c r="Q226" s="93"/>
      <c r="R226" s="93"/>
      <c r="S226" s="93"/>
      <c r="T226" s="93"/>
      <c r="U226" s="93"/>
      <c r="V226" s="94">
        <f>SUM(Tabla2[[#This Row],[Ene]:[Dic]])</f>
        <v>0</v>
      </c>
      <c r="W226" s="81"/>
      <c r="X226" s="81"/>
      <c r="Y226" s="92"/>
      <c r="Z226" s="95"/>
    </row>
    <row r="227" spans="2:26" s="39" customFormat="1" hidden="1" x14ac:dyDescent="0.2">
      <c r="B227" s="91" t="str">
        <f>IF(Tabla2[[#This Row],[Productos ]]="","",CONCATENATE(Tabla2[[#This Row],[POA]],".",Tabla2[[#This Row],[SRS]],".",Tabla2[[#This Row],[AREA]],".",Tabla2[[#This Row],[TIPO]]))</f>
        <v/>
      </c>
      <c r="C227" s="91" t="str">
        <f>IF(Tabla2[[#This Row],[Productos ]]="","",'[1]Formulario PPGR1'!#REF!)</f>
        <v/>
      </c>
      <c r="D227" s="91" t="str">
        <f>IF(Tabla2[[#This Row],[Productos ]]="","",'[1]Formulario PPGR1'!#REF!)</f>
        <v/>
      </c>
      <c r="E227" s="91" t="str">
        <f>IF(Tabla2[[#This Row],[Productos ]]="","",'[1]Formulario PPGR1'!#REF!)</f>
        <v/>
      </c>
      <c r="F227" s="91" t="str">
        <f>IF(Tabla2[[#This Row],[Productos ]]="","",'[1]Formulario PPGR1'!#REF!)</f>
        <v/>
      </c>
      <c r="G227" s="92"/>
      <c r="H227" s="92"/>
      <c r="I227" s="107"/>
      <c r="J227" s="93"/>
      <c r="K227" s="93"/>
      <c r="L227" s="93"/>
      <c r="M227" s="93"/>
      <c r="N227" s="93"/>
      <c r="O227" s="93"/>
      <c r="P227" s="93"/>
      <c r="Q227" s="93"/>
      <c r="R227" s="93"/>
      <c r="S227" s="93"/>
      <c r="T227" s="93"/>
      <c r="U227" s="93"/>
      <c r="V227" s="94">
        <f>SUM(Tabla2[[#This Row],[Ene]:[Dic]])</f>
        <v>0</v>
      </c>
      <c r="W227" s="81"/>
      <c r="X227" s="81"/>
      <c r="Y227" s="92"/>
      <c r="Z227" s="95"/>
    </row>
    <row r="228" spans="2:26" s="39" customFormat="1" hidden="1" x14ac:dyDescent="0.2">
      <c r="B228" s="91" t="str">
        <f>IF(Tabla2[[#This Row],[Productos ]]="","",CONCATENATE(Tabla2[[#This Row],[POA]],".",Tabla2[[#This Row],[SRS]],".",Tabla2[[#This Row],[AREA]],".",Tabla2[[#This Row],[TIPO]]))</f>
        <v/>
      </c>
      <c r="C228" s="91" t="str">
        <f>IF(Tabla2[[#This Row],[Productos ]]="","",'[1]Formulario PPGR1'!#REF!)</f>
        <v/>
      </c>
      <c r="D228" s="91" t="str">
        <f>IF(Tabla2[[#This Row],[Productos ]]="","",'[1]Formulario PPGR1'!#REF!)</f>
        <v/>
      </c>
      <c r="E228" s="91" t="str">
        <f>IF(Tabla2[[#This Row],[Productos ]]="","",'[1]Formulario PPGR1'!#REF!)</f>
        <v/>
      </c>
      <c r="F228" s="91" t="str">
        <f>IF(Tabla2[[#This Row],[Productos ]]="","",'[1]Formulario PPGR1'!#REF!)</f>
        <v/>
      </c>
      <c r="G228" s="92"/>
      <c r="H228" s="92"/>
      <c r="I228" s="107"/>
      <c r="J228" s="93"/>
      <c r="K228" s="93"/>
      <c r="L228" s="93"/>
      <c r="M228" s="93"/>
      <c r="N228" s="93"/>
      <c r="O228" s="93"/>
      <c r="P228" s="93"/>
      <c r="Q228" s="93"/>
      <c r="R228" s="93"/>
      <c r="S228" s="93"/>
      <c r="T228" s="93"/>
      <c r="U228" s="93"/>
      <c r="V228" s="94">
        <f>SUM(Tabla2[[#This Row],[Ene]:[Dic]])</f>
        <v>0</v>
      </c>
      <c r="W228" s="81"/>
      <c r="X228" s="81"/>
      <c r="Y228" s="92"/>
      <c r="Z228" s="95"/>
    </row>
    <row r="229" spans="2:26" s="39" customFormat="1" hidden="1" x14ac:dyDescent="0.2">
      <c r="B229" s="91" t="str">
        <f>IF(Tabla2[[#This Row],[Productos ]]="","",CONCATENATE(Tabla2[[#This Row],[POA]],".",Tabla2[[#This Row],[SRS]],".",Tabla2[[#This Row],[AREA]],".",Tabla2[[#This Row],[TIPO]]))</f>
        <v/>
      </c>
      <c r="C229" s="91" t="str">
        <f>IF(Tabla2[[#This Row],[Productos ]]="","",'[1]Formulario PPGR1'!#REF!)</f>
        <v/>
      </c>
      <c r="D229" s="91" t="str">
        <f>IF(Tabla2[[#This Row],[Productos ]]="","",'[1]Formulario PPGR1'!#REF!)</f>
        <v/>
      </c>
      <c r="E229" s="91" t="str">
        <f>IF(Tabla2[[#This Row],[Productos ]]="","",'[1]Formulario PPGR1'!#REF!)</f>
        <v/>
      </c>
      <c r="F229" s="91" t="str">
        <f>IF(Tabla2[[#This Row],[Productos ]]="","",'[1]Formulario PPGR1'!#REF!)</f>
        <v/>
      </c>
      <c r="G229" s="92"/>
      <c r="H229" s="92"/>
      <c r="I229" s="92"/>
      <c r="J229" s="93"/>
      <c r="K229" s="93"/>
      <c r="L229" s="93"/>
      <c r="M229" s="93"/>
      <c r="N229" s="93"/>
      <c r="O229" s="93"/>
      <c r="P229" s="93"/>
      <c r="Q229" s="93"/>
      <c r="R229" s="93"/>
      <c r="S229" s="93"/>
      <c r="T229" s="93"/>
      <c r="U229" s="93"/>
      <c r="V229" s="94">
        <f>SUM(Tabla2[[#This Row],[Ene]:[Dic]])</f>
        <v>0</v>
      </c>
      <c r="W229" s="81"/>
      <c r="X229" s="81"/>
      <c r="Y229" s="92"/>
      <c r="Z229" s="95"/>
    </row>
    <row r="230" spans="2:26" s="39" customFormat="1" hidden="1" x14ac:dyDescent="0.2">
      <c r="B230" s="91" t="str">
        <f>IF(Tabla2[[#This Row],[Productos ]]="","",CONCATENATE(Tabla2[[#This Row],[POA]],".",Tabla2[[#This Row],[SRS]],".",Tabla2[[#This Row],[AREA]],".",Tabla2[[#This Row],[TIPO]]))</f>
        <v/>
      </c>
      <c r="C230" s="91" t="str">
        <f>IF(Tabla2[[#This Row],[Productos ]]="","",'[1]Formulario PPGR1'!#REF!)</f>
        <v/>
      </c>
      <c r="D230" s="91" t="str">
        <f>IF(Tabla2[[#This Row],[Productos ]]="","",'[1]Formulario PPGR1'!#REF!)</f>
        <v/>
      </c>
      <c r="E230" s="91" t="str">
        <f>IF(Tabla2[[#This Row],[Productos ]]="","",'[1]Formulario PPGR1'!#REF!)</f>
        <v/>
      </c>
      <c r="F230" s="91" t="str">
        <f>IF(Tabla2[[#This Row],[Productos ]]="","",'[1]Formulario PPGR1'!#REF!)</f>
        <v/>
      </c>
      <c r="G230" s="92"/>
      <c r="H230" s="92"/>
      <c r="I230" s="92"/>
      <c r="J230" s="93"/>
      <c r="K230" s="93"/>
      <c r="L230" s="93"/>
      <c r="M230" s="93"/>
      <c r="N230" s="93"/>
      <c r="O230" s="93"/>
      <c r="P230" s="93"/>
      <c r="Q230" s="93"/>
      <c r="R230" s="93"/>
      <c r="S230" s="93"/>
      <c r="T230" s="93"/>
      <c r="U230" s="93"/>
      <c r="V230" s="94">
        <f>SUM(Tabla2[[#This Row],[Ene]:[Dic]])</f>
        <v>0</v>
      </c>
      <c r="W230" s="81"/>
      <c r="X230" s="80"/>
      <c r="Y230" s="92"/>
      <c r="Z230" s="95"/>
    </row>
    <row r="231" spans="2:26" s="39" customFormat="1" hidden="1" x14ac:dyDescent="0.2">
      <c r="B231" s="91" t="str">
        <f>IF(Tabla2[[#This Row],[Productos ]]="","",CONCATENATE(Tabla2[[#This Row],[POA]],".",Tabla2[[#This Row],[SRS]],".",Tabla2[[#This Row],[AREA]],".",Tabla2[[#This Row],[TIPO]]))</f>
        <v/>
      </c>
      <c r="C231" s="91" t="str">
        <f>IF(Tabla2[[#This Row],[Productos ]]="","",'[1]Formulario PPGR1'!#REF!)</f>
        <v/>
      </c>
      <c r="D231" s="91" t="str">
        <f>IF(Tabla2[[#This Row],[Productos ]]="","",'[1]Formulario PPGR1'!#REF!)</f>
        <v/>
      </c>
      <c r="E231" s="91" t="str">
        <f>IF(Tabla2[[#This Row],[Productos ]]="","",'[1]Formulario PPGR1'!#REF!)</f>
        <v/>
      </c>
      <c r="F231" s="91" t="str">
        <f>IF(Tabla2[[#This Row],[Productos ]]="","",'[1]Formulario PPGR1'!#REF!)</f>
        <v/>
      </c>
      <c r="G231" s="92"/>
      <c r="H231" s="92"/>
      <c r="I231" s="92"/>
      <c r="J231" s="93"/>
      <c r="K231" s="93"/>
      <c r="L231" s="93"/>
      <c r="M231" s="93"/>
      <c r="N231" s="93"/>
      <c r="O231" s="93"/>
      <c r="P231" s="93"/>
      <c r="Q231" s="93"/>
      <c r="R231" s="93"/>
      <c r="S231" s="93"/>
      <c r="T231" s="93"/>
      <c r="U231" s="93"/>
      <c r="V231" s="94">
        <f>SUM(Tabla2[[#This Row],[Ene]:[Dic]])</f>
        <v>0</v>
      </c>
      <c r="W231" s="81"/>
      <c r="X231" s="81"/>
      <c r="Y231" s="92"/>
      <c r="Z231" s="95"/>
    </row>
    <row r="232" spans="2:26" s="39" customFormat="1" hidden="1" x14ac:dyDescent="0.2">
      <c r="B232" s="91" t="str">
        <f>IF(Tabla2[[#This Row],[Productos ]]="","",CONCATENATE(Tabla2[[#This Row],[POA]],".",Tabla2[[#This Row],[SRS]],".",Tabla2[[#This Row],[AREA]],".",Tabla2[[#This Row],[TIPO]]))</f>
        <v/>
      </c>
      <c r="C232" s="91" t="str">
        <f>IF(Tabla2[[#This Row],[Productos ]]="","",'[1]Formulario PPGR1'!#REF!)</f>
        <v/>
      </c>
      <c r="D232" s="91" t="str">
        <f>IF(Tabla2[[#This Row],[Productos ]]="","",'[1]Formulario PPGR1'!#REF!)</f>
        <v/>
      </c>
      <c r="E232" s="91" t="str">
        <f>IF(Tabla2[[#This Row],[Productos ]]="","",'[1]Formulario PPGR1'!#REF!)</f>
        <v/>
      </c>
      <c r="F232" s="91" t="str">
        <f>IF(Tabla2[[#This Row],[Productos ]]="","",'[1]Formulario PPGR1'!#REF!)</f>
        <v/>
      </c>
      <c r="G232" s="92"/>
      <c r="H232" s="92"/>
      <c r="I232" s="92"/>
      <c r="J232" s="93"/>
      <c r="K232" s="93"/>
      <c r="L232" s="93"/>
      <c r="M232" s="93"/>
      <c r="N232" s="93"/>
      <c r="O232" s="93"/>
      <c r="P232" s="93"/>
      <c r="Q232" s="93"/>
      <c r="R232" s="93"/>
      <c r="S232" s="93"/>
      <c r="T232" s="93"/>
      <c r="U232" s="93"/>
      <c r="V232" s="94">
        <f>SUM(Tabla2[[#This Row],[Ene]:[Dic]])</f>
        <v>0</v>
      </c>
      <c r="W232" s="81"/>
      <c r="X232" s="81"/>
      <c r="Y232" s="92"/>
      <c r="Z232" s="95"/>
    </row>
    <row r="233" spans="2:26" s="39" customFormat="1" hidden="1" x14ac:dyDescent="0.2">
      <c r="B233" s="91" t="str">
        <f>IF(Tabla2[[#This Row],[Productos ]]="","",CONCATENATE(Tabla2[[#This Row],[POA]],".",Tabla2[[#This Row],[SRS]],".",Tabla2[[#This Row],[AREA]],".",Tabla2[[#This Row],[TIPO]]))</f>
        <v/>
      </c>
      <c r="C233" s="91" t="str">
        <f>IF(Tabla2[[#This Row],[Productos ]]="","",'[1]Formulario PPGR1'!#REF!)</f>
        <v/>
      </c>
      <c r="D233" s="91" t="str">
        <f>IF(Tabla2[[#This Row],[Productos ]]="","",'[1]Formulario PPGR1'!#REF!)</f>
        <v/>
      </c>
      <c r="E233" s="91" t="str">
        <f>IF(Tabla2[[#This Row],[Productos ]]="","",'[1]Formulario PPGR1'!#REF!)</f>
        <v/>
      </c>
      <c r="F233" s="91" t="str">
        <f>IF(Tabla2[[#This Row],[Productos ]]="","",'[1]Formulario PPGR1'!#REF!)</f>
        <v/>
      </c>
      <c r="G233" s="92"/>
      <c r="H233" s="92"/>
      <c r="I233" s="92"/>
      <c r="J233" s="93"/>
      <c r="K233" s="93"/>
      <c r="L233" s="93"/>
      <c r="M233" s="93"/>
      <c r="N233" s="93"/>
      <c r="O233" s="93"/>
      <c r="P233" s="93"/>
      <c r="Q233" s="93"/>
      <c r="R233" s="93"/>
      <c r="S233" s="93"/>
      <c r="T233" s="93"/>
      <c r="U233" s="93"/>
      <c r="V233" s="94">
        <f>SUM(Tabla2[[#This Row],[Ene]:[Dic]])</f>
        <v>0</v>
      </c>
      <c r="W233" s="81"/>
      <c r="X233" s="81"/>
      <c r="Y233" s="92"/>
      <c r="Z233" s="95"/>
    </row>
    <row r="234" spans="2:26" s="39" customFormat="1" hidden="1" x14ac:dyDescent="0.2">
      <c r="B234" s="91" t="str">
        <f>IF(Tabla2[[#This Row],[Productos ]]="","",CONCATENATE(Tabla2[[#This Row],[POA]],".",Tabla2[[#This Row],[SRS]],".",Tabla2[[#This Row],[AREA]],".",Tabla2[[#This Row],[TIPO]]))</f>
        <v/>
      </c>
      <c r="C234" s="91" t="str">
        <f>IF(Tabla2[[#This Row],[Productos ]]="","",'[1]Formulario PPGR1'!#REF!)</f>
        <v/>
      </c>
      <c r="D234" s="91" t="str">
        <f>IF(Tabla2[[#This Row],[Productos ]]="","",'[1]Formulario PPGR1'!#REF!)</f>
        <v/>
      </c>
      <c r="E234" s="91" t="str">
        <f>IF(Tabla2[[#This Row],[Productos ]]="","",'[1]Formulario PPGR1'!#REF!)</f>
        <v/>
      </c>
      <c r="F234" s="91" t="str">
        <f>IF(Tabla2[[#This Row],[Productos ]]="","",'[1]Formulario PPGR1'!#REF!)</f>
        <v/>
      </c>
      <c r="G234" s="92"/>
      <c r="H234" s="92"/>
      <c r="I234" s="92"/>
      <c r="J234" s="93"/>
      <c r="K234" s="93"/>
      <c r="L234" s="93"/>
      <c r="M234" s="93"/>
      <c r="N234" s="93"/>
      <c r="O234" s="93"/>
      <c r="P234" s="93"/>
      <c r="Q234" s="93"/>
      <c r="R234" s="93"/>
      <c r="S234" s="93"/>
      <c r="T234" s="93"/>
      <c r="U234" s="93"/>
      <c r="V234" s="94">
        <f>SUM(Tabla2[[#This Row],[Ene]:[Dic]])</f>
        <v>0</v>
      </c>
      <c r="W234" s="81"/>
      <c r="X234" s="81"/>
      <c r="Y234" s="92"/>
      <c r="Z234" s="95"/>
    </row>
    <row r="235" spans="2:26" s="39" customFormat="1" hidden="1" x14ac:dyDescent="0.2">
      <c r="B235" s="91" t="str">
        <f>IF(Tabla2[[#This Row],[Productos ]]="","",CONCATENATE(Tabla2[[#This Row],[POA]],".",Tabla2[[#This Row],[SRS]],".",Tabla2[[#This Row],[AREA]],".",Tabla2[[#This Row],[TIPO]]))</f>
        <v/>
      </c>
      <c r="C235" s="91" t="str">
        <f>IF(Tabla2[[#This Row],[Productos ]]="","",'[1]Formulario PPGR1'!#REF!)</f>
        <v/>
      </c>
      <c r="D235" s="91" t="str">
        <f>IF(Tabla2[[#This Row],[Productos ]]="","",'[1]Formulario PPGR1'!#REF!)</f>
        <v/>
      </c>
      <c r="E235" s="91" t="str">
        <f>IF(Tabla2[[#This Row],[Productos ]]="","",'[1]Formulario PPGR1'!#REF!)</f>
        <v/>
      </c>
      <c r="F235" s="91" t="str">
        <f>IF(Tabla2[[#This Row],[Productos ]]="","",'[1]Formulario PPGR1'!#REF!)</f>
        <v/>
      </c>
      <c r="G235" s="92"/>
      <c r="H235" s="92"/>
      <c r="I235" s="92"/>
      <c r="J235" s="93"/>
      <c r="K235" s="93"/>
      <c r="L235" s="93"/>
      <c r="M235" s="93"/>
      <c r="N235" s="93"/>
      <c r="O235" s="93"/>
      <c r="P235" s="93"/>
      <c r="Q235" s="93"/>
      <c r="R235" s="93"/>
      <c r="S235" s="93"/>
      <c r="T235" s="93"/>
      <c r="U235" s="93"/>
      <c r="V235" s="94">
        <f>SUM(Tabla2[[#This Row],[Ene]:[Dic]])</f>
        <v>0</v>
      </c>
      <c r="W235" s="81"/>
      <c r="X235" s="81"/>
      <c r="Y235" s="92"/>
      <c r="Z235" s="95"/>
    </row>
    <row r="236" spans="2:26" s="39" customFormat="1" hidden="1" x14ac:dyDescent="0.2">
      <c r="B236" s="91" t="str">
        <f>IF(Tabla2[[#This Row],[Productos ]]="","",CONCATENATE(Tabla2[[#This Row],[POA]],".",Tabla2[[#This Row],[SRS]],".",Tabla2[[#This Row],[AREA]],".",Tabla2[[#This Row],[TIPO]]))</f>
        <v/>
      </c>
      <c r="C236" s="91" t="str">
        <f>IF(Tabla2[[#This Row],[Productos ]]="","",'[1]Formulario PPGR1'!#REF!)</f>
        <v/>
      </c>
      <c r="D236" s="91" t="str">
        <f>IF(Tabla2[[#This Row],[Productos ]]="","",'[1]Formulario PPGR1'!#REF!)</f>
        <v/>
      </c>
      <c r="E236" s="91" t="str">
        <f>IF(Tabla2[[#This Row],[Productos ]]="","",'[1]Formulario PPGR1'!#REF!)</f>
        <v/>
      </c>
      <c r="F236" s="91" t="str">
        <f>IF(Tabla2[[#This Row],[Productos ]]="","",'[1]Formulario PPGR1'!#REF!)</f>
        <v/>
      </c>
      <c r="G236" s="92"/>
      <c r="H236" s="92"/>
      <c r="I236" s="92"/>
      <c r="J236" s="93"/>
      <c r="K236" s="93"/>
      <c r="L236" s="93"/>
      <c r="M236" s="93"/>
      <c r="N236" s="93"/>
      <c r="O236" s="93"/>
      <c r="P236" s="93"/>
      <c r="Q236" s="93"/>
      <c r="R236" s="93"/>
      <c r="S236" s="93"/>
      <c r="T236" s="93"/>
      <c r="U236" s="93"/>
      <c r="V236" s="94">
        <f>SUM(Tabla2[[#This Row],[Ene]:[Dic]])</f>
        <v>0</v>
      </c>
      <c r="W236" s="81"/>
      <c r="X236" s="81"/>
      <c r="Y236" s="92"/>
      <c r="Z236" s="95"/>
    </row>
    <row r="237" spans="2:26" s="39" customFormat="1" hidden="1" x14ac:dyDescent="0.2">
      <c r="B237" s="91" t="str">
        <f>IF(Tabla2[[#This Row],[Productos ]]="","",CONCATENATE(Tabla2[[#This Row],[POA]],".",Tabla2[[#This Row],[SRS]],".",Tabla2[[#This Row],[AREA]],".",Tabla2[[#This Row],[TIPO]]))</f>
        <v/>
      </c>
      <c r="C237" s="91" t="str">
        <f>IF(Tabla2[[#This Row],[Productos ]]="","",'[1]Formulario PPGR1'!#REF!)</f>
        <v/>
      </c>
      <c r="D237" s="91" t="str">
        <f>IF(Tabla2[[#This Row],[Productos ]]="","",'[1]Formulario PPGR1'!#REF!)</f>
        <v/>
      </c>
      <c r="E237" s="91" t="str">
        <f>IF(Tabla2[[#This Row],[Productos ]]="","",'[1]Formulario PPGR1'!#REF!)</f>
        <v/>
      </c>
      <c r="F237" s="91" t="str">
        <f>IF(Tabla2[[#This Row],[Productos ]]="","",'[1]Formulario PPGR1'!#REF!)</f>
        <v/>
      </c>
      <c r="G237" s="92"/>
      <c r="H237" s="92"/>
      <c r="I237" s="92"/>
      <c r="J237" s="93"/>
      <c r="K237" s="93"/>
      <c r="L237" s="93"/>
      <c r="M237" s="93"/>
      <c r="N237" s="93"/>
      <c r="O237" s="93"/>
      <c r="P237" s="93"/>
      <c r="Q237" s="93"/>
      <c r="R237" s="93"/>
      <c r="S237" s="93"/>
      <c r="T237" s="93"/>
      <c r="U237" s="93"/>
      <c r="V237" s="94">
        <f>SUM(Tabla2[[#This Row],[Ene]:[Dic]])</f>
        <v>0</v>
      </c>
      <c r="W237" s="81"/>
      <c r="X237" s="81"/>
      <c r="Y237" s="92"/>
      <c r="Z237" s="95"/>
    </row>
    <row r="238" spans="2:26" s="39" customFormat="1" hidden="1" x14ac:dyDescent="0.2">
      <c r="B238" s="91" t="str">
        <f>IF(Tabla2[[#This Row],[Productos ]]="","",CONCATENATE(Tabla2[[#This Row],[POA]],".",Tabla2[[#This Row],[SRS]],".",Tabla2[[#This Row],[AREA]],".",Tabla2[[#This Row],[TIPO]]))</f>
        <v/>
      </c>
      <c r="C238" s="91" t="str">
        <f>IF(Tabla2[[#This Row],[Productos ]]="","",'[1]Formulario PPGR1'!#REF!)</f>
        <v/>
      </c>
      <c r="D238" s="91" t="str">
        <f>IF(Tabla2[[#This Row],[Productos ]]="","",'[1]Formulario PPGR1'!#REF!)</f>
        <v/>
      </c>
      <c r="E238" s="91" t="str">
        <f>IF(Tabla2[[#This Row],[Productos ]]="","",'[1]Formulario PPGR1'!#REF!)</f>
        <v/>
      </c>
      <c r="F238" s="91" t="str">
        <f>IF(Tabla2[[#This Row],[Productos ]]="","",'[1]Formulario PPGR1'!#REF!)</f>
        <v/>
      </c>
      <c r="G238" s="92"/>
      <c r="H238" s="92"/>
      <c r="I238" s="92"/>
      <c r="J238" s="93"/>
      <c r="K238" s="93"/>
      <c r="L238" s="93"/>
      <c r="M238" s="93"/>
      <c r="N238" s="93"/>
      <c r="O238" s="93"/>
      <c r="P238" s="93"/>
      <c r="Q238" s="93"/>
      <c r="R238" s="93"/>
      <c r="S238" s="93"/>
      <c r="T238" s="93"/>
      <c r="U238" s="93"/>
      <c r="V238" s="94">
        <f>SUM(Tabla2[[#This Row],[Ene]:[Dic]])</f>
        <v>0</v>
      </c>
      <c r="W238" s="81"/>
      <c r="X238" s="81"/>
      <c r="Y238" s="92"/>
      <c r="Z238" s="95"/>
    </row>
    <row r="239" spans="2:26" s="39" customFormat="1" hidden="1" x14ac:dyDescent="0.2">
      <c r="B239" s="91" t="str">
        <f>IF(Tabla2[[#This Row],[Productos ]]="","",CONCATENATE(Tabla2[[#This Row],[POA]],".",Tabla2[[#This Row],[SRS]],".",Tabla2[[#This Row],[AREA]],".",Tabla2[[#This Row],[TIPO]]))</f>
        <v/>
      </c>
      <c r="C239" s="91" t="str">
        <f>IF(Tabla2[[#This Row],[Productos ]]="","",'[1]Formulario PPGR1'!#REF!)</f>
        <v/>
      </c>
      <c r="D239" s="91" t="str">
        <f>IF(Tabla2[[#This Row],[Productos ]]="","",'[1]Formulario PPGR1'!#REF!)</f>
        <v/>
      </c>
      <c r="E239" s="91" t="str">
        <f>IF(Tabla2[[#This Row],[Productos ]]="","",'[1]Formulario PPGR1'!#REF!)</f>
        <v/>
      </c>
      <c r="F239" s="91" t="str">
        <f>IF(Tabla2[[#This Row],[Productos ]]="","",'[1]Formulario PPGR1'!#REF!)</f>
        <v/>
      </c>
      <c r="G239" s="92"/>
      <c r="H239" s="92"/>
      <c r="I239" s="92"/>
      <c r="J239" s="93"/>
      <c r="K239" s="93"/>
      <c r="L239" s="93"/>
      <c r="M239" s="93"/>
      <c r="N239" s="93"/>
      <c r="O239" s="93"/>
      <c r="P239" s="93"/>
      <c r="Q239" s="93"/>
      <c r="R239" s="93"/>
      <c r="S239" s="93"/>
      <c r="T239" s="93"/>
      <c r="U239" s="93"/>
      <c r="V239" s="94">
        <f>SUM(Tabla2[[#This Row],[Ene]:[Dic]])</f>
        <v>0</v>
      </c>
      <c r="W239" s="81"/>
      <c r="X239" s="81"/>
      <c r="Y239" s="92"/>
      <c r="Z239" s="95"/>
    </row>
    <row r="240" spans="2:26" s="39" customFormat="1" hidden="1" x14ac:dyDescent="0.2">
      <c r="B240" s="91" t="str">
        <f>IF(Tabla2[[#This Row],[Productos ]]="","",CONCATENATE(Tabla2[[#This Row],[POA]],".",Tabla2[[#This Row],[SRS]],".",Tabla2[[#This Row],[AREA]],".",Tabla2[[#This Row],[TIPO]]))</f>
        <v/>
      </c>
      <c r="C240" s="91" t="str">
        <f>IF(Tabla2[[#This Row],[Productos ]]="","",'[1]Formulario PPGR1'!#REF!)</f>
        <v/>
      </c>
      <c r="D240" s="91" t="str">
        <f>IF(Tabla2[[#This Row],[Productos ]]="","",'[1]Formulario PPGR1'!#REF!)</f>
        <v/>
      </c>
      <c r="E240" s="91" t="str">
        <f>IF(Tabla2[[#This Row],[Productos ]]="","",'[1]Formulario PPGR1'!#REF!)</f>
        <v/>
      </c>
      <c r="F240" s="91" t="str">
        <f>IF(Tabla2[[#This Row],[Productos ]]="","",'[1]Formulario PPGR1'!#REF!)</f>
        <v/>
      </c>
      <c r="G240" s="92"/>
      <c r="H240" s="92"/>
      <c r="I240" s="92"/>
      <c r="J240" s="93"/>
      <c r="K240" s="93"/>
      <c r="L240" s="93"/>
      <c r="M240" s="93"/>
      <c r="N240" s="93"/>
      <c r="O240" s="93"/>
      <c r="P240" s="93"/>
      <c r="Q240" s="93"/>
      <c r="R240" s="93"/>
      <c r="S240" s="93"/>
      <c r="T240" s="93"/>
      <c r="U240" s="93"/>
      <c r="V240" s="94">
        <f>SUM(Tabla2[[#This Row],[Ene]:[Dic]])</f>
        <v>0</v>
      </c>
      <c r="W240" s="81"/>
      <c r="X240" s="81"/>
      <c r="Y240" s="92"/>
      <c r="Z240" s="95"/>
    </row>
    <row r="241" spans="2:26" s="39" customFormat="1" hidden="1" x14ac:dyDescent="0.2">
      <c r="B241" s="91" t="str">
        <f>IF(Tabla2[[#This Row],[Productos ]]="","",CONCATENATE(Tabla2[[#This Row],[POA]],".",Tabla2[[#This Row],[SRS]],".",Tabla2[[#This Row],[AREA]],".",Tabla2[[#This Row],[TIPO]]))</f>
        <v/>
      </c>
      <c r="C241" s="91" t="str">
        <f>IF(Tabla2[[#This Row],[Productos ]]="","",'[1]Formulario PPGR1'!#REF!)</f>
        <v/>
      </c>
      <c r="D241" s="91" t="str">
        <f>IF(Tabla2[[#This Row],[Productos ]]="","",'[1]Formulario PPGR1'!#REF!)</f>
        <v/>
      </c>
      <c r="E241" s="91" t="str">
        <f>IF(Tabla2[[#This Row],[Productos ]]="","",'[1]Formulario PPGR1'!#REF!)</f>
        <v/>
      </c>
      <c r="F241" s="91" t="str">
        <f>IF(Tabla2[[#This Row],[Productos ]]="","",'[1]Formulario PPGR1'!#REF!)</f>
        <v/>
      </c>
      <c r="G241" s="92"/>
      <c r="H241" s="92"/>
      <c r="I241" s="92"/>
      <c r="J241" s="93"/>
      <c r="K241" s="93"/>
      <c r="L241" s="93"/>
      <c r="M241" s="93"/>
      <c r="N241" s="93"/>
      <c r="O241" s="93"/>
      <c r="P241" s="93"/>
      <c r="Q241" s="93"/>
      <c r="R241" s="93"/>
      <c r="S241" s="93"/>
      <c r="T241" s="93"/>
      <c r="U241" s="93"/>
      <c r="V241" s="94">
        <f>SUM(Tabla2[[#This Row],[Ene]:[Dic]])</f>
        <v>0</v>
      </c>
      <c r="W241" s="81"/>
      <c r="X241" s="81"/>
      <c r="Y241" s="92"/>
      <c r="Z241" s="95"/>
    </row>
    <row r="242" spans="2:26" s="39" customFormat="1" hidden="1" x14ac:dyDescent="0.2">
      <c r="B242" s="91" t="str">
        <f>IF(Tabla2[[#This Row],[Productos ]]="","",CONCATENATE(Tabla2[[#This Row],[POA]],".",Tabla2[[#This Row],[SRS]],".",Tabla2[[#This Row],[AREA]],".",Tabla2[[#This Row],[TIPO]]))</f>
        <v/>
      </c>
      <c r="C242" s="91" t="str">
        <f>IF(Tabla2[[#This Row],[Productos ]]="","",'[1]Formulario PPGR1'!#REF!)</f>
        <v/>
      </c>
      <c r="D242" s="91" t="str">
        <f>IF(Tabla2[[#This Row],[Productos ]]="","",'[1]Formulario PPGR1'!#REF!)</f>
        <v/>
      </c>
      <c r="E242" s="91" t="str">
        <f>IF(Tabla2[[#This Row],[Productos ]]="","",'[1]Formulario PPGR1'!#REF!)</f>
        <v/>
      </c>
      <c r="F242" s="91" t="str">
        <f>IF(Tabla2[[#This Row],[Productos ]]="","",'[1]Formulario PPGR1'!#REF!)</f>
        <v/>
      </c>
      <c r="G242" s="92"/>
      <c r="H242" s="92"/>
      <c r="I242" s="92"/>
      <c r="J242" s="93"/>
      <c r="K242" s="93"/>
      <c r="L242" s="93"/>
      <c r="M242" s="93"/>
      <c r="N242" s="93"/>
      <c r="O242" s="93"/>
      <c r="P242" s="93"/>
      <c r="Q242" s="93"/>
      <c r="R242" s="93"/>
      <c r="S242" s="93"/>
      <c r="T242" s="93"/>
      <c r="U242" s="93"/>
      <c r="V242" s="94">
        <f>SUM(Tabla2[[#This Row],[Ene]:[Dic]])</f>
        <v>0</v>
      </c>
      <c r="W242" s="81"/>
      <c r="X242" s="81"/>
      <c r="Y242" s="92"/>
      <c r="Z242" s="95"/>
    </row>
    <row r="243" spans="2:26" s="39" customFormat="1" hidden="1" x14ac:dyDescent="0.2">
      <c r="B243" s="91" t="str">
        <f>IF(Tabla2[[#This Row],[Productos ]]="","",CONCATENATE(Tabla2[[#This Row],[POA]],".",Tabla2[[#This Row],[SRS]],".",Tabla2[[#This Row],[AREA]],".",Tabla2[[#This Row],[TIPO]]))</f>
        <v/>
      </c>
      <c r="C243" s="91" t="str">
        <f>IF(Tabla2[[#This Row],[Productos ]]="","",'[1]Formulario PPGR1'!#REF!)</f>
        <v/>
      </c>
      <c r="D243" s="91" t="str">
        <f>IF(Tabla2[[#This Row],[Productos ]]="","",'[1]Formulario PPGR1'!#REF!)</f>
        <v/>
      </c>
      <c r="E243" s="91" t="str">
        <f>IF(Tabla2[[#This Row],[Productos ]]="","",'[1]Formulario PPGR1'!#REF!)</f>
        <v/>
      </c>
      <c r="F243" s="91" t="str">
        <f>IF(Tabla2[[#This Row],[Productos ]]="","",'[1]Formulario PPGR1'!#REF!)</f>
        <v/>
      </c>
      <c r="G243" s="92"/>
      <c r="H243" s="92"/>
      <c r="I243" s="92"/>
      <c r="J243" s="93"/>
      <c r="K243" s="93"/>
      <c r="L243" s="93"/>
      <c r="M243" s="93"/>
      <c r="N243" s="93"/>
      <c r="O243" s="93"/>
      <c r="P243" s="93"/>
      <c r="Q243" s="93"/>
      <c r="R243" s="93"/>
      <c r="S243" s="93"/>
      <c r="T243" s="93"/>
      <c r="U243" s="93"/>
      <c r="V243" s="94">
        <f>SUM(Tabla2[[#This Row],[Ene]:[Dic]])</f>
        <v>0</v>
      </c>
      <c r="W243" s="81"/>
      <c r="X243" s="81"/>
      <c r="Y243" s="92"/>
      <c r="Z243" s="95"/>
    </row>
    <row r="244" spans="2:26" s="39" customFormat="1" hidden="1" x14ac:dyDescent="0.2">
      <c r="B244" s="91" t="str">
        <f>IF(Tabla2[[#This Row],[Productos ]]="","",CONCATENATE(Tabla2[[#This Row],[POA]],".",Tabla2[[#This Row],[SRS]],".",Tabla2[[#This Row],[AREA]],".",Tabla2[[#This Row],[TIPO]]))</f>
        <v/>
      </c>
      <c r="C244" s="91" t="str">
        <f>IF(Tabla2[[#This Row],[Productos ]]="","",'[1]Formulario PPGR1'!#REF!)</f>
        <v/>
      </c>
      <c r="D244" s="91" t="str">
        <f>IF(Tabla2[[#This Row],[Productos ]]="","",'[1]Formulario PPGR1'!#REF!)</f>
        <v/>
      </c>
      <c r="E244" s="91" t="str">
        <f>IF(Tabla2[[#This Row],[Productos ]]="","",'[1]Formulario PPGR1'!#REF!)</f>
        <v/>
      </c>
      <c r="F244" s="91" t="str">
        <f>IF(Tabla2[[#This Row],[Productos ]]="","",'[1]Formulario PPGR1'!#REF!)</f>
        <v/>
      </c>
      <c r="G244" s="92"/>
      <c r="H244" s="92"/>
      <c r="I244" s="92"/>
      <c r="J244" s="93"/>
      <c r="K244" s="93"/>
      <c r="L244" s="93"/>
      <c r="M244" s="93"/>
      <c r="N244" s="93"/>
      <c r="O244" s="93"/>
      <c r="P244" s="93"/>
      <c r="Q244" s="93"/>
      <c r="R244" s="93"/>
      <c r="S244" s="93"/>
      <c r="T244" s="93"/>
      <c r="U244" s="93"/>
      <c r="V244" s="94">
        <f>SUM(Tabla2[[#This Row],[Ene]:[Dic]])</f>
        <v>0</v>
      </c>
      <c r="W244" s="81"/>
      <c r="X244" s="81"/>
      <c r="Y244" s="92"/>
      <c r="Z244" s="95"/>
    </row>
    <row r="245" spans="2:26" s="39" customFormat="1" hidden="1" x14ac:dyDescent="0.2">
      <c r="B245" s="91" t="str">
        <f>IF(Tabla2[[#This Row],[Productos ]]="","",CONCATENATE(Tabla2[[#This Row],[POA]],".",Tabla2[[#This Row],[SRS]],".",Tabla2[[#This Row],[AREA]],".",Tabla2[[#This Row],[TIPO]]))</f>
        <v/>
      </c>
      <c r="C245" s="91" t="str">
        <f>IF(Tabla2[[#This Row],[Productos ]]="","",'[1]Formulario PPGR1'!#REF!)</f>
        <v/>
      </c>
      <c r="D245" s="91" t="str">
        <f>IF(Tabla2[[#This Row],[Productos ]]="","",'[1]Formulario PPGR1'!#REF!)</f>
        <v/>
      </c>
      <c r="E245" s="91" t="str">
        <f>IF(Tabla2[[#This Row],[Productos ]]="","",'[1]Formulario PPGR1'!#REF!)</f>
        <v/>
      </c>
      <c r="F245" s="91" t="str">
        <f>IF(Tabla2[[#This Row],[Productos ]]="","",'[1]Formulario PPGR1'!#REF!)</f>
        <v/>
      </c>
      <c r="G245" s="92"/>
      <c r="H245" s="92"/>
      <c r="I245" s="92"/>
      <c r="J245" s="93"/>
      <c r="K245" s="93"/>
      <c r="L245" s="93"/>
      <c r="M245" s="93"/>
      <c r="N245" s="93"/>
      <c r="O245" s="93"/>
      <c r="P245" s="93"/>
      <c r="Q245" s="93"/>
      <c r="R245" s="93"/>
      <c r="S245" s="93"/>
      <c r="T245" s="93"/>
      <c r="U245" s="93"/>
      <c r="V245" s="94">
        <f>SUM(Tabla2[[#This Row],[Ene]:[Dic]])</f>
        <v>0</v>
      </c>
      <c r="W245" s="81"/>
      <c r="X245" s="81"/>
      <c r="Y245" s="92"/>
      <c r="Z245" s="95"/>
    </row>
    <row r="246" spans="2:26" s="39" customFormat="1" hidden="1" x14ac:dyDescent="0.2">
      <c r="B246" s="91" t="str">
        <f>IF(Tabla2[[#This Row],[Productos ]]="","",CONCATENATE(Tabla2[[#This Row],[POA]],".",Tabla2[[#This Row],[SRS]],".",Tabla2[[#This Row],[AREA]],".",Tabla2[[#This Row],[TIPO]]))</f>
        <v/>
      </c>
      <c r="C246" s="91" t="str">
        <f>IF(Tabla2[[#This Row],[Productos ]]="","",'[1]Formulario PPGR1'!#REF!)</f>
        <v/>
      </c>
      <c r="D246" s="91" t="str">
        <f>IF(Tabla2[[#This Row],[Productos ]]="","",'[1]Formulario PPGR1'!#REF!)</f>
        <v/>
      </c>
      <c r="E246" s="91" t="str">
        <f>IF(Tabla2[[#This Row],[Productos ]]="","",'[1]Formulario PPGR1'!#REF!)</f>
        <v/>
      </c>
      <c r="F246" s="91" t="str">
        <f>IF(Tabla2[[#This Row],[Productos ]]="","",'[1]Formulario PPGR1'!#REF!)</f>
        <v/>
      </c>
      <c r="G246" s="92"/>
      <c r="H246" s="92"/>
      <c r="I246" s="92"/>
      <c r="J246" s="93"/>
      <c r="K246" s="93"/>
      <c r="L246" s="93"/>
      <c r="M246" s="93"/>
      <c r="N246" s="93"/>
      <c r="O246" s="93"/>
      <c r="P246" s="93"/>
      <c r="Q246" s="93"/>
      <c r="R246" s="93"/>
      <c r="S246" s="93"/>
      <c r="T246" s="93"/>
      <c r="U246" s="93"/>
      <c r="V246" s="94">
        <f>SUM(Tabla2[[#This Row],[Ene]:[Dic]])</f>
        <v>0</v>
      </c>
      <c r="W246" s="81"/>
      <c r="X246" s="81"/>
      <c r="Y246" s="92"/>
      <c r="Z246" s="95"/>
    </row>
    <row r="247" spans="2:26" s="39" customFormat="1" hidden="1" x14ac:dyDescent="0.2">
      <c r="B247" s="91" t="str">
        <f>IF(Tabla2[[#This Row],[Productos ]]="","",CONCATENATE(Tabla2[[#This Row],[POA]],".",Tabla2[[#This Row],[SRS]],".",Tabla2[[#This Row],[AREA]],".",Tabla2[[#This Row],[TIPO]]))</f>
        <v/>
      </c>
      <c r="C247" s="91" t="str">
        <f>IF(Tabla2[[#This Row],[Productos ]]="","",'[1]Formulario PPGR1'!#REF!)</f>
        <v/>
      </c>
      <c r="D247" s="91" t="str">
        <f>IF(Tabla2[[#This Row],[Productos ]]="","",'[1]Formulario PPGR1'!#REF!)</f>
        <v/>
      </c>
      <c r="E247" s="91" t="str">
        <f>IF(Tabla2[[#This Row],[Productos ]]="","",'[1]Formulario PPGR1'!#REF!)</f>
        <v/>
      </c>
      <c r="F247" s="91" t="str">
        <f>IF(Tabla2[[#This Row],[Productos ]]="","",'[1]Formulario PPGR1'!#REF!)</f>
        <v/>
      </c>
      <c r="G247" s="92"/>
      <c r="H247" s="92"/>
      <c r="I247" s="92"/>
      <c r="J247" s="93"/>
      <c r="K247" s="93"/>
      <c r="L247" s="93"/>
      <c r="M247" s="93"/>
      <c r="N247" s="93"/>
      <c r="O247" s="93"/>
      <c r="P247" s="93"/>
      <c r="Q247" s="93"/>
      <c r="R247" s="93"/>
      <c r="S247" s="93"/>
      <c r="T247" s="93"/>
      <c r="U247" s="93"/>
      <c r="V247" s="94">
        <f>SUM(Tabla2[[#This Row],[Ene]:[Dic]])</f>
        <v>0</v>
      </c>
      <c r="W247" s="81"/>
      <c r="X247" s="81"/>
      <c r="Y247" s="92"/>
      <c r="Z247" s="95"/>
    </row>
    <row r="248" spans="2:26" s="39" customFormat="1" hidden="1" x14ac:dyDescent="0.2">
      <c r="B248" s="91" t="str">
        <f>IF(Tabla2[[#This Row],[Productos ]]="","",CONCATENATE(Tabla2[[#This Row],[POA]],".",Tabla2[[#This Row],[SRS]],".",Tabla2[[#This Row],[AREA]],".",Tabla2[[#This Row],[TIPO]]))</f>
        <v/>
      </c>
      <c r="C248" s="91" t="str">
        <f>IF(Tabla2[[#This Row],[Productos ]]="","",'[1]Formulario PPGR1'!#REF!)</f>
        <v/>
      </c>
      <c r="D248" s="91" t="str">
        <f>IF(Tabla2[[#This Row],[Productos ]]="","",'[1]Formulario PPGR1'!#REF!)</f>
        <v/>
      </c>
      <c r="E248" s="91" t="str">
        <f>IF(Tabla2[[#This Row],[Productos ]]="","",'[1]Formulario PPGR1'!#REF!)</f>
        <v/>
      </c>
      <c r="F248" s="91" t="str">
        <f>IF(Tabla2[[#This Row],[Productos ]]="","",'[1]Formulario PPGR1'!#REF!)</f>
        <v/>
      </c>
      <c r="G248" s="92"/>
      <c r="H248" s="92"/>
      <c r="I248" s="92"/>
      <c r="J248" s="93"/>
      <c r="K248" s="93"/>
      <c r="L248" s="93"/>
      <c r="M248" s="93"/>
      <c r="N248" s="93"/>
      <c r="O248" s="93"/>
      <c r="P248" s="93"/>
      <c r="Q248" s="93"/>
      <c r="R248" s="93"/>
      <c r="S248" s="93"/>
      <c r="T248" s="93"/>
      <c r="U248" s="93"/>
      <c r="V248" s="94">
        <f>SUM(Tabla2[[#This Row],[Ene]:[Dic]])</f>
        <v>0</v>
      </c>
      <c r="W248" s="81"/>
      <c r="X248" s="81"/>
      <c r="Y248" s="92"/>
      <c r="Z248" s="95"/>
    </row>
    <row r="249" spans="2:26" s="39" customFormat="1" hidden="1" x14ac:dyDescent="0.2">
      <c r="B249" s="91" t="str">
        <f>IF(Tabla2[[#This Row],[Productos ]]="","",CONCATENATE(Tabla2[[#This Row],[POA]],".",Tabla2[[#This Row],[SRS]],".",Tabla2[[#This Row],[AREA]],".",Tabla2[[#This Row],[TIPO]]))</f>
        <v/>
      </c>
      <c r="C249" s="91" t="str">
        <f>IF(Tabla2[[#This Row],[Productos ]]="","",'[1]Formulario PPGR1'!#REF!)</f>
        <v/>
      </c>
      <c r="D249" s="91" t="str">
        <f>IF(Tabla2[[#This Row],[Productos ]]="","",'[1]Formulario PPGR1'!#REF!)</f>
        <v/>
      </c>
      <c r="E249" s="91" t="str">
        <f>IF(Tabla2[[#This Row],[Productos ]]="","",'[1]Formulario PPGR1'!#REF!)</f>
        <v/>
      </c>
      <c r="F249" s="91" t="str">
        <f>IF(Tabla2[[#This Row],[Productos ]]="","",'[1]Formulario PPGR1'!#REF!)</f>
        <v/>
      </c>
      <c r="G249" s="92"/>
      <c r="H249" s="92"/>
      <c r="I249" s="92"/>
      <c r="J249" s="93"/>
      <c r="K249" s="93"/>
      <c r="L249" s="93"/>
      <c r="M249" s="93"/>
      <c r="N249" s="93"/>
      <c r="O249" s="93"/>
      <c r="P249" s="93"/>
      <c r="Q249" s="93"/>
      <c r="R249" s="93"/>
      <c r="S249" s="93"/>
      <c r="T249" s="93"/>
      <c r="U249" s="93"/>
      <c r="V249" s="94">
        <f>SUM(Tabla2[[#This Row],[Ene]:[Dic]])</f>
        <v>0</v>
      </c>
      <c r="W249" s="81"/>
      <c r="X249" s="81"/>
      <c r="Y249" s="92"/>
      <c r="Z249" s="95"/>
    </row>
    <row r="250" spans="2:26" s="39" customFormat="1" hidden="1" x14ac:dyDescent="0.2">
      <c r="B250" s="91" t="str">
        <f>IF(Tabla2[[#This Row],[Productos ]]="","",CONCATENATE(Tabla2[[#This Row],[POA]],".",Tabla2[[#This Row],[SRS]],".",Tabla2[[#This Row],[AREA]],".",Tabla2[[#This Row],[TIPO]]))</f>
        <v/>
      </c>
      <c r="C250" s="91" t="str">
        <f>IF(Tabla2[[#This Row],[Productos ]]="","",'[1]Formulario PPGR1'!#REF!)</f>
        <v/>
      </c>
      <c r="D250" s="91" t="str">
        <f>IF(Tabla2[[#This Row],[Productos ]]="","",'[1]Formulario PPGR1'!#REF!)</f>
        <v/>
      </c>
      <c r="E250" s="91" t="str">
        <f>IF(Tabla2[[#This Row],[Productos ]]="","",'[1]Formulario PPGR1'!#REF!)</f>
        <v/>
      </c>
      <c r="F250" s="91" t="str">
        <f>IF(Tabla2[[#This Row],[Productos ]]="","",'[1]Formulario PPGR1'!#REF!)</f>
        <v/>
      </c>
      <c r="G250" s="92"/>
      <c r="H250" s="92"/>
      <c r="I250" s="92"/>
      <c r="J250" s="93"/>
      <c r="K250" s="93"/>
      <c r="L250" s="93"/>
      <c r="M250" s="93"/>
      <c r="N250" s="93"/>
      <c r="O250" s="93"/>
      <c r="P250" s="93"/>
      <c r="Q250" s="93"/>
      <c r="R250" s="93"/>
      <c r="S250" s="93"/>
      <c r="T250" s="93"/>
      <c r="U250" s="93"/>
      <c r="V250" s="94">
        <f>SUM(Tabla2[[#This Row],[Ene]:[Dic]])</f>
        <v>0</v>
      </c>
      <c r="W250" s="81"/>
      <c r="X250" s="81"/>
      <c r="Y250" s="92"/>
      <c r="Z250" s="95"/>
    </row>
    <row r="251" spans="2:26" s="39" customFormat="1" hidden="1" x14ac:dyDescent="0.2">
      <c r="B251" s="91" t="str">
        <f>IF(Tabla2[[#This Row],[Productos ]]="","",CONCATENATE(Tabla2[[#This Row],[POA]],".",Tabla2[[#This Row],[SRS]],".",Tabla2[[#This Row],[AREA]],".",Tabla2[[#This Row],[TIPO]]))</f>
        <v/>
      </c>
      <c r="C251" s="91" t="str">
        <f>IF(Tabla2[[#This Row],[Productos ]]="","",'[1]Formulario PPGR1'!#REF!)</f>
        <v/>
      </c>
      <c r="D251" s="91" t="str">
        <f>IF(Tabla2[[#This Row],[Productos ]]="","",'[1]Formulario PPGR1'!#REF!)</f>
        <v/>
      </c>
      <c r="E251" s="91" t="str">
        <f>IF(Tabla2[[#This Row],[Productos ]]="","",'[1]Formulario PPGR1'!#REF!)</f>
        <v/>
      </c>
      <c r="F251" s="91" t="str">
        <f>IF(Tabla2[[#This Row],[Productos ]]="","",'[1]Formulario PPGR1'!#REF!)</f>
        <v/>
      </c>
      <c r="G251" s="92"/>
      <c r="H251" s="92"/>
      <c r="I251" s="92"/>
      <c r="J251" s="93"/>
      <c r="K251" s="93"/>
      <c r="L251" s="93"/>
      <c r="M251" s="93"/>
      <c r="N251" s="93"/>
      <c r="O251" s="93"/>
      <c r="P251" s="93"/>
      <c r="Q251" s="93"/>
      <c r="R251" s="93"/>
      <c r="S251" s="93"/>
      <c r="T251" s="93"/>
      <c r="U251" s="93"/>
      <c r="V251" s="94">
        <f>SUM(Tabla2[[#This Row],[Ene]:[Dic]])</f>
        <v>0</v>
      </c>
      <c r="W251" s="81"/>
      <c r="X251" s="81"/>
      <c r="Y251" s="92"/>
      <c r="Z251" s="95"/>
    </row>
    <row r="252" spans="2:26" s="39" customFormat="1" hidden="1" x14ac:dyDescent="0.2">
      <c r="B252" s="91" t="str">
        <f>IF(Tabla2[[#This Row],[Productos ]]="","",CONCATENATE(Tabla2[[#This Row],[POA]],".",Tabla2[[#This Row],[SRS]],".",Tabla2[[#This Row],[AREA]],".",Tabla2[[#This Row],[TIPO]]))</f>
        <v/>
      </c>
      <c r="C252" s="91" t="str">
        <f>IF(Tabla2[[#This Row],[Productos ]]="","",'[1]Formulario PPGR1'!#REF!)</f>
        <v/>
      </c>
      <c r="D252" s="91" t="str">
        <f>IF(Tabla2[[#This Row],[Productos ]]="","",'[1]Formulario PPGR1'!#REF!)</f>
        <v/>
      </c>
      <c r="E252" s="91" t="str">
        <f>IF(Tabla2[[#This Row],[Productos ]]="","",'[1]Formulario PPGR1'!#REF!)</f>
        <v/>
      </c>
      <c r="F252" s="91" t="str">
        <f>IF(Tabla2[[#This Row],[Productos ]]="","",'[1]Formulario PPGR1'!#REF!)</f>
        <v/>
      </c>
      <c r="G252" s="92"/>
      <c r="H252" s="92"/>
      <c r="I252" s="102"/>
      <c r="J252" s="93"/>
      <c r="K252" s="93"/>
      <c r="L252" s="93"/>
      <c r="M252" s="93"/>
      <c r="N252" s="93"/>
      <c r="O252" s="93"/>
      <c r="P252" s="93"/>
      <c r="Q252" s="93"/>
      <c r="R252" s="93"/>
      <c r="S252" s="93"/>
      <c r="T252" s="93"/>
      <c r="U252" s="93"/>
      <c r="V252" s="94">
        <f>SUM(Tabla2[[#This Row],[Ene]:[Dic]])</f>
        <v>0</v>
      </c>
      <c r="W252" s="81"/>
      <c r="X252" s="81"/>
      <c r="Y252" s="92"/>
      <c r="Z252" s="95"/>
    </row>
    <row r="253" spans="2:26" s="39" customFormat="1" hidden="1" x14ac:dyDescent="0.2">
      <c r="B253" s="91" t="str">
        <f>IF(Tabla2[[#This Row],[Productos ]]="","",CONCATENATE(Tabla2[[#This Row],[POA]],".",Tabla2[[#This Row],[SRS]],".",Tabla2[[#This Row],[AREA]],".",Tabla2[[#This Row],[TIPO]]))</f>
        <v/>
      </c>
      <c r="C253" s="91" t="str">
        <f>IF(Tabla2[[#This Row],[Productos ]]="","",'[1]Formulario PPGR1'!#REF!)</f>
        <v/>
      </c>
      <c r="D253" s="91" t="str">
        <f>IF(Tabla2[[#This Row],[Productos ]]="","",'[1]Formulario PPGR1'!#REF!)</f>
        <v/>
      </c>
      <c r="E253" s="91" t="str">
        <f>IF(Tabla2[[#This Row],[Productos ]]="","",'[1]Formulario PPGR1'!#REF!)</f>
        <v/>
      </c>
      <c r="F253" s="91" t="str">
        <f>IF(Tabla2[[#This Row],[Productos ]]="","",'[1]Formulario PPGR1'!#REF!)</f>
        <v/>
      </c>
      <c r="G253" s="92"/>
      <c r="H253" s="92"/>
      <c r="I253" s="92"/>
      <c r="J253" s="93"/>
      <c r="K253" s="93"/>
      <c r="L253" s="93"/>
      <c r="M253" s="93"/>
      <c r="N253" s="93"/>
      <c r="O253" s="93"/>
      <c r="P253" s="93"/>
      <c r="Q253" s="93"/>
      <c r="R253" s="93"/>
      <c r="S253" s="93"/>
      <c r="T253" s="93"/>
      <c r="U253" s="93"/>
      <c r="V253" s="94">
        <f>SUM(Tabla2[[#This Row],[Ene]:[Dic]])</f>
        <v>0</v>
      </c>
      <c r="W253" s="81"/>
      <c r="X253" s="81"/>
      <c r="Y253" s="92"/>
      <c r="Z253" s="95"/>
    </row>
    <row r="254" spans="2:26" s="39" customFormat="1" hidden="1" x14ac:dyDescent="0.2">
      <c r="B254" s="91" t="str">
        <f>IF(Tabla2[[#This Row],[Productos ]]="","",CONCATENATE(Tabla2[[#This Row],[POA]],".",Tabla2[[#This Row],[SRS]],".",Tabla2[[#This Row],[AREA]],".",Tabla2[[#This Row],[TIPO]]))</f>
        <v/>
      </c>
      <c r="C254" s="91" t="str">
        <f>IF(Tabla2[[#This Row],[Productos ]]="","",'[1]Formulario PPGR1'!#REF!)</f>
        <v/>
      </c>
      <c r="D254" s="91" t="str">
        <f>IF(Tabla2[[#This Row],[Productos ]]="","",'[1]Formulario PPGR1'!#REF!)</f>
        <v/>
      </c>
      <c r="E254" s="91" t="str">
        <f>IF(Tabla2[[#This Row],[Productos ]]="","",'[1]Formulario PPGR1'!#REF!)</f>
        <v/>
      </c>
      <c r="F254" s="91" t="str">
        <f>IF(Tabla2[[#This Row],[Productos ]]="","",'[1]Formulario PPGR1'!#REF!)</f>
        <v/>
      </c>
      <c r="G254" s="92"/>
      <c r="H254" s="92"/>
      <c r="I254" s="92"/>
      <c r="J254" s="93"/>
      <c r="K254" s="93"/>
      <c r="L254" s="93"/>
      <c r="M254" s="93"/>
      <c r="N254" s="93"/>
      <c r="O254" s="93"/>
      <c r="P254" s="93"/>
      <c r="Q254" s="93"/>
      <c r="R254" s="93"/>
      <c r="S254" s="93"/>
      <c r="T254" s="93"/>
      <c r="U254" s="93"/>
      <c r="V254" s="94">
        <f>SUM(Tabla2[[#This Row],[Ene]:[Dic]])</f>
        <v>0</v>
      </c>
      <c r="W254" s="81"/>
      <c r="X254" s="81"/>
      <c r="Y254" s="92"/>
      <c r="Z254" s="95"/>
    </row>
    <row r="255" spans="2:26" s="39" customFormat="1" hidden="1" x14ac:dyDescent="0.2">
      <c r="B255" s="91" t="str">
        <f>IF(Tabla2[[#This Row],[Productos ]]="","",CONCATENATE(Tabla2[[#This Row],[POA]],".",Tabla2[[#This Row],[SRS]],".",Tabla2[[#This Row],[AREA]],".",Tabla2[[#This Row],[TIPO]]))</f>
        <v/>
      </c>
      <c r="C255" s="91" t="str">
        <f>IF(Tabla2[[#This Row],[Productos ]]="","",'[1]Formulario PPGR1'!#REF!)</f>
        <v/>
      </c>
      <c r="D255" s="91" t="str">
        <f>IF(Tabla2[[#This Row],[Productos ]]="","",'[1]Formulario PPGR1'!#REF!)</f>
        <v/>
      </c>
      <c r="E255" s="91" t="str">
        <f>IF(Tabla2[[#This Row],[Productos ]]="","",'[1]Formulario PPGR1'!#REF!)</f>
        <v/>
      </c>
      <c r="F255" s="91" t="str">
        <f>IF(Tabla2[[#This Row],[Productos ]]="","",'[1]Formulario PPGR1'!#REF!)</f>
        <v/>
      </c>
      <c r="G255" s="92"/>
      <c r="H255" s="92"/>
      <c r="I255" s="92"/>
      <c r="J255" s="93"/>
      <c r="K255" s="93"/>
      <c r="L255" s="93"/>
      <c r="M255" s="93"/>
      <c r="N255" s="93"/>
      <c r="O255" s="93"/>
      <c r="P255" s="93"/>
      <c r="Q255" s="93"/>
      <c r="R255" s="93"/>
      <c r="S255" s="93"/>
      <c r="T255" s="93"/>
      <c r="U255" s="93"/>
      <c r="V255" s="94">
        <f>SUM(Tabla2[[#This Row],[Ene]:[Dic]])</f>
        <v>0</v>
      </c>
      <c r="W255" s="81"/>
      <c r="X255" s="81"/>
      <c r="Y255" s="92"/>
      <c r="Z255" s="95"/>
    </row>
    <row r="256" spans="2:26" s="39" customFormat="1" hidden="1" x14ac:dyDescent="0.2">
      <c r="B256" s="91" t="str">
        <f>IF(Tabla2[[#This Row],[Productos ]]="","",CONCATENATE(Tabla2[[#This Row],[POA]],".",Tabla2[[#This Row],[SRS]],".",Tabla2[[#This Row],[AREA]],".",Tabla2[[#This Row],[TIPO]]))</f>
        <v/>
      </c>
      <c r="C256" s="91" t="str">
        <f>IF(Tabla2[[#This Row],[Productos ]]="","",'[1]Formulario PPGR1'!#REF!)</f>
        <v/>
      </c>
      <c r="D256" s="91" t="str">
        <f>IF(Tabla2[[#This Row],[Productos ]]="","",'[1]Formulario PPGR1'!#REF!)</f>
        <v/>
      </c>
      <c r="E256" s="91" t="str">
        <f>IF(Tabla2[[#This Row],[Productos ]]="","",'[1]Formulario PPGR1'!#REF!)</f>
        <v/>
      </c>
      <c r="F256" s="91" t="str">
        <f>IF(Tabla2[[#This Row],[Productos ]]="","",'[1]Formulario PPGR1'!#REF!)</f>
        <v/>
      </c>
      <c r="G256" s="92"/>
      <c r="H256" s="92"/>
      <c r="I256" s="92"/>
      <c r="J256" s="93"/>
      <c r="K256" s="93"/>
      <c r="L256" s="93"/>
      <c r="M256" s="93"/>
      <c r="N256" s="93"/>
      <c r="O256" s="93"/>
      <c r="P256" s="93"/>
      <c r="Q256" s="93"/>
      <c r="R256" s="93"/>
      <c r="S256" s="93"/>
      <c r="T256" s="93"/>
      <c r="U256" s="93"/>
      <c r="V256" s="94">
        <f>SUM(Tabla2[[#This Row],[Ene]:[Dic]])</f>
        <v>0</v>
      </c>
      <c r="W256" s="81"/>
      <c r="X256" s="81"/>
      <c r="Y256" s="92"/>
      <c r="Z256" s="95"/>
    </row>
    <row r="257" spans="2:26" s="39" customFormat="1" hidden="1" x14ac:dyDescent="0.2">
      <c r="B257" s="91" t="str">
        <f>IF(Tabla2[[#This Row],[Productos ]]="","",CONCATENATE(Tabla2[[#This Row],[POA]],".",Tabla2[[#This Row],[SRS]],".",Tabla2[[#This Row],[AREA]],".",Tabla2[[#This Row],[TIPO]]))</f>
        <v/>
      </c>
      <c r="C257" s="91" t="str">
        <f>IF(Tabla2[[#This Row],[Productos ]]="","",'[1]Formulario PPGR1'!#REF!)</f>
        <v/>
      </c>
      <c r="D257" s="91" t="str">
        <f>IF(Tabla2[[#This Row],[Productos ]]="","",'[1]Formulario PPGR1'!#REF!)</f>
        <v/>
      </c>
      <c r="E257" s="91" t="str">
        <f>IF(Tabla2[[#This Row],[Productos ]]="","",'[1]Formulario PPGR1'!#REF!)</f>
        <v/>
      </c>
      <c r="F257" s="91" t="str">
        <f>IF(Tabla2[[#This Row],[Productos ]]="","",'[1]Formulario PPGR1'!#REF!)</f>
        <v/>
      </c>
      <c r="G257" s="92"/>
      <c r="H257" s="92"/>
      <c r="I257" s="92"/>
      <c r="J257" s="93"/>
      <c r="K257" s="93"/>
      <c r="L257" s="93"/>
      <c r="M257" s="93"/>
      <c r="N257" s="93"/>
      <c r="O257" s="93"/>
      <c r="P257" s="93"/>
      <c r="Q257" s="93"/>
      <c r="R257" s="93"/>
      <c r="S257" s="93"/>
      <c r="T257" s="93"/>
      <c r="U257" s="93"/>
      <c r="V257" s="94">
        <f>SUM(Tabla2[[#This Row],[Ene]:[Dic]])</f>
        <v>0</v>
      </c>
      <c r="W257" s="81"/>
      <c r="X257" s="81"/>
      <c r="Y257" s="92"/>
      <c r="Z257" s="95"/>
    </row>
    <row r="258" spans="2:26" s="39" customFormat="1" hidden="1" x14ac:dyDescent="0.2">
      <c r="B258" s="91" t="str">
        <f>IF(Tabla2[[#This Row],[Productos ]]="","",CONCATENATE(Tabla2[[#This Row],[POA]],".",Tabla2[[#This Row],[SRS]],".",Tabla2[[#This Row],[AREA]],".",Tabla2[[#This Row],[TIPO]]))</f>
        <v/>
      </c>
      <c r="C258" s="91" t="str">
        <f>IF(Tabla2[[#This Row],[Productos ]]="","",'[1]Formulario PPGR1'!#REF!)</f>
        <v/>
      </c>
      <c r="D258" s="91" t="str">
        <f>IF(Tabla2[[#This Row],[Productos ]]="","",'[1]Formulario PPGR1'!#REF!)</f>
        <v/>
      </c>
      <c r="E258" s="91" t="str">
        <f>IF(Tabla2[[#This Row],[Productos ]]="","",'[1]Formulario PPGR1'!#REF!)</f>
        <v/>
      </c>
      <c r="F258" s="91" t="str">
        <f>IF(Tabla2[[#This Row],[Productos ]]="","",'[1]Formulario PPGR1'!#REF!)</f>
        <v/>
      </c>
      <c r="G258" s="92"/>
      <c r="H258" s="92"/>
      <c r="I258" s="92"/>
      <c r="J258" s="93"/>
      <c r="K258" s="93"/>
      <c r="L258" s="93"/>
      <c r="M258" s="93"/>
      <c r="N258" s="93"/>
      <c r="O258" s="93"/>
      <c r="P258" s="93"/>
      <c r="Q258" s="93"/>
      <c r="R258" s="93"/>
      <c r="S258" s="93"/>
      <c r="T258" s="93"/>
      <c r="U258" s="93"/>
      <c r="V258" s="94">
        <f>SUM(Tabla2[[#This Row],[Ene]:[Dic]])</f>
        <v>0</v>
      </c>
      <c r="W258" s="81"/>
      <c r="X258" s="81"/>
      <c r="Y258" s="92"/>
      <c r="Z258" s="95"/>
    </row>
    <row r="259" spans="2:26" s="39" customFormat="1" hidden="1" x14ac:dyDescent="0.2">
      <c r="B259" s="91" t="str">
        <f>IF(Tabla2[[#This Row],[Productos ]]="","",CONCATENATE(Tabla2[[#This Row],[POA]],".",Tabla2[[#This Row],[SRS]],".",Tabla2[[#This Row],[AREA]],".",Tabla2[[#This Row],[TIPO]]))</f>
        <v/>
      </c>
      <c r="C259" s="91" t="str">
        <f>IF(Tabla2[[#This Row],[Productos ]]="","",'[1]Formulario PPGR1'!#REF!)</f>
        <v/>
      </c>
      <c r="D259" s="91" t="str">
        <f>IF(Tabla2[[#This Row],[Productos ]]="","",'[1]Formulario PPGR1'!#REF!)</f>
        <v/>
      </c>
      <c r="E259" s="91" t="str">
        <f>IF(Tabla2[[#This Row],[Productos ]]="","",'[1]Formulario PPGR1'!#REF!)</f>
        <v/>
      </c>
      <c r="F259" s="91" t="str">
        <f>IF(Tabla2[[#This Row],[Productos ]]="","",'[1]Formulario PPGR1'!#REF!)</f>
        <v/>
      </c>
      <c r="G259" s="92"/>
      <c r="H259" s="92"/>
      <c r="I259" s="92"/>
      <c r="J259" s="93"/>
      <c r="K259" s="93"/>
      <c r="L259" s="93"/>
      <c r="M259" s="93"/>
      <c r="N259" s="93"/>
      <c r="O259" s="93"/>
      <c r="P259" s="93"/>
      <c r="Q259" s="93"/>
      <c r="R259" s="93"/>
      <c r="S259" s="93"/>
      <c r="T259" s="93"/>
      <c r="U259" s="93"/>
      <c r="V259" s="94">
        <f>SUM(Tabla2[[#This Row],[Ene]:[Dic]])</f>
        <v>0</v>
      </c>
      <c r="W259" s="81"/>
      <c r="X259" s="81"/>
      <c r="Y259" s="92"/>
      <c r="Z259" s="95"/>
    </row>
    <row r="260" spans="2:26" s="39" customFormat="1" hidden="1" x14ac:dyDescent="0.2">
      <c r="B260" s="91" t="str">
        <f>IF(Tabla2[[#This Row],[Productos ]]="","",CONCATENATE(Tabla2[[#This Row],[POA]],".",Tabla2[[#This Row],[SRS]],".",Tabla2[[#This Row],[AREA]],".",Tabla2[[#This Row],[TIPO]]))</f>
        <v/>
      </c>
      <c r="C260" s="91" t="str">
        <f>IF(Tabla2[[#This Row],[Productos ]]="","",'[1]Formulario PPGR1'!#REF!)</f>
        <v/>
      </c>
      <c r="D260" s="91" t="str">
        <f>IF(Tabla2[[#This Row],[Productos ]]="","",'[1]Formulario PPGR1'!#REF!)</f>
        <v/>
      </c>
      <c r="E260" s="91" t="str">
        <f>IF(Tabla2[[#This Row],[Productos ]]="","",'[1]Formulario PPGR1'!#REF!)</f>
        <v/>
      </c>
      <c r="F260" s="91" t="str">
        <f>IF(Tabla2[[#This Row],[Productos ]]="","",'[1]Formulario PPGR1'!#REF!)</f>
        <v/>
      </c>
      <c r="G260" s="92"/>
      <c r="H260" s="92"/>
      <c r="I260" s="92"/>
      <c r="J260" s="93"/>
      <c r="K260" s="93"/>
      <c r="L260" s="93"/>
      <c r="M260" s="93"/>
      <c r="N260" s="93"/>
      <c r="O260" s="93"/>
      <c r="P260" s="93"/>
      <c r="Q260" s="93"/>
      <c r="R260" s="93"/>
      <c r="S260" s="93"/>
      <c r="T260" s="93"/>
      <c r="U260" s="93"/>
      <c r="V260" s="94">
        <f>SUM(Tabla2[[#This Row],[Ene]:[Dic]])</f>
        <v>0</v>
      </c>
      <c r="W260" s="81"/>
      <c r="X260" s="81"/>
      <c r="Y260" s="92"/>
      <c r="Z260" s="95"/>
    </row>
    <row r="261" spans="2:26" s="39" customFormat="1" hidden="1" x14ac:dyDescent="0.2">
      <c r="B261" s="91" t="str">
        <f>IF(Tabla2[[#This Row],[Productos ]]="","",CONCATENATE(Tabla2[[#This Row],[POA]],".",Tabla2[[#This Row],[SRS]],".",Tabla2[[#This Row],[AREA]],".",Tabla2[[#This Row],[TIPO]]))</f>
        <v/>
      </c>
      <c r="C261" s="91" t="str">
        <f>IF(Tabla2[[#This Row],[Productos ]]="","",'[1]Formulario PPGR1'!#REF!)</f>
        <v/>
      </c>
      <c r="D261" s="91" t="str">
        <f>IF(Tabla2[[#This Row],[Productos ]]="","",'[1]Formulario PPGR1'!#REF!)</f>
        <v/>
      </c>
      <c r="E261" s="91" t="str">
        <f>IF(Tabla2[[#This Row],[Productos ]]="","",'[1]Formulario PPGR1'!#REF!)</f>
        <v/>
      </c>
      <c r="F261" s="91" t="str">
        <f>IF(Tabla2[[#This Row],[Productos ]]="","",'[1]Formulario PPGR1'!#REF!)</f>
        <v/>
      </c>
      <c r="G261" s="92"/>
      <c r="H261" s="92"/>
      <c r="I261" s="92"/>
      <c r="J261" s="93"/>
      <c r="K261" s="93"/>
      <c r="L261" s="93"/>
      <c r="M261" s="93"/>
      <c r="N261" s="93"/>
      <c r="O261" s="93"/>
      <c r="P261" s="93"/>
      <c r="Q261" s="93"/>
      <c r="R261" s="93"/>
      <c r="S261" s="93"/>
      <c r="T261" s="93"/>
      <c r="U261" s="93"/>
      <c r="V261" s="94">
        <f>SUM(Tabla2[[#This Row],[Ene]:[Dic]])</f>
        <v>0</v>
      </c>
      <c r="W261" s="81"/>
      <c r="X261" s="81"/>
      <c r="Y261" s="92"/>
      <c r="Z261" s="95"/>
    </row>
    <row r="262" spans="2:26" s="39" customFormat="1" hidden="1" x14ac:dyDescent="0.2">
      <c r="B262" s="91" t="str">
        <f>IF(Tabla2[[#This Row],[Productos ]]="","",CONCATENATE(Tabla2[[#This Row],[POA]],".",Tabla2[[#This Row],[SRS]],".",Tabla2[[#This Row],[AREA]],".",Tabla2[[#This Row],[TIPO]]))</f>
        <v/>
      </c>
      <c r="C262" s="91" t="str">
        <f>IF(Tabla2[[#This Row],[Productos ]]="","",'[1]Formulario PPGR1'!#REF!)</f>
        <v/>
      </c>
      <c r="D262" s="91" t="str">
        <f>IF(Tabla2[[#This Row],[Productos ]]="","",'[1]Formulario PPGR1'!#REF!)</f>
        <v/>
      </c>
      <c r="E262" s="91" t="str">
        <f>IF(Tabla2[[#This Row],[Productos ]]="","",'[1]Formulario PPGR1'!#REF!)</f>
        <v/>
      </c>
      <c r="F262" s="91" t="str">
        <f>IF(Tabla2[[#This Row],[Productos ]]="","",'[1]Formulario PPGR1'!#REF!)</f>
        <v/>
      </c>
      <c r="G262" s="92"/>
      <c r="H262" s="92"/>
      <c r="I262" s="92"/>
      <c r="J262" s="93"/>
      <c r="K262" s="93"/>
      <c r="L262" s="93"/>
      <c r="M262" s="93"/>
      <c r="N262" s="93"/>
      <c r="O262" s="93"/>
      <c r="P262" s="93"/>
      <c r="Q262" s="93"/>
      <c r="R262" s="93"/>
      <c r="S262" s="93"/>
      <c r="T262" s="93"/>
      <c r="U262" s="93"/>
      <c r="V262" s="94">
        <f>SUM(Tabla2[[#This Row],[Ene]:[Dic]])</f>
        <v>0</v>
      </c>
      <c r="W262" s="81"/>
      <c r="X262" s="81"/>
      <c r="Y262" s="92"/>
      <c r="Z262" s="95"/>
    </row>
    <row r="263" spans="2:26" s="39" customFormat="1" hidden="1" x14ac:dyDescent="0.2">
      <c r="B263" s="91" t="str">
        <f>IF(Tabla2[[#This Row],[Productos ]]="","",CONCATENATE(Tabla2[[#This Row],[POA]],".",Tabla2[[#This Row],[SRS]],".",Tabla2[[#This Row],[AREA]],".",Tabla2[[#This Row],[TIPO]]))</f>
        <v/>
      </c>
      <c r="C263" s="91" t="str">
        <f>IF(Tabla2[[#This Row],[Productos ]]="","",'[1]Formulario PPGR1'!#REF!)</f>
        <v/>
      </c>
      <c r="D263" s="91" t="str">
        <f>IF(Tabla2[[#This Row],[Productos ]]="","",'[1]Formulario PPGR1'!#REF!)</f>
        <v/>
      </c>
      <c r="E263" s="91" t="str">
        <f>IF(Tabla2[[#This Row],[Productos ]]="","",'[1]Formulario PPGR1'!#REF!)</f>
        <v/>
      </c>
      <c r="F263" s="91" t="str">
        <f>IF(Tabla2[[#This Row],[Productos ]]="","",'[1]Formulario PPGR1'!#REF!)</f>
        <v/>
      </c>
      <c r="G263" s="92"/>
      <c r="H263" s="92"/>
      <c r="I263" s="92"/>
      <c r="J263" s="93"/>
      <c r="K263" s="93"/>
      <c r="L263" s="93"/>
      <c r="M263" s="93"/>
      <c r="N263" s="93"/>
      <c r="O263" s="93"/>
      <c r="P263" s="93"/>
      <c r="Q263" s="93"/>
      <c r="R263" s="93"/>
      <c r="S263" s="93"/>
      <c r="T263" s="93"/>
      <c r="U263" s="93"/>
      <c r="V263" s="94">
        <f>SUM(Tabla2[[#This Row],[Ene]:[Dic]])</f>
        <v>0</v>
      </c>
      <c r="W263" s="81"/>
      <c r="X263" s="81"/>
      <c r="Y263" s="92"/>
      <c r="Z263" s="95"/>
    </row>
    <row r="264" spans="2:26" s="39" customFormat="1" hidden="1" x14ac:dyDescent="0.2">
      <c r="B264" s="91" t="str">
        <f>IF(Tabla2[[#This Row],[Productos ]]="","",CONCATENATE(Tabla2[[#This Row],[POA]],".",Tabla2[[#This Row],[SRS]],".",Tabla2[[#This Row],[AREA]],".",Tabla2[[#This Row],[TIPO]]))</f>
        <v/>
      </c>
      <c r="C264" s="91" t="str">
        <f>IF(Tabla2[[#This Row],[Productos ]]="","",'[1]Formulario PPGR1'!#REF!)</f>
        <v/>
      </c>
      <c r="D264" s="91" t="str">
        <f>IF(Tabla2[[#This Row],[Productos ]]="","",'[1]Formulario PPGR1'!#REF!)</f>
        <v/>
      </c>
      <c r="E264" s="91" t="str">
        <f>IF(Tabla2[[#This Row],[Productos ]]="","",'[1]Formulario PPGR1'!#REF!)</f>
        <v/>
      </c>
      <c r="F264" s="91" t="str">
        <f>IF(Tabla2[[#This Row],[Productos ]]="","",'[1]Formulario PPGR1'!#REF!)</f>
        <v/>
      </c>
      <c r="G264" s="92"/>
      <c r="H264" s="92"/>
      <c r="I264" s="92"/>
      <c r="J264" s="93"/>
      <c r="K264" s="93"/>
      <c r="L264" s="93"/>
      <c r="M264" s="93"/>
      <c r="N264" s="93"/>
      <c r="O264" s="93"/>
      <c r="P264" s="93"/>
      <c r="Q264" s="93"/>
      <c r="R264" s="93"/>
      <c r="S264" s="93"/>
      <c r="T264" s="93"/>
      <c r="U264" s="93"/>
      <c r="V264" s="94">
        <f>SUM(Tabla2[[#This Row],[Ene]:[Dic]])</f>
        <v>0</v>
      </c>
      <c r="W264" s="81"/>
      <c r="X264" s="81"/>
      <c r="Y264" s="92"/>
      <c r="Z264" s="95"/>
    </row>
    <row r="265" spans="2:26" s="39" customFormat="1" hidden="1" x14ac:dyDescent="0.2">
      <c r="B265" s="91" t="str">
        <f>IF(Tabla2[[#This Row],[Productos ]]="","",CONCATENATE(Tabla2[[#This Row],[POA]],".",Tabla2[[#This Row],[SRS]],".",Tabla2[[#This Row],[AREA]],".",Tabla2[[#This Row],[TIPO]]))</f>
        <v/>
      </c>
      <c r="C265" s="91" t="str">
        <f>IF(Tabla2[[#This Row],[Productos ]]="","",'[1]Formulario PPGR1'!#REF!)</f>
        <v/>
      </c>
      <c r="D265" s="91" t="str">
        <f>IF(Tabla2[[#This Row],[Productos ]]="","",'[1]Formulario PPGR1'!#REF!)</f>
        <v/>
      </c>
      <c r="E265" s="91" t="str">
        <f>IF(Tabla2[[#This Row],[Productos ]]="","",'[1]Formulario PPGR1'!#REF!)</f>
        <v/>
      </c>
      <c r="F265" s="91" t="str">
        <f>IF(Tabla2[[#This Row],[Productos ]]="","",'[1]Formulario PPGR1'!#REF!)</f>
        <v/>
      </c>
      <c r="G265" s="92"/>
      <c r="H265" s="92"/>
      <c r="I265" s="92"/>
      <c r="J265" s="93"/>
      <c r="K265" s="93"/>
      <c r="L265" s="93"/>
      <c r="M265" s="93"/>
      <c r="N265" s="93"/>
      <c r="O265" s="93"/>
      <c r="P265" s="93"/>
      <c r="Q265" s="93"/>
      <c r="R265" s="93"/>
      <c r="S265" s="93"/>
      <c r="T265" s="93"/>
      <c r="U265" s="93"/>
      <c r="V265" s="94">
        <f>SUM(Tabla2[[#This Row],[Ene]:[Dic]])</f>
        <v>0</v>
      </c>
      <c r="W265" s="81"/>
      <c r="X265" s="81"/>
      <c r="Y265" s="92"/>
      <c r="Z265" s="95"/>
    </row>
    <row r="266" spans="2:26" s="39" customFormat="1" hidden="1" x14ac:dyDescent="0.2">
      <c r="B266" s="91" t="str">
        <f>IF(Tabla2[[#This Row],[Productos ]]="","",CONCATENATE(Tabla2[[#This Row],[POA]],".",Tabla2[[#This Row],[SRS]],".",Tabla2[[#This Row],[AREA]],".",Tabla2[[#This Row],[TIPO]]))</f>
        <v/>
      </c>
      <c r="C266" s="91" t="str">
        <f>IF(Tabla2[[#This Row],[Productos ]]="","",'[1]Formulario PPGR1'!#REF!)</f>
        <v/>
      </c>
      <c r="D266" s="91" t="str">
        <f>IF(Tabla2[[#This Row],[Productos ]]="","",'[1]Formulario PPGR1'!#REF!)</f>
        <v/>
      </c>
      <c r="E266" s="91" t="str">
        <f>IF(Tabla2[[#This Row],[Productos ]]="","",'[1]Formulario PPGR1'!#REF!)</f>
        <v/>
      </c>
      <c r="F266" s="91" t="str">
        <f>IF(Tabla2[[#This Row],[Productos ]]="","",'[1]Formulario PPGR1'!#REF!)</f>
        <v/>
      </c>
      <c r="G266" s="92"/>
      <c r="H266" s="92"/>
      <c r="I266" s="92"/>
      <c r="J266" s="93"/>
      <c r="K266" s="93"/>
      <c r="L266" s="93"/>
      <c r="M266" s="93"/>
      <c r="N266" s="93"/>
      <c r="O266" s="93"/>
      <c r="P266" s="93"/>
      <c r="Q266" s="93"/>
      <c r="R266" s="93"/>
      <c r="S266" s="93"/>
      <c r="T266" s="93"/>
      <c r="U266" s="93"/>
      <c r="V266" s="94">
        <f>SUM(Tabla2[[#This Row],[Ene]:[Dic]])</f>
        <v>0</v>
      </c>
      <c r="W266" s="81"/>
      <c r="X266" s="81"/>
      <c r="Y266" s="92"/>
      <c r="Z266" s="95"/>
    </row>
    <row r="267" spans="2:26" s="39" customFormat="1" hidden="1" x14ac:dyDescent="0.2">
      <c r="B267" s="91" t="str">
        <f>IF(Tabla2[[#This Row],[Productos ]]="","",CONCATENATE(Tabla2[[#This Row],[POA]],".",Tabla2[[#This Row],[SRS]],".",Tabla2[[#This Row],[AREA]],".",Tabla2[[#This Row],[TIPO]]))</f>
        <v/>
      </c>
      <c r="C267" s="91" t="str">
        <f>IF(Tabla2[[#This Row],[Productos ]]="","",'[1]Formulario PPGR1'!#REF!)</f>
        <v/>
      </c>
      <c r="D267" s="91" t="str">
        <f>IF(Tabla2[[#This Row],[Productos ]]="","",'[1]Formulario PPGR1'!#REF!)</f>
        <v/>
      </c>
      <c r="E267" s="91" t="str">
        <f>IF(Tabla2[[#This Row],[Productos ]]="","",'[1]Formulario PPGR1'!#REF!)</f>
        <v/>
      </c>
      <c r="F267" s="91" t="str">
        <f>IF(Tabla2[[#This Row],[Productos ]]="","",'[1]Formulario PPGR1'!#REF!)</f>
        <v/>
      </c>
      <c r="G267" s="92"/>
      <c r="H267" s="92"/>
      <c r="I267" s="92"/>
      <c r="J267" s="93"/>
      <c r="K267" s="93"/>
      <c r="L267" s="93"/>
      <c r="M267" s="93"/>
      <c r="N267" s="93"/>
      <c r="O267" s="93"/>
      <c r="P267" s="93"/>
      <c r="Q267" s="93"/>
      <c r="R267" s="93"/>
      <c r="S267" s="93"/>
      <c r="T267" s="93"/>
      <c r="U267" s="93"/>
      <c r="V267" s="94">
        <f>SUM(Tabla2[[#This Row],[Ene]:[Dic]])</f>
        <v>0</v>
      </c>
      <c r="W267" s="81"/>
      <c r="X267" s="81"/>
      <c r="Y267" s="92"/>
      <c r="Z267" s="95"/>
    </row>
    <row r="268" spans="2:26" s="39" customFormat="1" hidden="1" x14ac:dyDescent="0.2">
      <c r="B268" s="91" t="str">
        <f>IF(Tabla2[[#This Row],[Productos ]]="","",CONCATENATE(Tabla2[[#This Row],[POA]],".",Tabla2[[#This Row],[SRS]],".",Tabla2[[#This Row],[AREA]],".",Tabla2[[#This Row],[TIPO]]))</f>
        <v/>
      </c>
      <c r="C268" s="91" t="str">
        <f>IF(Tabla2[[#This Row],[Productos ]]="","",'[1]Formulario PPGR1'!#REF!)</f>
        <v/>
      </c>
      <c r="D268" s="91" t="str">
        <f>IF(Tabla2[[#This Row],[Productos ]]="","",'[1]Formulario PPGR1'!#REF!)</f>
        <v/>
      </c>
      <c r="E268" s="91" t="str">
        <f>IF(Tabla2[[#This Row],[Productos ]]="","",'[1]Formulario PPGR1'!#REF!)</f>
        <v/>
      </c>
      <c r="F268" s="91" t="str">
        <f>IF(Tabla2[[#This Row],[Productos ]]="","",'[1]Formulario PPGR1'!#REF!)</f>
        <v/>
      </c>
      <c r="G268" s="92"/>
      <c r="H268" s="92"/>
      <c r="I268" s="92"/>
      <c r="J268" s="93"/>
      <c r="K268" s="93"/>
      <c r="L268" s="93"/>
      <c r="M268" s="93"/>
      <c r="N268" s="93"/>
      <c r="O268" s="93"/>
      <c r="P268" s="93"/>
      <c r="Q268" s="93"/>
      <c r="R268" s="93"/>
      <c r="S268" s="93"/>
      <c r="T268" s="93"/>
      <c r="U268" s="93"/>
      <c r="V268" s="94">
        <f>SUM(Tabla2[[#This Row],[Ene]:[Dic]])</f>
        <v>0</v>
      </c>
      <c r="W268" s="81"/>
      <c r="X268" s="81"/>
      <c r="Y268" s="92"/>
      <c r="Z268" s="95"/>
    </row>
    <row r="269" spans="2:26" s="39" customFormat="1" hidden="1" x14ac:dyDescent="0.2">
      <c r="B269" s="91" t="str">
        <f>IF(Tabla2[[#This Row],[Productos ]]="","",CONCATENATE(Tabla2[[#This Row],[POA]],".",Tabla2[[#This Row],[SRS]],".",Tabla2[[#This Row],[AREA]],".",Tabla2[[#This Row],[TIPO]]))</f>
        <v/>
      </c>
      <c r="C269" s="91" t="str">
        <f>IF(Tabla2[[#This Row],[Productos ]]="","",'[1]Formulario PPGR1'!#REF!)</f>
        <v/>
      </c>
      <c r="D269" s="91" t="str">
        <f>IF(Tabla2[[#This Row],[Productos ]]="","",'[1]Formulario PPGR1'!#REF!)</f>
        <v/>
      </c>
      <c r="E269" s="91" t="str">
        <f>IF(Tabla2[[#This Row],[Productos ]]="","",'[1]Formulario PPGR1'!#REF!)</f>
        <v/>
      </c>
      <c r="F269" s="91" t="str">
        <f>IF(Tabla2[[#This Row],[Productos ]]="","",'[1]Formulario PPGR1'!#REF!)</f>
        <v/>
      </c>
      <c r="G269" s="92"/>
      <c r="H269" s="92"/>
      <c r="I269" s="92"/>
      <c r="J269" s="93"/>
      <c r="K269" s="93"/>
      <c r="L269" s="93"/>
      <c r="M269" s="93"/>
      <c r="N269" s="93"/>
      <c r="O269" s="93"/>
      <c r="P269" s="93"/>
      <c r="Q269" s="93"/>
      <c r="R269" s="93"/>
      <c r="S269" s="93"/>
      <c r="T269" s="93"/>
      <c r="U269" s="93"/>
      <c r="V269" s="94">
        <f>SUM(Tabla2[[#This Row],[Ene]:[Dic]])</f>
        <v>0</v>
      </c>
      <c r="W269" s="81"/>
      <c r="X269" s="81"/>
      <c r="Y269" s="92"/>
      <c r="Z269" s="95"/>
    </row>
    <row r="270" spans="2:26" s="39" customFormat="1" hidden="1" x14ac:dyDescent="0.2">
      <c r="B270" s="91" t="str">
        <f>IF(Tabla2[[#This Row],[Productos ]]="","",CONCATENATE(Tabla2[[#This Row],[POA]],".",Tabla2[[#This Row],[SRS]],".",Tabla2[[#This Row],[AREA]],".",Tabla2[[#This Row],[TIPO]]))</f>
        <v/>
      </c>
      <c r="C270" s="91" t="str">
        <f>IF(Tabla2[[#This Row],[Productos ]]="","",'[1]Formulario PPGR1'!#REF!)</f>
        <v/>
      </c>
      <c r="D270" s="91" t="str">
        <f>IF(Tabla2[[#This Row],[Productos ]]="","",'[1]Formulario PPGR1'!#REF!)</f>
        <v/>
      </c>
      <c r="E270" s="91" t="str">
        <f>IF(Tabla2[[#This Row],[Productos ]]="","",'[1]Formulario PPGR1'!#REF!)</f>
        <v/>
      </c>
      <c r="F270" s="91" t="str">
        <f>IF(Tabla2[[#This Row],[Productos ]]="","",'[1]Formulario PPGR1'!#REF!)</f>
        <v/>
      </c>
      <c r="G270" s="92"/>
      <c r="H270" s="92"/>
      <c r="I270" s="92"/>
      <c r="J270" s="93"/>
      <c r="K270" s="93"/>
      <c r="L270" s="93"/>
      <c r="M270" s="93"/>
      <c r="N270" s="93"/>
      <c r="O270" s="93"/>
      <c r="P270" s="93"/>
      <c r="Q270" s="93"/>
      <c r="R270" s="93"/>
      <c r="S270" s="93"/>
      <c r="T270" s="93"/>
      <c r="U270" s="93"/>
      <c r="V270" s="94">
        <f>SUM(Tabla2[[#This Row],[Ene]:[Dic]])</f>
        <v>0</v>
      </c>
      <c r="W270" s="81"/>
      <c r="X270" s="81"/>
      <c r="Y270" s="92"/>
      <c r="Z270" s="95"/>
    </row>
    <row r="271" spans="2:26" s="39" customFormat="1" hidden="1" x14ac:dyDescent="0.2">
      <c r="B271" s="91" t="str">
        <f>IF(Tabla2[[#This Row],[Productos ]]="","",CONCATENATE(Tabla2[[#This Row],[POA]],".",Tabla2[[#This Row],[SRS]],".",Tabla2[[#This Row],[AREA]],".",Tabla2[[#This Row],[TIPO]]))</f>
        <v/>
      </c>
      <c r="C271" s="91" t="str">
        <f>IF(Tabla2[[#This Row],[Productos ]]="","",'[1]Formulario PPGR1'!#REF!)</f>
        <v/>
      </c>
      <c r="D271" s="91" t="str">
        <f>IF(Tabla2[[#This Row],[Productos ]]="","",'[1]Formulario PPGR1'!#REF!)</f>
        <v/>
      </c>
      <c r="E271" s="91" t="str">
        <f>IF(Tabla2[[#This Row],[Productos ]]="","",'[1]Formulario PPGR1'!#REF!)</f>
        <v/>
      </c>
      <c r="F271" s="91" t="str">
        <f>IF(Tabla2[[#This Row],[Productos ]]="","",'[1]Formulario PPGR1'!#REF!)</f>
        <v/>
      </c>
      <c r="G271" s="92"/>
      <c r="H271" s="92"/>
      <c r="I271" s="92"/>
      <c r="J271" s="93"/>
      <c r="K271" s="93"/>
      <c r="L271" s="93"/>
      <c r="M271" s="93"/>
      <c r="N271" s="93"/>
      <c r="O271" s="93"/>
      <c r="P271" s="93"/>
      <c r="Q271" s="93"/>
      <c r="R271" s="93"/>
      <c r="S271" s="93"/>
      <c r="T271" s="93"/>
      <c r="U271" s="93"/>
      <c r="V271" s="94">
        <f>SUM(Tabla2[[#This Row],[Ene]:[Dic]])</f>
        <v>0</v>
      </c>
      <c r="W271" s="81"/>
      <c r="X271" s="81"/>
      <c r="Y271" s="92"/>
      <c r="Z271" s="95"/>
    </row>
    <row r="272" spans="2:26" s="39" customFormat="1" hidden="1" x14ac:dyDescent="0.2">
      <c r="B272" s="91" t="str">
        <f>IF(Tabla2[[#This Row],[Productos ]]="","",CONCATENATE(Tabla2[[#This Row],[POA]],".",Tabla2[[#This Row],[SRS]],".",Tabla2[[#This Row],[AREA]],".",Tabla2[[#This Row],[TIPO]]))</f>
        <v/>
      </c>
      <c r="C272" s="91" t="str">
        <f>IF(Tabla2[[#This Row],[Productos ]]="","",'[1]Formulario PPGR1'!#REF!)</f>
        <v/>
      </c>
      <c r="D272" s="91" t="str">
        <f>IF(Tabla2[[#This Row],[Productos ]]="","",'[1]Formulario PPGR1'!#REF!)</f>
        <v/>
      </c>
      <c r="E272" s="91" t="str">
        <f>IF(Tabla2[[#This Row],[Productos ]]="","",'[1]Formulario PPGR1'!#REF!)</f>
        <v/>
      </c>
      <c r="F272" s="91" t="str">
        <f>IF(Tabla2[[#This Row],[Productos ]]="","",'[1]Formulario PPGR1'!#REF!)</f>
        <v/>
      </c>
      <c r="G272" s="92"/>
      <c r="H272" s="92"/>
      <c r="I272" s="92"/>
      <c r="J272" s="93"/>
      <c r="K272" s="93"/>
      <c r="L272" s="93"/>
      <c r="M272" s="93"/>
      <c r="N272" s="93"/>
      <c r="O272" s="93"/>
      <c r="P272" s="93"/>
      <c r="Q272" s="93"/>
      <c r="R272" s="93"/>
      <c r="S272" s="93"/>
      <c r="T272" s="93"/>
      <c r="U272" s="93"/>
      <c r="V272" s="94">
        <f>SUM(Tabla2[[#This Row],[Ene]:[Dic]])</f>
        <v>0</v>
      </c>
      <c r="W272" s="81"/>
      <c r="X272" s="81"/>
      <c r="Y272" s="92"/>
      <c r="Z272" s="95"/>
    </row>
    <row r="273" spans="2:26" s="39" customFormat="1" hidden="1" x14ac:dyDescent="0.2">
      <c r="B273" s="91" t="str">
        <f>IF(Tabla2[[#This Row],[Productos ]]="","",CONCATENATE(Tabla2[[#This Row],[POA]],".",Tabla2[[#This Row],[SRS]],".",Tabla2[[#This Row],[AREA]],".",Tabla2[[#This Row],[TIPO]]))</f>
        <v/>
      </c>
      <c r="C273" s="91" t="str">
        <f>IF(Tabla2[[#This Row],[Productos ]]="","",'[1]Formulario PPGR1'!#REF!)</f>
        <v/>
      </c>
      <c r="D273" s="91" t="str">
        <f>IF(Tabla2[[#This Row],[Productos ]]="","",'[1]Formulario PPGR1'!#REF!)</f>
        <v/>
      </c>
      <c r="E273" s="91" t="str">
        <f>IF(Tabla2[[#This Row],[Productos ]]="","",'[1]Formulario PPGR1'!#REF!)</f>
        <v/>
      </c>
      <c r="F273" s="91" t="str">
        <f>IF(Tabla2[[#This Row],[Productos ]]="","",'[1]Formulario PPGR1'!#REF!)</f>
        <v/>
      </c>
      <c r="G273" s="92"/>
      <c r="H273" s="92"/>
      <c r="I273" s="92"/>
      <c r="J273" s="93"/>
      <c r="K273" s="93"/>
      <c r="L273" s="93"/>
      <c r="M273" s="93"/>
      <c r="N273" s="93"/>
      <c r="O273" s="93"/>
      <c r="P273" s="93"/>
      <c r="Q273" s="93"/>
      <c r="R273" s="93"/>
      <c r="S273" s="93"/>
      <c r="T273" s="93"/>
      <c r="U273" s="93"/>
      <c r="V273" s="94">
        <f>SUM(Tabla2[[#This Row],[Ene]:[Dic]])</f>
        <v>0</v>
      </c>
      <c r="W273" s="81"/>
      <c r="X273" s="81"/>
      <c r="Y273" s="92"/>
      <c r="Z273" s="95"/>
    </row>
    <row r="274" spans="2:26" s="39" customFormat="1" hidden="1" x14ac:dyDescent="0.2">
      <c r="B274" s="91" t="str">
        <f>IF(Tabla2[[#This Row],[Productos ]]="","",CONCATENATE(Tabla2[[#This Row],[POA]],".",Tabla2[[#This Row],[SRS]],".",Tabla2[[#This Row],[AREA]],".",Tabla2[[#This Row],[TIPO]]))</f>
        <v/>
      </c>
      <c r="C274" s="91" t="str">
        <f>IF(Tabla2[[#This Row],[Productos ]]="","",'[1]Formulario PPGR1'!#REF!)</f>
        <v/>
      </c>
      <c r="D274" s="91" t="str">
        <f>IF(Tabla2[[#This Row],[Productos ]]="","",'[1]Formulario PPGR1'!#REF!)</f>
        <v/>
      </c>
      <c r="E274" s="91" t="str">
        <f>IF(Tabla2[[#This Row],[Productos ]]="","",'[1]Formulario PPGR1'!#REF!)</f>
        <v/>
      </c>
      <c r="F274" s="91" t="str">
        <f>IF(Tabla2[[#This Row],[Productos ]]="","",'[1]Formulario PPGR1'!#REF!)</f>
        <v/>
      </c>
      <c r="G274" s="92"/>
      <c r="H274" s="92"/>
      <c r="I274" s="92"/>
      <c r="J274" s="93"/>
      <c r="K274" s="93"/>
      <c r="L274" s="93"/>
      <c r="M274" s="93"/>
      <c r="N274" s="93"/>
      <c r="O274" s="93"/>
      <c r="P274" s="93"/>
      <c r="Q274" s="93"/>
      <c r="R274" s="93"/>
      <c r="S274" s="93"/>
      <c r="T274" s="93"/>
      <c r="U274" s="93"/>
      <c r="V274" s="94">
        <f>SUM(Tabla2[[#This Row],[Ene]:[Dic]])</f>
        <v>0</v>
      </c>
      <c r="W274" s="81"/>
      <c r="X274" s="81"/>
      <c r="Y274" s="92"/>
      <c r="Z274" s="95"/>
    </row>
    <row r="275" spans="2:26" s="39" customFormat="1" hidden="1" x14ac:dyDescent="0.2">
      <c r="B275" s="91" t="str">
        <f>IF(Tabla2[[#This Row],[Productos ]]="","",CONCATENATE(Tabla2[[#This Row],[POA]],".",Tabla2[[#This Row],[SRS]],".",Tabla2[[#This Row],[AREA]],".",Tabla2[[#This Row],[TIPO]]))</f>
        <v/>
      </c>
      <c r="C275" s="91" t="str">
        <f>IF(Tabla2[[#This Row],[Productos ]]="","",'[1]Formulario PPGR1'!#REF!)</f>
        <v/>
      </c>
      <c r="D275" s="91" t="str">
        <f>IF(Tabla2[[#This Row],[Productos ]]="","",'[1]Formulario PPGR1'!#REF!)</f>
        <v/>
      </c>
      <c r="E275" s="91" t="str">
        <f>IF(Tabla2[[#This Row],[Productos ]]="","",'[1]Formulario PPGR1'!#REF!)</f>
        <v/>
      </c>
      <c r="F275" s="91" t="str">
        <f>IF(Tabla2[[#This Row],[Productos ]]="","",'[1]Formulario PPGR1'!#REF!)</f>
        <v/>
      </c>
      <c r="G275" s="92"/>
      <c r="H275" s="92"/>
      <c r="I275" s="92"/>
      <c r="J275" s="93"/>
      <c r="K275" s="93"/>
      <c r="L275" s="93"/>
      <c r="M275" s="93"/>
      <c r="N275" s="93"/>
      <c r="O275" s="93"/>
      <c r="P275" s="93"/>
      <c r="Q275" s="93"/>
      <c r="R275" s="93"/>
      <c r="S275" s="93"/>
      <c r="T275" s="93"/>
      <c r="U275" s="93"/>
      <c r="V275" s="94">
        <f>SUM(Tabla2[[#This Row],[Ene]:[Dic]])</f>
        <v>0</v>
      </c>
      <c r="W275" s="81"/>
      <c r="X275" s="81"/>
      <c r="Y275" s="92"/>
      <c r="Z275" s="95"/>
    </row>
    <row r="276" spans="2:26" s="39" customFormat="1" hidden="1" x14ac:dyDescent="0.2">
      <c r="B276" s="91" t="str">
        <f>IF(Tabla2[[#This Row],[Productos ]]="","",CONCATENATE(Tabla2[[#This Row],[POA]],".",Tabla2[[#This Row],[SRS]],".",Tabla2[[#This Row],[AREA]],".",Tabla2[[#This Row],[TIPO]]))</f>
        <v/>
      </c>
      <c r="C276" s="91" t="str">
        <f>IF(Tabla2[[#This Row],[Productos ]]="","",'[1]Formulario PPGR1'!#REF!)</f>
        <v/>
      </c>
      <c r="D276" s="91" t="str">
        <f>IF(Tabla2[[#This Row],[Productos ]]="","",'[1]Formulario PPGR1'!#REF!)</f>
        <v/>
      </c>
      <c r="E276" s="91" t="str">
        <f>IF(Tabla2[[#This Row],[Productos ]]="","",'[1]Formulario PPGR1'!#REF!)</f>
        <v/>
      </c>
      <c r="F276" s="91" t="str">
        <f>IF(Tabla2[[#This Row],[Productos ]]="","",'[1]Formulario PPGR1'!#REF!)</f>
        <v/>
      </c>
      <c r="G276" s="92"/>
      <c r="H276" s="92"/>
      <c r="I276" s="92"/>
      <c r="J276" s="93"/>
      <c r="K276" s="93"/>
      <c r="L276" s="93"/>
      <c r="M276" s="93"/>
      <c r="N276" s="93"/>
      <c r="O276" s="93"/>
      <c r="P276" s="93"/>
      <c r="Q276" s="93"/>
      <c r="R276" s="93"/>
      <c r="S276" s="93"/>
      <c r="T276" s="93"/>
      <c r="U276" s="93"/>
      <c r="V276" s="94">
        <f>SUM(Tabla2[[#This Row],[Ene]:[Dic]])</f>
        <v>0</v>
      </c>
      <c r="W276" s="81"/>
      <c r="X276" s="81"/>
      <c r="Y276" s="92"/>
      <c r="Z276" s="95"/>
    </row>
    <row r="277" spans="2:26" s="39" customFormat="1" hidden="1" x14ac:dyDescent="0.2">
      <c r="B277" s="91" t="str">
        <f>IF(Tabla2[[#This Row],[Productos ]]="","",CONCATENATE(Tabla2[[#This Row],[POA]],".",Tabla2[[#This Row],[SRS]],".",Tabla2[[#This Row],[AREA]],".",Tabla2[[#This Row],[TIPO]]))</f>
        <v/>
      </c>
      <c r="C277" s="91" t="str">
        <f>IF(Tabla2[[#This Row],[Productos ]]="","",'[1]Formulario PPGR1'!#REF!)</f>
        <v/>
      </c>
      <c r="D277" s="91" t="str">
        <f>IF(Tabla2[[#This Row],[Productos ]]="","",'[1]Formulario PPGR1'!#REF!)</f>
        <v/>
      </c>
      <c r="E277" s="91" t="str">
        <f>IF(Tabla2[[#This Row],[Productos ]]="","",'[1]Formulario PPGR1'!#REF!)</f>
        <v/>
      </c>
      <c r="F277" s="91" t="str">
        <f>IF(Tabla2[[#This Row],[Productos ]]="","",'[1]Formulario PPGR1'!#REF!)</f>
        <v/>
      </c>
      <c r="G277" s="92"/>
      <c r="H277" s="92"/>
      <c r="I277" s="92"/>
      <c r="J277" s="93"/>
      <c r="K277" s="93"/>
      <c r="L277" s="93"/>
      <c r="M277" s="93"/>
      <c r="N277" s="93"/>
      <c r="O277" s="93"/>
      <c r="P277" s="93"/>
      <c r="Q277" s="93"/>
      <c r="R277" s="93"/>
      <c r="S277" s="93"/>
      <c r="T277" s="93"/>
      <c r="U277" s="93"/>
      <c r="V277" s="94">
        <f>SUM(Tabla2[[#This Row],[Ene]:[Dic]])</f>
        <v>0</v>
      </c>
      <c r="W277" s="81"/>
      <c r="X277" s="81"/>
      <c r="Y277" s="92"/>
      <c r="Z277" s="95"/>
    </row>
    <row r="278" spans="2:26" s="39" customFormat="1" hidden="1" x14ac:dyDescent="0.2">
      <c r="B278" s="91" t="str">
        <f>IF(Tabla2[[#This Row],[Productos ]]="","",CONCATENATE(Tabla2[[#This Row],[POA]],".",Tabla2[[#This Row],[SRS]],".",Tabla2[[#This Row],[AREA]],".",Tabla2[[#This Row],[TIPO]]))</f>
        <v/>
      </c>
      <c r="C278" s="91" t="str">
        <f>IF(Tabla2[[#This Row],[Productos ]]="","",'[1]Formulario PPGR1'!#REF!)</f>
        <v/>
      </c>
      <c r="D278" s="91" t="str">
        <f>IF(Tabla2[[#This Row],[Productos ]]="","",'[1]Formulario PPGR1'!#REF!)</f>
        <v/>
      </c>
      <c r="E278" s="91" t="str">
        <f>IF(Tabla2[[#This Row],[Productos ]]="","",'[1]Formulario PPGR1'!#REF!)</f>
        <v/>
      </c>
      <c r="F278" s="91" t="str">
        <f>IF(Tabla2[[#This Row],[Productos ]]="","",'[1]Formulario PPGR1'!#REF!)</f>
        <v/>
      </c>
      <c r="G278" s="92"/>
      <c r="H278" s="92"/>
      <c r="I278" s="92"/>
      <c r="J278" s="93"/>
      <c r="K278" s="93"/>
      <c r="L278" s="93"/>
      <c r="M278" s="93"/>
      <c r="N278" s="93"/>
      <c r="O278" s="93"/>
      <c r="P278" s="93"/>
      <c r="Q278" s="93"/>
      <c r="R278" s="93"/>
      <c r="S278" s="93"/>
      <c r="T278" s="93"/>
      <c r="U278" s="93"/>
      <c r="V278" s="94">
        <f>SUM(Tabla2[[#This Row],[Ene]:[Dic]])</f>
        <v>0</v>
      </c>
      <c r="W278" s="81"/>
      <c r="X278" s="81"/>
      <c r="Y278" s="92"/>
      <c r="Z278" s="95"/>
    </row>
    <row r="279" spans="2:26" s="39" customFormat="1" hidden="1" x14ac:dyDescent="0.2">
      <c r="B279" s="91" t="str">
        <f>IF(Tabla2[[#This Row],[Productos ]]="","",CONCATENATE(Tabla2[[#This Row],[POA]],".",Tabla2[[#This Row],[SRS]],".",Tabla2[[#This Row],[AREA]],".",Tabla2[[#This Row],[TIPO]]))</f>
        <v/>
      </c>
      <c r="C279" s="91" t="str">
        <f>IF(Tabla2[[#This Row],[Productos ]]="","",'[1]Formulario PPGR1'!#REF!)</f>
        <v/>
      </c>
      <c r="D279" s="91" t="str">
        <f>IF(Tabla2[[#This Row],[Productos ]]="","",'[1]Formulario PPGR1'!#REF!)</f>
        <v/>
      </c>
      <c r="E279" s="91" t="str">
        <f>IF(Tabla2[[#This Row],[Productos ]]="","",'[1]Formulario PPGR1'!#REF!)</f>
        <v/>
      </c>
      <c r="F279" s="91" t="str">
        <f>IF(Tabla2[[#This Row],[Productos ]]="","",'[1]Formulario PPGR1'!#REF!)</f>
        <v/>
      </c>
      <c r="G279" s="92"/>
      <c r="H279" s="92"/>
      <c r="I279" s="92"/>
      <c r="J279" s="93"/>
      <c r="K279" s="93"/>
      <c r="L279" s="93"/>
      <c r="M279" s="93"/>
      <c r="N279" s="93"/>
      <c r="O279" s="93"/>
      <c r="P279" s="93"/>
      <c r="Q279" s="93"/>
      <c r="R279" s="93"/>
      <c r="S279" s="93"/>
      <c r="T279" s="93"/>
      <c r="U279" s="93"/>
      <c r="V279" s="94">
        <f>SUM(Tabla2[[#This Row],[Ene]:[Dic]])</f>
        <v>0</v>
      </c>
      <c r="W279" s="81"/>
      <c r="X279" s="81"/>
      <c r="Y279" s="92"/>
      <c r="Z279" s="95"/>
    </row>
    <row r="280" spans="2:26" s="39" customFormat="1" hidden="1" x14ac:dyDescent="0.2">
      <c r="B280" s="91" t="str">
        <f>IF(Tabla2[[#This Row],[Productos ]]="","",CONCATENATE(Tabla2[[#This Row],[POA]],".",Tabla2[[#This Row],[SRS]],".",Tabla2[[#This Row],[AREA]],".",Tabla2[[#This Row],[TIPO]]))</f>
        <v/>
      </c>
      <c r="C280" s="91" t="str">
        <f>IF(Tabla2[[#This Row],[Productos ]]="","",'[1]Formulario PPGR1'!#REF!)</f>
        <v/>
      </c>
      <c r="D280" s="91" t="str">
        <f>IF(Tabla2[[#This Row],[Productos ]]="","",'[1]Formulario PPGR1'!#REF!)</f>
        <v/>
      </c>
      <c r="E280" s="91" t="str">
        <f>IF(Tabla2[[#This Row],[Productos ]]="","",'[1]Formulario PPGR1'!#REF!)</f>
        <v/>
      </c>
      <c r="F280" s="91" t="str">
        <f>IF(Tabla2[[#This Row],[Productos ]]="","",'[1]Formulario PPGR1'!#REF!)</f>
        <v/>
      </c>
      <c r="G280" s="92"/>
      <c r="H280" s="92"/>
      <c r="I280" s="92"/>
      <c r="J280" s="93"/>
      <c r="K280" s="93"/>
      <c r="L280" s="93"/>
      <c r="M280" s="93"/>
      <c r="N280" s="93"/>
      <c r="O280" s="93"/>
      <c r="P280" s="93"/>
      <c r="Q280" s="93"/>
      <c r="R280" s="93"/>
      <c r="S280" s="93"/>
      <c r="T280" s="93"/>
      <c r="U280" s="93"/>
      <c r="V280" s="94">
        <f>SUM(Tabla2[[#This Row],[Ene]:[Dic]])</f>
        <v>0</v>
      </c>
      <c r="W280" s="81"/>
      <c r="X280" s="81"/>
      <c r="Y280" s="92"/>
      <c r="Z280" s="95"/>
    </row>
    <row r="281" spans="2:26" s="39" customFormat="1" hidden="1" x14ac:dyDescent="0.2">
      <c r="B281" s="91" t="str">
        <f>IF(Tabla2[[#This Row],[Productos ]]="","",CONCATENATE(Tabla2[[#This Row],[POA]],".",Tabla2[[#This Row],[SRS]],".",Tabla2[[#This Row],[AREA]],".",Tabla2[[#This Row],[TIPO]]))</f>
        <v/>
      </c>
      <c r="C281" s="91" t="str">
        <f>IF(Tabla2[[#This Row],[Productos ]]="","",'[1]Formulario PPGR1'!#REF!)</f>
        <v/>
      </c>
      <c r="D281" s="91" t="str">
        <f>IF(Tabla2[[#This Row],[Productos ]]="","",'[1]Formulario PPGR1'!#REF!)</f>
        <v/>
      </c>
      <c r="E281" s="91" t="str">
        <f>IF(Tabla2[[#This Row],[Productos ]]="","",'[1]Formulario PPGR1'!#REF!)</f>
        <v/>
      </c>
      <c r="F281" s="91" t="str">
        <f>IF(Tabla2[[#This Row],[Productos ]]="","",'[1]Formulario PPGR1'!#REF!)</f>
        <v/>
      </c>
      <c r="G281" s="92"/>
      <c r="H281" s="92"/>
      <c r="I281" s="92"/>
      <c r="J281" s="93"/>
      <c r="K281" s="93"/>
      <c r="L281" s="93"/>
      <c r="M281" s="93"/>
      <c r="N281" s="93"/>
      <c r="O281" s="93"/>
      <c r="P281" s="93"/>
      <c r="Q281" s="93"/>
      <c r="R281" s="93"/>
      <c r="S281" s="93"/>
      <c r="T281" s="93"/>
      <c r="U281" s="93"/>
      <c r="V281" s="94">
        <f>SUM(Tabla2[[#This Row],[Ene]:[Dic]])</f>
        <v>0</v>
      </c>
      <c r="W281" s="81"/>
      <c r="X281" s="81"/>
      <c r="Y281" s="92"/>
      <c r="Z281" s="95"/>
    </row>
    <row r="282" spans="2:26" s="39" customFormat="1" hidden="1" x14ac:dyDescent="0.2">
      <c r="B282" s="91" t="str">
        <f>IF(Tabla2[[#This Row],[Productos ]]="","",CONCATENATE(Tabla2[[#This Row],[POA]],".",Tabla2[[#This Row],[SRS]],".",Tabla2[[#This Row],[AREA]],".",Tabla2[[#This Row],[TIPO]]))</f>
        <v/>
      </c>
      <c r="C282" s="91" t="str">
        <f>IF(Tabla2[[#This Row],[Productos ]]="","",'[1]Formulario PPGR1'!#REF!)</f>
        <v/>
      </c>
      <c r="D282" s="91" t="str">
        <f>IF(Tabla2[[#This Row],[Productos ]]="","",'[1]Formulario PPGR1'!#REF!)</f>
        <v/>
      </c>
      <c r="E282" s="91" t="str">
        <f>IF(Tabla2[[#This Row],[Productos ]]="","",'[1]Formulario PPGR1'!#REF!)</f>
        <v/>
      </c>
      <c r="F282" s="91" t="str">
        <f>IF(Tabla2[[#This Row],[Productos ]]="","",'[1]Formulario PPGR1'!#REF!)</f>
        <v/>
      </c>
      <c r="G282" s="92"/>
      <c r="H282" s="92"/>
      <c r="I282" s="92"/>
      <c r="J282" s="93"/>
      <c r="K282" s="93"/>
      <c r="L282" s="93"/>
      <c r="M282" s="93"/>
      <c r="N282" s="93"/>
      <c r="O282" s="93"/>
      <c r="P282" s="93"/>
      <c r="Q282" s="93"/>
      <c r="R282" s="93"/>
      <c r="S282" s="93"/>
      <c r="T282" s="93"/>
      <c r="U282" s="93"/>
      <c r="V282" s="94">
        <f>SUM(Tabla2[[#This Row],[Ene]:[Dic]])</f>
        <v>0</v>
      </c>
      <c r="W282" s="81"/>
      <c r="X282" s="81"/>
      <c r="Y282" s="92"/>
      <c r="Z282" s="95"/>
    </row>
    <row r="283" spans="2:26" s="39" customFormat="1" hidden="1" x14ac:dyDescent="0.2">
      <c r="B283" s="91" t="str">
        <f>IF(Tabla2[[#This Row],[Productos ]]="","",CONCATENATE(Tabla2[[#This Row],[POA]],".",Tabla2[[#This Row],[SRS]],".",Tabla2[[#This Row],[AREA]],".",Tabla2[[#This Row],[TIPO]]))</f>
        <v/>
      </c>
      <c r="C283" s="91" t="str">
        <f>IF(Tabla2[[#This Row],[Productos ]]="","",'[1]Formulario PPGR1'!#REF!)</f>
        <v/>
      </c>
      <c r="D283" s="91" t="str">
        <f>IF(Tabla2[[#This Row],[Productos ]]="","",'[1]Formulario PPGR1'!#REF!)</f>
        <v/>
      </c>
      <c r="E283" s="91" t="str">
        <f>IF(Tabla2[[#This Row],[Productos ]]="","",'[1]Formulario PPGR1'!#REF!)</f>
        <v/>
      </c>
      <c r="F283" s="91" t="str">
        <f>IF(Tabla2[[#This Row],[Productos ]]="","",'[1]Formulario PPGR1'!#REF!)</f>
        <v/>
      </c>
      <c r="G283" s="92"/>
      <c r="H283" s="92"/>
      <c r="I283" s="92"/>
      <c r="J283" s="93"/>
      <c r="K283" s="93"/>
      <c r="L283" s="93"/>
      <c r="M283" s="93"/>
      <c r="N283" s="93"/>
      <c r="O283" s="93"/>
      <c r="P283" s="93"/>
      <c r="Q283" s="93"/>
      <c r="R283" s="93"/>
      <c r="S283" s="93"/>
      <c r="T283" s="93"/>
      <c r="U283" s="93"/>
      <c r="V283" s="94">
        <f>SUM(Tabla2[[#This Row],[Ene]:[Dic]])</f>
        <v>0</v>
      </c>
      <c r="W283" s="81"/>
      <c r="X283" s="81"/>
      <c r="Y283" s="92"/>
      <c r="Z283" s="95"/>
    </row>
    <row r="284" spans="2:26" s="39" customFormat="1" hidden="1" x14ac:dyDescent="0.2">
      <c r="B284" s="91" t="str">
        <f>IF(Tabla2[[#This Row],[Productos ]]="","",CONCATENATE(Tabla2[[#This Row],[POA]],".",Tabla2[[#This Row],[SRS]],".",Tabla2[[#This Row],[AREA]],".",Tabla2[[#This Row],[TIPO]]))</f>
        <v/>
      </c>
      <c r="C284" s="91" t="str">
        <f>IF(Tabla2[[#This Row],[Productos ]]="","",'[1]Formulario PPGR1'!#REF!)</f>
        <v/>
      </c>
      <c r="D284" s="91" t="str">
        <f>IF(Tabla2[[#This Row],[Productos ]]="","",'[1]Formulario PPGR1'!#REF!)</f>
        <v/>
      </c>
      <c r="E284" s="91" t="str">
        <f>IF(Tabla2[[#This Row],[Productos ]]="","",'[1]Formulario PPGR1'!#REF!)</f>
        <v/>
      </c>
      <c r="F284" s="91" t="str">
        <f>IF(Tabla2[[#This Row],[Productos ]]="","",'[1]Formulario PPGR1'!#REF!)</f>
        <v/>
      </c>
      <c r="G284" s="92"/>
      <c r="H284" s="92"/>
      <c r="I284" s="92"/>
      <c r="J284" s="93"/>
      <c r="K284" s="93"/>
      <c r="L284" s="93"/>
      <c r="M284" s="93"/>
      <c r="N284" s="93"/>
      <c r="O284" s="93"/>
      <c r="P284" s="93"/>
      <c r="Q284" s="93"/>
      <c r="R284" s="93"/>
      <c r="S284" s="93"/>
      <c r="T284" s="93"/>
      <c r="U284" s="93"/>
      <c r="V284" s="94">
        <f>SUM(Tabla2[[#This Row],[Ene]:[Dic]])</f>
        <v>0</v>
      </c>
      <c r="W284" s="81"/>
      <c r="X284" s="81"/>
      <c r="Y284" s="92"/>
      <c r="Z284" s="95"/>
    </row>
    <row r="285" spans="2:26" s="39" customFormat="1" hidden="1" x14ac:dyDescent="0.2">
      <c r="B285" s="91" t="str">
        <f>IF(Tabla2[[#This Row],[Productos ]]="","",CONCATENATE(Tabla2[[#This Row],[POA]],".",Tabla2[[#This Row],[SRS]],".",Tabla2[[#This Row],[AREA]],".",Tabla2[[#This Row],[TIPO]]))</f>
        <v/>
      </c>
      <c r="C285" s="91" t="str">
        <f>IF(Tabla2[[#This Row],[Productos ]]="","",'[1]Formulario PPGR1'!#REF!)</f>
        <v/>
      </c>
      <c r="D285" s="91" t="str">
        <f>IF(Tabla2[[#This Row],[Productos ]]="","",'[1]Formulario PPGR1'!#REF!)</f>
        <v/>
      </c>
      <c r="E285" s="91" t="str">
        <f>IF(Tabla2[[#This Row],[Productos ]]="","",'[1]Formulario PPGR1'!#REF!)</f>
        <v/>
      </c>
      <c r="F285" s="91" t="str">
        <f>IF(Tabla2[[#This Row],[Productos ]]="","",'[1]Formulario PPGR1'!#REF!)</f>
        <v/>
      </c>
      <c r="G285" s="92"/>
      <c r="H285" s="92"/>
      <c r="I285" s="92"/>
      <c r="J285" s="93"/>
      <c r="K285" s="93"/>
      <c r="L285" s="93"/>
      <c r="M285" s="93"/>
      <c r="N285" s="93"/>
      <c r="O285" s="93"/>
      <c r="P285" s="93"/>
      <c r="Q285" s="93"/>
      <c r="R285" s="93"/>
      <c r="S285" s="93"/>
      <c r="T285" s="93"/>
      <c r="U285" s="93"/>
      <c r="V285" s="94">
        <f>SUM(Tabla2[[#This Row],[Ene]:[Dic]])</f>
        <v>0</v>
      </c>
      <c r="W285" s="81"/>
      <c r="X285" s="81"/>
      <c r="Y285" s="92"/>
      <c r="Z285" s="95"/>
    </row>
    <row r="286" spans="2:26" s="39" customFormat="1" hidden="1" x14ac:dyDescent="0.2">
      <c r="B286" s="91" t="str">
        <f>IF(Tabla2[[#This Row],[Productos ]]="","",CONCATENATE(Tabla2[[#This Row],[POA]],".",Tabla2[[#This Row],[SRS]],".",Tabla2[[#This Row],[AREA]],".",Tabla2[[#This Row],[TIPO]]))</f>
        <v/>
      </c>
      <c r="C286" s="91" t="str">
        <f>IF(Tabla2[[#This Row],[Productos ]]="","",'[1]Formulario PPGR1'!#REF!)</f>
        <v/>
      </c>
      <c r="D286" s="91" t="str">
        <f>IF(Tabla2[[#This Row],[Productos ]]="","",'[1]Formulario PPGR1'!#REF!)</f>
        <v/>
      </c>
      <c r="E286" s="91" t="str">
        <f>IF(Tabla2[[#This Row],[Productos ]]="","",'[1]Formulario PPGR1'!#REF!)</f>
        <v/>
      </c>
      <c r="F286" s="91" t="str">
        <f>IF(Tabla2[[#This Row],[Productos ]]="","",'[1]Formulario PPGR1'!#REF!)</f>
        <v/>
      </c>
      <c r="G286" s="92"/>
      <c r="H286" s="92"/>
      <c r="I286" s="92"/>
      <c r="J286" s="93"/>
      <c r="K286" s="93"/>
      <c r="L286" s="93"/>
      <c r="M286" s="93"/>
      <c r="N286" s="93"/>
      <c r="O286" s="93"/>
      <c r="P286" s="93"/>
      <c r="Q286" s="93"/>
      <c r="R286" s="93"/>
      <c r="S286" s="93"/>
      <c r="T286" s="93"/>
      <c r="U286" s="93"/>
      <c r="V286" s="94">
        <f>SUM(Tabla2[[#This Row],[Ene]:[Dic]])</f>
        <v>0</v>
      </c>
      <c r="W286" s="81"/>
      <c r="X286" s="81"/>
      <c r="Y286" s="92"/>
      <c r="Z286" s="95"/>
    </row>
    <row r="287" spans="2:26" s="39" customFormat="1" hidden="1" x14ac:dyDescent="0.2">
      <c r="B287" s="91" t="str">
        <f>IF(Tabla2[[#This Row],[Productos ]]="","",CONCATENATE(Tabla2[[#This Row],[POA]],".",Tabla2[[#This Row],[SRS]],".",Tabla2[[#This Row],[AREA]],".",Tabla2[[#This Row],[TIPO]]))</f>
        <v/>
      </c>
      <c r="C287" s="91" t="str">
        <f>IF(Tabla2[[#This Row],[Productos ]]="","",'[1]Formulario PPGR1'!#REF!)</f>
        <v/>
      </c>
      <c r="D287" s="91" t="str">
        <f>IF(Tabla2[[#This Row],[Productos ]]="","",'[1]Formulario PPGR1'!#REF!)</f>
        <v/>
      </c>
      <c r="E287" s="91" t="str">
        <f>IF(Tabla2[[#This Row],[Productos ]]="","",'[1]Formulario PPGR1'!#REF!)</f>
        <v/>
      </c>
      <c r="F287" s="91" t="str">
        <f>IF(Tabla2[[#This Row],[Productos ]]="","",'[1]Formulario PPGR1'!#REF!)</f>
        <v/>
      </c>
      <c r="G287" s="92"/>
      <c r="H287" s="92"/>
      <c r="I287" s="92"/>
      <c r="J287" s="93"/>
      <c r="K287" s="93"/>
      <c r="L287" s="93"/>
      <c r="M287" s="93"/>
      <c r="N287" s="93"/>
      <c r="O287" s="93"/>
      <c r="P287" s="93"/>
      <c r="Q287" s="93"/>
      <c r="R287" s="93"/>
      <c r="S287" s="93"/>
      <c r="T287" s="93"/>
      <c r="U287" s="93"/>
      <c r="V287" s="94">
        <f>SUM(Tabla2[[#This Row],[Ene]:[Dic]])</f>
        <v>0</v>
      </c>
      <c r="W287" s="81"/>
      <c r="X287" s="81"/>
      <c r="Y287" s="92"/>
      <c r="Z287" s="95"/>
    </row>
    <row r="288" spans="2:26" s="39" customFormat="1" hidden="1" x14ac:dyDescent="0.2">
      <c r="B288" s="91" t="str">
        <f>IF(Tabla2[[#This Row],[Productos ]]="","",CONCATENATE(Tabla2[[#This Row],[POA]],".",Tabla2[[#This Row],[SRS]],".",Tabla2[[#This Row],[AREA]],".",Tabla2[[#This Row],[TIPO]]))</f>
        <v/>
      </c>
      <c r="C288" s="91" t="str">
        <f>IF(Tabla2[[#This Row],[Productos ]]="","",'[1]Formulario PPGR1'!#REF!)</f>
        <v/>
      </c>
      <c r="D288" s="91" t="str">
        <f>IF(Tabla2[[#This Row],[Productos ]]="","",'[1]Formulario PPGR1'!#REF!)</f>
        <v/>
      </c>
      <c r="E288" s="91" t="str">
        <f>IF(Tabla2[[#This Row],[Productos ]]="","",'[1]Formulario PPGR1'!#REF!)</f>
        <v/>
      </c>
      <c r="F288" s="91" t="str">
        <f>IF(Tabla2[[#This Row],[Productos ]]="","",'[1]Formulario PPGR1'!#REF!)</f>
        <v/>
      </c>
      <c r="G288" s="92"/>
      <c r="H288" s="92"/>
      <c r="I288" s="92"/>
      <c r="J288" s="93"/>
      <c r="K288" s="93"/>
      <c r="L288" s="93"/>
      <c r="M288" s="93"/>
      <c r="N288" s="93"/>
      <c r="O288" s="93"/>
      <c r="P288" s="93"/>
      <c r="Q288" s="93"/>
      <c r="R288" s="93"/>
      <c r="S288" s="93"/>
      <c r="T288" s="93"/>
      <c r="U288" s="93"/>
      <c r="V288" s="94">
        <f>SUM(Tabla2[[#This Row],[Ene]:[Dic]])</f>
        <v>0</v>
      </c>
      <c r="W288" s="81"/>
      <c r="X288" s="81"/>
      <c r="Y288" s="92"/>
      <c r="Z288" s="95"/>
    </row>
    <row r="289" spans="2:26" s="39" customFormat="1" hidden="1" x14ac:dyDescent="0.2">
      <c r="B289" s="91" t="str">
        <f>IF(Tabla2[[#This Row],[Productos ]]="","",CONCATENATE(Tabla2[[#This Row],[POA]],".",Tabla2[[#This Row],[SRS]],".",Tabla2[[#This Row],[AREA]],".",Tabla2[[#This Row],[TIPO]]))</f>
        <v/>
      </c>
      <c r="C289" s="91" t="str">
        <f>IF(Tabla2[[#This Row],[Productos ]]="","",'[1]Formulario PPGR1'!#REF!)</f>
        <v/>
      </c>
      <c r="D289" s="91" t="str">
        <f>IF(Tabla2[[#This Row],[Productos ]]="","",'[1]Formulario PPGR1'!#REF!)</f>
        <v/>
      </c>
      <c r="E289" s="91" t="str">
        <f>IF(Tabla2[[#This Row],[Productos ]]="","",'[1]Formulario PPGR1'!#REF!)</f>
        <v/>
      </c>
      <c r="F289" s="91" t="str">
        <f>IF(Tabla2[[#This Row],[Productos ]]="","",'[1]Formulario PPGR1'!#REF!)</f>
        <v/>
      </c>
      <c r="G289" s="92"/>
      <c r="H289" s="92"/>
      <c r="I289" s="92"/>
      <c r="J289" s="93"/>
      <c r="K289" s="93"/>
      <c r="L289" s="93"/>
      <c r="M289" s="93"/>
      <c r="N289" s="93"/>
      <c r="O289" s="93"/>
      <c r="P289" s="93"/>
      <c r="Q289" s="93"/>
      <c r="R289" s="93"/>
      <c r="S289" s="93"/>
      <c r="T289" s="93"/>
      <c r="U289" s="93"/>
      <c r="V289" s="94">
        <f>SUM(Tabla2[[#This Row],[Ene]:[Dic]])</f>
        <v>0</v>
      </c>
      <c r="W289" s="81"/>
      <c r="X289" s="81"/>
      <c r="Y289" s="92"/>
      <c r="Z289" s="95"/>
    </row>
    <row r="290" spans="2:26" s="39" customFormat="1" hidden="1" x14ac:dyDescent="0.2">
      <c r="B290" s="91" t="str">
        <f>IF(Tabla2[[#This Row],[Productos ]]="","",CONCATENATE(Tabla2[[#This Row],[POA]],".",Tabla2[[#This Row],[SRS]],".",Tabla2[[#This Row],[AREA]],".",Tabla2[[#This Row],[TIPO]]))</f>
        <v/>
      </c>
      <c r="C290" s="91" t="str">
        <f>IF(Tabla2[[#This Row],[Productos ]]="","",'[1]Formulario PPGR1'!#REF!)</f>
        <v/>
      </c>
      <c r="D290" s="91" t="str">
        <f>IF(Tabla2[[#This Row],[Productos ]]="","",'[1]Formulario PPGR1'!#REF!)</f>
        <v/>
      </c>
      <c r="E290" s="91" t="str">
        <f>IF(Tabla2[[#This Row],[Productos ]]="","",'[1]Formulario PPGR1'!#REF!)</f>
        <v/>
      </c>
      <c r="F290" s="91" t="str">
        <f>IF(Tabla2[[#This Row],[Productos ]]="","",'[1]Formulario PPGR1'!#REF!)</f>
        <v/>
      </c>
      <c r="G290" s="92"/>
      <c r="H290" s="92"/>
      <c r="I290" s="92"/>
      <c r="J290" s="93"/>
      <c r="K290" s="93"/>
      <c r="L290" s="93"/>
      <c r="M290" s="93"/>
      <c r="N290" s="93"/>
      <c r="O290" s="93"/>
      <c r="P290" s="93"/>
      <c r="Q290" s="93"/>
      <c r="R290" s="93"/>
      <c r="S290" s="93"/>
      <c r="T290" s="93"/>
      <c r="U290" s="93"/>
      <c r="V290" s="94">
        <f>SUM(Tabla2[[#This Row],[Ene]:[Dic]])</f>
        <v>0</v>
      </c>
      <c r="W290" s="81"/>
      <c r="X290" s="81"/>
      <c r="Y290" s="92"/>
      <c r="Z290" s="95"/>
    </row>
    <row r="291" spans="2:26" s="39" customFormat="1" hidden="1" x14ac:dyDescent="0.2">
      <c r="B291" s="91" t="str">
        <f>IF(Tabla2[[#This Row],[Productos ]]="","",CONCATENATE(Tabla2[[#This Row],[POA]],".",Tabla2[[#This Row],[SRS]],".",Tabla2[[#This Row],[AREA]],".",Tabla2[[#This Row],[TIPO]]))</f>
        <v/>
      </c>
      <c r="C291" s="91" t="str">
        <f>IF(Tabla2[[#This Row],[Productos ]]="","",'[1]Formulario PPGR1'!#REF!)</f>
        <v/>
      </c>
      <c r="D291" s="91" t="str">
        <f>IF(Tabla2[[#This Row],[Productos ]]="","",'[1]Formulario PPGR1'!#REF!)</f>
        <v/>
      </c>
      <c r="E291" s="91" t="str">
        <f>IF(Tabla2[[#This Row],[Productos ]]="","",'[1]Formulario PPGR1'!#REF!)</f>
        <v/>
      </c>
      <c r="F291" s="91" t="str">
        <f>IF(Tabla2[[#This Row],[Productos ]]="","",'[1]Formulario PPGR1'!#REF!)</f>
        <v/>
      </c>
      <c r="G291" s="92"/>
      <c r="H291" s="92"/>
      <c r="I291" s="92"/>
      <c r="J291" s="93"/>
      <c r="K291" s="93"/>
      <c r="L291" s="93"/>
      <c r="M291" s="93"/>
      <c r="N291" s="93"/>
      <c r="O291" s="93"/>
      <c r="P291" s="93"/>
      <c r="Q291" s="93"/>
      <c r="R291" s="93"/>
      <c r="S291" s="93"/>
      <c r="T291" s="93"/>
      <c r="U291" s="93"/>
      <c r="V291" s="94">
        <f>SUM(Tabla2[[#This Row],[Ene]:[Dic]])</f>
        <v>0</v>
      </c>
      <c r="W291" s="81"/>
      <c r="X291" s="81"/>
      <c r="Y291" s="92"/>
      <c r="Z291" s="95"/>
    </row>
    <row r="292" spans="2:26" s="39" customFormat="1" hidden="1" x14ac:dyDescent="0.2">
      <c r="B292" s="91" t="str">
        <f>IF(Tabla2[[#This Row],[Productos ]]="","",CONCATENATE(Tabla2[[#This Row],[POA]],".",Tabla2[[#This Row],[SRS]],".",Tabla2[[#This Row],[AREA]],".",Tabla2[[#This Row],[TIPO]]))</f>
        <v/>
      </c>
      <c r="C292" s="91" t="str">
        <f>IF(Tabla2[[#This Row],[Productos ]]="","",'[1]Formulario PPGR1'!#REF!)</f>
        <v/>
      </c>
      <c r="D292" s="91" t="str">
        <f>IF(Tabla2[[#This Row],[Productos ]]="","",'[1]Formulario PPGR1'!#REF!)</f>
        <v/>
      </c>
      <c r="E292" s="91" t="str">
        <f>IF(Tabla2[[#This Row],[Productos ]]="","",'[1]Formulario PPGR1'!#REF!)</f>
        <v/>
      </c>
      <c r="F292" s="91" t="str">
        <f>IF(Tabla2[[#This Row],[Productos ]]="","",'[1]Formulario PPGR1'!#REF!)</f>
        <v/>
      </c>
      <c r="G292" s="92"/>
      <c r="H292" s="92"/>
      <c r="I292" s="92"/>
      <c r="J292" s="93"/>
      <c r="K292" s="93"/>
      <c r="L292" s="93"/>
      <c r="M292" s="93"/>
      <c r="N292" s="93"/>
      <c r="O292" s="93"/>
      <c r="P292" s="93"/>
      <c r="Q292" s="93"/>
      <c r="R292" s="93"/>
      <c r="S292" s="93"/>
      <c r="T292" s="93"/>
      <c r="U292" s="93"/>
      <c r="V292" s="94">
        <f>SUM(Tabla2[[#This Row],[Ene]:[Dic]])</f>
        <v>0</v>
      </c>
      <c r="W292" s="81"/>
      <c r="X292" s="81"/>
      <c r="Y292" s="92"/>
      <c r="Z292" s="95"/>
    </row>
    <row r="293" spans="2:26" s="39" customFormat="1" hidden="1" x14ac:dyDescent="0.2">
      <c r="B293" s="91" t="str">
        <f>IF(Tabla2[[#This Row],[Productos ]]="","",CONCATENATE(Tabla2[[#This Row],[POA]],".",Tabla2[[#This Row],[SRS]],".",Tabla2[[#This Row],[AREA]],".",Tabla2[[#This Row],[TIPO]]))</f>
        <v/>
      </c>
      <c r="C293" s="91" t="str">
        <f>IF(Tabla2[[#This Row],[Productos ]]="","",'[1]Formulario PPGR1'!#REF!)</f>
        <v/>
      </c>
      <c r="D293" s="91" t="str">
        <f>IF(Tabla2[[#This Row],[Productos ]]="","",'[1]Formulario PPGR1'!#REF!)</f>
        <v/>
      </c>
      <c r="E293" s="91" t="str">
        <f>IF(Tabla2[[#This Row],[Productos ]]="","",'[1]Formulario PPGR1'!#REF!)</f>
        <v/>
      </c>
      <c r="F293" s="91" t="str">
        <f>IF(Tabla2[[#This Row],[Productos ]]="","",'[1]Formulario PPGR1'!#REF!)</f>
        <v/>
      </c>
      <c r="G293" s="92"/>
      <c r="H293" s="92"/>
      <c r="I293" s="92"/>
      <c r="J293" s="93"/>
      <c r="K293" s="93"/>
      <c r="L293" s="93"/>
      <c r="M293" s="93"/>
      <c r="N293" s="93"/>
      <c r="O293" s="93"/>
      <c r="P293" s="93"/>
      <c r="Q293" s="93"/>
      <c r="R293" s="93"/>
      <c r="S293" s="93"/>
      <c r="T293" s="93"/>
      <c r="U293" s="93"/>
      <c r="V293" s="94">
        <f>SUM(Tabla2[[#This Row],[Ene]:[Dic]])</f>
        <v>0</v>
      </c>
      <c r="W293" s="81"/>
      <c r="X293" s="81"/>
      <c r="Y293" s="92"/>
      <c r="Z293" s="95"/>
    </row>
    <row r="294" spans="2:26" s="39" customFormat="1" hidden="1" x14ac:dyDescent="0.2">
      <c r="B294" s="91" t="str">
        <f>IF(Tabla2[[#This Row],[Productos ]]="","",CONCATENATE(Tabla2[[#This Row],[POA]],".",Tabla2[[#This Row],[SRS]],".",Tabla2[[#This Row],[AREA]],".",Tabla2[[#This Row],[TIPO]]))</f>
        <v/>
      </c>
      <c r="C294" s="91" t="str">
        <f>IF(Tabla2[[#This Row],[Productos ]]="","",'[1]Formulario PPGR1'!#REF!)</f>
        <v/>
      </c>
      <c r="D294" s="91" t="str">
        <f>IF(Tabla2[[#This Row],[Productos ]]="","",'[1]Formulario PPGR1'!#REF!)</f>
        <v/>
      </c>
      <c r="E294" s="91" t="str">
        <f>IF(Tabla2[[#This Row],[Productos ]]="","",'[1]Formulario PPGR1'!#REF!)</f>
        <v/>
      </c>
      <c r="F294" s="91" t="str">
        <f>IF(Tabla2[[#This Row],[Productos ]]="","",'[1]Formulario PPGR1'!#REF!)</f>
        <v/>
      </c>
      <c r="G294" s="92"/>
      <c r="H294" s="92"/>
      <c r="I294" s="92"/>
      <c r="J294" s="93"/>
      <c r="K294" s="93"/>
      <c r="L294" s="93"/>
      <c r="M294" s="93"/>
      <c r="N294" s="93"/>
      <c r="O294" s="93"/>
      <c r="P294" s="93"/>
      <c r="Q294" s="93"/>
      <c r="R294" s="93"/>
      <c r="S294" s="93"/>
      <c r="T294" s="93"/>
      <c r="U294" s="93"/>
      <c r="V294" s="94">
        <f>SUM(Tabla2[[#This Row],[Ene]:[Dic]])</f>
        <v>0</v>
      </c>
      <c r="W294" s="81"/>
      <c r="X294" s="81"/>
      <c r="Y294" s="92"/>
      <c r="Z294" s="95"/>
    </row>
    <row r="295" spans="2:26" s="39" customFormat="1" hidden="1" x14ac:dyDescent="0.2">
      <c r="B295" s="91" t="str">
        <f>IF(Tabla2[[#This Row],[Productos ]]="","",CONCATENATE(Tabla2[[#This Row],[POA]],".",Tabla2[[#This Row],[SRS]],".",Tabla2[[#This Row],[AREA]],".",Tabla2[[#This Row],[TIPO]]))</f>
        <v/>
      </c>
      <c r="C295" s="91" t="str">
        <f>IF(Tabla2[[#This Row],[Productos ]]="","",'[1]Formulario PPGR1'!#REF!)</f>
        <v/>
      </c>
      <c r="D295" s="91" t="str">
        <f>IF(Tabla2[[#This Row],[Productos ]]="","",'[1]Formulario PPGR1'!#REF!)</f>
        <v/>
      </c>
      <c r="E295" s="91" t="str">
        <f>IF(Tabla2[[#This Row],[Productos ]]="","",'[1]Formulario PPGR1'!#REF!)</f>
        <v/>
      </c>
      <c r="F295" s="91" t="str">
        <f>IF(Tabla2[[#This Row],[Productos ]]="","",'[1]Formulario PPGR1'!#REF!)</f>
        <v/>
      </c>
      <c r="G295" s="92"/>
      <c r="H295" s="92"/>
      <c r="I295" s="92"/>
      <c r="J295" s="93"/>
      <c r="K295" s="93"/>
      <c r="L295" s="93"/>
      <c r="M295" s="93"/>
      <c r="N295" s="93"/>
      <c r="O295" s="93"/>
      <c r="P295" s="93"/>
      <c r="Q295" s="93"/>
      <c r="R295" s="93"/>
      <c r="S295" s="93"/>
      <c r="T295" s="93"/>
      <c r="U295" s="93"/>
      <c r="V295" s="94">
        <f>SUM(Tabla2[[#This Row],[Ene]:[Dic]])</f>
        <v>0</v>
      </c>
      <c r="W295" s="81"/>
      <c r="X295" s="81"/>
      <c r="Y295" s="92"/>
      <c r="Z295" s="95"/>
    </row>
    <row r="296" spans="2:26" s="39" customFormat="1" hidden="1" x14ac:dyDescent="0.2">
      <c r="B296" s="91" t="str">
        <f>IF(Tabla2[[#This Row],[Productos ]]="","",CONCATENATE(Tabla2[[#This Row],[POA]],".",Tabla2[[#This Row],[SRS]],".",Tabla2[[#This Row],[AREA]],".",Tabla2[[#This Row],[TIPO]]))</f>
        <v/>
      </c>
      <c r="C296" s="91" t="str">
        <f>IF(Tabla2[[#This Row],[Productos ]]="","",'[1]Formulario PPGR1'!#REF!)</f>
        <v/>
      </c>
      <c r="D296" s="91" t="str">
        <f>IF(Tabla2[[#This Row],[Productos ]]="","",'[1]Formulario PPGR1'!#REF!)</f>
        <v/>
      </c>
      <c r="E296" s="91" t="str">
        <f>IF(Tabla2[[#This Row],[Productos ]]="","",'[1]Formulario PPGR1'!#REF!)</f>
        <v/>
      </c>
      <c r="F296" s="91" t="str">
        <f>IF(Tabla2[[#This Row],[Productos ]]="","",'[1]Formulario PPGR1'!#REF!)</f>
        <v/>
      </c>
      <c r="G296" s="92"/>
      <c r="H296" s="92"/>
      <c r="I296" s="92"/>
      <c r="J296" s="93"/>
      <c r="K296" s="93"/>
      <c r="L296" s="93"/>
      <c r="M296" s="93"/>
      <c r="N296" s="93"/>
      <c r="O296" s="93"/>
      <c r="P296" s="93"/>
      <c r="Q296" s="93"/>
      <c r="R296" s="93"/>
      <c r="S296" s="93"/>
      <c r="T296" s="93"/>
      <c r="U296" s="93"/>
      <c r="V296" s="94">
        <f>SUM(Tabla2[[#This Row],[Ene]:[Dic]])</f>
        <v>0</v>
      </c>
      <c r="W296" s="81"/>
      <c r="X296" s="81"/>
      <c r="Y296" s="92"/>
      <c r="Z296" s="95"/>
    </row>
    <row r="297" spans="2:26" s="39" customFormat="1" hidden="1" x14ac:dyDescent="0.2">
      <c r="B297" s="91" t="str">
        <f>IF(Tabla2[[#This Row],[Productos ]]="","",CONCATENATE(Tabla2[[#This Row],[POA]],".",Tabla2[[#This Row],[SRS]],".",Tabla2[[#This Row],[AREA]],".",Tabla2[[#This Row],[TIPO]]))</f>
        <v/>
      </c>
      <c r="C297" s="91" t="str">
        <f>IF(Tabla2[[#This Row],[Productos ]]="","",'[1]Formulario PPGR1'!#REF!)</f>
        <v/>
      </c>
      <c r="D297" s="91" t="str">
        <f>IF(Tabla2[[#This Row],[Productos ]]="","",'[1]Formulario PPGR1'!#REF!)</f>
        <v/>
      </c>
      <c r="E297" s="91" t="str">
        <f>IF(Tabla2[[#This Row],[Productos ]]="","",'[1]Formulario PPGR1'!#REF!)</f>
        <v/>
      </c>
      <c r="F297" s="91" t="str">
        <f>IF(Tabla2[[#This Row],[Productos ]]="","",'[1]Formulario PPGR1'!#REF!)</f>
        <v/>
      </c>
      <c r="G297" s="92"/>
      <c r="H297" s="92"/>
      <c r="I297" s="92"/>
      <c r="J297" s="93"/>
      <c r="K297" s="93"/>
      <c r="L297" s="93"/>
      <c r="M297" s="93"/>
      <c r="N297" s="93"/>
      <c r="O297" s="93"/>
      <c r="P297" s="93"/>
      <c r="Q297" s="93"/>
      <c r="R297" s="93"/>
      <c r="S297" s="93"/>
      <c r="T297" s="93"/>
      <c r="U297" s="93"/>
      <c r="V297" s="94">
        <f>SUM(Tabla2[[#This Row],[Ene]:[Dic]])</f>
        <v>0</v>
      </c>
      <c r="W297" s="81"/>
      <c r="X297" s="81"/>
      <c r="Y297" s="92"/>
      <c r="Z297" s="95"/>
    </row>
    <row r="298" spans="2:26" s="39" customFormat="1" hidden="1" x14ac:dyDescent="0.2">
      <c r="B298" s="91" t="str">
        <f>IF(Tabla2[[#This Row],[Productos ]]="","",CONCATENATE(Tabla2[[#This Row],[POA]],".",Tabla2[[#This Row],[SRS]],".",Tabla2[[#This Row],[AREA]],".",Tabla2[[#This Row],[TIPO]]))</f>
        <v/>
      </c>
      <c r="C298" s="91" t="str">
        <f>IF(Tabla2[[#This Row],[Productos ]]="","",'[1]Formulario PPGR1'!#REF!)</f>
        <v/>
      </c>
      <c r="D298" s="91" t="str">
        <f>IF(Tabla2[[#This Row],[Productos ]]="","",'[1]Formulario PPGR1'!#REF!)</f>
        <v/>
      </c>
      <c r="E298" s="91" t="str">
        <f>IF(Tabla2[[#This Row],[Productos ]]="","",'[1]Formulario PPGR1'!#REF!)</f>
        <v/>
      </c>
      <c r="F298" s="91" t="str">
        <f>IF(Tabla2[[#This Row],[Productos ]]="","",'[1]Formulario PPGR1'!#REF!)</f>
        <v/>
      </c>
      <c r="G298" s="92"/>
      <c r="H298" s="92"/>
      <c r="I298" s="92"/>
      <c r="J298" s="93"/>
      <c r="K298" s="93"/>
      <c r="L298" s="93"/>
      <c r="M298" s="93"/>
      <c r="N298" s="93"/>
      <c r="O298" s="93"/>
      <c r="P298" s="93"/>
      <c r="Q298" s="93"/>
      <c r="R298" s="93"/>
      <c r="S298" s="93"/>
      <c r="T298" s="93"/>
      <c r="U298" s="93"/>
      <c r="V298" s="94">
        <f>SUM(Tabla2[[#This Row],[Ene]:[Dic]])</f>
        <v>0</v>
      </c>
      <c r="W298" s="81"/>
      <c r="X298" s="81"/>
      <c r="Y298" s="92"/>
      <c r="Z298" s="95"/>
    </row>
    <row r="299" spans="2:26" s="39" customFormat="1" hidden="1" x14ac:dyDescent="0.2">
      <c r="B299" s="91" t="str">
        <f>IF(Tabla2[[#This Row],[Productos ]]="","",CONCATENATE(Tabla2[[#This Row],[POA]],".",Tabla2[[#This Row],[SRS]],".",Tabla2[[#This Row],[AREA]],".",Tabla2[[#This Row],[TIPO]]))</f>
        <v/>
      </c>
      <c r="C299" s="91" t="str">
        <f>IF(Tabla2[[#This Row],[Productos ]]="","",'[1]Formulario PPGR1'!#REF!)</f>
        <v/>
      </c>
      <c r="D299" s="91" t="str">
        <f>IF(Tabla2[[#This Row],[Productos ]]="","",'[1]Formulario PPGR1'!#REF!)</f>
        <v/>
      </c>
      <c r="E299" s="91" t="str">
        <f>IF(Tabla2[[#This Row],[Productos ]]="","",'[1]Formulario PPGR1'!#REF!)</f>
        <v/>
      </c>
      <c r="F299" s="91" t="str">
        <f>IF(Tabla2[[#This Row],[Productos ]]="","",'[1]Formulario PPGR1'!#REF!)</f>
        <v/>
      </c>
      <c r="G299" s="92"/>
      <c r="H299" s="92"/>
      <c r="I299" s="92"/>
      <c r="J299" s="93"/>
      <c r="K299" s="93"/>
      <c r="L299" s="93"/>
      <c r="M299" s="93"/>
      <c r="N299" s="93"/>
      <c r="O299" s="93"/>
      <c r="P299" s="93"/>
      <c r="Q299" s="93"/>
      <c r="R299" s="93"/>
      <c r="S299" s="93"/>
      <c r="T299" s="93"/>
      <c r="U299" s="93"/>
      <c r="V299" s="94">
        <f>SUM(Tabla2[[#This Row],[Ene]:[Dic]])</f>
        <v>0</v>
      </c>
      <c r="W299" s="81"/>
      <c r="X299" s="81"/>
      <c r="Y299" s="92"/>
      <c r="Z299" s="95"/>
    </row>
    <row r="300" spans="2:26" s="39" customFormat="1" hidden="1" x14ac:dyDescent="0.2">
      <c r="B300" s="91" t="str">
        <f>IF(Tabla2[[#This Row],[Productos ]]="","",CONCATENATE(Tabla2[[#This Row],[POA]],".",Tabla2[[#This Row],[SRS]],".",Tabla2[[#This Row],[AREA]],".",Tabla2[[#This Row],[TIPO]]))</f>
        <v/>
      </c>
      <c r="C300" s="91" t="str">
        <f>IF(Tabla2[[#This Row],[Productos ]]="","",'[1]Formulario PPGR1'!#REF!)</f>
        <v/>
      </c>
      <c r="D300" s="91" t="str">
        <f>IF(Tabla2[[#This Row],[Productos ]]="","",'[1]Formulario PPGR1'!#REF!)</f>
        <v/>
      </c>
      <c r="E300" s="91" t="str">
        <f>IF(Tabla2[[#This Row],[Productos ]]="","",'[1]Formulario PPGR1'!#REF!)</f>
        <v/>
      </c>
      <c r="F300" s="91" t="str">
        <f>IF(Tabla2[[#This Row],[Productos ]]="","",'[1]Formulario PPGR1'!#REF!)</f>
        <v/>
      </c>
      <c r="G300" s="92"/>
      <c r="H300" s="92"/>
      <c r="I300" s="92"/>
      <c r="J300" s="93"/>
      <c r="K300" s="93"/>
      <c r="L300" s="93"/>
      <c r="M300" s="93"/>
      <c r="N300" s="93"/>
      <c r="O300" s="93"/>
      <c r="P300" s="93"/>
      <c r="Q300" s="93"/>
      <c r="R300" s="93"/>
      <c r="S300" s="93"/>
      <c r="T300" s="93"/>
      <c r="U300" s="93"/>
      <c r="V300" s="94">
        <f>SUM(Tabla2[[#This Row],[Ene]:[Dic]])</f>
        <v>0</v>
      </c>
      <c r="W300" s="81"/>
      <c r="X300" s="81"/>
      <c r="Y300" s="92"/>
      <c r="Z300" s="95"/>
    </row>
    <row r="301" spans="2:26" s="39" customFormat="1" hidden="1" x14ac:dyDescent="0.2">
      <c r="B301" s="91" t="str">
        <f>IF(Tabla2[[#This Row],[Productos ]]="","",CONCATENATE(Tabla2[[#This Row],[POA]],".",Tabla2[[#This Row],[SRS]],".",Tabla2[[#This Row],[AREA]],".",Tabla2[[#This Row],[TIPO]]))</f>
        <v/>
      </c>
      <c r="C301" s="91" t="str">
        <f>IF(Tabla2[[#This Row],[Productos ]]="","",'[1]Formulario PPGR1'!#REF!)</f>
        <v/>
      </c>
      <c r="D301" s="91" t="str">
        <f>IF(Tabla2[[#This Row],[Productos ]]="","",'[1]Formulario PPGR1'!#REF!)</f>
        <v/>
      </c>
      <c r="E301" s="91" t="str">
        <f>IF(Tabla2[[#This Row],[Productos ]]="","",'[1]Formulario PPGR1'!#REF!)</f>
        <v/>
      </c>
      <c r="F301" s="91" t="str">
        <f>IF(Tabla2[[#This Row],[Productos ]]="","",'[1]Formulario PPGR1'!#REF!)</f>
        <v/>
      </c>
      <c r="G301" s="92"/>
      <c r="H301" s="92"/>
      <c r="I301" s="92"/>
      <c r="J301" s="93"/>
      <c r="K301" s="93"/>
      <c r="L301" s="93"/>
      <c r="M301" s="93"/>
      <c r="N301" s="93"/>
      <c r="O301" s="93"/>
      <c r="P301" s="93"/>
      <c r="Q301" s="93"/>
      <c r="R301" s="93"/>
      <c r="S301" s="93"/>
      <c r="T301" s="93"/>
      <c r="U301" s="93"/>
      <c r="V301" s="94">
        <f>SUM(Tabla2[[#This Row],[Ene]:[Dic]])</f>
        <v>0</v>
      </c>
      <c r="W301" s="81"/>
      <c r="X301" s="81"/>
      <c r="Y301" s="92"/>
      <c r="Z301" s="95"/>
    </row>
    <row r="302" spans="2:26" s="39" customFormat="1" hidden="1" x14ac:dyDescent="0.2">
      <c r="B302" s="91" t="str">
        <f>IF(Tabla2[[#This Row],[Productos ]]="","",CONCATENATE(Tabla2[[#This Row],[POA]],".",Tabla2[[#This Row],[SRS]],".",Tabla2[[#This Row],[AREA]],".",Tabla2[[#This Row],[TIPO]]))</f>
        <v/>
      </c>
      <c r="C302" s="91" t="str">
        <f>IF(Tabla2[[#This Row],[Productos ]]="","",'[1]Formulario PPGR1'!#REF!)</f>
        <v/>
      </c>
      <c r="D302" s="91" t="str">
        <f>IF(Tabla2[[#This Row],[Productos ]]="","",'[1]Formulario PPGR1'!#REF!)</f>
        <v/>
      </c>
      <c r="E302" s="91" t="str">
        <f>IF(Tabla2[[#This Row],[Productos ]]="","",'[1]Formulario PPGR1'!#REF!)</f>
        <v/>
      </c>
      <c r="F302" s="91" t="str">
        <f>IF(Tabla2[[#This Row],[Productos ]]="","",'[1]Formulario PPGR1'!#REF!)</f>
        <v/>
      </c>
      <c r="G302" s="92"/>
      <c r="H302" s="92"/>
      <c r="I302" s="92"/>
      <c r="J302" s="93"/>
      <c r="K302" s="93"/>
      <c r="L302" s="93"/>
      <c r="M302" s="93"/>
      <c r="N302" s="93"/>
      <c r="O302" s="93"/>
      <c r="P302" s="93"/>
      <c r="Q302" s="93"/>
      <c r="R302" s="93"/>
      <c r="S302" s="93"/>
      <c r="T302" s="93"/>
      <c r="U302" s="93"/>
      <c r="V302" s="94">
        <f>SUM(Tabla2[[#This Row],[Ene]:[Dic]])</f>
        <v>0</v>
      </c>
      <c r="W302" s="81"/>
      <c r="X302" s="81"/>
      <c r="Y302" s="92"/>
      <c r="Z302" s="95"/>
    </row>
    <row r="303" spans="2:26" s="39" customFormat="1" hidden="1" x14ac:dyDescent="0.2">
      <c r="B303" s="91" t="str">
        <f>IF(Tabla2[[#This Row],[Productos ]]="","",CONCATENATE(Tabla2[[#This Row],[POA]],".",Tabla2[[#This Row],[SRS]],".",Tabla2[[#This Row],[AREA]],".",Tabla2[[#This Row],[TIPO]]))</f>
        <v/>
      </c>
      <c r="C303" s="91" t="str">
        <f>IF(Tabla2[[#This Row],[Productos ]]="","",'[1]Formulario PPGR1'!#REF!)</f>
        <v/>
      </c>
      <c r="D303" s="91" t="str">
        <f>IF(Tabla2[[#This Row],[Productos ]]="","",'[1]Formulario PPGR1'!#REF!)</f>
        <v/>
      </c>
      <c r="E303" s="91" t="str">
        <f>IF(Tabla2[[#This Row],[Productos ]]="","",'[1]Formulario PPGR1'!#REF!)</f>
        <v/>
      </c>
      <c r="F303" s="91" t="str">
        <f>IF(Tabla2[[#This Row],[Productos ]]="","",'[1]Formulario PPGR1'!#REF!)</f>
        <v/>
      </c>
      <c r="G303" s="92"/>
      <c r="H303" s="92"/>
      <c r="I303" s="92"/>
      <c r="J303" s="93"/>
      <c r="K303" s="93"/>
      <c r="L303" s="93"/>
      <c r="M303" s="93"/>
      <c r="N303" s="93"/>
      <c r="O303" s="93"/>
      <c r="P303" s="93"/>
      <c r="Q303" s="93"/>
      <c r="R303" s="93"/>
      <c r="S303" s="93"/>
      <c r="T303" s="93"/>
      <c r="U303" s="93"/>
      <c r="V303" s="94">
        <f>SUM(Tabla2[[#This Row],[Ene]:[Dic]])</f>
        <v>0</v>
      </c>
      <c r="W303" s="81"/>
      <c r="X303" s="81"/>
      <c r="Y303" s="92"/>
      <c r="Z303" s="95"/>
    </row>
    <row r="304" spans="2:26" s="39" customFormat="1" hidden="1" x14ac:dyDescent="0.2">
      <c r="B304" s="91" t="str">
        <f>IF(Tabla2[[#This Row],[Productos ]]="","",CONCATENATE(Tabla2[[#This Row],[POA]],".",Tabla2[[#This Row],[SRS]],".",Tabla2[[#This Row],[AREA]],".",Tabla2[[#This Row],[TIPO]]))</f>
        <v/>
      </c>
      <c r="C304" s="91" t="str">
        <f>IF(Tabla2[[#This Row],[Productos ]]="","",'[1]Formulario PPGR1'!#REF!)</f>
        <v/>
      </c>
      <c r="D304" s="91" t="str">
        <f>IF(Tabla2[[#This Row],[Productos ]]="","",'[1]Formulario PPGR1'!#REF!)</f>
        <v/>
      </c>
      <c r="E304" s="91" t="str">
        <f>IF(Tabla2[[#This Row],[Productos ]]="","",'[1]Formulario PPGR1'!#REF!)</f>
        <v/>
      </c>
      <c r="F304" s="91" t="str">
        <f>IF(Tabla2[[#This Row],[Productos ]]="","",'[1]Formulario PPGR1'!#REF!)</f>
        <v/>
      </c>
      <c r="G304" s="92"/>
      <c r="H304" s="92"/>
      <c r="I304" s="92"/>
      <c r="J304" s="93"/>
      <c r="K304" s="93"/>
      <c r="L304" s="93"/>
      <c r="M304" s="93"/>
      <c r="N304" s="93"/>
      <c r="O304" s="93"/>
      <c r="P304" s="93"/>
      <c r="Q304" s="93"/>
      <c r="R304" s="93"/>
      <c r="S304" s="93"/>
      <c r="T304" s="93"/>
      <c r="U304" s="93"/>
      <c r="V304" s="94">
        <f>SUM(Tabla2[[#This Row],[Ene]:[Dic]])</f>
        <v>0</v>
      </c>
      <c r="W304" s="81"/>
      <c r="X304" s="81"/>
      <c r="Y304" s="92"/>
      <c r="Z304" s="95"/>
    </row>
    <row r="305" spans="2:26" s="39" customFormat="1" hidden="1" x14ac:dyDescent="0.2">
      <c r="B305" s="91" t="str">
        <f>IF(Tabla2[[#This Row],[Productos ]]="","",CONCATENATE(Tabla2[[#This Row],[POA]],".",Tabla2[[#This Row],[SRS]],".",Tabla2[[#This Row],[AREA]],".",Tabla2[[#This Row],[TIPO]]))</f>
        <v/>
      </c>
      <c r="C305" s="91" t="str">
        <f>IF(Tabla2[[#This Row],[Productos ]]="","",'[1]Formulario PPGR1'!#REF!)</f>
        <v/>
      </c>
      <c r="D305" s="91" t="str">
        <f>IF(Tabla2[[#This Row],[Productos ]]="","",'[1]Formulario PPGR1'!#REF!)</f>
        <v/>
      </c>
      <c r="E305" s="91" t="str">
        <f>IF(Tabla2[[#This Row],[Productos ]]="","",'[1]Formulario PPGR1'!#REF!)</f>
        <v/>
      </c>
      <c r="F305" s="91" t="str">
        <f>IF(Tabla2[[#This Row],[Productos ]]="","",'[1]Formulario PPGR1'!#REF!)</f>
        <v/>
      </c>
      <c r="G305" s="92"/>
      <c r="H305" s="92"/>
      <c r="I305" s="92"/>
      <c r="J305" s="93"/>
      <c r="K305" s="93"/>
      <c r="L305" s="93"/>
      <c r="M305" s="93"/>
      <c r="N305" s="93"/>
      <c r="O305" s="93"/>
      <c r="P305" s="93"/>
      <c r="Q305" s="93"/>
      <c r="R305" s="93"/>
      <c r="S305" s="93"/>
      <c r="T305" s="93"/>
      <c r="U305" s="93"/>
      <c r="V305" s="94">
        <f>SUM(Tabla2[[#This Row],[Ene]:[Dic]])</f>
        <v>0</v>
      </c>
      <c r="W305" s="81"/>
      <c r="X305" s="81"/>
      <c r="Y305" s="92"/>
      <c r="Z305" s="95"/>
    </row>
    <row r="306" spans="2:26" s="39" customFormat="1" hidden="1" x14ac:dyDescent="0.2">
      <c r="B306" s="91" t="str">
        <f>IF(Tabla2[[#This Row],[Productos ]]="","",CONCATENATE(Tabla2[[#This Row],[POA]],".",Tabla2[[#This Row],[SRS]],".",Tabla2[[#This Row],[AREA]],".",Tabla2[[#This Row],[TIPO]]))</f>
        <v/>
      </c>
      <c r="C306" s="91" t="str">
        <f>IF(Tabla2[[#This Row],[Productos ]]="","",'[1]Formulario PPGR1'!#REF!)</f>
        <v/>
      </c>
      <c r="D306" s="91" t="str">
        <f>IF(Tabla2[[#This Row],[Productos ]]="","",'[1]Formulario PPGR1'!#REF!)</f>
        <v/>
      </c>
      <c r="E306" s="91" t="str">
        <f>IF(Tabla2[[#This Row],[Productos ]]="","",'[1]Formulario PPGR1'!#REF!)</f>
        <v/>
      </c>
      <c r="F306" s="91" t="str">
        <f>IF(Tabla2[[#This Row],[Productos ]]="","",'[1]Formulario PPGR1'!#REF!)</f>
        <v/>
      </c>
      <c r="G306" s="92"/>
      <c r="H306" s="92"/>
      <c r="I306" s="92"/>
      <c r="J306" s="93"/>
      <c r="K306" s="93"/>
      <c r="L306" s="93"/>
      <c r="M306" s="93"/>
      <c r="N306" s="93"/>
      <c r="O306" s="93"/>
      <c r="P306" s="93"/>
      <c r="Q306" s="93"/>
      <c r="R306" s="93"/>
      <c r="S306" s="93"/>
      <c r="T306" s="93"/>
      <c r="U306" s="93"/>
      <c r="V306" s="94">
        <f>SUM(Tabla2[[#This Row],[Ene]:[Dic]])</f>
        <v>0</v>
      </c>
      <c r="W306" s="81"/>
      <c r="X306" s="81"/>
      <c r="Y306" s="92"/>
      <c r="Z306" s="95"/>
    </row>
    <row r="307" spans="2:26" s="39" customFormat="1" hidden="1" x14ac:dyDescent="0.2">
      <c r="B307" s="91" t="str">
        <f>IF(Tabla2[[#This Row],[Productos ]]="","",CONCATENATE(Tabla2[[#This Row],[POA]],".",Tabla2[[#This Row],[SRS]],".",Tabla2[[#This Row],[AREA]],".",Tabla2[[#This Row],[TIPO]]))</f>
        <v/>
      </c>
      <c r="C307" s="91" t="str">
        <f>IF(Tabla2[[#This Row],[Productos ]]="","",'[1]Formulario PPGR1'!#REF!)</f>
        <v/>
      </c>
      <c r="D307" s="91" t="str">
        <f>IF(Tabla2[[#This Row],[Productos ]]="","",'[1]Formulario PPGR1'!#REF!)</f>
        <v/>
      </c>
      <c r="E307" s="91" t="str">
        <f>IF(Tabla2[[#This Row],[Productos ]]="","",'[1]Formulario PPGR1'!#REF!)</f>
        <v/>
      </c>
      <c r="F307" s="91" t="str">
        <f>IF(Tabla2[[#This Row],[Productos ]]="","",'[1]Formulario PPGR1'!#REF!)</f>
        <v/>
      </c>
      <c r="G307" s="92"/>
      <c r="H307" s="92"/>
      <c r="I307" s="92"/>
      <c r="J307" s="93"/>
      <c r="K307" s="93"/>
      <c r="L307" s="93"/>
      <c r="M307" s="93"/>
      <c r="N307" s="93"/>
      <c r="O307" s="93"/>
      <c r="P307" s="93"/>
      <c r="Q307" s="93"/>
      <c r="R307" s="93"/>
      <c r="S307" s="93"/>
      <c r="T307" s="93"/>
      <c r="U307" s="93"/>
      <c r="V307" s="94">
        <f>SUM(Tabla2[[#This Row],[Ene]:[Dic]])</f>
        <v>0</v>
      </c>
      <c r="W307" s="81"/>
      <c r="X307" s="81"/>
      <c r="Y307" s="92"/>
      <c r="Z307" s="95"/>
    </row>
    <row r="308" spans="2:26" s="39" customFormat="1" hidden="1" x14ac:dyDescent="0.2">
      <c r="B308" s="91" t="str">
        <f>IF(Tabla2[[#This Row],[Productos ]]="","",CONCATENATE(Tabla2[[#This Row],[POA]],".",Tabla2[[#This Row],[SRS]],".",Tabla2[[#This Row],[AREA]],".",Tabla2[[#This Row],[TIPO]]))</f>
        <v/>
      </c>
      <c r="C308" s="91" t="str">
        <f>IF(Tabla2[[#This Row],[Productos ]]="","",'[1]Formulario PPGR1'!#REF!)</f>
        <v/>
      </c>
      <c r="D308" s="91" t="str">
        <f>IF(Tabla2[[#This Row],[Productos ]]="","",'[1]Formulario PPGR1'!#REF!)</f>
        <v/>
      </c>
      <c r="E308" s="91" t="str">
        <f>IF(Tabla2[[#This Row],[Productos ]]="","",'[1]Formulario PPGR1'!#REF!)</f>
        <v/>
      </c>
      <c r="F308" s="91" t="str">
        <f>IF(Tabla2[[#This Row],[Productos ]]="","",'[1]Formulario PPGR1'!#REF!)</f>
        <v/>
      </c>
      <c r="G308" s="92"/>
      <c r="H308" s="92"/>
      <c r="I308" s="92"/>
      <c r="J308" s="93"/>
      <c r="K308" s="93"/>
      <c r="L308" s="93"/>
      <c r="M308" s="93"/>
      <c r="N308" s="93"/>
      <c r="O308" s="93"/>
      <c r="P308" s="93"/>
      <c r="Q308" s="93"/>
      <c r="R308" s="93"/>
      <c r="S308" s="93"/>
      <c r="T308" s="93"/>
      <c r="U308" s="93"/>
      <c r="V308" s="94">
        <f>SUM(Tabla2[[#This Row],[Ene]:[Dic]])</f>
        <v>0</v>
      </c>
      <c r="W308" s="81"/>
      <c r="X308" s="81"/>
      <c r="Y308" s="92"/>
      <c r="Z308" s="95"/>
    </row>
    <row r="309" spans="2:26" s="39" customFormat="1" hidden="1" x14ac:dyDescent="0.2">
      <c r="B309" s="91" t="str">
        <f>IF(Tabla2[[#This Row],[Productos ]]="","",CONCATENATE(Tabla2[[#This Row],[POA]],".",Tabla2[[#This Row],[SRS]],".",Tabla2[[#This Row],[AREA]],".",Tabla2[[#This Row],[TIPO]]))</f>
        <v/>
      </c>
      <c r="C309" s="91" t="str">
        <f>IF(Tabla2[[#This Row],[Productos ]]="","",'[1]Formulario PPGR1'!#REF!)</f>
        <v/>
      </c>
      <c r="D309" s="91" t="str">
        <f>IF(Tabla2[[#This Row],[Productos ]]="","",'[1]Formulario PPGR1'!#REF!)</f>
        <v/>
      </c>
      <c r="E309" s="91" t="str">
        <f>IF(Tabla2[[#This Row],[Productos ]]="","",'[1]Formulario PPGR1'!#REF!)</f>
        <v/>
      </c>
      <c r="F309" s="91" t="str">
        <f>IF(Tabla2[[#This Row],[Productos ]]="","",'[1]Formulario PPGR1'!#REF!)</f>
        <v/>
      </c>
      <c r="G309" s="92"/>
      <c r="H309" s="92"/>
      <c r="I309" s="92"/>
      <c r="J309" s="93"/>
      <c r="K309" s="93"/>
      <c r="L309" s="93"/>
      <c r="M309" s="93"/>
      <c r="N309" s="93"/>
      <c r="O309" s="93"/>
      <c r="P309" s="93"/>
      <c r="Q309" s="93"/>
      <c r="R309" s="93"/>
      <c r="S309" s="93"/>
      <c r="T309" s="93"/>
      <c r="U309" s="93"/>
      <c r="V309" s="94">
        <f>SUM(Tabla2[[#This Row],[Ene]:[Dic]])</f>
        <v>0</v>
      </c>
      <c r="W309" s="81"/>
      <c r="X309" s="81"/>
      <c r="Y309" s="92"/>
      <c r="Z309" s="95"/>
    </row>
    <row r="310" spans="2:26" s="39" customFormat="1" hidden="1" x14ac:dyDescent="0.2">
      <c r="B310" s="91" t="str">
        <f>IF(Tabla2[[#This Row],[Productos ]]="","",CONCATENATE(Tabla2[[#This Row],[POA]],".",Tabla2[[#This Row],[SRS]],".",Tabla2[[#This Row],[AREA]],".",Tabla2[[#This Row],[TIPO]]))</f>
        <v/>
      </c>
      <c r="C310" s="91" t="str">
        <f>IF(Tabla2[[#This Row],[Productos ]]="","",'[1]Formulario PPGR1'!#REF!)</f>
        <v/>
      </c>
      <c r="D310" s="91" t="str">
        <f>IF(Tabla2[[#This Row],[Productos ]]="","",'[1]Formulario PPGR1'!#REF!)</f>
        <v/>
      </c>
      <c r="E310" s="91" t="str">
        <f>IF(Tabla2[[#This Row],[Productos ]]="","",'[1]Formulario PPGR1'!#REF!)</f>
        <v/>
      </c>
      <c r="F310" s="91" t="str">
        <f>IF(Tabla2[[#This Row],[Productos ]]="","",'[1]Formulario PPGR1'!#REF!)</f>
        <v/>
      </c>
      <c r="G310" s="92"/>
      <c r="H310" s="92"/>
      <c r="I310" s="92"/>
      <c r="J310" s="93"/>
      <c r="K310" s="93"/>
      <c r="L310" s="93"/>
      <c r="M310" s="93"/>
      <c r="N310" s="93"/>
      <c r="O310" s="93"/>
      <c r="P310" s="93"/>
      <c r="Q310" s="93"/>
      <c r="R310" s="93"/>
      <c r="S310" s="93"/>
      <c r="T310" s="93"/>
      <c r="U310" s="93"/>
      <c r="V310" s="94">
        <f>SUM(Tabla2[[#This Row],[Ene]:[Dic]])</f>
        <v>0</v>
      </c>
      <c r="W310" s="81"/>
      <c r="X310" s="81"/>
      <c r="Y310" s="92"/>
      <c r="Z310" s="95"/>
    </row>
    <row r="311" spans="2:26" s="39" customFormat="1" hidden="1" x14ac:dyDescent="0.2">
      <c r="B311" s="91" t="str">
        <f>IF(Tabla2[[#This Row],[Productos ]]="","",CONCATENATE(Tabla2[[#This Row],[POA]],".",Tabla2[[#This Row],[SRS]],".",Tabla2[[#This Row],[AREA]],".",Tabla2[[#This Row],[TIPO]]))</f>
        <v/>
      </c>
      <c r="C311" s="91" t="str">
        <f>IF(Tabla2[[#This Row],[Productos ]]="","",'[1]Formulario PPGR1'!#REF!)</f>
        <v/>
      </c>
      <c r="D311" s="91" t="str">
        <f>IF(Tabla2[[#This Row],[Productos ]]="","",'[1]Formulario PPGR1'!#REF!)</f>
        <v/>
      </c>
      <c r="E311" s="91" t="str">
        <f>IF(Tabla2[[#This Row],[Productos ]]="","",'[1]Formulario PPGR1'!#REF!)</f>
        <v/>
      </c>
      <c r="F311" s="91" t="str">
        <f>IF(Tabla2[[#This Row],[Productos ]]="","",'[1]Formulario PPGR1'!#REF!)</f>
        <v/>
      </c>
      <c r="G311" s="92"/>
      <c r="H311" s="92"/>
      <c r="I311" s="92"/>
      <c r="J311" s="93"/>
      <c r="K311" s="93"/>
      <c r="L311" s="93"/>
      <c r="M311" s="93"/>
      <c r="N311" s="93"/>
      <c r="O311" s="93"/>
      <c r="P311" s="93"/>
      <c r="Q311" s="93"/>
      <c r="R311" s="93"/>
      <c r="S311" s="93"/>
      <c r="T311" s="93"/>
      <c r="U311" s="93"/>
      <c r="V311" s="94">
        <f>SUM(Tabla2[[#This Row],[Ene]:[Dic]])</f>
        <v>0</v>
      </c>
      <c r="W311" s="81"/>
      <c r="X311" s="81"/>
      <c r="Y311" s="92"/>
      <c r="Z311" s="95"/>
    </row>
    <row r="312" spans="2:26" s="39" customFormat="1" hidden="1" x14ac:dyDescent="0.2">
      <c r="B312" s="91" t="str">
        <f>IF(Tabla2[[#This Row],[Productos ]]="","",CONCATENATE(Tabla2[[#This Row],[POA]],".",Tabla2[[#This Row],[SRS]],".",Tabla2[[#This Row],[AREA]],".",Tabla2[[#This Row],[TIPO]]))</f>
        <v/>
      </c>
      <c r="C312" s="91" t="str">
        <f>IF(Tabla2[[#This Row],[Productos ]]="","",'[1]Formulario PPGR1'!#REF!)</f>
        <v/>
      </c>
      <c r="D312" s="91" t="str">
        <f>IF(Tabla2[[#This Row],[Productos ]]="","",'[1]Formulario PPGR1'!#REF!)</f>
        <v/>
      </c>
      <c r="E312" s="91" t="str">
        <f>IF(Tabla2[[#This Row],[Productos ]]="","",'[1]Formulario PPGR1'!#REF!)</f>
        <v/>
      </c>
      <c r="F312" s="91" t="str">
        <f>IF(Tabla2[[#This Row],[Productos ]]="","",'[1]Formulario PPGR1'!#REF!)</f>
        <v/>
      </c>
      <c r="G312" s="92"/>
      <c r="H312" s="92"/>
      <c r="I312" s="92"/>
      <c r="J312" s="93"/>
      <c r="K312" s="93"/>
      <c r="L312" s="93"/>
      <c r="M312" s="93"/>
      <c r="N312" s="93"/>
      <c r="O312" s="93"/>
      <c r="P312" s="93"/>
      <c r="Q312" s="93"/>
      <c r="R312" s="93"/>
      <c r="S312" s="93"/>
      <c r="T312" s="93"/>
      <c r="U312" s="93"/>
      <c r="V312" s="94">
        <f>SUM(Tabla2[[#This Row],[Ene]:[Dic]])</f>
        <v>0</v>
      </c>
      <c r="W312" s="81"/>
      <c r="X312" s="81"/>
      <c r="Y312" s="92"/>
      <c r="Z312" s="95"/>
    </row>
    <row r="313" spans="2:26" s="39" customFormat="1" hidden="1" x14ac:dyDescent="0.2">
      <c r="B313" s="91" t="str">
        <f>IF(Tabla2[[#This Row],[Productos ]]="","",CONCATENATE(Tabla2[[#This Row],[POA]],".",Tabla2[[#This Row],[SRS]],".",Tabla2[[#This Row],[AREA]],".",Tabla2[[#This Row],[TIPO]]))</f>
        <v/>
      </c>
      <c r="C313" s="91" t="str">
        <f>IF(Tabla2[[#This Row],[Productos ]]="","",'[1]Formulario PPGR1'!#REF!)</f>
        <v/>
      </c>
      <c r="D313" s="91" t="str">
        <f>IF(Tabla2[[#This Row],[Productos ]]="","",'[1]Formulario PPGR1'!#REF!)</f>
        <v/>
      </c>
      <c r="E313" s="91" t="str">
        <f>IF(Tabla2[[#This Row],[Productos ]]="","",'[1]Formulario PPGR1'!#REF!)</f>
        <v/>
      </c>
      <c r="F313" s="91" t="str">
        <f>IF(Tabla2[[#This Row],[Productos ]]="","",'[1]Formulario PPGR1'!#REF!)</f>
        <v/>
      </c>
      <c r="G313" s="92"/>
      <c r="H313" s="92"/>
      <c r="I313" s="92"/>
      <c r="J313" s="93"/>
      <c r="K313" s="93"/>
      <c r="L313" s="93"/>
      <c r="M313" s="93"/>
      <c r="N313" s="93"/>
      <c r="O313" s="93"/>
      <c r="P313" s="93"/>
      <c r="Q313" s="93"/>
      <c r="R313" s="93"/>
      <c r="S313" s="93"/>
      <c r="T313" s="93"/>
      <c r="U313" s="93"/>
      <c r="V313" s="94">
        <f>SUM(Tabla2[[#This Row],[Ene]:[Dic]])</f>
        <v>0</v>
      </c>
      <c r="W313" s="81"/>
      <c r="X313" s="81"/>
      <c r="Y313" s="92"/>
      <c r="Z313" s="95"/>
    </row>
    <row r="314" spans="2:26" s="39" customFormat="1" hidden="1" x14ac:dyDescent="0.2">
      <c r="B314" s="91" t="str">
        <f>IF(Tabla2[[#This Row],[Productos ]]="","",CONCATENATE(Tabla2[[#This Row],[POA]],".",Tabla2[[#This Row],[SRS]],".",Tabla2[[#This Row],[AREA]],".",Tabla2[[#This Row],[TIPO]]))</f>
        <v/>
      </c>
      <c r="C314" s="91" t="str">
        <f>IF(Tabla2[[#This Row],[Productos ]]="","",'[1]Formulario PPGR1'!#REF!)</f>
        <v/>
      </c>
      <c r="D314" s="91" t="str">
        <f>IF(Tabla2[[#This Row],[Productos ]]="","",'[1]Formulario PPGR1'!#REF!)</f>
        <v/>
      </c>
      <c r="E314" s="91" t="str">
        <f>IF(Tabla2[[#This Row],[Productos ]]="","",'[1]Formulario PPGR1'!#REF!)</f>
        <v/>
      </c>
      <c r="F314" s="91" t="str">
        <f>IF(Tabla2[[#This Row],[Productos ]]="","",'[1]Formulario PPGR1'!#REF!)</f>
        <v/>
      </c>
      <c r="G314" s="92"/>
      <c r="H314" s="92"/>
      <c r="I314" s="92"/>
      <c r="J314" s="93"/>
      <c r="K314" s="93"/>
      <c r="L314" s="93"/>
      <c r="M314" s="93"/>
      <c r="N314" s="93"/>
      <c r="O314" s="93"/>
      <c r="P314" s="93"/>
      <c r="Q314" s="93"/>
      <c r="R314" s="93"/>
      <c r="S314" s="93"/>
      <c r="T314" s="93"/>
      <c r="U314" s="93"/>
      <c r="V314" s="94">
        <f>SUM(Tabla2[[#This Row],[Ene]:[Dic]])</f>
        <v>0</v>
      </c>
      <c r="W314" s="81"/>
      <c r="X314" s="81"/>
      <c r="Y314" s="92"/>
      <c r="Z314" s="95"/>
    </row>
    <row r="315" spans="2:26" s="39" customFormat="1" hidden="1" x14ac:dyDescent="0.2">
      <c r="B315" s="91" t="str">
        <f>IF(Tabla2[[#This Row],[Productos ]]="","",CONCATENATE(Tabla2[[#This Row],[POA]],".",Tabla2[[#This Row],[SRS]],".",Tabla2[[#This Row],[AREA]],".",Tabla2[[#This Row],[TIPO]]))</f>
        <v/>
      </c>
      <c r="C315" s="91" t="str">
        <f>IF(Tabla2[[#This Row],[Productos ]]="","",'[1]Formulario PPGR1'!#REF!)</f>
        <v/>
      </c>
      <c r="D315" s="91" t="str">
        <f>IF(Tabla2[[#This Row],[Productos ]]="","",'[1]Formulario PPGR1'!#REF!)</f>
        <v/>
      </c>
      <c r="E315" s="91" t="str">
        <f>IF(Tabla2[[#This Row],[Productos ]]="","",'[1]Formulario PPGR1'!#REF!)</f>
        <v/>
      </c>
      <c r="F315" s="91" t="str">
        <f>IF(Tabla2[[#This Row],[Productos ]]="","",'[1]Formulario PPGR1'!#REF!)</f>
        <v/>
      </c>
      <c r="G315" s="92"/>
      <c r="H315" s="92"/>
      <c r="I315" s="92"/>
      <c r="J315" s="93"/>
      <c r="K315" s="93"/>
      <c r="L315" s="93"/>
      <c r="M315" s="93"/>
      <c r="N315" s="93"/>
      <c r="O315" s="93"/>
      <c r="P315" s="93"/>
      <c r="Q315" s="93"/>
      <c r="R315" s="93"/>
      <c r="S315" s="93"/>
      <c r="T315" s="93"/>
      <c r="U315" s="93"/>
      <c r="V315" s="94">
        <f>SUM(Tabla2[[#This Row],[Ene]:[Dic]])</f>
        <v>0</v>
      </c>
      <c r="W315" s="81"/>
      <c r="X315" s="81"/>
      <c r="Y315" s="92"/>
      <c r="Z315" s="95"/>
    </row>
    <row r="316" spans="2:26" s="39" customFormat="1" hidden="1" x14ac:dyDescent="0.2">
      <c r="B316" s="91" t="str">
        <f>IF(Tabla2[[#This Row],[Productos ]]="","",CONCATENATE(Tabla2[[#This Row],[POA]],".",Tabla2[[#This Row],[SRS]],".",Tabla2[[#This Row],[AREA]],".",Tabla2[[#This Row],[TIPO]]))</f>
        <v/>
      </c>
      <c r="C316" s="91" t="str">
        <f>IF(Tabla2[[#This Row],[Productos ]]="","",'[1]Formulario PPGR1'!#REF!)</f>
        <v/>
      </c>
      <c r="D316" s="91" t="str">
        <f>IF(Tabla2[[#This Row],[Productos ]]="","",'[1]Formulario PPGR1'!#REF!)</f>
        <v/>
      </c>
      <c r="E316" s="91" t="str">
        <f>IF(Tabla2[[#This Row],[Productos ]]="","",'[1]Formulario PPGR1'!#REF!)</f>
        <v/>
      </c>
      <c r="F316" s="91" t="str">
        <f>IF(Tabla2[[#This Row],[Productos ]]="","",'[1]Formulario PPGR1'!#REF!)</f>
        <v/>
      </c>
      <c r="G316" s="92"/>
      <c r="H316" s="92"/>
      <c r="I316" s="92"/>
      <c r="J316" s="93"/>
      <c r="K316" s="93"/>
      <c r="L316" s="93"/>
      <c r="M316" s="93"/>
      <c r="N316" s="93"/>
      <c r="O316" s="93"/>
      <c r="P316" s="93"/>
      <c r="Q316" s="93"/>
      <c r="R316" s="93"/>
      <c r="S316" s="93"/>
      <c r="T316" s="93"/>
      <c r="U316" s="93"/>
      <c r="V316" s="94">
        <f>SUM(Tabla2[[#This Row],[Ene]:[Dic]])</f>
        <v>0</v>
      </c>
      <c r="W316" s="81"/>
      <c r="X316" s="81"/>
      <c r="Y316" s="92"/>
      <c r="Z316" s="95"/>
    </row>
    <row r="317" spans="2:26" s="39" customFormat="1" hidden="1" x14ac:dyDescent="0.2">
      <c r="B317" s="91" t="str">
        <f>IF(Tabla2[[#This Row],[Productos ]]="","",CONCATENATE(Tabla2[[#This Row],[POA]],".",Tabla2[[#This Row],[SRS]],".",Tabla2[[#This Row],[AREA]],".",Tabla2[[#This Row],[TIPO]]))</f>
        <v/>
      </c>
      <c r="C317" s="91" t="str">
        <f>IF(Tabla2[[#This Row],[Productos ]]="","",'[1]Formulario PPGR1'!#REF!)</f>
        <v/>
      </c>
      <c r="D317" s="91" t="str">
        <f>IF(Tabla2[[#This Row],[Productos ]]="","",'[1]Formulario PPGR1'!#REF!)</f>
        <v/>
      </c>
      <c r="E317" s="91" t="str">
        <f>IF(Tabla2[[#This Row],[Productos ]]="","",'[1]Formulario PPGR1'!#REF!)</f>
        <v/>
      </c>
      <c r="F317" s="91" t="str">
        <f>IF(Tabla2[[#This Row],[Productos ]]="","",'[1]Formulario PPGR1'!#REF!)</f>
        <v/>
      </c>
      <c r="G317" s="92"/>
      <c r="H317" s="92"/>
      <c r="I317" s="92"/>
      <c r="J317" s="93"/>
      <c r="K317" s="93"/>
      <c r="L317" s="93"/>
      <c r="M317" s="93"/>
      <c r="N317" s="93"/>
      <c r="O317" s="93"/>
      <c r="P317" s="93"/>
      <c r="Q317" s="93"/>
      <c r="R317" s="93"/>
      <c r="S317" s="93"/>
      <c r="T317" s="93"/>
      <c r="U317" s="93"/>
      <c r="V317" s="94">
        <f>SUM(Tabla2[[#This Row],[Ene]:[Dic]])</f>
        <v>0</v>
      </c>
      <c r="W317" s="81"/>
      <c r="X317" s="81"/>
      <c r="Y317" s="92"/>
      <c r="Z317" s="95"/>
    </row>
    <row r="318" spans="2:26" s="39" customFormat="1" hidden="1" x14ac:dyDescent="0.2">
      <c r="B318" s="91" t="str">
        <f>IF(Tabla2[[#This Row],[Productos ]]="","",CONCATENATE(Tabla2[[#This Row],[POA]],".",Tabla2[[#This Row],[SRS]],".",Tabla2[[#This Row],[AREA]],".",Tabla2[[#This Row],[TIPO]]))</f>
        <v/>
      </c>
      <c r="C318" s="91" t="str">
        <f>IF(Tabla2[[#This Row],[Productos ]]="","",'[1]Formulario PPGR1'!#REF!)</f>
        <v/>
      </c>
      <c r="D318" s="91" t="str">
        <f>IF(Tabla2[[#This Row],[Productos ]]="","",'[1]Formulario PPGR1'!#REF!)</f>
        <v/>
      </c>
      <c r="E318" s="91" t="str">
        <f>IF(Tabla2[[#This Row],[Productos ]]="","",'[1]Formulario PPGR1'!#REF!)</f>
        <v/>
      </c>
      <c r="F318" s="91" t="str">
        <f>IF(Tabla2[[#This Row],[Productos ]]="","",'[1]Formulario PPGR1'!#REF!)</f>
        <v/>
      </c>
      <c r="G318" s="92"/>
      <c r="H318" s="92"/>
      <c r="I318" s="92"/>
      <c r="J318" s="93"/>
      <c r="K318" s="93"/>
      <c r="L318" s="93"/>
      <c r="M318" s="93"/>
      <c r="N318" s="93"/>
      <c r="O318" s="93"/>
      <c r="P318" s="93"/>
      <c r="Q318" s="93"/>
      <c r="R318" s="93"/>
      <c r="S318" s="93"/>
      <c r="T318" s="93"/>
      <c r="U318" s="93"/>
      <c r="V318" s="94">
        <f>SUM(Tabla2[[#This Row],[Ene]:[Dic]])</f>
        <v>0</v>
      </c>
      <c r="W318" s="81"/>
      <c r="X318" s="81"/>
      <c r="Y318" s="92"/>
      <c r="Z318" s="95"/>
    </row>
    <row r="319" spans="2:26" s="39" customFormat="1" hidden="1" x14ac:dyDescent="0.2">
      <c r="B319" s="91" t="str">
        <f>IF(Tabla2[[#This Row],[Productos ]]="","",CONCATENATE(Tabla2[[#This Row],[POA]],".",Tabla2[[#This Row],[SRS]],".",Tabla2[[#This Row],[AREA]],".",Tabla2[[#This Row],[TIPO]]))</f>
        <v/>
      </c>
      <c r="C319" s="91" t="str">
        <f>IF(Tabla2[[#This Row],[Productos ]]="","",'[1]Formulario PPGR1'!#REF!)</f>
        <v/>
      </c>
      <c r="D319" s="91" t="str">
        <f>IF(Tabla2[[#This Row],[Productos ]]="","",'[1]Formulario PPGR1'!#REF!)</f>
        <v/>
      </c>
      <c r="E319" s="91" t="str">
        <f>IF(Tabla2[[#This Row],[Productos ]]="","",'[1]Formulario PPGR1'!#REF!)</f>
        <v/>
      </c>
      <c r="F319" s="91" t="str">
        <f>IF(Tabla2[[#This Row],[Productos ]]="","",'[1]Formulario PPGR1'!#REF!)</f>
        <v/>
      </c>
      <c r="G319" s="92"/>
      <c r="H319" s="92"/>
      <c r="I319" s="92"/>
      <c r="J319" s="93"/>
      <c r="K319" s="93"/>
      <c r="L319" s="93"/>
      <c r="M319" s="93"/>
      <c r="N319" s="93"/>
      <c r="O319" s="93"/>
      <c r="P319" s="93"/>
      <c r="Q319" s="93"/>
      <c r="R319" s="93"/>
      <c r="S319" s="93"/>
      <c r="T319" s="93"/>
      <c r="U319" s="93"/>
      <c r="V319" s="94">
        <f>SUM(Tabla2[[#This Row],[Ene]:[Dic]])</f>
        <v>0</v>
      </c>
      <c r="W319" s="81"/>
      <c r="X319" s="81"/>
      <c r="Y319" s="92"/>
      <c r="Z319" s="95"/>
    </row>
    <row r="320" spans="2:26" s="39" customFormat="1" hidden="1" x14ac:dyDescent="0.2">
      <c r="B320" s="91" t="str">
        <f>IF(Tabla2[[#This Row],[Productos ]]="","",CONCATENATE(Tabla2[[#This Row],[POA]],".",Tabla2[[#This Row],[SRS]],".",Tabla2[[#This Row],[AREA]],".",Tabla2[[#This Row],[TIPO]]))</f>
        <v/>
      </c>
      <c r="C320" s="91" t="str">
        <f>IF(Tabla2[[#This Row],[Productos ]]="","",'[1]Formulario PPGR1'!#REF!)</f>
        <v/>
      </c>
      <c r="D320" s="91" t="str">
        <f>IF(Tabla2[[#This Row],[Productos ]]="","",'[1]Formulario PPGR1'!#REF!)</f>
        <v/>
      </c>
      <c r="E320" s="91" t="str">
        <f>IF(Tabla2[[#This Row],[Productos ]]="","",'[1]Formulario PPGR1'!#REF!)</f>
        <v/>
      </c>
      <c r="F320" s="91" t="str">
        <f>IF(Tabla2[[#This Row],[Productos ]]="","",'[1]Formulario PPGR1'!#REF!)</f>
        <v/>
      </c>
      <c r="G320" s="92"/>
      <c r="H320" s="92"/>
      <c r="I320" s="108"/>
      <c r="J320" s="93"/>
      <c r="K320" s="93"/>
      <c r="L320" s="93"/>
      <c r="M320" s="93"/>
      <c r="N320" s="93"/>
      <c r="O320" s="93"/>
      <c r="P320" s="93"/>
      <c r="Q320" s="93"/>
      <c r="R320" s="93"/>
      <c r="S320" s="93"/>
      <c r="T320" s="93"/>
      <c r="U320" s="93"/>
      <c r="V320" s="94">
        <f>SUM(Tabla2[[#This Row],[Ene]:[Dic]])</f>
        <v>0</v>
      </c>
      <c r="W320" s="81"/>
      <c r="X320" s="81"/>
      <c r="Y320" s="92"/>
      <c r="Z320" s="95"/>
    </row>
    <row r="321" spans="2:26" s="39" customFormat="1" hidden="1" x14ac:dyDescent="0.2">
      <c r="B321" s="91" t="str">
        <f>IF(Tabla2[[#This Row],[Productos ]]="","",CONCATENATE(Tabla2[[#This Row],[POA]],".",Tabla2[[#This Row],[SRS]],".",Tabla2[[#This Row],[AREA]],".",Tabla2[[#This Row],[TIPO]]))</f>
        <v/>
      </c>
      <c r="C321" s="91" t="str">
        <f>IF(Tabla2[[#This Row],[Productos ]]="","",'[1]Formulario PPGR1'!#REF!)</f>
        <v/>
      </c>
      <c r="D321" s="91" t="str">
        <f>IF(Tabla2[[#This Row],[Productos ]]="","",'[1]Formulario PPGR1'!#REF!)</f>
        <v/>
      </c>
      <c r="E321" s="91" t="str">
        <f>IF(Tabla2[[#This Row],[Productos ]]="","",'[1]Formulario PPGR1'!#REF!)</f>
        <v/>
      </c>
      <c r="F321" s="91" t="str">
        <f>IF(Tabla2[[#This Row],[Productos ]]="","",'[1]Formulario PPGR1'!#REF!)</f>
        <v/>
      </c>
      <c r="G321" s="92"/>
      <c r="H321" s="92"/>
      <c r="I321" s="92"/>
      <c r="J321" s="93"/>
      <c r="K321" s="93"/>
      <c r="L321" s="93"/>
      <c r="M321" s="93"/>
      <c r="N321" s="93"/>
      <c r="O321" s="93"/>
      <c r="P321" s="93"/>
      <c r="Q321" s="93"/>
      <c r="R321" s="93"/>
      <c r="S321" s="93"/>
      <c r="T321" s="93"/>
      <c r="U321" s="93"/>
      <c r="V321" s="94">
        <f>SUM(Tabla2[[#This Row],[Ene]:[Dic]])</f>
        <v>0</v>
      </c>
      <c r="W321" s="81"/>
      <c r="X321" s="81"/>
      <c r="Y321" s="92"/>
      <c r="Z321" s="95"/>
    </row>
    <row r="322" spans="2:26" s="39" customFormat="1" hidden="1" x14ac:dyDescent="0.2">
      <c r="B322" s="91" t="str">
        <f>IF(Tabla2[[#This Row],[Productos ]]="","",CONCATENATE(Tabla2[[#This Row],[POA]],".",Tabla2[[#This Row],[SRS]],".",Tabla2[[#This Row],[AREA]],".",Tabla2[[#This Row],[TIPO]]))</f>
        <v/>
      </c>
      <c r="C322" s="91" t="str">
        <f>IF(Tabla2[[#This Row],[Productos ]]="","",'[1]Formulario PPGR1'!#REF!)</f>
        <v/>
      </c>
      <c r="D322" s="91" t="str">
        <f>IF(Tabla2[[#This Row],[Productos ]]="","",'[1]Formulario PPGR1'!#REF!)</f>
        <v/>
      </c>
      <c r="E322" s="91" t="str">
        <f>IF(Tabla2[[#This Row],[Productos ]]="","",'[1]Formulario PPGR1'!#REF!)</f>
        <v/>
      </c>
      <c r="F322" s="91" t="str">
        <f>IF(Tabla2[[#This Row],[Productos ]]="","",'[1]Formulario PPGR1'!#REF!)</f>
        <v/>
      </c>
      <c r="G322" s="92"/>
      <c r="H322" s="92"/>
      <c r="I322" s="108"/>
      <c r="J322" s="93"/>
      <c r="K322" s="93"/>
      <c r="L322" s="93"/>
      <c r="M322" s="93"/>
      <c r="N322" s="93"/>
      <c r="O322" s="93"/>
      <c r="P322" s="93"/>
      <c r="Q322" s="93"/>
      <c r="R322" s="93"/>
      <c r="S322" s="93"/>
      <c r="T322" s="93"/>
      <c r="U322" s="93"/>
      <c r="V322" s="94">
        <f>SUM(Tabla2[[#This Row],[Ene]:[Dic]])</f>
        <v>0</v>
      </c>
      <c r="W322" s="81"/>
      <c r="X322" s="81"/>
      <c r="Y322" s="92"/>
      <c r="Z322" s="95"/>
    </row>
    <row r="323" spans="2:26" s="39" customFormat="1" hidden="1" x14ac:dyDescent="0.2">
      <c r="B323" s="91" t="str">
        <f>IF(Tabla2[[#This Row],[Productos ]]="","",CONCATENATE(Tabla2[[#This Row],[POA]],".",Tabla2[[#This Row],[SRS]],".",Tabla2[[#This Row],[AREA]],".",Tabla2[[#This Row],[TIPO]]))</f>
        <v/>
      </c>
      <c r="C323" s="91" t="str">
        <f>IF(Tabla2[[#This Row],[Productos ]]="","",'[1]Formulario PPGR1'!#REF!)</f>
        <v/>
      </c>
      <c r="D323" s="91" t="str">
        <f>IF(Tabla2[[#This Row],[Productos ]]="","",'[1]Formulario PPGR1'!#REF!)</f>
        <v/>
      </c>
      <c r="E323" s="91" t="str">
        <f>IF(Tabla2[[#This Row],[Productos ]]="","",'[1]Formulario PPGR1'!#REF!)</f>
        <v/>
      </c>
      <c r="F323" s="91" t="str">
        <f>IF(Tabla2[[#This Row],[Productos ]]="","",'[1]Formulario PPGR1'!#REF!)</f>
        <v/>
      </c>
      <c r="G323" s="92"/>
      <c r="H323" s="92"/>
      <c r="I323" s="109"/>
      <c r="J323" s="93"/>
      <c r="K323" s="93"/>
      <c r="L323" s="93"/>
      <c r="M323" s="93"/>
      <c r="N323" s="93"/>
      <c r="O323" s="93"/>
      <c r="P323" s="93"/>
      <c r="Q323" s="93"/>
      <c r="R323" s="93"/>
      <c r="S323" s="93"/>
      <c r="T323" s="93"/>
      <c r="U323" s="93"/>
      <c r="V323" s="94">
        <f>SUM(Tabla2[[#This Row],[Ene]:[Dic]])</f>
        <v>0</v>
      </c>
      <c r="W323" s="81"/>
      <c r="X323" s="81"/>
      <c r="Y323" s="92"/>
      <c r="Z323" s="95"/>
    </row>
    <row r="324" spans="2:26" s="39" customFormat="1" hidden="1" x14ac:dyDescent="0.2">
      <c r="B324" s="91" t="str">
        <f>IF(Tabla2[[#This Row],[Productos ]]="","",CONCATENATE(Tabla2[[#This Row],[POA]],".",Tabla2[[#This Row],[SRS]],".",Tabla2[[#This Row],[AREA]],".",Tabla2[[#This Row],[TIPO]]))</f>
        <v/>
      </c>
      <c r="C324" s="91" t="str">
        <f>IF(Tabla2[[#This Row],[Productos ]]="","",'[1]Formulario PPGR1'!#REF!)</f>
        <v/>
      </c>
      <c r="D324" s="91" t="str">
        <f>IF(Tabla2[[#This Row],[Productos ]]="","",'[1]Formulario PPGR1'!#REF!)</f>
        <v/>
      </c>
      <c r="E324" s="91" t="str">
        <f>IF(Tabla2[[#This Row],[Productos ]]="","",'[1]Formulario PPGR1'!#REF!)</f>
        <v/>
      </c>
      <c r="F324" s="91" t="str">
        <f>IF(Tabla2[[#This Row],[Productos ]]="","",'[1]Formulario PPGR1'!#REF!)</f>
        <v/>
      </c>
      <c r="G324" s="92"/>
      <c r="H324" s="92"/>
      <c r="I324" s="109"/>
      <c r="J324" s="93"/>
      <c r="K324" s="93"/>
      <c r="L324" s="93"/>
      <c r="M324" s="93"/>
      <c r="N324" s="93"/>
      <c r="O324" s="93"/>
      <c r="P324" s="93"/>
      <c r="Q324" s="93"/>
      <c r="R324" s="93"/>
      <c r="S324" s="93"/>
      <c r="T324" s="93"/>
      <c r="U324" s="93"/>
      <c r="V324" s="94">
        <f>SUM(Tabla2[[#This Row],[Ene]:[Dic]])</f>
        <v>0</v>
      </c>
      <c r="W324" s="81"/>
      <c r="X324" s="81"/>
      <c r="Y324" s="92"/>
      <c r="Z324" s="95"/>
    </row>
    <row r="325" spans="2:26" s="39" customFormat="1" hidden="1" x14ac:dyDescent="0.2">
      <c r="B325" s="91" t="str">
        <f>IF(Tabla2[[#This Row],[Productos ]]="","",CONCATENATE(Tabla2[[#This Row],[POA]],".",Tabla2[[#This Row],[SRS]],".",Tabla2[[#This Row],[AREA]],".",Tabla2[[#This Row],[TIPO]]))</f>
        <v/>
      </c>
      <c r="C325" s="91" t="str">
        <f>IF(Tabla2[[#This Row],[Productos ]]="","",'[1]Formulario PPGR1'!#REF!)</f>
        <v/>
      </c>
      <c r="D325" s="91" t="str">
        <f>IF(Tabla2[[#This Row],[Productos ]]="","",'[1]Formulario PPGR1'!#REF!)</f>
        <v/>
      </c>
      <c r="E325" s="91" t="str">
        <f>IF(Tabla2[[#This Row],[Productos ]]="","",'[1]Formulario PPGR1'!#REF!)</f>
        <v/>
      </c>
      <c r="F325" s="91" t="str">
        <f>IF(Tabla2[[#This Row],[Productos ]]="","",'[1]Formulario PPGR1'!#REF!)</f>
        <v/>
      </c>
      <c r="G325" s="92"/>
      <c r="H325" s="92"/>
      <c r="I325" s="109"/>
      <c r="J325" s="93"/>
      <c r="K325" s="93"/>
      <c r="L325" s="93"/>
      <c r="M325" s="93"/>
      <c r="N325" s="93"/>
      <c r="O325" s="93"/>
      <c r="P325" s="93"/>
      <c r="Q325" s="93"/>
      <c r="R325" s="93"/>
      <c r="S325" s="93"/>
      <c r="T325" s="93"/>
      <c r="U325" s="93"/>
      <c r="V325" s="94">
        <f>SUM(Tabla2[[#This Row],[Ene]:[Dic]])</f>
        <v>0</v>
      </c>
      <c r="W325" s="81"/>
      <c r="X325" s="81"/>
      <c r="Y325" s="92"/>
      <c r="Z325" s="95"/>
    </row>
    <row r="326" spans="2:26" s="39" customFormat="1" hidden="1" x14ac:dyDescent="0.2">
      <c r="B326" s="91" t="str">
        <f>IF(Tabla2[[#This Row],[Productos ]]="","",CONCATENATE(Tabla2[[#This Row],[POA]],".",Tabla2[[#This Row],[SRS]],".",Tabla2[[#This Row],[AREA]],".",Tabla2[[#This Row],[TIPO]]))</f>
        <v/>
      </c>
      <c r="C326" s="91" t="str">
        <f>IF(Tabla2[[#This Row],[Productos ]]="","",'[1]Formulario PPGR1'!#REF!)</f>
        <v/>
      </c>
      <c r="D326" s="91" t="str">
        <f>IF(Tabla2[[#This Row],[Productos ]]="","",'[1]Formulario PPGR1'!#REF!)</f>
        <v/>
      </c>
      <c r="E326" s="91" t="str">
        <f>IF(Tabla2[[#This Row],[Productos ]]="","",'[1]Formulario PPGR1'!#REF!)</f>
        <v/>
      </c>
      <c r="F326" s="91" t="str">
        <f>IF(Tabla2[[#This Row],[Productos ]]="","",'[1]Formulario PPGR1'!#REF!)</f>
        <v/>
      </c>
      <c r="G326" s="92"/>
      <c r="H326" s="92"/>
      <c r="I326" s="92"/>
      <c r="J326" s="93"/>
      <c r="K326" s="93"/>
      <c r="L326" s="93"/>
      <c r="M326" s="93"/>
      <c r="N326" s="93"/>
      <c r="O326" s="93"/>
      <c r="P326" s="93"/>
      <c r="Q326" s="93"/>
      <c r="R326" s="93"/>
      <c r="S326" s="93"/>
      <c r="T326" s="93"/>
      <c r="U326" s="93"/>
      <c r="V326" s="94">
        <f>SUM(Tabla2[[#This Row],[Ene]:[Dic]])</f>
        <v>0</v>
      </c>
      <c r="W326" s="81"/>
      <c r="X326" s="81"/>
      <c r="Y326" s="92"/>
      <c r="Z326" s="95"/>
    </row>
    <row r="327" spans="2:26" s="39" customFormat="1" hidden="1" x14ac:dyDescent="0.2">
      <c r="B327" s="91" t="str">
        <f>IF(Tabla2[[#This Row],[Productos ]]="","",CONCATENATE(Tabla2[[#This Row],[POA]],".",Tabla2[[#This Row],[SRS]],".",Tabla2[[#This Row],[AREA]],".",Tabla2[[#This Row],[TIPO]]))</f>
        <v/>
      </c>
      <c r="C327" s="91" t="str">
        <f>IF(Tabla2[[#This Row],[Productos ]]="","",'[1]Formulario PPGR1'!#REF!)</f>
        <v/>
      </c>
      <c r="D327" s="91" t="str">
        <f>IF(Tabla2[[#This Row],[Productos ]]="","",'[1]Formulario PPGR1'!#REF!)</f>
        <v/>
      </c>
      <c r="E327" s="91" t="str">
        <f>IF(Tabla2[[#This Row],[Productos ]]="","",'[1]Formulario PPGR1'!#REF!)</f>
        <v/>
      </c>
      <c r="F327" s="91" t="str">
        <f>IF(Tabla2[[#This Row],[Productos ]]="","",'[1]Formulario PPGR1'!#REF!)</f>
        <v/>
      </c>
      <c r="G327" s="92"/>
      <c r="H327" s="92"/>
      <c r="I327" s="92"/>
      <c r="J327" s="93"/>
      <c r="K327" s="93"/>
      <c r="L327" s="93"/>
      <c r="M327" s="93"/>
      <c r="N327" s="93"/>
      <c r="O327" s="93"/>
      <c r="P327" s="93"/>
      <c r="Q327" s="93"/>
      <c r="R327" s="93"/>
      <c r="S327" s="93"/>
      <c r="T327" s="93"/>
      <c r="U327" s="93"/>
      <c r="V327" s="94">
        <f>SUM(Tabla2[[#This Row],[Ene]:[Dic]])</f>
        <v>0</v>
      </c>
      <c r="W327" s="81"/>
      <c r="X327" s="81"/>
      <c r="Y327" s="92"/>
      <c r="Z327" s="95"/>
    </row>
    <row r="328" spans="2:26" s="39" customFormat="1" hidden="1" x14ac:dyDescent="0.2">
      <c r="B328" s="91" t="str">
        <f>IF(Tabla2[[#This Row],[Productos ]]="","",CONCATENATE(Tabla2[[#This Row],[POA]],".",Tabla2[[#This Row],[SRS]],".",Tabla2[[#This Row],[AREA]],".",Tabla2[[#This Row],[TIPO]]))</f>
        <v/>
      </c>
      <c r="C328" s="91" t="str">
        <f>IF(Tabla2[[#This Row],[Productos ]]="","",'[1]Formulario PPGR1'!#REF!)</f>
        <v/>
      </c>
      <c r="D328" s="91" t="str">
        <f>IF(Tabla2[[#This Row],[Productos ]]="","",'[1]Formulario PPGR1'!#REF!)</f>
        <v/>
      </c>
      <c r="E328" s="91" t="str">
        <f>IF(Tabla2[[#This Row],[Productos ]]="","",'[1]Formulario PPGR1'!#REF!)</f>
        <v/>
      </c>
      <c r="F328" s="91" t="str">
        <f>IF(Tabla2[[#This Row],[Productos ]]="","",'[1]Formulario PPGR1'!#REF!)</f>
        <v/>
      </c>
      <c r="G328" s="92"/>
      <c r="H328" s="92"/>
      <c r="I328" s="92"/>
      <c r="J328" s="93"/>
      <c r="K328" s="93"/>
      <c r="L328" s="93"/>
      <c r="M328" s="93"/>
      <c r="N328" s="93"/>
      <c r="O328" s="93"/>
      <c r="P328" s="93"/>
      <c r="Q328" s="93"/>
      <c r="R328" s="93"/>
      <c r="S328" s="93"/>
      <c r="T328" s="93"/>
      <c r="U328" s="93"/>
      <c r="V328" s="94">
        <f>SUM(Tabla2[[#This Row],[Ene]:[Dic]])</f>
        <v>0</v>
      </c>
      <c r="W328" s="81"/>
      <c r="X328" s="81"/>
      <c r="Y328" s="92"/>
      <c r="Z328" s="95"/>
    </row>
    <row r="329" spans="2:26" s="39" customFormat="1" hidden="1" x14ac:dyDescent="0.2">
      <c r="B329" s="91" t="str">
        <f>IF(Tabla2[[#This Row],[Productos ]]="","",CONCATENATE(Tabla2[[#This Row],[POA]],".",Tabla2[[#This Row],[SRS]],".",Tabla2[[#This Row],[AREA]],".",Tabla2[[#This Row],[TIPO]]))</f>
        <v/>
      </c>
      <c r="C329" s="91" t="str">
        <f>IF(Tabla2[[#This Row],[Productos ]]="","",'[1]Formulario PPGR1'!#REF!)</f>
        <v/>
      </c>
      <c r="D329" s="91" t="str">
        <f>IF(Tabla2[[#This Row],[Productos ]]="","",'[1]Formulario PPGR1'!#REF!)</f>
        <v/>
      </c>
      <c r="E329" s="91" t="str">
        <f>IF(Tabla2[[#This Row],[Productos ]]="","",'[1]Formulario PPGR1'!#REF!)</f>
        <v/>
      </c>
      <c r="F329" s="91" t="str">
        <f>IF(Tabla2[[#This Row],[Productos ]]="","",'[1]Formulario PPGR1'!#REF!)</f>
        <v/>
      </c>
      <c r="G329" s="92"/>
      <c r="H329" s="92"/>
      <c r="I329" s="92"/>
      <c r="J329" s="93"/>
      <c r="K329" s="93"/>
      <c r="L329" s="93"/>
      <c r="M329" s="93"/>
      <c r="N329" s="93"/>
      <c r="O329" s="93"/>
      <c r="P329" s="93"/>
      <c r="Q329" s="93"/>
      <c r="R329" s="93"/>
      <c r="S329" s="93"/>
      <c r="T329" s="93"/>
      <c r="U329" s="93"/>
      <c r="V329" s="94">
        <f>SUM(Tabla2[[#This Row],[Ene]:[Dic]])</f>
        <v>0</v>
      </c>
      <c r="W329" s="81"/>
      <c r="X329" s="81"/>
      <c r="Y329" s="92"/>
      <c r="Z329" s="95"/>
    </row>
    <row r="330" spans="2:26" s="39" customFormat="1" hidden="1" x14ac:dyDescent="0.2">
      <c r="B330" s="91" t="str">
        <f>IF(Tabla2[[#This Row],[Productos ]]="","",CONCATENATE(Tabla2[[#This Row],[POA]],".",Tabla2[[#This Row],[SRS]],".",Tabla2[[#This Row],[AREA]],".",Tabla2[[#This Row],[TIPO]]))</f>
        <v/>
      </c>
      <c r="C330" s="91" t="str">
        <f>IF(Tabla2[[#This Row],[Productos ]]="","",'[1]Formulario PPGR1'!#REF!)</f>
        <v/>
      </c>
      <c r="D330" s="91" t="str">
        <f>IF(Tabla2[[#This Row],[Productos ]]="","",'[1]Formulario PPGR1'!#REF!)</f>
        <v/>
      </c>
      <c r="E330" s="91" t="str">
        <f>IF(Tabla2[[#This Row],[Productos ]]="","",'[1]Formulario PPGR1'!#REF!)</f>
        <v/>
      </c>
      <c r="F330" s="91" t="str">
        <f>IF(Tabla2[[#This Row],[Productos ]]="","",'[1]Formulario PPGR1'!#REF!)</f>
        <v/>
      </c>
      <c r="G330" s="92"/>
      <c r="H330" s="92"/>
      <c r="I330" s="92"/>
      <c r="J330" s="93"/>
      <c r="K330" s="93"/>
      <c r="L330" s="93"/>
      <c r="M330" s="93"/>
      <c r="N330" s="93"/>
      <c r="O330" s="93"/>
      <c r="P330" s="93"/>
      <c r="Q330" s="93"/>
      <c r="R330" s="93"/>
      <c r="S330" s="93"/>
      <c r="T330" s="93"/>
      <c r="U330" s="93"/>
      <c r="V330" s="94">
        <f>SUM(Tabla2[[#This Row],[Ene]:[Dic]])</f>
        <v>0</v>
      </c>
      <c r="W330" s="81"/>
      <c r="X330" s="81"/>
      <c r="Y330" s="92"/>
      <c r="Z330" s="95"/>
    </row>
    <row r="331" spans="2:26" s="39" customFormat="1" hidden="1" x14ac:dyDescent="0.2">
      <c r="B331" s="91" t="str">
        <f>IF(Tabla2[[#This Row],[Productos ]]="","",CONCATENATE(Tabla2[[#This Row],[POA]],".",Tabla2[[#This Row],[SRS]],".",Tabla2[[#This Row],[AREA]],".",Tabla2[[#This Row],[TIPO]]))</f>
        <v/>
      </c>
      <c r="C331" s="91" t="str">
        <f>IF(Tabla2[[#This Row],[Productos ]]="","",'[1]Formulario PPGR1'!#REF!)</f>
        <v/>
      </c>
      <c r="D331" s="91" t="str">
        <f>IF(Tabla2[[#This Row],[Productos ]]="","",'[1]Formulario PPGR1'!#REF!)</f>
        <v/>
      </c>
      <c r="E331" s="91" t="str">
        <f>IF(Tabla2[[#This Row],[Productos ]]="","",'[1]Formulario PPGR1'!#REF!)</f>
        <v/>
      </c>
      <c r="F331" s="91" t="str">
        <f>IF(Tabla2[[#This Row],[Productos ]]="","",'[1]Formulario PPGR1'!#REF!)</f>
        <v/>
      </c>
      <c r="G331" s="92"/>
      <c r="H331" s="92"/>
      <c r="I331" s="92"/>
      <c r="J331" s="93"/>
      <c r="K331" s="93"/>
      <c r="L331" s="93"/>
      <c r="M331" s="93"/>
      <c r="N331" s="93"/>
      <c r="O331" s="93"/>
      <c r="P331" s="93"/>
      <c r="Q331" s="93"/>
      <c r="R331" s="93"/>
      <c r="S331" s="93"/>
      <c r="T331" s="93"/>
      <c r="U331" s="93"/>
      <c r="V331" s="94">
        <f>SUM(Tabla2[[#This Row],[Ene]:[Dic]])</f>
        <v>0</v>
      </c>
      <c r="W331" s="81"/>
      <c r="X331" s="81"/>
      <c r="Y331" s="92"/>
      <c r="Z331" s="95"/>
    </row>
    <row r="332" spans="2:26" s="39" customFormat="1" hidden="1" x14ac:dyDescent="0.2">
      <c r="B332" s="91" t="str">
        <f>IF(Tabla2[[#This Row],[Productos ]]="","",CONCATENATE(Tabla2[[#This Row],[POA]],".",Tabla2[[#This Row],[SRS]],".",Tabla2[[#This Row],[AREA]],".",Tabla2[[#This Row],[TIPO]]))</f>
        <v/>
      </c>
      <c r="C332" s="91" t="str">
        <f>IF(Tabla2[[#This Row],[Productos ]]="","",'[1]Formulario PPGR1'!#REF!)</f>
        <v/>
      </c>
      <c r="D332" s="91" t="str">
        <f>IF(Tabla2[[#This Row],[Productos ]]="","",'[1]Formulario PPGR1'!#REF!)</f>
        <v/>
      </c>
      <c r="E332" s="91" t="str">
        <f>IF(Tabla2[[#This Row],[Productos ]]="","",'[1]Formulario PPGR1'!#REF!)</f>
        <v/>
      </c>
      <c r="F332" s="91" t="str">
        <f>IF(Tabla2[[#This Row],[Productos ]]="","",'[1]Formulario PPGR1'!#REF!)</f>
        <v/>
      </c>
      <c r="G332" s="92"/>
      <c r="H332" s="92"/>
      <c r="I332" s="92"/>
      <c r="J332" s="93"/>
      <c r="K332" s="93"/>
      <c r="L332" s="93"/>
      <c r="M332" s="93"/>
      <c r="N332" s="93"/>
      <c r="O332" s="93"/>
      <c r="P332" s="93"/>
      <c r="Q332" s="93"/>
      <c r="R332" s="93"/>
      <c r="S332" s="93"/>
      <c r="T332" s="93"/>
      <c r="U332" s="93"/>
      <c r="V332" s="94">
        <f>SUM(Tabla2[[#This Row],[Ene]:[Dic]])</f>
        <v>0</v>
      </c>
      <c r="W332" s="81"/>
      <c r="X332" s="81"/>
      <c r="Y332" s="92"/>
      <c r="Z332" s="95"/>
    </row>
    <row r="333" spans="2:26" s="39" customFormat="1" hidden="1" x14ac:dyDescent="0.2">
      <c r="B333" s="91" t="str">
        <f>IF(Tabla2[[#This Row],[Productos ]]="","",CONCATENATE(Tabla2[[#This Row],[POA]],".",Tabla2[[#This Row],[SRS]],".",Tabla2[[#This Row],[AREA]],".",Tabla2[[#This Row],[TIPO]]))</f>
        <v/>
      </c>
      <c r="C333" s="91" t="str">
        <f>IF(Tabla2[[#This Row],[Productos ]]="","",'[1]Formulario PPGR1'!#REF!)</f>
        <v/>
      </c>
      <c r="D333" s="91" t="str">
        <f>IF(Tabla2[[#This Row],[Productos ]]="","",'[1]Formulario PPGR1'!#REF!)</f>
        <v/>
      </c>
      <c r="E333" s="91" t="str">
        <f>IF(Tabla2[[#This Row],[Productos ]]="","",'[1]Formulario PPGR1'!#REF!)</f>
        <v/>
      </c>
      <c r="F333" s="91" t="str">
        <f>IF(Tabla2[[#This Row],[Productos ]]="","",'[1]Formulario PPGR1'!#REF!)</f>
        <v/>
      </c>
      <c r="G333" s="92"/>
      <c r="H333" s="92"/>
      <c r="I333" s="92"/>
      <c r="J333" s="93"/>
      <c r="K333" s="93"/>
      <c r="L333" s="93"/>
      <c r="M333" s="93"/>
      <c r="N333" s="93"/>
      <c r="O333" s="93"/>
      <c r="P333" s="93"/>
      <c r="Q333" s="93"/>
      <c r="R333" s="93"/>
      <c r="S333" s="93"/>
      <c r="T333" s="93"/>
      <c r="U333" s="93"/>
      <c r="V333" s="94">
        <f>SUM(Tabla2[[#This Row],[Ene]:[Dic]])</f>
        <v>0</v>
      </c>
      <c r="W333" s="81"/>
      <c r="X333" s="81"/>
      <c r="Y333" s="92"/>
      <c r="Z333" s="95"/>
    </row>
    <row r="334" spans="2:26" s="39" customFormat="1" hidden="1" x14ac:dyDescent="0.2">
      <c r="B334" s="91" t="str">
        <f>IF(Tabla2[[#This Row],[Productos ]]="","",CONCATENATE(Tabla2[[#This Row],[POA]],".",Tabla2[[#This Row],[SRS]],".",Tabla2[[#This Row],[AREA]],".",Tabla2[[#This Row],[TIPO]]))</f>
        <v/>
      </c>
      <c r="C334" s="91" t="str">
        <f>IF(Tabla2[[#This Row],[Productos ]]="","",'[1]Formulario PPGR1'!#REF!)</f>
        <v/>
      </c>
      <c r="D334" s="91" t="str">
        <f>IF(Tabla2[[#This Row],[Productos ]]="","",'[1]Formulario PPGR1'!#REF!)</f>
        <v/>
      </c>
      <c r="E334" s="91" t="str">
        <f>IF(Tabla2[[#This Row],[Productos ]]="","",'[1]Formulario PPGR1'!#REF!)</f>
        <v/>
      </c>
      <c r="F334" s="91" t="str">
        <f>IF(Tabla2[[#This Row],[Productos ]]="","",'[1]Formulario PPGR1'!#REF!)</f>
        <v/>
      </c>
      <c r="G334" s="92"/>
      <c r="H334" s="92"/>
      <c r="I334" s="110"/>
      <c r="J334" s="93"/>
      <c r="K334" s="93"/>
      <c r="L334" s="93"/>
      <c r="M334" s="93"/>
      <c r="N334" s="93"/>
      <c r="O334" s="93"/>
      <c r="P334" s="93"/>
      <c r="Q334" s="93"/>
      <c r="R334" s="93"/>
      <c r="S334" s="93"/>
      <c r="T334" s="93"/>
      <c r="U334" s="93"/>
      <c r="V334" s="94">
        <f>SUM(Tabla2[[#This Row],[Ene]:[Dic]])</f>
        <v>0</v>
      </c>
      <c r="W334" s="81"/>
      <c r="X334" s="81"/>
      <c r="Y334" s="92"/>
      <c r="Z334" s="95"/>
    </row>
    <row r="335" spans="2:26" s="39" customFormat="1" hidden="1" x14ac:dyDescent="0.2">
      <c r="B335" s="91" t="str">
        <f>IF(Tabla2[[#This Row],[Productos ]]="","",CONCATENATE(Tabla2[[#This Row],[POA]],".",Tabla2[[#This Row],[SRS]],".",Tabla2[[#This Row],[AREA]],".",Tabla2[[#This Row],[TIPO]]))</f>
        <v/>
      </c>
      <c r="C335" s="91" t="str">
        <f>IF(Tabla2[[#This Row],[Productos ]]="","",'[1]Formulario PPGR1'!#REF!)</f>
        <v/>
      </c>
      <c r="D335" s="91" t="str">
        <f>IF(Tabla2[[#This Row],[Productos ]]="","",'[1]Formulario PPGR1'!#REF!)</f>
        <v/>
      </c>
      <c r="E335" s="91" t="str">
        <f>IF(Tabla2[[#This Row],[Productos ]]="","",'[1]Formulario PPGR1'!#REF!)</f>
        <v/>
      </c>
      <c r="F335" s="91" t="str">
        <f>IF(Tabla2[[#This Row],[Productos ]]="","",'[1]Formulario PPGR1'!#REF!)</f>
        <v/>
      </c>
      <c r="G335" s="92"/>
      <c r="H335" s="92"/>
      <c r="I335" s="92"/>
      <c r="J335" s="93"/>
      <c r="K335" s="93"/>
      <c r="L335" s="93"/>
      <c r="M335" s="93"/>
      <c r="N335" s="93"/>
      <c r="O335" s="93"/>
      <c r="P335" s="93"/>
      <c r="Q335" s="93"/>
      <c r="R335" s="93"/>
      <c r="S335" s="93"/>
      <c r="T335" s="93"/>
      <c r="U335" s="93"/>
      <c r="V335" s="94">
        <f>SUM(Tabla2[[#This Row],[Ene]:[Dic]])</f>
        <v>0</v>
      </c>
      <c r="W335" s="81"/>
      <c r="X335" s="81"/>
      <c r="Y335" s="92"/>
      <c r="Z335" s="95"/>
    </row>
    <row r="336" spans="2:26" s="39" customFormat="1" hidden="1" x14ac:dyDescent="0.2">
      <c r="B336" s="91" t="str">
        <f>IF(Tabla2[[#This Row],[Productos ]]="","",CONCATENATE(Tabla2[[#This Row],[POA]],".",Tabla2[[#This Row],[SRS]],".",Tabla2[[#This Row],[AREA]],".",Tabla2[[#This Row],[TIPO]]))</f>
        <v/>
      </c>
      <c r="C336" s="91" t="str">
        <f>IF(Tabla2[[#This Row],[Productos ]]="","",'[1]Formulario PPGR1'!#REF!)</f>
        <v/>
      </c>
      <c r="D336" s="91" t="str">
        <f>IF(Tabla2[[#This Row],[Productos ]]="","",'[1]Formulario PPGR1'!#REF!)</f>
        <v/>
      </c>
      <c r="E336" s="91" t="str">
        <f>IF(Tabla2[[#This Row],[Productos ]]="","",'[1]Formulario PPGR1'!#REF!)</f>
        <v/>
      </c>
      <c r="F336" s="91" t="str">
        <f>IF(Tabla2[[#This Row],[Productos ]]="","",'[1]Formulario PPGR1'!#REF!)</f>
        <v/>
      </c>
      <c r="G336" s="92"/>
      <c r="H336" s="92"/>
      <c r="I336" s="92"/>
      <c r="J336" s="93"/>
      <c r="K336" s="93"/>
      <c r="L336" s="93"/>
      <c r="M336" s="93"/>
      <c r="N336" s="93"/>
      <c r="O336" s="93"/>
      <c r="P336" s="93"/>
      <c r="Q336" s="93"/>
      <c r="R336" s="93"/>
      <c r="S336" s="93"/>
      <c r="T336" s="93"/>
      <c r="U336" s="93"/>
      <c r="V336" s="94">
        <f>SUM(Tabla2[[#This Row],[Ene]:[Dic]])</f>
        <v>0</v>
      </c>
      <c r="W336" s="81"/>
      <c r="X336" s="81"/>
      <c r="Y336" s="92"/>
      <c r="Z336" s="95"/>
    </row>
    <row r="337" spans="2:26" s="39" customFormat="1" hidden="1" x14ac:dyDescent="0.2">
      <c r="B337" s="91" t="str">
        <f>IF(Tabla2[[#This Row],[Productos ]]="","",CONCATENATE(Tabla2[[#This Row],[POA]],".",Tabla2[[#This Row],[SRS]],".",Tabla2[[#This Row],[AREA]],".",Tabla2[[#This Row],[TIPO]]))</f>
        <v/>
      </c>
      <c r="C337" s="91" t="str">
        <f>IF(Tabla2[[#This Row],[Productos ]]="","",'[1]Formulario PPGR1'!#REF!)</f>
        <v/>
      </c>
      <c r="D337" s="91" t="str">
        <f>IF(Tabla2[[#This Row],[Productos ]]="","",'[1]Formulario PPGR1'!#REF!)</f>
        <v/>
      </c>
      <c r="E337" s="91" t="str">
        <f>IF(Tabla2[[#This Row],[Productos ]]="","",'[1]Formulario PPGR1'!#REF!)</f>
        <v/>
      </c>
      <c r="F337" s="91" t="str">
        <f>IF(Tabla2[[#This Row],[Productos ]]="","",'[1]Formulario PPGR1'!#REF!)</f>
        <v/>
      </c>
      <c r="G337" s="92"/>
      <c r="H337" s="92"/>
      <c r="I337" s="92"/>
      <c r="J337" s="93"/>
      <c r="K337" s="93"/>
      <c r="L337" s="93"/>
      <c r="M337" s="93"/>
      <c r="N337" s="93"/>
      <c r="O337" s="93"/>
      <c r="P337" s="93"/>
      <c r="Q337" s="93"/>
      <c r="R337" s="93"/>
      <c r="S337" s="93"/>
      <c r="T337" s="93"/>
      <c r="U337" s="93"/>
      <c r="V337" s="94">
        <f>SUM(Tabla2[[#This Row],[Ene]:[Dic]])</f>
        <v>0</v>
      </c>
      <c r="W337" s="81"/>
      <c r="X337" s="81"/>
      <c r="Y337" s="92"/>
      <c r="Z337" s="95"/>
    </row>
    <row r="338" spans="2:26" s="39" customFormat="1" hidden="1" x14ac:dyDescent="0.2">
      <c r="B338" s="91" t="str">
        <f>IF(Tabla2[[#This Row],[Productos ]]="","",CONCATENATE(Tabla2[[#This Row],[POA]],".",Tabla2[[#This Row],[SRS]],".",Tabla2[[#This Row],[AREA]],".",Tabla2[[#This Row],[TIPO]]))</f>
        <v/>
      </c>
      <c r="C338" s="91" t="str">
        <f>IF(Tabla2[[#This Row],[Productos ]]="","",'[1]Formulario PPGR1'!#REF!)</f>
        <v/>
      </c>
      <c r="D338" s="91" t="str">
        <f>IF(Tabla2[[#This Row],[Productos ]]="","",'[1]Formulario PPGR1'!#REF!)</f>
        <v/>
      </c>
      <c r="E338" s="91" t="str">
        <f>IF(Tabla2[[#This Row],[Productos ]]="","",'[1]Formulario PPGR1'!#REF!)</f>
        <v/>
      </c>
      <c r="F338" s="91" t="str">
        <f>IF(Tabla2[[#This Row],[Productos ]]="","",'[1]Formulario PPGR1'!#REF!)</f>
        <v/>
      </c>
      <c r="G338" s="92"/>
      <c r="H338" s="92"/>
      <c r="I338" s="92"/>
      <c r="J338" s="93"/>
      <c r="K338" s="93"/>
      <c r="L338" s="93"/>
      <c r="M338" s="93"/>
      <c r="N338" s="93"/>
      <c r="O338" s="93"/>
      <c r="P338" s="93"/>
      <c r="Q338" s="93"/>
      <c r="R338" s="93"/>
      <c r="S338" s="93"/>
      <c r="T338" s="93"/>
      <c r="U338" s="93"/>
      <c r="V338" s="94">
        <f>SUM(Tabla2[[#This Row],[Ene]:[Dic]])</f>
        <v>0</v>
      </c>
      <c r="W338" s="81"/>
      <c r="X338" s="81"/>
      <c r="Y338" s="92"/>
      <c r="Z338" s="95"/>
    </row>
    <row r="339" spans="2:26" s="39" customFormat="1" hidden="1" x14ac:dyDescent="0.2">
      <c r="B339" s="91" t="str">
        <f>IF(Tabla2[[#This Row],[Productos ]]="","",CONCATENATE(Tabla2[[#This Row],[POA]],".",Tabla2[[#This Row],[SRS]],".",Tabla2[[#This Row],[AREA]],".",Tabla2[[#This Row],[TIPO]]))</f>
        <v/>
      </c>
      <c r="C339" s="91" t="str">
        <f>IF(Tabla2[[#This Row],[Productos ]]="","",'[1]Formulario PPGR1'!#REF!)</f>
        <v/>
      </c>
      <c r="D339" s="91" t="str">
        <f>IF(Tabla2[[#This Row],[Productos ]]="","",'[1]Formulario PPGR1'!#REF!)</f>
        <v/>
      </c>
      <c r="E339" s="91" t="str">
        <f>IF(Tabla2[[#This Row],[Productos ]]="","",'[1]Formulario PPGR1'!#REF!)</f>
        <v/>
      </c>
      <c r="F339" s="91" t="str">
        <f>IF(Tabla2[[#This Row],[Productos ]]="","",'[1]Formulario PPGR1'!#REF!)</f>
        <v/>
      </c>
      <c r="G339" s="92"/>
      <c r="H339" s="92"/>
      <c r="I339" s="92"/>
      <c r="J339" s="93"/>
      <c r="K339" s="93"/>
      <c r="L339" s="93"/>
      <c r="M339" s="93"/>
      <c r="N339" s="93"/>
      <c r="O339" s="93"/>
      <c r="P339" s="93"/>
      <c r="Q339" s="93"/>
      <c r="R339" s="93"/>
      <c r="S339" s="93"/>
      <c r="T339" s="93"/>
      <c r="U339" s="93"/>
      <c r="V339" s="94">
        <f>SUM(Tabla2[[#This Row],[Ene]:[Dic]])</f>
        <v>0</v>
      </c>
      <c r="W339" s="81"/>
      <c r="X339" s="81"/>
      <c r="Y339" s="92"/>
      <c r="Z339" s="95"/>
    </row>
    <row r="340" spans="2:26" s="39" customFormat="1" hidden="1" x14ac:dyDescent="0.2">
      <c r="B340" s="91" t="str">
        <f>IF(Tabla2[[#This Row],[Productos ]]="","",CONCATENATE(Tabla2[[#This Row],[POA]],".",Tabla2[[#This Row],[SRS]],".",Tabla2[[#This Row],[AREA]],".",Tabla2[[#This Row],[TIPO]]))</f>
        <v/>
      </c>
      <c r="C340" s="91" t="str">
        <f>IF(Tabla2[[#This Row],[Productos ]]="","",'[1]Formulario PPGR1'!#REF!)</f>
        <v/>
      </c>
      <c r="D340" s="91" t="str">
        <f>IF(Tabla2[[#This Row],[Productos ]]="","",'[1]Formulario PPGR1'!#REF!)</f>
        <v/>
      </c>
      <c r="E340" s="91" t="str">
        <f>IF(Tabla2[[#This Row],[Productos ]]="","",'[1]Formulario PPGR1'!#REF!)</f>
        <v/>
      </c>
      <c r="F340" s="91" t="str">
        <f>IF(Tabla2[[#This Row],[Productos ]]="","",'[1]Formulario PPGR1'!#REF!)</f>
        <v/>
      </c>
      <c r="G340" s="92"/>
      <c r="H340" s="92"/>
      <c r="I340" s="92"/>
      <c r="J340" s="93"/>
      <c r="K340" s="93"/>
      <c r="L340" s="93"/>
      <c r="M340" s="93"/>
      <c r="N340" s="93"/>
      <c r="O340" s="93"/>
      <c r="P340" s="93"/>
      <c r="Q340" s="93"/>
      <c r="R340" s="93"/>
      <c r="S340" s="93"/>
      <c r="T340" s="93"/>
      <c r="U340" s="93"/>
      <c r="V340" s="94">
        <f>SUM(Tabla2[[#This Row],[Ene]:[Dic]])</f>
        <v>0</v>
      </c>
      <c r="W340" s="81"/>
      <c r="X340" s="81"/>
      <c r="Y340" s="92"/>
      <c r="Z340" s="95"/>
    </row>
    <row r="341" spans="2:26" s="39" customFormat="1" hidden="1" x14ac:dyDescent="0.2">
      <c r="B341" s="91" t="str">
        <f>IF(Tabla2[[#This Row],[Productos ]]="","",CONCATENATE(Tabla2[[#This Row],[POA]],".",Tabla2[[#This Row],[SRS]],".",Tabla2[[#This Row],[AREA]],".",Tabla2[[#This Row],[TIPO]]))</f>
        <v/>
      </c>
      <c r="C341" s="91" t="str">
        <f>IF(Tabla2[[#This Row],[Productos ]]="","",'[1]Formulario PPGR1'!#REF!)</f>
        <v/>
      </c>
      <c r="D341" s="91" t="str">
        <f>IF(Tabla2[[#This Row],[Productos ]]="","",'[1]Formulario PPGR1'!#REF!)</f>
        <v/>
      </c>
      <c r="E341" s="91" t="str">
        <f>IF(Tabla2[[#This Row],[Productos ]]="","",'[1]Formulario PPGR1'!#REF!)</f>
        <v/>
      </c>
      <c r="F341" s="91" t="str">
        <f>IF(Tabla2[[#This Row],[Productos ]]="","",'[1]Formulario PPGR1'!#REF!)</f>
        <v/>
      </c>
      <c r="G341" s="92"/>
      <c r="H341" s="92"/>
      <c r="I341" s="92"/>
      <c r="J341" s="93"/>
      <c r="K341" s="93"/>
      <c r="L341" s="93"/>
      <c r="M341" s="93"/>
      <c r="N341" s="93"/>
      <c r="O341" s="93"/>
      <c r="P341" s="93"/>
      <c r="Q341" s="93"/>
      <c r="R341" s="93"/>
      <c r="S341" s="93"/>
      <c r="T341" s="93"/>
      <c r="U341" s="93"/>
      <c r="V341" s="94">
        <f>SUM(Tabla2[[#This Row],[Ene]:[Dic]])</f>
        <v>0</v>
      </c>
      <c r="W341" s="81"/>
      <c r="X341" s="81"/>
      <c r="Y341" s="92"/>
      <c r="Z341" s="95"/>
    </row>
    <row r="342" spans="2:26" s="39" customFormat="1" hidden="1" x14ac:dyDescent="0.2">
      <c r="B342" s="91" t="str">
        <f>IF(Tabla2[[#This Row],[Productos ]]="","",CONCATENATE(Tabla2[[#This Row],[POA]],".",Tabla2[[#This Row],[SRS]],".",Tabla2[[#This Row],[AREA]],".",Tabla2[[#This Row],[TIPO]]))</f>
        <v/>
      </c>
      <c r="C342" s="91" t="str">
        <f>IF(Tabla2[[#This Row],[Productos ]]="","",'[1]Formulario PPGR1'!#REF!)</f>
        <v/>
      </c>
      <c r="D342" s="91" t="str">
        <f>IF(Tabla2[[#This Row],[Productos ]]="","",'[1]Formulario PPGR1'!#REF!)</f>
        <v/>
      </c>
      <c r="E342" s="91" t="str">
        <f>IF(Tabla2[[#This Row],[Productos ]]="","",'[1]Formulario PPGR1'!#REF!)</f>
        <v/>
      </c>
      <c r="F342" s="91" t="str">
        <f>IF(Tabla2[[#This Row],[Productos ]]="","",'[1]Formulario PPGR1'!#REF!)</f>
        <v/>
      </c>
      <c r="G342" s="92"/>
      <c r="H342" s="92"/>
      <c r="I342" s="92"/>
      <c r="J342" s="93"/>
      <c r="K342" s="93"/>
      <c r="L342" s="93"/>
      <c r="M342" s="93"/>
      <c r="N342" s="93"/>
      <c r="O342" s="93"/>
      <c r="P342" s="93"/>
      <c r="Q342" s="93"/>
      <c r="R342" s="93"/>
      <c r="S342" s="93"/>
      <c r="T342" s="93"/>
      <c r="U342" s="93"/>
      <c r="V342" s="94">
        <f>SUM(Tabla2[[#This Row],[Ene]:[Dic]])</f>
        <v>0</v>
      </c>
      <c r="W342" s="81"/>
      <c r="X342" s="81"/>
      <c r="Y342" s="92"/>
      <c r="Z342" s="95"/>
    </row>
    <row r="343" spans="2:26" s="39" customFormat="1" hidden="1" x14ac:dyDescent="0.2">
      <c r="B343" s="91" t="str">
        <f>IF(Tabla2[[#This Row],[Productos ]]="","",CONCATENATE(Tabla2[[#This Row],[POA]],".",Tabla2[[#This Row],[SRS]],".",Tabla2[[#This Row],[AREA]],".",Tabla2[[#This Row],[TIPO]]))</f>
        <v/>
      </c>
      <c r="C343" s="91" t="str">
        <f>IF(Tabla2[[#This Row],[Productos ]]="","",'[1]Formulario PPGR1'!#REF!)</f>
        <v/>
      </c>
      <c r="D343" s="91" t="str">
        <f>IF(Tabla2[[#This Row],[Productos ]]="","",'[1]Formulario PPGR1'!#REF!)</f>
        <v/>
      </c>
      <c r="E343" s="91" t="str">
        <f>IF(Tabla2[[#This Row],[Productos ]]="","",'[1]Formulario PPGR1'!#REF!)</f>
        <v/>
      </c>
      <c r="F343" s="91" t="str">
        <f>IF(Tabla2[[#This Row],[Productos ]]="","",'[1]Formulario PPGR1'!#REF!)</f>
        <v/>
      </c>
      <c r="G343" s="92"/>
      <c r="H343" s="92"/>
      <c r="I343" s="92"/>
      <c r="J343" s="93"/>
      <c r="K343" s="93"/>
      <c r="L343" s="93"/>
      <c r="M343" s="93"/>
      <c r="N343" s="93"/>
      <c r="O343" s="93"/>
      <c r="P343" s="93"/>
      <c r="Q343" s="93"/>
      <c r="R343" s="93"/>
      <c r="S343" s="93"/>
      <c r="T343" s="93"/>
      <c r="U343" s="93"/>
      <c r="V343" s="94">
        <f>SUM(Tabla2[[#This Row],[Ene]:[Dic]])</f>
        <v>0</v>
      </c>
      <c r="W343" s="81"/>
      <c r="X343" s="81"/>
      <c r="Y343" s="92"/>
      <c r="Z343" s="95"/>
    </row>
    <row r="344" spans="2:26" s="39" customFormat="1" hidden="1" x14ac:dyDescent="0.2">
      <c r="B344" s="91" t="str">
        <f>IF(Tabla2[[#This Row],[Productos ]]="","",CONCATENATE(Tabla2[[#This Row],[POA]],".",Tabla2[[#This Row],[SRS]],".",Tabla2[[#This Row],[AREA]],".",Tabla2[[#This Row],[TIPO]]))</f>
        <v/>
      </c>
      <c r="C344" s="91" t="str">
        <f>IF(Tabla2[[#This Row],[Productos ]]="","",'[1]Formulario PPGR1'!#REF!)</f>
        <v/>
      </c>
      <c r="D344" s="91" t="str">
        <f>IF(Tabla2[[#This Row],[Productos ]]="","",'[1]Formulario PPGR1'!#REF!)</f>
        <v/>
      </c>
      <c r="E344" s="91" t="str">
        <f>IF(Tabla2[[#This Row],[Productos ]]="","",'[1]Formulario PPGR1'!#REF!)</f>
        <v/>
      </c>
      <c r="F344" s="91" t="str">
        <f>IF(Tabla2[[#This Row],[Productos ]]="","",'[1]Formulario PPGR1'!#REF!)</f>
        <v/>
      </c>
      <c r="G344" s="92"/>
      <c r="H344" s="92"/>
      <c r="I344" s="92"/>
      <c r="J344" s="93"/>
      <c r="K344" s="93"/>
      <c r="L344" s="93"/>
      <c r="M344" s="93"/>
      <c r="N344" s="93"/>
      <c r="O344" s="93"/>
      <c r="P344" s="93"/>
      <c r="Q344" s="93"/>
      <c r="R344" s="93"/>
      <c r="S344" s="93"/>
      <c r="T344" s="93"/>
      <c r="U344" s="93"/>
      <c r="V344" s="94">
        <f>SUM(Tabla2[[#This Row],[Ene]:[Dic]])</f>
        <v>0</v>
      </c>
      <c r="W344" s="81"/>
      <c r="X344" s="81"/>
      <c r="Y344" s="92"/>
      <c r="Z344" s="95"/>
    </row>
    <row r="345" spans="2:26" s="39" customFormat="1" hidden="1" x14ac:dyDescent="0.2">
      <c r="B345" s="91" t="str">
        <f>IF(Tabla2[[#This Row],[Productos ]]="","",CONCATENATE(Tabla2[[#This Row],[POA]],".",Tabla2[[#This Row],[SRS]],".",Tabla2[[#This Row],[AREA]],".",Tabla2[[#This Row],[TIPO]]))</f>
        <v/>
      </c>
      <c r="C345" s="91" t="str">
        <f>IF(Tabla2[[#This Row],[Productos ]]="","",'[1]Formulario PPGR1'!#REF!)</f>
        <v/>
      </c>
      <c r="D345" s="91" t="str">
        <f>IF(Tabla2[[#This Row],[Productos ]]="","",'[1]Formulario PPGR1'!#REF!)</f>
        <v/>
      </c>
      <c r="E345" s="91" t="str">
        <f>IF(Tabla2[[#This Row],[Productos ]]="","",'[1]Formulario PPGR1'!#REF!)</f>
        <v/>
      </c>
      <c r="F345" s="91" t="str">
        <f>IF(Tabla2[[#This Row],[Productos ]]="","",'[1]Formulario PPGR1'!#REF!)</f>
        <v/>
      </c>
      <c r="G345" s="92"/>
      <c r="H345" s="92"/>
      <c r="I345" s="92"/>
      <c r="J345" s="93"/>
      <c r="K345" s="93"/>
      <c r="L345" s="93"/>
      <c r="M345" s="93"/>
      <c r="N345" s="93"/>
      <c r="O345" s="93"/>
      <c r="P345" s="93"/>
      <c r="Q345" s="93"/>
      <c r="R345" s="93"/>
      <c r="S345" s="93"/>
      <c r="T345" s="93"/>
      <c r="U345" s="93"/>
      <c r="V345" s="94">
        <f>SUM(Tabla2[[#This Row],[Ene]:[Dic]])</f>
        <v>0</v>
      </c>
      <c r="W345" s="81"/>
      <c r="X345" s="81"/>
      <c r="Y345" s="92"/>
      <c r="Z345" s="95"/>
    </row>
    <row r="346" spans="2:26" s="39" customFormat="1" hidden="1" x14ac:dyDescent="0.2">
      <c r="B346" s="91" t="str">
        <f>IF(Tabla2[[#This Row],[Productos ]]="","",CONCATENATE(Tabla2[[#This Row],[POA]],".",Tabla2[[#This Row],[SRS]],".",Tabla2[[#This Row],[AREA]],".",Tabla2[[#This Row],[TIPO]]))</f>
        <v/>
      </c>
      <c r="C346" s="91" t="str">
        <f>IF(Tabla2[[#This Row],[Productos ]]="","",'[1]Formulario PPGR1'!#REF!)</f>
        <v/>
      </c>
      <c r="D346" s="91" t="str">
        <f>IF(Tabla2[[#This Row],[Productos ]]="","",'[1]Formulario PPGR1'!#REF!)</f>
        <v/>
      </c>
      <c r="E346" s="91" t="str">
        <f>IF(Tabla2[[#This Row],[Productos ]]="","",'[1]Formulario PPGR1'!#REF!)</f>
        <v/>
      </c>
      <c r="F346" s="91" t="str">
        <f>IF(Tabla2[[#This Row],[Productos ]]="","",'[1]Formulario PPGR1'!#REF!)</f>
        <v/>
      </c>
      <c r="G346" s="92"/>
      <c r="H346" s="92"/>
      <c r="I346" s="92"/>
      <c r="J346" s="93"/>
      <c r="K346" s="93"/>
      <c r="L346" s="93"/>
      <c r="M346" s="93"/>
      <c r="N346" s="93"/>
      <c r="O346" s="93"/>
      <c r="P346" s="93"/>
      <c r="Q346" s="93"/>
      <c r="R346" s="93"/>
      <c r="S346" s="93"/>
      <c r="T346" s="93"/>
      <c r="U346" s="93"/>
      <c r="V346" s="94">
        <f>SUM(Tabla2[[#This Row],[Ene]:[Dic]])</f>
        <v>0</v>
      </c>
      <c r="W346" s="81"/>
      <c r="X346" s="81"/>
      <c r="Y346" s="92"/>
      <c r="Z346" s="95"/>
    </row>
    <row r="347" spans="2:26" s="39" customFormat="1" hidden="1" x14ac:dyDescent="0.2">
      <c r="B347" s="91" t="str">
        <f>IF(Tabla2[[#This Row],[Productos ]]="","",CONCATENATE(Tabla2[[#This Row],[POA]],".",Tabla2[[#This Row],[SRS]],".",Tabla2[[#This Row],[AREA]],".",Tabla2[[#This Row],[TIPO]]))</f>
        <v/>
      </c>
      <c r="C347" s="91" t="str">
        <f>IF(Tabla2[[#This Row],[Productos ]]="","",'[1]Formulario PPGR1'!#REF!)</f>
        <v/>
      </c>
      <c r="D347" s="91" t="str">
        <f>IF(Tabla2[[#This Row],[Productos ]]="","",'[1]Formulario PPGR1'!#REF!)</f>
        <v/>
      </c>
      <c r="E347" s="91" t="str">
        <f>IF(Tabla2[[#This Row],[Productos ]]="","",'[1]Formulario PPGR1'!#REF!)</f>
        <v/>
      </c>
      <c r="F347" s="91" t="str">
        <f>IF(Tabla2[[#This Row],[Productos ]]="","",'[1]Formulario PPGR1'!#REF!)</f>
        <v/>
      </c>
      <c r="G347" s="92"/>
      <c r="H347" s="92"/>
      <c r="I347" s="92"/>
      <c r="J347" s="93"/>
      <c r="K347" s="93"/>
      <c r="L347" s="93"/>
      <c r="M347" s="93"/>
      <c r="N347" s="93"/>
      <c r="O347" s="93"/>
      <c r="P347" s="93"/>
      <c r="Q347" s="93"/>
      <c r="R347" s="93"/>
      <c r="S347" s="93"/>
      <c r="T347" s="93"/>
      <c r="U347" s="93"/>
      <c r="V347" s="94">
        <f>SUM(Tabla2[[#This Row],[Ene]:[Dic]])</f>
        <v>0</v>
      </c>
      <c r="W347" s="81"/>
      <c r="X347" s="81"/>
      <c r="Y347" s="92"/>
      <c r="Z347" s="95"/>
    </row>
    <row r="348" spans="2:26" s="39" customFormat="1" hidden="1" x14ac:dyDescent="0.2">
      <c r="B348" s="91" t="str">
        <f>IF(Tabla2[[#This Row],[Productos ]]="","",CONCATENATE(Tabla2[[#This Row],[POA]],".",Tabla2[[#This Row],[SRS]],".",Tabla2[[#This Row],[AREA]],".",Tabla2[[#This Row],[TIPO]]))</f>
        <v/>
      </c>
      <c r="C348" s="91" t="str">
        <f>IF(Tabla2[[#This Row],[Productos ]]="","",'[1]Formulario PPGR1'!#REF!)</f>
        <v/>
      </c>
      <c r="D348" s="91" t="str">
        <f>IF(Tabla2[[#This Row],[Productos ]]="","",'[1]Formulario PPGR1'!#REF!)</f>
        <v/>
      </c>
      <c r="E348" s="91" t="str">
        <f>IF(Tabla2[[#This Row],[Productos ]]="","",'[1]Formulario PPGR1'!#REF!)</f>
        <v/>
      </c>
      <c r="F348" s="91" t="str">
        <f>IF(Tabla2[[#This Row],[Productos ]]="","",'[1]Formulario PPGR1'!#REF!)</f>
        <v/>
      </c>
      <c r="G348" s="92"/>
      <c r="H348" s="92"/>
      <c r="I348" s="92"/>
      <c r="J348" s="93"/>
      <c r="K348" s="93"/>
      <c r="L348" s="93"/>
      <c r="M348" s="93"/>
      <c r="N348" s="93"/>
      <c r="O348" s="93"/>
      <c r="P348" s="93"/>
      <c r="Q348" s="93"/>
      <c r="R348" s="93"/>
      <c r="S348" s="93"/>
      <c r="T348" s="93"/>
      <c r="U348" s="93"/>
      <c r="V348" s="94">
        <f>SUM(Tabla2[[#This Row],[Ene]:[Dic]])</f>
        <v>0</v>
      </c>
      <c r="W348" s="81"/>
      <c r="X348" s="81"/>
      <c r="Y348" s="92"/>
      <c r="Z348" s="95"/>
    </row>
    <row r="349" spans="2:26" s="39" customFormat="1" hidden="1" x14ac:dyDescent="0.2">
      <c r="B349" s="91" t="str">
        <f>IF(Tabla2[[#This Row],[Productos ]]="","",CONCATENATE(Tabla2[[#This Row],[POA]],".",Tabla2[[#This Row],[SRS]],".",Tabla2[[#This Row],[AREA]],".",Tabla2[[#This Row],[TIPO]]))</f>
        <v/>
      </c>
      <c r="C349" s="91" t="str">
        <f>IF(Tabla2[[#This Row],[Productos ]]="","",'[1]Formulario PPGR1'!#REF!)</f>
        <v/>
      </c>
      <c r="D349" s="91" t="str">
        <f>IF(Tabla2[[#This Row],[Productos ]]="","",'[1]Formulario PPGR1'!#REF!)</f>
        <v/>
      </c>
      <c r="E349" s="91" t="str">
        <f>IF(Tabla2[[#This Row],[Productos ]]="","",'[1]Formulario PPGR1'!#REF!)</f>
        <v/>
      </c>
      <c r="F349" s="91" t="str">
        <f>IF(Tabla2[[#This Row],[Productos ]]="","",'[1]Formulario PPGR1'!#REF!)</f>
        <v/>
      </c>
      <c r="G349" s="92"/>
      <c r="H349" s="92"/>
      <c r="I349" s="92"/>
      <c r="J349" s="93"/>
      <c r="K349" s="93"/>
      <c r="L349" s="93"/>
      <c r="M349" s="93"/>
      <c r="N349" s="93"/>
      <c r="O349" s="93"/>
      <c r="P349" s="93"/>
      <c r="Q349" s="93"/>
      <c r="R349" s="93"/>
      <c r="S349" s="93"/>
      <c r="T349" s="93"/>
      <c r="U349" s="93"/>
      <c r="V349" s="94">
        <f>SUM(Tabla2[[#This Row],[Ene]:[Dic]])</f>
        <v>0</v>
      </c>
      <c r="W349" s="81"/>
      <c r="X349" s="81"/>
      <c r="Y349" s="92"/>
      <c r="Z349" s="95"/>
    </row>
    <row r="350" spans="2:26" s="39" customFormat="1" hidden="1" x14ac:dyDescent="0.2">
      <c r="B350" s="91" t="str">
        <f>IF(Tabla2[[#This Row],[Productos ]]="","",CONCATENATE(Tabla2[[#This Row],[POA]],".",Tabla2[[#This Row],[SRS]],".",Tabla2[[#This Row],[AREA]],".",Tabla2[[#This Row],[TIPO]]))</f>
        <v/>
      </c>
      <c r="C350" s="91" t="str">
        <f>IF(Tabla2[[#This Row],[Productos ]]="","",'[1]Formulario PPGR1'!#REF!)</f>
        <v/>
      </c>
      <c r="D350" s="91" t="str">
        <f>IF(Tabla2[[#This Row],[Productos ]]="","",'[1]Formulario PPGR1'!#REF!)</f>
        <v/>
      </c>
      <c r="E350" s="91" t="str">
        <f>IF(Tabla2[[#This Row],[Productos ]]="","",'[1]Formulario PPGR1'!#REF!)</f>
        <v/>
      </c>
      <c r="F350" s="91" t="str">
        <f>IF(Tabla2[[#This Row],[Productos ]]="","",'[1]Formulario PPGR1'!#REF!)</f>
        <v/>
      </c>
      <c r="G350" s="92"/>
      <c r="H350" s="92"/>
      <c r="I350" s="92"/>
      <c r="J350" s="93"/>
      <c r="K350" s="93"/>
      <c r="L350" s="93"/>
      <c r="M350" s="93"/>
      <c r="N350" s="93"/>
      <c r="O350" s="93"/>
      <c r="P350" s="93"/>
      <c r="Q350" s="93"/>
      <c r="R350" s="93"/>
      <c r="S350" s="93"/>
      <c r="T350" s="93"/>
      <c r="U350" s="93"/>
      <c r="V350" s="94">
        <f>SUM(Tabla2[[#This Row],[Ene]:[Dic]])</f>
        <v>0</v>
      </c>
      <c r="W350" s="81"/>
      <c r="X350" s="81"/>
      <c r="Y350" s="92"/>
      <c r="Z350" s="95"/>
    </row>
    <row r="351" spans="2:26" s="39" customFormat="1" hidden="1" x14ac:dyDescent="0.2">
      <c r="B351" s="91" t="str">
        <f>IF(Tabla2[[#This Row],[Productos ]]="","",CONCATENATE(Tabla2[[#This Row],[POA]],".",Tabla2[[#This Row],[SRS]],".",Tabla2[[#This Row],[AREA]],".",Tabla2[[#This Row],[TIPO]]))</f>
        <v/>
      </c>
      <c r="C351" s="91" t="str">
        <f>IF(Tabla2[[#This Row],[Productos ]]="","",'[1]Formulario PPGR1'!#REF!)</f>
        <v/>
      </c>
      <c r="D351" s="91" t="str">
        <f>IF(Tabla2[[#This Row],[Productos ]]="","",'[1]Formulario PPGR1'!#REF!)</f>
        <v/>
      </c>
      <c r="E351" s="91" t="str">
        <f>IF(Tabla2[[#This Row],[Productos ]]="","",'[1]Formulario PPGR1'!#REF!)</f>
        <v/>
      </c>
      <c r="F351" s="91" t="str">
        <f>IF(Tabla2[[#This Row],[Productos ]]="","",'[1]Formulario PPGR1'!#REF!)</f>
        <v/>
      </c>
      <c r="G351" s="92"/>
      <c r="H351" s="92"/>
      <c r="I351" s="92"/>
      <c r="J351" s="93"/>
      <c r="K351" s="93"/>
      <c r="L351" s="93"/>
      <c r="M351" s="93"/>
      <c r="N351" s="93"/>
      <c r="O351" s="93"/>
      <c r="P351" s="93"/>
      <c r="Q351" s="93"/>
      <c r="R351" s="93"/>
      <c r="S351" s="93"/>
      <c r="T351" s="93"/>
      <c r="U351" s="93"/>
      <c r="V351" s="94">
        <f>SUM(Tabla2[[#This Row],[Ene]:[Dic]])</f>
        <v>0</v>
      </c>
      <c r="W351" s="81"/>
      <c r="X351" s="81"/>
      <c r="Y351" s="92"/>
      <c r="Z351" s="95"/>
    </row>
    <row r="352" spans="2:26" s="39" customFormat="1" hidden="1" x14ac:dyDescent="0.2">
      <c r="B352" s="91" t="str">
        <f>IF(Tabla2[[#This Row],[Productos ]]="","",CONCATENATE(Tabla2[[#This Row],[POA]],".",Tabla2[[#This Row],[SRS]],".",Tabla2[[#This Row],[AREA]],".",Tabla2[[#This Row],[TIPO]]))</f>
        <v/>
      </c>
      <c r="C352" s="91" t="str">
        <f>IF(Tabla2[[#This Row],[Productos ]]="","",'[1]Formulario PPGR1'!#REF!)</f>
        <v/>
      </c>
      <c r="D352" s="91" t="str">
        <f>IF(Tabla2[[#This Row],[Productos ]]="","",'[1]Formulario PPGR1'!#REF!)</f>
        <v/>
      </c>
      <c r="E352" s="91" t="str">
        <f>IF(Tabla2[[#This Row],[Productos ]]="","",'[1]Formulario PPGR1'!#REF!)</f>
        <v/>
      </c>
      <c r="F352" s="91" t="str">
        <f>IF(Tabla2[[#This Row],[Productos ]]="","",'[1]Formulario PPGR1'!#REF!)</f>
        <v/>
      </c>
      <c r="G352" s="92"/>
      <c r="H352" s="92"/>
      <c r="I352" s="92"/>
      <c r="J352" s="93"/>
      <c r="K352" s="93"/>
      <c r="L352" s="93"/>
      <c r="M352" s="93"/>
      <c r="N352" s="93"/>
      <c r="O352" s="93"/>
      <c r="P352" s="93"/>
      <c r="Q352" s="93"/>
      <c r="R352" s="93"/>
      <c r="S352" s="93"/>
      <c r="T352" s="93"/>
      <c r="U352" s="93"/>
      <c r="V352" s="94">
        <f>SUM(Tabla2[[#This Row],[Ene]:[Dic]])</f>
        <v>0</v>
      </c>
      <c r="W352" s="81"/>
      <c r="X352" s="81"/>
      <c r="Y352" s="92"/>
      <c r="Z352" s="95"/>
    </row>
    <row r="353" spans="2:26" s="39" customFormat="1" hidden="1" x14ac:dyDescent="0.2">
      <c r="B353" s="91" t="str">
        <f>IF(Tabla2[[#This Row],[Productos ]]="","",CONCATENATE(Tabla2[[#This Row],[POA]],".",Tabla2[[#This Row],[SRS]],".",Tabla2[[#This Row],[AREA]],".",Tabla2[[#This Row],[TIPO]]))</f>
        <v/>
      </c>
      <c r="C353" s="91" t="str">
        <f>IF(Tabla2[[#This Row],[Productos ]]="","",'[1]Formulario PPGR1'!#REF!)</f>
        <v/>
      </c>
      <c r="D353" s="91" t="str">
        <f>IF(Tabla2[[#This Row],[Productos ]]="","",'[1]Formulario PPGR1'!#REF!)</f>
        <v/>
      </c>
      <c r="E353" s="91" t="str">
        <f>IF(Tabla2[[#This Row],[Productos ]]="","",'[1]Formulario PPGR1'!#REF!)</f>
        <v/>
      </c>
      <c r="F353" s="91" t="str">
        <f>IF(Tabla2[[#This Row],[Productos ]]="","",'[1]Formulario PPGR1'!#REF!)</f>
        <v/>
      </c>
      <c r="G353" s="92"/>
      <c r="H353" s="92"/>
      <c r="I353" s="92"/>
      <c r="J353" s="93"/>
      <c r="K353" s="93"/>
      <c r="L353" s="93"/>
      <c r="M353" s="93"/>
      <c r="N353" s="93"/>
      <c r="O353" s="93"/>
      <c r="P353" s="93"/>
      <c r="Q353" s="93"/>
      <c r="R353" s="93"/>
      <c r="S353" s="93"/>
      <c r="T353" s="93"/>
      <c r="U353" s="93"/>
      <c r="V353" s="94">
        <f>SUM(Tabla2[[#This Row],[Ene]:[Dic]])</f>
        <v>0</v>
      </c>
      <c r="W353" s="81"/>
      <c r="X353" s="81"/>
      <c r="Y353" s="92"/>
      <c r="Z353" s="95"/>
    </row>
    <row r="354" spans="2:26" s="39" customFormat="1" hidden="1" x14ac:dyDescent="0.2">
      <c r="B354" s="91" t="str">
        <f>IF(Tabla2[[#This Row],[Productos ]]="","",CONCATENATE(Tabla2[[#This Row],[POA]],".",Tabla2[[#This Row],[SRS]],".",Tabla2[[#This Row],[AREA]],".",Tabla2[[#This Row],[TIPO]]))</f>
        <v/>
      </c>
      <c r="C354" s="91" t="str">
        <f>IF(Tabla2[[#This Row],[Productos ]]="","",'[1]Formulario PPGR1'!#REF!)</f>
        <v/>
      </c>
      <c r="D354" s="91" t="str">
        <f>IF(Tabla2[[#This Row],[Productos ]]="","",'[1]Formulario PPGR1'!#REF!)</f>
        <v/>
      </c>
      <c r="E354" s="91" t="str">
        <f>IF(Tabla2[[#This Row],[Productos ]]="","",'[1]Formulario PPGR1'!#REF!)</f>
        <v/>
      </c>
      <c r="F354" s="91" t="str">
        <f>IF(Tabla2[[#This Row],[Productos ]]="","",'[1]Formulario PPGR1'!#REF!)</f>
        <v/>
      </c>
      <c r="G354" s="92"/>
      <c r="H354" s="92"/>
      <c r="I354" s="92"/>
      <c r="J354" s="93"/>
      <c r="K354" s="93"/>
      <c r="L354" s="93"/>
      <c r="M354" s="93"/>
      <c r="N354" s="93"/>
      <c r="O354" s="93"/>
      <c r="P354" s="93"/>
      <c r="Q354" s="93"/>
      <c r="R354" s="93"/>
      <c r="S354" s="93"/>
      <c r="T354" s="93"/>
      <c r="U354" s="93"/>
      <c r="V354" s="94">
        <f>SUM(Tabla2[[#This Row],[Ene]:[Dic]])</f>
        <v>0</v>
      </c>
      <c r="W354" s="81"/>
      <c r="X354" s="81"/>
      <c r="Y354" s="92"/>
      <c r="Z354" s="95"/>
    </row>
    <row r="355" spans="2:26" s="39" customFormat="1" hidden="1" x14ac:dyDescent="0.2">
      <c r="B355" s="91" t="str">
        <f>IF(Tabla2[[#This Row],[Productos ]]="","",CONCATENATE(Tabla2[[#This Row],[POA]],".",Tabla2[[#This Row],[SRS]],".",Tabla2[[#This Row],[AREA]],".",Tabla2[[#This Row],[TIPO]]))</f>
        <v/>
      </c>
      <c r="C355" s="91" t="str">
        <f>IF(Tabla2[[#This Row],[Productos ]]="","",'[1]Formulario PPGR1'!#REF!)</f>
        <v/>
      </c>
      <c r="D355" s="91" t="str">
        <f>IF(Tabla2[[#This Row],[Productos ]]="","",'[1]Formulario PPGR1'!#REF!)</f>
        <v/>
      </c>
      <c r="E355" s="91" t="str">
        <f>IF(Tabla2[[#This Row],[Productos ]]="","",'[1]Formulario PPGR1'!#REF!)</f>
        <v/>
      </c>
      <c r="F355" s="91" t="str">
        <f>IF(Tabla2[[#This Row],[Productos ]]="","",'[1]Formulario PPGR1'!#REF!)</f>
        <v/>
      </c>
      <c r="G355" s="92"/>
      <c r="H355" s="92"/>
      <c r="I355" s="92"/>
      <c r="J355" s="93"/>
      <c r="K355" s="93"/>
      <c r="L355" s="93"/>
      <c r="M355" s="93"/>
      <c r="N355" s="93"/>
      <c r="O355" s="93"/>
      <c r="P355" s="93"/>
      <c r="Q355" s="93"/>
      <c r="R355" s="93"/>
      <c r="S355" s="93"/>
      <c r="T355" s="93"/>
      <c r="U355" s="93"/>
      <c r="V355" s="94">
        <f>SUM(Tabla2[[#This Row],[Ene]:[Dic]])</f>
        <v>0</v>
      </c>
      <c r="W355" s="81"/>
      <c r="X355" s="81"/>
      <c r="Y355" s="92"/>
      <c r="Z355" s="95"/>
    </row>
    <row r="356" spans="2:26" s="39" customFormat="1" hidden="1" x14ac:dyDescent="0.2">
      <c r="B356" s="91" t="str">
        <f>IF(Tabla2[[#This Row],[Productos ]]="","",CONCATENATE(Tabla2[[#This Row],[POA]],".",Tabla2[[#This Row],[SRS]],".",Tabla2[[#This Row],[AREA]],".",Tabla2[[#This Row],[TIPO]]))</f>
        <v/>
      </c>
      <c r="C356" s="91" t="str">
        <f>IF(Tabla2[[#This Row],[Productos ]]="","",'[1]Formulario PPGR1'!#REF!)</f>
        <v/>
      </c>
      <c r="D356" s="91" t="str">
        <f>IF(Tabla2[[#This Row],[Productos ]]="","",'[1]Formulario PPGR1'!#REF!)</f>
        <v/>
      </c>
      <c r="E356" s="91" t="str">
        <f>IF(Tabla2[[#This Row],[Productos ]]="","",'[1]Formulario PPGR1'!#REF!)</f>
        <v/>
      </c>
      <c r="F356" s="91" t="str">
        <f>IF(Tabla2[[#This Row],[Productos ]]="","",'[1]Formulario PPGR1'!#REF!)</f>
        <v/>
      </c>
      <c r="G356" s="92"/>
      <c r="H356" s="92"/>
      <c r="I356" s="92"/>
      <c r="J356" s="93"/>
      <c r="K356" s="93"/>
      <c r="L356" s="93"/>
      <c r="M356" s="93"/>
      <c r="N356" s="93"/>
      <c r="O356" s="93"/>
      <c r="P356" s="93"/>
      <c r="Q356" s="93"/>
      <c r="R356" s="93"/>
      <c r="S356" s="93"/>
      <c r="T356" s="93"/>
      <c r="U356" s="93"/>
      <c r="V356" s="94">
        <f>SUM(Tabla2[[#This Row],[Ene]:[Dic]])</f>
        <v>0</v>
      </c>
      <c r="W356" s="81"/>
      <c r="X356" s="81"/>
      <c r="Y356" s="92"/>
      <c r="Z356" s="95"/>
    </row>
    <row r="357" spans="2:26" s="39" customFormat="1" hidden="1" x14ac:dyDescent="0.2">
      <c r="B357" s="91" t="str">
        <f>IF(Tabla2[[#This Row],[Productos ]]="","",CONCATENATE(Tabla2[[#This Row],[POA]],".",Tabla2[[#This Row],[SRS]],".",Tabla2[[#This Row],[AREA]],".",Tabla2[[#This Row],[TIPO]]))</f>
        <v/>
      </c>
      <c r="C357" s="91" t="str">
        <f>IF(Tabla2[[#This Row],[Productos ]]="","",'[1]Formulario PPGR1'!#REF!)</f>
        <v/>
      </c>
      <c r="D357" s="91" t="str">
        <f>IF(Tabla2[[#This Row],[Productos ]]="","",'[1]Formulario PPGR1'!#REF!)</f>
        <v/>
      </c>
      <c r="E357" s="91" t="str">
        <f>IF(Tabla2[[#This Row],[Productos ]]="","",'[1]Formulario PPGR1'!#REF!)</f>
        <v/>
      </c>
      <c r="F357" s="91" t="str">
        <f>IF(Tabla2[[#This Row],[Productos ]]="","",'[1]Formulario PPGR1'!#REF!)</f>
        <v/>
      </c>
      <c r="G357" s="92"/>
      <c r="H357" s="92"/>
      <c r="I357" s="92"/>
      <c r="J357" s="93"/>
      <c r="K357" s="93"/>
      <c r="L357" s="93"/>
      <c r="M357" s="93"/>
      <c r="N357" s="93"/>
      <c r="O357" s="93"/>
      <c r="P357" s="93"/>
      <c r="Q357" s="93"/>
      <c r="R357" s="93"/>
      <c r="S357" s="93"/>
      <c r="T357" s="93"/>
      <c r="U357" s="93"/>
      <c r="V357" s="94">
        <f>SUM(Tabla2[[#This Row],[Ene]:[Dic]])</f>
        <v>0</v>
      </c>
      <c r="W357" s="81"/>
      <c r="X357" s="81"/>
      <c r="Y357" s="92"/>
      <c r="Z357" s="95"/>
    </row>
    <row r="358" spans="2:26" s="39" customFormat="1" hidden="1" x14ac:dyDescent="0.2">
      <c r="B358" s="91" t="str">
        <f>IF(Tabla2[[#This Row],[Productos ]]="","",CONCATENATE(Tabla2[[#This Row],[POA]],".",Tabla2[[#This Row],[SRS]],".",Tabla2[[#This Row],[AREA]],".",Tabla2[[#This Row],[TIPO]]))</f>
        <v/>
      </c>
      <c r="C358" s="91" t="str">
        <f>IF(Tabla2[[#This Row],[Productos ]]="","",'[1]Formulario PPGR1'!#REF!)</f>
        <v/>
      </c>
      <c r="D358" s="91" t="str">
        <f>IF(Tabla2[[#This Row],[Productos ]]="","",'[1]Formulario PPGR1'!#REF!)</f>
        <v/>
      </c>
      <c r="E358" s="91" t="str">
        <f>IF(Tabla2[[#This Row],[Productos ]]="","",'[1]Formulario PPGR1'!#REF!)</f>
        <v/>
      </c>
      <c r="F358" s="91" t="str">
        <f>IF(Tabla2[[#This Row],[Productos ]]="","",'[1]Formulario PPGR1'!#REF!)</f>
        <v/>
      </c>
      <c r="G358" s="92"/>
      <c r="H358" s="92"/>
      <c r="I358" s="92"/>
      <c r="J358" s="93"/>
      <c r="K358" s="93"/>
      <c r="L358" s="93"/>
      <c r="M358" s="93"/>
      <c r="N358" s="93"/>
      <c r="O358" s="93"/>
      <c r="P358" s="93"/>
      <c r="Q358" s="93"/>
      <c r="R358" s="93"/>
      <c r="S358" s="93"/>
      <c r="T358" s="93"/>
      <c r="U358" s="93"/>
      <c r="V358" s="94">
        <f>SUM(Tabla2[[#This Row],[Ene]:[Dic]])</f>
        <v>0</v>
      </c>
      <c r="W358" s="81"/>
      <c r="X358" s="81"/>
      <c r="Y358" s="92"/>
      <c r="Z358" s="95"/>
    </row>
    <row r="359" spans="2:26" s="39" customFormat="1" hidden="1" x14ac:dyDescent="0.2">
      <c r="B359" s="91" t="str">
        <f>IF(Tabla2[[#This Row],[Productos ]]="","",CONCATENATE(Tabla2[[#This Row],[POA]],".",Tabla2[[#This Row],[SRS]],".",Tabla2[[#This Row],[AREA]],".",Tabla2[[#This Row],[TIPO]]))</f>
        <v/>
      </c>
      <c r="C359" s="91" t="str">
        <f>IF(Tabla2[[#This Row],[Productos ]]="","",'[1]Formulario PPGR1'!#REF!)</f>
        <v/>
      </c>
      <c r="D359" s="91" t="str">
        <f>IF(Tabla2[[#This Row],[Productos ]]="","",'[1]Formulario PPGR1'!#REF!)</f>
        <v/>
      </c>
      <c r="E359" s="91" t="str">
        <f>IF(Tabla2[[#This Row],[Productos ]]="","",'[1]Formulario PPGR1'!#REF!)</f>
        <v/>
      </c>
      <c r="F359" s="91" t="str">
        <f>IF(Tabla2[[#This Row],[Productos ]]="","",'[1]Formulario PPGR1'!#REF!)</f>
        <v/>
      </c>
      <c r="G359" s="92"/>
      <c r="H359" s="92"/>
      <c r="I359" s="92"/>
      <c r="J359" s="93"/>
      <c r="K359" s="93"/>
      <c r="L359" s="93"/>
      <c r="M359" s="93"/>
      <c r="N359" s="93"/>
      <c r="O359" s="93"/>
      <c r="P359" s="93"/>
      <c r="Q359" s="93"/>
      <c r="R359" s="93"/>
      <c r="S359" s="93"/>
      <c r="T359" s="93"/>
      <c r="U359" s="93"/>
      <c r="V359" s="94">
        <f>SUM(Tabla2[[#This Row],[Ene]:[Dic]])</f>
        <v>0</v>
      </c>
      <c r="W359" s="81"/>
      <c r="X359" s="81"/>
      <c r="Y359" s="92"/>
      <c r="Z359" s="95"/>
    </row>
    <row r="360" spans="2:26" s="39" customFormat="1" hidden="1" x14ac:dyDescent="0.2">
      <c r="B360" s="91" t="str">
        <f>IF(Tabla2[[#This Row],[Productos ]]="","",CONCATENATE(Tabla2[[#This Row],[POA]],".",Tabla2[[#This Row],[SRS]],".",Tabla2[[#This Row],[AREA]],".",Tabla2[[#This Row],[TIPO]]))</f>
        <v/>
      </c>
      <c r="C360" s="91" t="str">
        <f>IF(Tabla2[[#This Row],[Productos ]]="","",'[1]Formulario PPGR1'!#REF!)</f>
        <v/>
      </c>
      <c r="D360" s="91" t="str">
        <f>IF(Tabla2[[#This Row],[Productos ]]="","",'[1]Formulario PPGR1'!#REF!)</f>
        <v/>
      </c>
      <c r="E360" s="91" t="str">
        <f>IF(Tabla2[[#This Row],[Productos ]]="","",'[1]Formulario PPGR1'!#REF!)</f>
        <v/>
      </c>
      <c r="F360" s="91" t="str">
        <f>IF(Tabla2[[#This Row],[Productos ]]="","",'[1]Formulario PPGR1'!#REF!)</f>
        <v/>
      </c>
      <c r="G360" s="92"/>
      <c r="H360" s="92"/>
      <c r="I360" s="92"/>
      <c r="J360" s="93"/>
      <c r="K360" s="93"/>
      <c r="L360" s="93"/>
      <c r="M360" s="93"/>
      <c r="N360" s="93"/>
      <c r="O360" s="93"/>
      <c r="P360" s="93"/>
      <c r="Q360" s="93"/>
      <c r="R360" s="93"/>
      <c r="S360" s="93"/>
      <c r="T360" s="93"/>
      <c r="U360" s="93"/>
      <c r="V360" s="94">
        <f>SUM(Tabla2[[#This Row],[Ene]:[Dic]])</f>
        <v>0</v>
      </c>
      <c r="W360" s="81"/>
      <c r="X360" s="81"/>
      <c r="Y360" s="92"/>
      <c r="Z360" s="95"/>
    </row>
    <row r="361" spans="2:26" s="39" customFormat="1" hidden="1" x14ac:dyDescent="0.2">
      <c r="B361" s="91" t="str">
        <f>IF(Tabla2[[#This Row],[Productos ]]="","",CONCATENATE(Tabla2[[#This Row],[POA]],".",Tabla2[[#This Row],[SRS]],".",Tabla2[[#This Row],[AREA]],".",Tabla2[[#This Row],[TIPO]]))</f>
        <v/>
      </c>
      <c r="C361" s="91" t="str">
        <f>IF(Tabla2[[#This Row],[Productos ]]="","",'[1]Formulario PPGR1'!#REF!)</f>
        <v/>
      </c>
      <c r="D361" s="91" t="str">
        <f>IF(Tabla2[[#This Row],[Productos ]]="","",'[1]Formulario PPGR1'!#REF!)</f>
        <v/>
      </c>
      <c r="E361" s="91" t="str">
        <f>IF(Tabla2[[#This Row],[Productos ]]="","",'[1]Formulario PPGR1'!#REF!)</f>
        <v/>
      </c>
      <c r="F361" s="91" t="str">
        <f>IF(Tabla2[[#This Row],[Productos ]]="","",'[1]Formulario PPGR1'!#REF!)</f>
        <v/>
      </c>
      <c r="G361" s="92"/>
      <c r="H361" s="92"/>
      <c r="I361" s="92"/>
      <c r="J361" s="93"/>
      <c r="K361" s="93"/>
      <c r="L361" s="93"/>
      <c r="M361" s="93"/>
      <c r="N361" s="93"/>
      <c r="O361" s="93"/>
      <c r="P361" s="93"/>
      <c r="Q361" s="93"/>
      <c r="R361" s="93"/>
      <c r="S361" s="93"/>
      <c r="T361" s="93"/>
      <c r="U361" s="93"/>
      <c r="V361" s="94">
        <f>SUM(Tabla2[[#This Row],[Ene]:[Dic]])</f>
        <v>0</v>
      </c>
      <c r="W361" s="81"/>
      <c r="X361" s="81"/>
      <c r="Y361" s="92"/>
      <c r="Z361" s="95"/>
    </row>
    <row r="362" spans="2:26" s="39" customFormat="1" hidden="1" x14ac:dyDescent="0.2">
      <c r="B362" s="91" t="str">
        <f>IF(Tabla2[[#This Row],[Productos ]]="","",CONCATENATE(Tabla2[[#This Row],[POA]],".",Tabla2[[#This Row],[SRS]],".",Tabla2[[#This Row],[AREA]],".",Tabla2[[#This Row],[TIPO]]))</f>
        <v/>
      </c>
      <c r="C362" s="91" t="str">
        <f>IF(Tabla2[[#This Row],[Productos ]]="","",'[1]Formulario PPGR1'!#REF!)</f>
        <v/>
      </c>
      <c r="D362" s="91" t="str">
        <f>IF(Tabla2[[#This Row],[Productos ]]="","",'[1]Formulario PPGR1'!#REF!)</f>
        <v/>
      </c>
      <c r="E362" s="91" t="str">
        <f>IF(Tabla2[[#This Row],[Productos ]]="","",'[1]Formulario PPGR1'!#REF!)</f>
        <v/>
      </c>
      <c r="F362" s="91" t="str">
        <f>IF(Tabla2[[#This Row],[Productos ]]="","",'[1]Formulario PPGR1'!#REF!)</f>
        <v/>
      </c>
      <c r="G362" s="92"/>
      <c r="H362" s="92"/>
      <c r="I362" s="92"/>
      <c r="J362" s="93"/>
      <c r="K362" s="93"/>
      <c r="L362" s="93"/>
      <c r="M362" s="93"/>
      <c r="N362" s="93"/>
      <c r="O362" s="93"/>
      <c r="P362" s="93"/>
      <c r="Q362" s="93"/>
      <c r="R362" s="93"/>
      <c r="S362" s="93"/>
      <c r="T362" s="93"/>
      <c r="U362" s="93"/>
      <c r="V362" s="94">
        <f>SUM(Tabla2[[#This Row],[Ene]:[Dic]])</f>
        <v>0</v>
      </c>
      <c r="W362" s="81"/>
      <c r="X362" s="81"/>
      <c r="Y362" s="92"/>
      <c r="Z362" s="95"/>
    </row>
    <row r="363" spans="2:26" s="39" customFormat="1" hidden="1" x14ac:dyDescent="0.2">
      <c r="B363" s="91" t="str">
        <f>IF(Tabla2[[#This Row],[Productos ]]="","",CONCATENATE(Tabla2[[#This Row],[POA]],".",Tabla2[[#This Row],[SRS]],".",Tabla2[[#This Row],[AREA]],".",Tabla2[[#This Row],[TIPO]]))</f>
        <v/>
      </c>
      <c r="C363" s="91" t="str">
        <f>IF(Tabla2[[#This Row],[Productos ]]="","",'[1]Formulario PPGR1'!#REF!)</f>
        <v/>
      </c>
      <c r="D363" s="91" t="str">
        <f>IF(Tabla2[[#This Row],[Productos ]]="","",'[1]Formulario PPGR1'!#REF!)</f>
        <v/>
      </c>
      <c r="E363" s="91" t="str">
        <f>IF(Tabla2[[#This Row],[Productos ]]="","",'[1]Formulario PPGR1'!#REF!)</f>
        <v/>
      </c>
      <c r="F363" s="91" t="str">
        <f>IF(Tabla2[[#This Row],[Productos ]]="","",'[1]Formulario PPGR1'!#REF!)</f>
        <v/>
      </c>
      <c r="G363" s="92"/>
      <c r="H363" s="92"/>
      <c r="I363" s="92"/>
      <c r="J363" s="93"/>
      <c r="K363" s="93"/>
      <c r="L363" s="93"/>
      <c r="M363" s="93"/>
      <c r="N363" s="93"/>
      <c r="O363" s="93"/>
      <c r="P363" s="93"/>
      <c r="Q363" s="93"/>
      <c r="R363" s="93"/>
      <c r="S363" s="93"/>
      <c r="T363" s="93"/>
      <c r="U363" s="93"/>
      <c r="V363" s="94">
        <f>SUM(Tabla2[[#This Row],[Ene]:[Dic]])</f>
        <v>0</v>
      </c>
      <c r="W363" s="81"/>
      <c r="X363" s="81"/>
      <c r="Y363" s="92"/>
      <c r="Z363" s="95"/>
    </row>
    <row r="364" spans="2:26" s="39" customFormat="1" hidden="1" x14ac:dyDescent="0.2">
      <c r="B364" s="91" t="str">
        <f>IF(Tabla2[[#This Row],[Productos ]]="","",CONCATENATE(Tabla2[[#This Row],[POA]],".",Tabla2[[#This Row],[SRS]],".",Tabla2[[#This Row],[AREA]],".",Tabla2[[#This Row],[TIPO]]))</f>
        <v/>
      </c>
      <c r="C364" s="91" t="str">
        <f>IF(Tabla2[[#This Row],[Productos ]]="","",'[1]Formulario PPGR1'!#REF!)</f>
        <v/>
      </c>
      <c r="D364" s="91" t="str">
        <f>IF(Tabla2[[#This Row],[Productos ]]="","",'[1]Formulario PPGR1'!#REF!)</f>
        <v/>
      </c>
      <c r="E364" s="91" t="str">
        <f>IF(Tabla2[[#This Row],[Productos ]]="","",'[1]Formulario PPGR1'!#REF!)</f>
        <v/>
      </c>
      <c r="F364" s="91" t="str">
        <f>IF(Tabla2[[#This Row],[Productos ]]="","",'[1]Formulario PPGR1'!#REF!)</f>
        <v/>
      </c>
      <c r="G364" s="92"/>
      <c r="H364" s="92"/>
      <c r="I364" s="92"/>
      <c r="J364" s="93"/>
      <c r="K364" s="93"/>
      <c r="L364" s="93"/>
      <c r="M364" s="93"/>
      <c r="N364" s="93"/>
      <c r="O364" s="93"/>
      <c r="P364" s="93"/>
      <c r="Q364" s="93"/>
      <c r="R364" s="93"/>
      <c r="S364" s="93"/>
      <c r="T364" s="93"/>
      <c r="U364" s="93"/>
      <c r="V364" s="94">
        <f>SUM(Tabla2[[#This Row],[Ene]:[Dic]])</f>
        <v>0</v>
      </c>
      <c r="W364" s="81"/>
      <c r="X364" s="81"/>
      <c r="Y364" s="92"/>
      <c r="Z364" s="95"/>
    </row>
    <row r="365" spans="2:26" s="39" customFormat="1" hidden="1" x14ac:dyDescent="0.2">
      <c r="B365" s="91" t="str">
        <f>IF(Tabla2[[#This Row],[Productos ]]="","",CONCATENATE(Tabla2[[#This Row],[POA]],".",Tabla2[[#This Row],[SRS]],".",Tabla2[[#This Row],[AREA]],".",Tabla2[[#This Row],[TIPO]]))</f>
        <v/>
      </c>
      <c r="C365" s="91" t="str">
        <f>IF(Tabla2[[#This Row],[Productos ]]="","",'[1]Formulario PPGR1'!#REF!)</f>
        <v/>
      </c>
      <c r="D365" s="91" t="str">
        <f>IF(Tabla2[[#This Row],[Productos ]]="","",'[1]Formulario PPGR1'!#REF!)</f>
        <v/>
      </c>
      <c r="E365" s="91" t="str">
        <f>IF(Tabla2[[#This Row],[Productos ]]="","",'[1]Formulario PPGR1'!#REF!)</f>
        <v/>
      </c>
      <c r="F365" s="91" t="str">
        <f>IF(Tabla2[[#This Row],[Productos ]]="","",'[1]Formulario PPGR1'!#REF!)</f>
        <v/>
      </c>
      <c r="G365" s="92"/>
      <c r="H365" s="92"/>
      <c r="I365" s="92"/>
      <c r="J365" s="93"/>
      <c r="K365" s="93"/>
      <c r="L365" s="93"/>
      <c r="M365" s="93"/>
      <c r="N365" s="93"/>
      <c r="O365" s="93"/>
      <c r="P365" s="93"/>
      <c r="Q365" s="93"/>
      <c r="R365" s="93"/>
      <c r="S365" s="93"/>
      <c r="T365" s="93"/>
      <c r="U365" s="93"/>
      <c r="V365" s="94">
        <f>SUM(Tabla2[[#This Row],[Ene]:[Dic]])</f>
        <v>0</v>
      </c>
      <c r="W365" s="81"/>
      <c r="X365" s="81"/>
      <c r="Y365" s="92"/>
      <c r="Z365" s="95"/>
    </row>
    <row r="366" spans="2:26" s="39" customFormat="1" hidden="1" x14ac:dyDescent="0.2">
      <c r="B366" s="91" t="str">
        <f>IF(Tabla2[[#This Row],[Productos ]]="","",CONCATENATE(Tabla2[[#This Row],[POA]],".",Tabla2[[#This Row],[SRS]],".",Tabla2[[#This Row],[AREA]],".",Tabla2[[#This Row],[TIPO]]))</f>
        <v/>
      </c>
      <c r="C366" s="91" t="str">
        <f>IF(Tabla2[[#This Row],[Productos ]]="","",'[1]Formulario PPGR1'!#REF!)</f>
        <v/>
      </c>
      <c r="D366" s="91" t="str">
        <f>IF(Tabla2[[#This Row],[Productos ]]="","",'[1]Formulario PPGR1'!#REF!)</f>
        <v/>
      </c>
      <c r="E366" s="91" t="str">
        <f>IF(Tabla2[[#This Row],[Productos ]]="","",'[1]Formulario PPGR1'!#REF!)</f>
        <v/>
      </c>
      <c r="F366" s="91" t="str">
        <f>IF(Tabla2[[#This Row],[Productos ]]="","",'[1]Formulario PPGR1'!#REF!)</f>
        <v/>
      </c>
      <c r="G366" s="92"/>
      <c r="H366" s="92"/>
      <c r="I366" s="92"/>
      <c r="J366" s="93"/>
      <c r="K366" s="93"/>
      <c r="L366" s="93"/>
      <c r="M366" s="93"/>
      <c r="N366" s="93"/>
      <c r="O366" s="93"/>
      <c r="P366" s="93"/>
      <c r="Q366" s="93"/>
      <c r="R366" s="93"/>
      <c r="S366" s="93"/>
      <c r="T366" s="93"/>
      <c r="U366" s="93"/>
      <c r="V366" s="94">
        <f>SUM(Tabla2[[#This Row],[Ene]:[Dic]])</f>
        <v>0</v>
      </c>
      <c r="W366" s="81"/>
      <c r="X366" s="81"/>
      <c r="Y366" s="92"/>
      <c r="Z366" s="95"/>
    </row>
    <row r="367" spans="2:26" s="39" customFormat="1" hidden="1" x14ac:dyDescent="0.2">
      <c r="B367" s="91" t="str">
        <f>IF(Tabla2[[#This Row],[Productos ]]="","",CONCATENATE(Tabla2[[#This Row],[POA]],".",Tabla2[[#This Row],[SRS]],".",Tabla2[[#This Row],[AREA]],".",Tabla2[[#This Row],[TIPO]]))</f>
        <v/>
      </c>
      <c r="C367" s="91" t="str">
        <f>IF(Tabla2[[#This Row],[Productos ]]="","",'[1]Formulario PPGR1'!#REF!)</f>
        <v/>
      </c>
      <c r="D367" s="91" t="str">
        <f>IF(Tabla2[[#This Row],[Productos ]]="","",'[1]Formulario PPGR1'!#REF!)</f>
        <v/>
      </c>
      <c r="E367" s="91" t="str">
        <f>IF(Tabla2[[#This Row],[Productos ]]="","",'[1]Formulario PPGR1'!#REF!)</f>
        <v/>
      </c>
      <c r="F367" s="91" t="str">
        <f>IF(Tabla2[[#This Row],[Productos ]]="","",'[1]Formulario PPGR1'!#REF!)</f>
        <v/>
      </c>
      <c r="G367" s="92"/>
      <c r="H367" s="92"/>
      <c r="I367" s="92"/>
      <c r="J367" s="93"/>
      <c r="K367" s="93"/>
      <c r="L367" s="93"/>
      <c r="M367" s="93"/>
      <c r="N367" s="93"/>
      <c r="O367" s="93"/>
      <c r="P367" s="93"/>
      <c r="Q367" s="93"/>
      <c r="R367" s="93"/>
      <c r="S367" s="93"/>
      <c r="T367" s="93"/>
      <c r="U367" s="93"/>
      <c r="V367" s="94">
        <f>SUM(Tabla2[[#This Row],[Ene]:[Dic]])</f>
        <v>0</v>
      </c>
      <c r="W367" s="81"/>
      <c r="X367" s="81"/>
      <c r="Y367" s="92"/>
      <c r="Z367" s="95"/>
    </row>
    <row r="368" spans="2:26" s="39" customFormat="1" hidden="1" x14ac:dyDescent="0.2">
      <c r="B368" s="91" t="str">
        <f>IF(Tabla2[[#This Row],[Productos ]]="","",CONCATENATE(Tabla2[[#This Row],[POA]],".",Tabla2[[#This Row],[SRS]],".",Tabla2[[#This Row],[AREA]],".",Tabla2[[#This Row],[TIPO]]))</f>
        <v/>
      </c>
      <c r="C368" s="91" t="str">
        <f>IF(Tabla2[[#This Row],[Productos ]]="","",'[1]Formulario PPGR1'!#REF!)</f>
        <v/>
      </c>
      <c r="D368" s="91" t="str">
        <f>IF(Tabla2[[#This Row],[Productos ]]="","",'[1]Formulario PPGR1'!#REF!)</f>
        <v/>
      </c>
      <c r="E368" s="91" t="str">
        <f>IF(Tabla2[[#This Row],[Productos ]]="","",'[1]Formulario PPGR1'!#REF!)</f>
        <v/>
      </c>
      <c r="F368" s="91" t="str">
        <f>IF(Tabla2[[#This Row],[Productos ]]="","",'[1]Formulario PPGR1'!#REF!)</f>
        <v/>
      </c>
      <c r="G368" s="92"/>
      <c r="H368" s="92"/>
      <c r="I368" s="92"/>
      <c r="J368" s="93"/>
      <c r="K368" s="93"/>
      <c r="L368" s="93"/>
      <c r="M368" s="93"/>
      <c r="N368" s="93"/>
      <c r="O368" s="93"/>
      <c r="P368" s="93"/>
      <c r="Q368" s="93"/>
      <c r="R368" s="93"/>
      <c r="S368" s="93"/>
      <c r="T368" s="93"/>
      <c r="U368" s="93"/>
      <c r="V368" s="94">
        <f>SUM(Tabla2[[#This Row],[Ene]:[Dic]])</f>
        <v>0</v>
      </c>
      <c r="W368" s="81"/>
      <c r="X368" s="81"/>
      <c r="Y368" s="92"/>
      <c r="Z368" s="95"/>
    </row>
    <row r="369" spans="2:26" s="39" customFormat="1" hidden="1" x14ac:dyDescent="0.2">
      <c r="B369" s="91" t="str">
        <f>IF(Tabla2[[#This Row],[Productos ]]="","",CONCATENATE(Tabla2[[#This Row],[POA]],".",Tabla2[[#This Row],[SRS]],".",Tabla2[[#This Row],[AREA]],".",Tabla2[[#This Row],[TIPO]]))</f>
        <v/>
      </c>
      <c r="C369" s="91" t="str">
        <f>IF(Tabla2[[#This Row],[Productos ]]="","",'[1]Formulario PPGR1'!#REF!)</f>
        <v/>
      </c>
      <c r="D369" s="91" t="str">
        <f>IF(Tabla2[[#This Row],[Productos ]]="","",'[1]Formulario PPGR1'!#REF!)</f>
        <v/>
      </c>
      <c r="E369" s="91" t="str">
        <f>IF(Tabla2[[#This Row],[Productos ]]="","",'[1]Formulario PPGR1'!#REF!)</f>
        <v/>
      </c>
      <c r="F369" s="91" t="str">
        <f>IF(Tabla2[[#This Row],[Productos ]]="","",'[1]Formulario PPGR1'!#REF!)</f>
        <v/>
      </c>
      <c r="G369" s="92"/>
      <c r="H369" s="92"/>
      <c r="I369" s="92"/>
      <c r="J369" s="93"/>
      <c r="K369" s="93"/>
      <c r="L369" s="93"/>
      <c r="M369" s="93"/>
      <c r="N369" s="93"/>
      <c r="O369" s="93"/>
      <c r="P369" s="93"/>
      <c r="Q369" s="93"/>
      <c r="R369" s="93"/>
      <c r="S369" s="93"/>
      <c r="T369" s="93"/>
      <c r="U369" s="93"/>
      <c r="V369" s="94">
        <f>SUM(Tabla2[[#This Row],[Ene]:[Dic]])</f>
        <v>0</v>
      </c>
      <c r="W369" s="81"/>
      <c r="X369" s="81"/>
      <c r="Y369" s="92"/>
      <c r="Z369" s="95"/>
    </row>
    <row r="370" spans="2:26" s="39" customFormat="1" hidden="1" x14ac:dyDescent="0.2">
      <c r="B370" s="91" t="str">
        <f>IF(Tabla2[[#This Row],[Productos ]]="","",CONCATENATE(Tabla2[[#This Row],[POA]],".",Tabla2[[#This Row],[SRS]],".",Tabla2[[#This Row],[AREA]],".",Tabla2[[#This Row],[TIPO]]))</f>
        <v/>
      </c>
      <c r="C370" s="91" t="str">
        <f>IF(Tabla2[[#This Row],[Productos ]]="","",'[1]Formulario PPGR1'!#REF!)</f>
        <v/>
      </c>
      <c r="D370" s="91" t="str">
        <f>IF(Tabla2[[#This Row],[Productos ]]="","",'[1]Formulario PPGR1'!#REF!)</f>
        <v/>
      </c>
      <c r="E370" s="91" t="str">
        <f>IF(Tabla2[[#This Row],[Productos ]]="","",'[1]Formulario PPGR1'!#REF!)</f>
        <v/>
      </c>
      <c r="F370" s="91" t="str">
        <f>IF(Tabla2[[#This Row],[Productos ]]="","",'[1]Formulario PPGR1'!#REF!)</f>
        <v/>
      </c>
      <c r="G370" s="92"/>
      <c r="H370" s="92"/>
      <c r="I370" s="92"/>
      <c r="J370" s="93"/>
      <c r="K370" s="93"/>
      <c r="L370" s="93"/>
      <c r="M370" s="93"/>
      <c r="N370" s="93"/>
      <c r="O370" s="93"/>
      <c r="P370" s="93"/>
      <c r="Q370" s="93"/>
      <c r="R370" s="93"/>
      <c r="S370" s="93"/>
      <c r="T370" s="93"/>
      <c r="U370" s="93"/>
      <c r="V370" s="94">
        <f>SUM(Tabla2[[#This Row],[Ene]:[Dic]])</f>
        <v>0</v>
      </c>
      <c r="W370" s="81"/>
      <c r="X370" s="81"/>
      <c r="Y370" s="92"/>
      <c r="Z370" s="95"/>
    </row>
    <row r="371" spans="2:26" s="39" customFormat="1" hidden="1" x14ac:dyDescent="0.2">
      <c r="B371" s="91" t="str">
        <f>IF(Tabla2[[#This Row],[Productos ]]="","",CONCATENATE(Tabla2[[#This Row],[POA]],".",Tabla2[[#This Row],[SRS]],".",Tabla2[[#This Row],[AREA]],".",Tabla2[[#This Row],[TIPO]]))</f>
        <v/>
      </c>
      <c r="C371" s="91" t="str">
        <f>IF(Tabla2[[#This Row],[Productos ]]="","",'[1]Formulario PPGR1'!#REF!)</f>
        <v/>
      </c>
      <c r="D371" s="91" t="str">
        <f>IF(Tabla2[[#This Row],[Productos ]]="","",'[1]Formulario PPGR1'!#REF!)</f>
        <v/>
      </c>
      <c r="E371" s="91" t="str">
        <f>IF(Tabla2[[#This Row],[Productos ]]="","",'[1]Formulario PPGR1'!#REF!)</f>
        <v/>
      </c>
      <c r="F371" s="91" t="str">
        <f>IF(Tabla2[[#This Row],[Productos ]]="","",'[1]Formulario PPGR1'!#REF!)</f>
        <v/>
      </c>
      <c r="G371" s="92"/>
      <c r="H371" s="92"/>
      <c r="I371" s="92"/>
      <c r="J371" s="93"/>
      <c r="K371" s="93"/>
      <c r="L371" s="93"/>
      <c r="M371" s="93"/>
      <c r="N371" s="93"/>
      <c r="O371" s="93"/>
      <c r="P371" s="93"/>
      <c r="Q371" s="93"/>
      <c r="R371" s="93"/>
      <c r="S371" s="93"/>
      <c r="T371" s="93"/>
      <c r="U371" s="93"/>
      <c r="V371" s="94">
        <f>SUM(Tabla2[[#This Row],[Ene]:[Dic]])</f>
        <v>0</v>
      </c>
      <c r="W371" s="81"/>
      <c r="X371" s="81"/>
      <c r="Y371" s="92"/>
      <c r="Z371" s="95"/>
    </row>
    <row r="372" spans="2:26" s="39" customFormat="1" hidden="1" x14ac:dyDescent="0.2">
      <c r="B372" s="91" t="str">
        <f>IF(Tabla2[[#This Row],[Productos ]]="","",CONCATENATE(Tabla2[[#This Row],[POA]],".",Tabla2[[#This Row],[SRS]],".",Tabla2[[#This Row],[AREA]],".",Tabla2[[#This Row],[TIPO]]))</f>
        <v/>
      </c>
      <c r="C372" s="91" t="str">
        <f>IF(Tabla2[[#This Row],[Productos ]]="","",'[1]Formulario PPGR1'!#REF!)</f>
        <v/>
      </c>
      <c r="D372" s="91" t="str">
        <f>IF(Tabla2[[#This Row],[Productos ]]="","",'[1]Formulario PPGR1'!#REF!)</f>
        <v/>
      </c>
      <c r="E372" s="91" t="str">
        <f>IF(Tabla2[[#This Row],[Productos ]]="","",'[1]Formulario PPGR1'!#REF!)</f>
        <v/>
      </c>
      <c r="F372" s="91" t="str">
        <f>IF(Tabla2[[#This Row],[Productos ]]="","",'[1]Formulario PPGR1'!#REF!)</f>
        <v/>
      </c>
      <c r="G372" s="92"/>
      <c r="H372" s="92"/>
      <c r="I372" s="92"/>
      <c r="J372" s="93"/>
      <c r="K372" s="93"/>
      <c r="L372" s="93"/>
      <c r="M372" s="93"/>
      <c r="N372" s="93"/>
      <c r="O372" s="93"/>
      <c r="P372" s="93"/>
      <c r="Q372" s="93"/>
      <c r="R372" s="93"/>
      <c r="S372" s="93"/>
      <c r="T372" s="93"/>
      <c r="U372" s="93"/>
      <c r="V372" s="94">
        <f>SUM(Tabla2[[#This Row],[Ene]:[Dic]])</f>
        <v>0</v>
      </c>
      <c r="W372" s="81"/>
      <c r="X372" s="81"/>
      <c r="Y372" s="92"/>
      <c r="Z372" s="95"/>
    </row>
    <row r="373" spans="2:26" s="39" customFormat="1" hidden="1" x14ac:dyDescent="0.2">
      <c r="B373" s="91" t="str">
        <f>IF(Tabla2[[#This Row],[Productos ]]="","",CONCATENATE(Tabla2[[#This Row],[POA]],".",Tabla2[[#This Row],[SRS]],".",Tabla2[[#This Row],[AREA]],".",Tabla2[[#This Row],[TIPO]]))</f>
        <v/>
      </c>
      <c r="C373" s="91" t="str">
        <f>IF(Tabla2[[#This Row],[Productos ]]="","",'[1]Formulario PPGR1'!#REF!)</f>
        <v/>
      </c>
      <c r="D373" s="91" t="str">
        <f>IF(Tabla2[[#This Row],[Productos ]]="","",'[1]Formulario PPGR1'!#REF!)</f>
        <v/>
      </c>
      <c r="E373" s="91" t="str">
        <f>IF(Tabla2[[#This Row],[Productos ]]="","",'[1]Formulario PPGR1'!#REF!)</f>
        <v/>
      </c>
      <c r="F373" s="91" t="str">
        <f>IF(Tabla2[[#This Row],[Productos ]]="","",'[1]Formulario PPGR1'!#REF!)</f>
        <v/>
      </c>
      <c r="G373" s="92"/>
      <c r="H373" s="92"/>
      <c r="I373" s="107"/>
      <c r="J373" s="93"/>
      <c r="K373" s="93"/>
      <c r="L373" s="93"/>
      <c r="M373" s="93"/>
      <c r="N373" s="93"/>
      <c r="O373" s="93"/>
      <c r="P373" s="93"/>
      <c r="Q373" s="93"/>
      <c r="R373" s="93"/>
      <c r="S373" s="93"/>
      <c r="T373" s="93"/>
      <c r="U373" s="93"/>
      <c r="V373" s="94">
        <f>SUM(Tabla2[[#This Row],[Ene]:[Dic]])</f>
        <v>0</v>
      </c>
      <c r="W373" s="81"/>
      <c r="X373" s="81"/>
      <c r="Y373" s="92"/>
      <c r="Z373" s="95"/>
    </row>
    <row r="374" spans="2:26" s="39" customFormat="1" hidden="1" x14ac:dyDescent="0.2">
      <c r="B374" s="91" t="str">
        <f>IF(Tabla2[[#This Row],[Productos ]]="","",CONCATENATE(Tabla2[[#This Row],[POA]],".",Tabla2[[#This Row],[SRS]],".",Tabla2[[#This Row],[AREA]],".",Tabla2[[#This Row],[TIPO]]))</f>
        <v/>
      </c>
      <c r="C374" s="91" t="str">
        <f>IF(Tabla2[[#This Row],[Productos ]]="","",'[1]Formulario PPGR1'!#REF!)</f>
        <v/>
      </c>
      <c r="D374" s="91" t="str">
        <f>IF(Tabla2[[#This Row],[Productos ]]="","",'[1]Formulario PPGR1'!#REF!)</f>
        <v/>
      </c>
      <c r="E374" s="91" t="str">
        <f>IF(Tabla2[[#This Row],[Productos ]]="","",'[1]Formulario PPGR1'!#REF!)</f>
        <v/>
      </c>
      <c r="F374" s="91" t="str">
        <f>IF(Tabla2[[#This Row],[Productos ]]="","",'[1]Formulario PPGR1'!#REF!)</f>
        <v/>
      </c>
      <c r="G374" s="92"/>
      <c r="H374" s="92"/>
      <c r="I374" s="107"/>
      <c r="J374" s="93"/>
      <c r="K374" s="93"/>
      <c r="L374" s="93"/>
      <c r="M374" s="93"/>
      <c r="N374" s="93"/>
      <c r="O374" s="93"/>
      <c r="P374" s="93"/>
      <c r="Q374" s="93"/>
      <c r="R374" s="93"/>
      <c r="S374" s="93"/>
      <c r="T374" s="93"/>
      <c r="U374" s="93"/>
      <c r="V374" s="94">
        <f>SUM(Tabla2[[#This Row],[Ene]:[Dic]])</f>
        <v>0</v>
      </c>
      <c r="W374" s="81"/>
      <c r="X374" s="81"/>
      <c r="Y374" s="92"/>
      <c r="Z374" s="95"/>
    </row>
    <row r="375" spans="2:26" s="39" customFormat="1" hidden="1" x14ac:dyDescent="0.2">
      <c r="B375" s="91" t="str">
        <f>IF(Tabla2[[#This Row],[Productos ]]="","",CONCATENATE(Tabla2[[#This Row],[POA]],".",Tabla2[[#This Row],[SRS]],".",Tabla2[[#This Row],[AREA]],".",Tabla2[[#This Row],[TIPO]]))</f>
        <v/>
      </c>
      <c r="C375" s="91" t="str">
        <f>IF(Tabla2[[#This Row],[Productos ]]="","",'[1]Formulario PPGR1'!#REF!)</f>
        <v/>
      </c>
      <c r="D375" s="91" t="str">
        <f>IF(Tabla2[[#This Row],[Productos ]]="","",'[1]Formulario PPGR1'!#REF!)</f>
        <v/>
      </c>
      <c r="E375" s="91" t="str">
        <f>IF(Tabla2[[#This Row],[Productos ]]="","",'[1]Formulario PPGR1'!#REF!)</f>
        <v/>
      </c>
      <c r="F375" s="91" t="str">
        <f>IF(Tabla2[[#This Row],[Productos ]]="","",'[1]Formulario PPGR1'!#REF!)</f>
        <v/>
      </c>
      <c r="G375" s="92"/>
      <c r="H375" s="92"/>
      <c r="I375" s="107"/>
      <c r="J375" s="93"/>
      <c r="K375" s="93"/>
      <c r="L375" s="93"/>
      <c r="M375" s="93"/>
      <c r="N375" s="93"/>
      <c r="O375" s="93"/>
      <c r="P375" s="93"/>
      <c r="Q375" s="93"/>
      <c r="R375" s="93"/>
      <c r="S375" s="93"/>
      <c r="T375" s="93"/>
      <c r="U375" s="93"/>
      <c r="V375" s="94">
        <f>SUM(Tabla2[[#This Row],[Ene]:[Dic]])</f>
        <v>0</v>
      </c>
      <c r="W375" s="81"/>
      <c r="X375" s="81"/>
      <c r="Y375" s="92"/>
      <c r="Z375" s="95"/>
    </row>
    <row r="376" spans="2:26" s="39" customFormat="1" hidden="1" x14ac:dyDescent="0.2">
      <c r="B376" s="91" t="str">
        <f>IF(Tabla2[[#This Row],[Productos ]]="","",CONCATENATE(Tabla2[[#This Row],[POA]],".",Tabla2[[#This Row],[SRS]],".",Tabla2[[#This Row],[AREA]],".",Tabla2[[#This Row],[TIPO]]))</f>
        <v/>
      </c>
      <c r="C376" s="91" t="str">
        <f>IF(Tabla2[[#This Row],[Productos ]]="","",'[1]Formulario PPGR1'!#REF!)</f>
        <v/>
      </c>
      <c r="D376" s="91" t="str">
        <f>IF(Tabla2[[#This Row],[Productos ]]="","",'[1]Formulario PPGR1'!#REF!)</f>
        <v/>
      </c>
      <c r="E376" s="91" t="str">
        <f>IF(Tabla2[[#This Row],[Productos ]]="","",'[1]Formulario PPGR1'!#REF!)</f>
        <v/>
      </c>
      <c r="F376" s="91" t="str">
        <f>IF(Tabla2[[#This Row],[Productos ]]="","",'[1]Formulario PPGR1'!#REF!)</f>
        <v/>
      </c>
      <c r="G376" s="92"/>
      <c r="H376" s="92"/>
      <c r="I376" s="107"/>
      <c r="J376" s="93"/>
      <c r="K376" s="93"/>
      <c r="L376" s="93"/>
      <c r="M376" s="93"/>
      <c r="N376" s="93"/>
      <c r="O376" s="93"/>
      <c r="P376" s="93"/>
      <c r="Q376" s="93"/>
      <c r="R376" s="93"/>
      <c r="S376" s="93"/>
      <c r="T376" s="93"/>
      <c r="U376" s="93"/>
      <c r="V376" s="94">
        <f>SUM(Tabla2[[#This Row],[Ene]:[Dic]])</f>
        <v>0</v>
      </c>
      <c r="W376" s="81"/>
      <c r="X376" s="81"/>
      <c r="Y376" s="92"/>
      <c r="Z376" s="95"/>
    </row>
    <row r="377" spans="2:26" s="39" customFormat="1" hidden="1" x14ac:dyDescent="0.2">
      <c r="B377" s="91" t="str">
        <f>IF(Tabla2[[#This Row],[Productos ]]="","",CONCATENATE(Tabla2[[#This Row],[POA]],".",Tabla2[[#This Row],[SRS]],".",Tabla2[[#This Row],[AREA]],".",Tabla2[[#This Row],[TIPO]]))</f>
        <v/>
      </c>
      <c r="C377" s="91" t="str">
        <f>IF(Tabla2[[#This Row],[Productos ]]="","",'[1]Formulario PPGR1'!#REF!)</f>
        <v/>
      </c>
      <c r="D377" s="91" t="str">
        <f>IF(Tabla2[[#This Row],[Productos ]]="","",'[1]Formulario PPGR1'!#REF!)</f>
        <v/>
      </c>
      <c r="E377" s="91" t="str">
        <f>IF(Tabla2[[#This Row],[Productos ]]="","",'[1]Formulario PPGR1'!#REF!)</f>
        <v/>
      </c>
      <c r="F377" s="91" t="str">
        <f>IF(Tabla2[[#This Row],[Productos ]]="","",'[1]Formulario PPGR1'!#REF!)</f>
        <v/>
      </c>
      <c r="G377" s="92"/>
      <c r="H377" s="92"/>
      <c r="I377" s="107"/>
      <c r="J377" s="93"/>
      <c r="K377" s="93"/>
      <c r="L377" s="93"/>
      <c r="M377" s="93"/>
      <c r="N377" s="93"/>
      <c r="O377" s="93"/>
      <c r="P377" s="93"/>
      <c r="Q377" s="93"/>
      <c r="R377" s="93"/>
      <c r="S377" s="93"/>
      <c r="T377" s="93"/>
      <c r="U377" s="93"/>
      <c r="V377" s="94">
        <f>SUM(Tabla2[[#This Row],[Ene]:[Dic]])</f>
        <v>0</v>
      </c>
      <c r="W377" s="81"/>
      <c r="X377" s="81"/>
      <c r="Y377" s="92"/>
      <c r="Z377" s="95"/>
    </row>
    <row r="378" spans="2:26" s="39" customFormat="1" hidden="1" x14ac:dyDescent="0.2">
      <c r="B378" s="91" t="str">
        <f>IF(Tabla2[[#This Row],[Productos ]]="","",CONCATENATE(Tabla2[[#This Row],[POA]],".",Tabla2[[#This Row],[SRS]],".",Tabla2[[#This Row],[AREA]],".",Tabla2[[#This Row],[TIPO]]))</f>
        <v/>
      </c>
      <c r="C378" s="91" t="str">
        <f>IF(Tabla2[[#This Row],[Productos ]]="","",'[1]Formulario PPGR1'!#REF!)</f>
        <v/>
      </c>
      <c r="D378" s="91" t="str">
        <f>IF(Tabla2[[#This Row],[Productos ]]="","",'[1]Formulario PPGR1'!#REF!)</f>
        <v/>
      </c>
      <c r="E378" s="91" t="str">
        <f>IF(Tabla2[[#This Row],[Productos ]]="","",'[1]Formulario PPGR1'!#REF!)</f>
        <v/>
      </c>
      <c r="F378" s="91" t="str">
        <f>IF(Tabla2[[#This Row],[Productos ]]="","",'[1]Formulario PPGR1'!#REF!)</f>
        <v/>
      </c>
      <c r="G378" s="92"/>
      <c r="H378" s="92"/>
      <c r="I378" s="107"/>
      <c r="J378" s="93"/>
      <c r="K378" s="93"/>
      <c r="L378" s="93"/>
      <c r="M378" s="93"/>
      <c r="N378" s="93"/>
      <c r="O378" s="93"/>
      <c r="P378" s="93"/>
      <c r="Q378" s="93"/>
      <c r="R378" s="93"/>
      <c r="S378" s="93"/>
      <c r="T378" s="93"/>
      <c r="U378" s="93"/>
      <c r="V378" s="94">
        <f>SUM(Tabla2[[#This Row],[Ene]:[Dic]])</f>
        <v>0</v>
      </c>
      <c r="W378" s="81"/>
      <c r="X378" s="81"/>
      <c r="Y378" s="92"/>
      <c r="Z378" s="95"/>
    </row>
    <row r="379" spans="2:26" s="39" customFormat="1" hidden="1" x14ac:dyDescent="0.2">
      <c r="B379" s="91" t="str">
        <f>IF(Tabla2[[#This Row],[Productos ]]="","",CONCATENATE(Tabla2[[#This Row],[POA]],".",Tabla2[[#This Row],[SRS]],".",Tabla2[[#This Row],[AREA]],".",Tabla2[[#This Row],[TIPO]]))</f>
        <v/>
      </c>
      <c r="C379" s="91" t="str">
        <f>IF(Tabla2[[#This Row],[Productos ]]="","",'[1]Formulario PPGR1'!#REF!)</f>
        <v/>
      </c>
      <c r="D379" s="91" t="str">
        <f>IF(Tabla2[[#This Row],[Productos ]]="","",'[1]Formulario PPGR1'!#REF!)</f>
        <v/>
      </c>
      <c r="E379" s="91" t="str">
        <f>IF(Tabla2[[#This Row],[Productos ]]="","",'[1]Formulario PPGR1'!#REF!)</f>
        <v/>
      </c>
      <c r="F379" s="91" t="str">
        <f>IF(Tabla2[[#This Row],[Productos ]]="","",'[1]Formulario PPGR1'!#REF!)</f>
        <v/>
      </c>
      <c r="G379" s="92"/>
      <c r="H379" s="92"/>
      <c r="I379" s="107"/>
      <c r="J379" s="93"/>
      <c r="K379" s="93"/>
      <c r="L379" s="93"/>
      <c r="M379" s="93"/>
      <c r="N379" s="93"/>
      <c r="O379" s="93"/>
      <c r="P379" s="93"/>
      <c r="Q379" s="93"/>
      <c r="R379" s="93"/>
      <c r="S379" s="93"/>
      <c r="T379" s="93"/>
      <c r="U379" s="93"/>
      <c r="V379" s="94">
        <f>SUM(Tabla2[[#This Row],[Ene]:[Dic]])</f>
        <v>0</v>
      </c>
      <c r="W379" s="81"/>
      <c r="X379" s="81"/>
      <c r="Y379" s="92"/>
      <c r="Z379" s="95"/>
    </row>
    <row r="380" spans="2:26" s="39" customFormat="1" hidden="1" x14ac:dyDescent="0.2">
      <c r="B380" s="91" t="str">
        <f>IF(Tabla2[[#This Row],[Productos ]]="","",CONCATENATE(Tabla2[[#This Row],[POA]],".",Tabla2[[#This Row],[SRS]],".",Tabla2[[#This Row],[AREA]],".",Tabla2[[#This Row],[TIPO]]))</f>
        <v/>
      </c>
      <c r="C380" s="91" t="str">
        <f>IF(Tabla2[[#This Row],[Productos ]]="","",'[1]Formulario PPGR1'!#REF!)</f>
        <v/>
      </c>
      <c r="D380" s="91" t="str">
        <f>IF(Tabla2[[#This Row],[Productos ]]="","",'[1]Formulario PPGR1'!#REF!)</f>
        <v/>
      </c>
      <c r="E380" s="91" t="str">
        <f>IF(Tabla2[[#This Row],[Productos ]]="","",'[1]Formulario PPGR1'!#REF!)</f>
        <v/>
      </c>
      <c r="F380" s="91" t="str">
        <f>IF(Tabla2[[#This Row],[Productos ]]="","",'[1]Formulario PPGR1'!#REF!)</f>
        <v/>
      </c>
      <c r="G380" s="92"/>
      <c r="H380" s="92"/>
      <c r="I380" s="107"/>
      <c r="J380" s="93"/>
      <c r="K380" s="93"/>
      <c r="L380" s="93"/>
      <c r="M380" s="93"/>
      <c r="N380" s="93"/>
      <c r="O380" s="93"/>
      <c r="P380" s="93"/>
      <c r="Q380" s="93"/>
      <c r="R380" s="93"/>
      <c r="S380" s="93"/>
      <c r="T380" s="93"/>
      <c r="U380" s="93"/>
      <c r="V380" s="94">
        <f>SUM(Tabla2[[#This Row],[Ene]:[Dic]])</f>
        <v>0</v>
      </c>
      <c r="W380" s="81"/>
      <c r="X380" s="81"/>
      <c r="Y380" s="92"/>
      <c r="Z380" s="95"/>
    </row>
    <row r="381" spans="2:26" s="39" customFormat="1" hidden="1" x14ac:dyDescent="0.2">
      <c r="B381" s="91" t="str">
        <f>IF(Tabla2[[#This Row],[Productos ]]="","",CONCATENATE(Tabla2[[#This Row],[POA]],".",Tabla2[[#This Row],[SRS]],".",Tabla2[[#This Row],[AREA]],".",Tabla2[[#This Row],[TIPO]]))</f>
        <v/>
      </c>
      <c r="C381" s="91" t="str">
        <f>IF(Tabla2[[#This Row],[Productos ]]="","",'[1]Formulario PPGR1'!#REF!)</f>
        <v/>
      </c>
      <c r="D381" s="91" t="str">
        <f>IF(Tabla2[[#This Row],[Productos ]]="","",'[1]Formulario PPGR1'!#REF!)</f>
        <v/>
      </c>
      <c r="E381" s="91" t="str">
        <f>IF(Tabla2[[#This Row],[Productos ]]="","",'[1]Formulario PPGR1'!#REF!)</f>
        <v/>
      </c>
      <c r="F381" s="91" t="str">
        <f>IF(Tabla2[[#This Row],[Productos ]]="","",'[1]Formulario PPGR1'!#REF!)</f>
        <v/>
      </c>
      <c r="G381" s="92"/>
      <c r="H381" s="92"/>
      <c r="I381" s="107"/>
      <c r="J381" s="93"/>
      <c r="K381" s="93"/>
      <c r="L381" s="93"/>
      <c r="M381" s="93"/>
      <c r="N381" s="93"/>
      <c r="O381" s="93"/>
      <c r="P381" s="93"/>
      <c r="Q381" s="93"/>
      <c r="R381" s="93"/>
      <c r="S381" s="93"/>
      <c r="T381" s="93"/>
      <c r="U381" s="93"/>
      <c r="V381" s="94">
        <f>SUM(Tabla2[[#This Row],[Ene]:[Dic]])</f>
        <v>0</v>
      </c>
      <c r="W381" s="81"/>
      <c r="X381" s="81"/>
      <c r="Y381" s="92"/>
      <c r="Z381" s="95"/>
    </row>
    <row r="382" spans="2:26" s="39" customFormat="1" hidden="1" x14ac:dyDescent="0.2">
      <c r="B382" s="91" t="str">
        <f>IF(Tabla2[[#This Row],[Productos ]]="","",CONCATENATE(Tabla2[[#This Row],[POA]],".",Tabla2[[#This Row],[SRS]],".",Tabla2[[#This Row],[AREA]],".",Tabla2[[#This Row],[TIPO]]))</f>
        <v/>
      </c>
      <c r="C382" s="91" t="str">
        <f>IF(Tabla2[[#This Row],[Productos ]]="","",'[1]Formulario PPGR1'!#REF!)</f>
        <v/>
      </c>
      <c r="D382" s="91" t="str">
        <f>IF(Tabla2[[#This Row],[Productos ]]="","",'[1]Formulario PPGR1'!#REF!)</f>
        <v/>
      </c>
      <c r="E382" s="91" t="str">
        <f>IF(Tabla2[[#This Row],[Productos ]]="","",'[1]Formulario PPGR1'!#REF!)</f>
        <v/>
      </c>
      <c r="F382" s="91" t="str">
        <f>IF(Tabla2[[#This Row],[Productos ]]="","",'[1]Formulario PPGR1'!#REF!)</f>
        <v/>
      </c>
      <c r="G382" s="92"/>
      <c r="H382" s="92"/>
      <c r="I382" s="107"/>
      <c r="J382" s="93"/>
      <c r="K382" s="93"/>
      <c r="L382" s="93"/>
      <c r="M382" s="93"/>
      <c r="N382" s="93"/>
      <c r="O382" s="93"/>
      <c r="P382" s="93"/>
      <c r="Q382" s="93"/>
      <c r="R382" s="93"/>
      <c r="S382" s="93"/>
      <c r="T382" s="93"/>
      <c r="U382" s="93"/>
      <c r="V382" s="94">
        <f>SUM(Tabla2[[#This Row],[Ene]:[Dic]])</f>
        <v>0</v>
      </c>
      <c r="W382" s="81"/>
      <c r="X382" s="81"/>
      <c r="Y382" s="92"/>
      <c r="Z382" s="95"/>
    </row>
    <row r="383" spans="2:26" s="39" customFormat="1" hidden="1" x14ac:dyDescent="0.2">
      <c r="B383" s="91" t="str">
        <f>IF(Tabla2[[#This Row],[Productos ]]="","",CONCATENATE(Tabla2[[#This Row],[POA]],".",Tabla2[[#This Row],[SRS]],".",Tabla2[[#This Row],[AREA]],".",Tabla2[[#This Row],[TIPO]]))</f>
        <v/>
      </c>
      <c r="C383" s="91" t="str">
        <f>IF(Tabla2[[#This Row],[Productos ]]="","",'[1]Formulario PPGR1'!#REF!)</f>
        <v/>
      </c>
      <c r="D383" s="91" t="str">
        <f>IF(Tabla2[[#This Row],[Productos ]]="","",'[1]Formulario PPGR1'!#REF!)</f>
        <v/>
      </c>
      <c r="E383" s="91" t="str">
        <f>IF(Tabla2[[#This Row],[Productos ]]="","",'[1]Formulario PPGR1'!#REF!)</f>
        <v/>
      </c>
      <c r="F383" s="91" t="str">
        <f>IF(Tabla2[[#This Row],[Productos ]]="","",'[1]Formulario PPGR1'!#REF!)</f>
        <v/>
      </c>
      <c r="G383" s="92"/>
      <c r="H383" s="92"/>
      <c r="I383" s="107"/>
      <c r="J383" s="93"/>
      <c r="K383" s="93"/>
      <c r="L383" s="93"/>
      <c r="M383" s="93"/>
      <c r="N383" s="93"/>
      <c r="O383" s="93"/>
      <c r="P383" s="93"/>
      <c r="Q383" s="93"/>
      <c r="R383" s="93"/>
      <c r="S383" s="93"/>
      <c r="T383" s="93"/>
      <c r="U383" s="93"/>
      <c r="V383" s="94">
        <f>SUM(Tabla2[[#This Row],[Ene]:[Dic]])</f>
        <v>0</v>
      </c>
      <c r="W383" s="81"/>
      <c r="X383" s="81"/>
      <c r="Y383" s="92"/>
      <c r="Z383" s="95"/>
    </row>
    <row r="384" spans="2:26" s="39" customFormat="1" hidden="1" x14ac:dyDescent="0.2">
      <c r="B384" s="91" t="str">
        <f>IF(Tabla2[[#This Row],[Productos ]]="","",CONCATENATE(Tabla2[[#This Row],[POA]],".",Tabla2[[#This Row],[SRS]],".",Tabla2[[#This Row],[AREA]],".",Tabla2[[#This Row],[TIPO]]))</f>
        <v/>
      </c>
      <c r="C384" s="91" t="str">
        <f>IF(Tabla2[[#This Row],[Productos ]]="","",'[1]Formulario PPGR1'!#REF!)</f>
        <v/>
      </c>
      <c r="D384" s="91" t="str">
        <f>IF(Tabla2[[#This Row],[Productos ]]="","",'[1]Formulario PPGR1'!#REF!)</f>
        <v/>
      </c>
      <c r="E384" s="91" t="str">
        <f>IF(Tabla2[[#This Row],[Productos ]]="","",'[1]Formulario PPGR1'!#REF!)</f>
        <v/>
      </c>
      <c r="F384" s="91" t="str">
        <f>IF(Tabla2[[#This Row],[Productos ]]="","",'[1]Formulario PPGR1'!#REF!)</f>
        <v/>
      </c>
      <c r="G384" s="92"/>
      <c r="H384" s="92"/>
      <c r="I384" s="107"/>
      <c r="J384" s="93"/>
      <c r="K384" s="93"/>
      <c r="L384" s="93"/>
      <c r="M384" s="93"/>
      <c r="N384" s="93"/>
      <c r="O384" s="93"/>
      <c r="P384" s="93"/>
      <c r="Q384" s="93"/>
      <c r="R384" s="93"/>
      <c r="S384" s="93"/>
      <c r="T384" s="93"/>
      <c r="U384" s="93"/>
      <c r="V384" s="94">
        <f>SUM(Tabla2[[#This Row],[Ene]:[Dic]])</f>
        <v>0</v>
      </c>
      <c r="W384" s="81"/>
      <c r="X384" s="81"/>
      <c r="Y384" s="92"/>
      <c r="Z384" s="95"/>
    </row>
    <row r="385" spans="2:26" s="39" customFormat="1" hidden="1" x14ac:dyDescent="0.2">
      <c r="B385" s="91" t="str">
        <f>IF(Tabla2[[#This Row],[Productos ]]="","",CONCATENATE(Tabla2[[#This Row],[POA]],".",Tabla2[[#This Row],[SRS]],".",Tabla2[[#This Row],[AREA]],".",Tabla2[[#This Row],[TIPO]]))</f>
        <v/>
      </c>
      <c r="C385" s="91" t="str">
        <f>IF(Tabla2[[#This Row],[Productos ]]="","",'[1]Formulario PPGR1'!#REF!)</f>
        <v/>
      </c>
      <c r="D385" s="91" t="str">
        <f>IF(Tabla2[[#This Row],[Productos ]]="","",'[1]Formulario PPGR1'!#REF!)</f>
        <v/>
      </c>
      <c r="E385" s="91" t="str">
        <f>IF(Tabla2[[#This Row],[Productos ]]="","",'[1]Formulario PPGR1'!#REF!)</f>
        <v/>
      </c>
      <c r="F385" s="91" t="str">
        <f>IF(Tabla2[[#This Row],[Productos ]]="","",'[1]Formulario PPGR1'!#REF!)</f>
        <v/>
      </c>
      <c r="G385" s="92"/>
      <c r="H385" s="92"/>
      <c r="I385" s="92"/>
      <c r="J385" s="93"/>
      <c r="K385" s="93"/>
      <c r="L385" s="93"/>
      <c r="M385" s="93"/>
      <c r="N385" s="93"/>
      <c r="O385" s="93"/>
      <c r="P385" s="93"/>
      <c r="Q385" s="93"/>
      <c r="R385" s="93"/>
      <c r="S385" s="93"/>
      <c r="T385" s="93"/>
      <c r="U385" s="93"/>
      <c r="V385" s="94">
        <f>SUM(Tabla2[[#This Row],[Ene]:[Dic]])</f>
        <v>0</v>
      </c>
      <c r="W385" s="81"/>
      <c r="X385" s="81"/>
      <c r="Y385" s="92"/>
      <c r="Z385" s="95"/>
    </row>
    <row r="386" spans="2:26" s="39" customFormat="1" hidden="1" x14ac:dyDescent="0.2">
      <c r="B386" s="91" t="str">
        <f>IF(Tabla2[[#This Row],[Productos ]]="","",CONCATENATE(Tabla2[[#This Row],[POA]],".",Tabla2[[#This Row],[SRS]],".",Tabla2[[#This Row],[AREA]],".",Tabla2[[#This Row],[TIPO]]))</f>
        <v/>
      </c>
      <c r="C386" s="91" t="str">
        <f>IF(Tabla2[[#This Row],[Productos ]]="","",'[1]Formulario PPGR1'!#REF!)</f>
        <v/>
      </c>
      <c r="D386" s="91" t="str">
        <f>IF(Tabla2[[#This Row],[Productos ]]="","",'[1]Formulario PPGR1'!#REF!)</f>
        <v/>
      </c>
      <c r="E386" s="91" t="str">
        <f>IF(Tabla2[[#This Row],[Productos ]]="","",'[1]Formulario PPGR1'!#REF!)</f>
        <v/>
      </c>
      <c r="F386" s="91" t="str">
        <f>IF(Tabla2[[#This Row],[Productos ]]="","",'[1]Formulario PPGR1'!#REF!)</f>
        <v/>
      </c>
      <c r="G386" s="92"/>
      <c r="H386" s="92"/>
      <c r="I386" s="92"/>
      <c r="J386" s="93"/>
      <c r="K386" s="93"/>
      <c r="L386" s="93"/>
      <c r="M386" s="93"/>
      <c r="N386" s="93"/>
      <c r="O386" s="93"/>
      <c r="P386" s="93"/>
      <c r="Q386" s="93"/>
      <c r="R386" s="93"/>
      <c r="S386" s="93"/>
      <c r="T386" s="93"/>
      <c r="U386" s="93"/>
      <c r="V386" s="94">
        <f>SUM(Tabla2[[#This Row],[Ene]:[Dic]])</f>
        <v>0</v>
      </c>
      <c r="W386" s="81"/>
      <c r="X386" s="81"/>
      <c r="Y386" s="92"/>
      <c r="Z386" s="95"/>
    </row>
    <row r="387" spans="2:26" s="39" customFormat="1" hidden="1" x14ac:dyDescent="0.2">
      <c r="B387" s="91" t="str">
        <f>IF(Tabla2[[#This Row],[Productos ]]="","",CONCATENATE(Tabla2[[#This Row],[POA]],".",Tabla2[[#This Row],[SRS]],".",Tabla2[[#This Row],[AREA]],".",Tabla2[[#This Row],[TIPO]]))</f>
        <v/>
      </c>
      <c r="C387" s="91" t="str">
        <f>IF(Tabla2[[#This Row],[Productos ]]="","",'[1]Formulario PPGR1'!#REF!)</f>
        <v/>
      </c>
      <c r="D387" s="91" t="str">
        <f>IF(Tabla2[[#This Row],[Productos ]]="","",'[1]Formulario PPGR1'!#REF!)</f>
        <v/>
      </c>
      <c r="E387" s="91" t="str">
        <f>IF(Tabla2[[#This Row],[Productos ]]="","",'[1]Formulario PPGR1'!#REF!)</f>
        <v/>
      </c>
      <c r="F387" s="91" t="str">
        <f>IF(Tabla2[[#This Row],[Productos ]]="","",'[1]Formulario PPGR1'!#REF!)</f>
        <v/>
      </c>
      <c r="G387" s="92"/>
      <c r="H387" s="92"/>
      <c r="I387" s="92"/>
      <c r="J387" s="93"/>
      <c r="K387" s="93"/>
      <c r="L387" s="93"/>
      <c r="M387" s="93"/>
      <c r="N387" s="93"/>
      <c r="O387" s="93"/>
      <c r="P387" s="93"/>
      <c r="Q387" s="93"/>
      <c r="R387" s="93"/>
      <c r="S387" s="93"/>
      <c r="T387" s="93"/>
      <c r="U387" s="93"/>
      <c r="V387" s="94">
        <f>SUM(Tabla2[[#This Row],[Ene]:[Dic]])</f>
        <v>0</v>
      </c>
      <c r="W387" s="81"/>
      <c r="X387" s="81"/>
      <c r="Y387" s="92"/>
      <c r="Z387" s="95"/>
    </row>
    <row r="388" spans="2:26" s="39" customFormat="1" hidden="1" x14ac:dyDescent="0.2">
      <c r="B388" s="91" t="str">
        <f>IF(Tabla2[[#This Row],[Productos ]]="","",CONCATENATE(Tabla2[[#This Row],[POA]],".",Tabla2[[#This Row],[SRS]],".",Tabla2[[#This Row],[AREA]],".",Tabla2[[#This Row],[TIPO]]))</f>
        <v/>
      </c>
      <c r="C388" s="91" t="str">
        <f>IF(Tabla2[[#This Row],[Productos ]]="","",'[1]Formulario PPGR1'!#REF!)</f>
        <v/>
      </c>
      <c r="D388" s="91" t="str">
        <f>IF(Tabla2[[#This Row],[Productos ]]="","",'[1]Formulario PPGR1'!#REF!)</f>
        <v/>
      </c>
      <c r="E388" s="91" t="str">
        <f>IF(Tabla2[[#This Row],[Productos ]]="","",'[1]Formulario PPGR1'!#REF!)</f>
        <v/>
      </c>
      <c r="F388" s="91" t="str">
        <f>IF(Tabla2[[#This Row],[Productos ]]="","",'[1]Formulario PPGR1'!#REF!)</f>
        <v/>
      </c>
      <c r="G388" s="92"/>
      <c r="H388" s="92"/>
      <c r="I388" s="92"/>
      <c r="J388" s="93"/>
      <c r="K388" s="93"/>
      <c r="L388" s="93"/>
      <c r="M388" s="93"/>
      <c r="N388" s="93"/>
      <c r="O388" s="93"/>
      <c r="P388" s="93"/>
      <c r="Q388" s="93"/>
      <c r="R388" s="93"/>
      <c r="S388" s="93"/>
      <c r="T388" s="93"/>
      <c r="U388" s="93"/>
      <c r="V388" s="94">
        <f>SUM(Tabla2[[#This Row],[Ene]:[Dic]])</f>
        <v>0</v>
      </c>
      <c r="W388" s="81"/>
      <c r="X388" s="81"/>
      <c r="Y388" s="92"/>
      <c r="Z388" s="95"/>
    </row>
    <row r="389" spans="2:26" s="39" customFormat="1" hidden="1" x14ac:dyDescent="0.2">
      <c r="B389" s="91" t="str">
        <f>IF(Tabla2[[#This Row],[Productos ]]="","",CONCATENATE(Tabla2[[#This Row],[POA]],".",Tabla2[[#This Row],[SRS]],".",Tabla2[[#This Row],[AREA]],".",Tabla2[[#This Row],[TIPO]]))</f>
        <v/>
      </c>
      <c r="C389" s="91" t="str">
        <f>IF(Tabla2[[#This Row],[Productos ]]="","",'[1]Formulario PPGR1'!#REF!)</f>
        <v/>
      </c>
      <c r="D389" s="91" t="str">
        <f>IF(Tabla2[[#This Row],[Productos ]]="","",'[1]Formulario PPGR1'!#REF!)</f>
        <v/>
      </c>
      <c r="E389" s="91" t="str">
        <f>IF(Tabla2[[#This Row],[Productos ]]="","",'[1]Formulario PPGR1'!#REF!)</f>
        <v/>
      </c>
      <c r="F389" s="91" t="str">
        <f>IF(Tabla2[[#This Row],[Productos ]]="","",'[1]Formulario PPGR1'!#REF!)</f>
        <v/>
      </c>
      <c r="G389" s="92"/>
      <c r="H389" s="92"/>
      <c r="I389" s="92"/>
      <c r="J389" s="93"/>
      <c r="K389" s="93"/>
      <c r="L389" s="93"/>
      <c r="M389" s="93"/>
      <c r="N389" s="93"/>
      <c r="O389" s="93"/>
      <c r="P389" s="93"/>
      <c r="Q389" s="93"/>
      <c r="R389" s="93"/>
      <c r="S389" s="93"/>
      <c r="T389" s="93"/>
      <c r="U389" s="93"/>
      <c r="V389" s="94">
        <f>SUM(Tabla2[[#This Row],[Ene]:[Dic]])</f>
        <v>0</v>
      </c>
      <c r="W389" s="81"/>
      <c r="X389" s="81"/>
      <c r="Y389" s="92"/>
      <c r="Z389" s="95"/>
    </row>
    <row r="390" spans="2:26" s="39" customFormat="1" hidden="1" x14ac:dyDescent="0.2">
      <c r="B390" s="91" t="str">
        <f>IF(Tabla2[[#This Row],[Productos ]]="","",CONCATENATE(Tabla2[[#This Row],[POA]],".",Tabla2[[#This Row],[SRS]],".",Tabla2[[#This Row],[AREA]],".",Tabla2[[#This Row],[TIPO]]))</f>
        <v/>
      </c>
      <c r="C390" s="91" t="str">
        <f>IF(Tabla2[[#This Row],[Productos ]]="","",'[1]Formulario PPGR1'!#REF!)</f>
        <v/>
      </c>
      <c r="D390" s="91" t="str">
        <f>IF(Tabla2[[#This Row],[Productos ]]="","",'[1]Formulario PPGR1'!#REF!)</f>
        <v/>
      </c>
      <c r="E390" s="91" t="str">
        <f>IF(Tabla2[[#This Row],[Productos ]]="","",'[1]Formulario PPGR1'!#REF!)</f>
        <v/>
      </c>
      <c r="F390" s="91" t="str">
        <f>IF(Tabla2[[#This Row],[Productos ]]="","",'[1]Formulario PPGR1'!#REF!)</f>
        <v/>
      </c>
      <c r="G390" s="92"/>
      <c r="H390" s="92"/>
      <c r="I390" s="92"/>
      <c r="J390" s="93"/>
      <c r="K390" s="93"/>
      <c r="L390" s="93"/>
      <c r="M390" s="93"/>
      <c r="N390" s="93"/>
      <c r="O390" s="93"/>
      <c r="P390" s="93"/>
      <c r="Q390" s="93"/>
      <c r="R390" s="93"/>
      <c r="S390" s="93"/>
      <c r="T390" s="93"/>
      <c r="U390" s="93"/>
      <c r="V390" s="94">
        <f>SUM(Tabla2[[#This Row],[Ene]:[Dic]])</f>
        <v>0</v>
      </c>
      <c r="W390" s="81"/>
      <c r="X390" s="81"/>
      <c r="Y390" s="92"/>
      <c r="Z390" s="95"/>
    </row>
    <row r="391" spans="2:26" s="39" customFormat="1" hidden="1" x14ac:dyDescent="0.2">
      <c r="B391" s="91" t="str">
        <f>IF(Tabla2[[#This Row],[Productos ]]="","",CONCATENATE(Tabla2[[#This Row],[POA]],".",Tabla2[[#This Row],[SRS]],".",Tabla2[[#This Row],[AREA]],".",Tabla2[[#This Row],[TIPO]]))</f>
        <v/>
      </c>
      <c r="C391" s="91" t="str">
        <f>IF(Tabla2[[#This Row],[Productos ]]="","",'[1]Formulario PPGR1'!#REF!)</f>
        <v/>
      </c>
      <c r="D391" s="91" t="str">
        <f>IF(Tabla2[[#This Row],[Productos ]]="","",'[1]Formulario PPGR1'!#REF!)</f>
        <v/>
      </c>
      <c r="E391" s="91" t="str">
        <f>IF(Tabla2[[#This Row],[Productos ]]="","",'[1]Formulario PPGR1'!#REF!)</f>
        <v/>
      </c>
      <c r="F391" s="91" t="str">
        <f>IF(Tabla2[[#This Row],[Productos ]]="","",'[1]Formulario PPGR1'!#REF!)</f>
        <v/>
      </c>
      <c r="G391" s="92"/>
      <c r="H391" s="92"/>
      <c r="I391" s="92"/>
      <c r="J391" s="93"/>
      <c r="K391" s="93"/>
      <c r="L391" s="93"/>
      <c r="M391" s="93"/>
      <c r="N391" s="93"/>
      <c r="O391" s="93"/>
      <c r="P391" s="93"/>
      <c r="Q391" s="93"/>
      <c r="R391" s="93"/>
      <c r="S391" s="93"/>
      <c r="T391" s="93"/>
      <c r="U391" s="93"/>
      <c r="V391" s="94">
        <f>SUM(Tabla2[[#This Row],[Ene]:[Dic]])</f>
        <v>0</v>
      </c>
      <c r="W391" s="81"/>
      <c r="X391" s="81"/>
      <c r="Y391" s="92"/>
      <c r="Z391" s="95"/>
    </row>
    <row r="392" spans="2:26" s="39" customFormat="1" hidden="1" x14ac:dyDescent="0.2">
      <c r="B392" s="91" t="str">
        <f>IF(Tabla2[[#This Row],[Productos ]]="","",CONCATENATE(Tabla2[[#This Row],[POA]],".",Tabla2[[#This Row],[SRS]],".",Tabla2[[#This Row],[AREA]],".",Tabla2[[#This Row],[TIPO]]))</f>
        <v/>
      </c>
      <c r="C392" s="91" t="str">
        <f>IF(Tabla2[[#This Row],[Productos ]]="","",'[1]Formulario PPGR1'!#REF!)</f>
        <v/>
      </c>
      <c r="D392" s="91" t="str">
        <f>IF(Tabla2[[#This Row],[Productos ]]="","",'[1]Formulario PPGR1'!#REF!)</f>
        <v/>
      </c>
      <c r="E392" s="91" t="str">
        <f>IF(Tabla2[[#This Row],[Productos ]]="","",'[1]Formulario PPGR1'!#REF!)</f>
        <v/>
      </c>
      <c r="F392" s="91" t="str">
        <f>IF(Tabla2[[#This Row],[Productos ]]="","",'[1]Formulario PPGR1'!#REF!)</f>
        <v/>
      </c>
      <c r="G392" s="92"/>
      <c r="H392" s="92"/>
      <c r="I392" s="92"/>
      <c r="J392" s="93"/>
      <c r="K392" s="93"/>
      <c r="L392" s="93"/>
      <c r="M392" s="93"/>
      <c r="N392" s="93"/>
      <c r="O392" s="93"/>
      <c r="P392" s="93"/>
      <c r="Q392" s="93"/>
      <c r="R392" s="93"/>
      <c r="S392" s="93"/>
      <c r="T392" s="93"/>
      <c r="U392" s="93"/>
      <c r="V392" s="94">
        <f>SUM(Tabla2[[#This Row],[Ene]:[Dic]])</f>
        <v>0</v>
      </c>
      <c r="W392" s="81"/>
      <c r="X392" s="81"/>
      <c r="Y392" s="92"/>
      <c r="Z392" s="95"/>
    </row>
    <row r="393" spans="2:26" s="39" customFormat="1" hidden="1" x14ac:dyDescent="0.2">
      <c r="B393" s="91" t="str">
        <f>IF(Tabla2[[#This Row],[Productos ]]="","",CONCATENATE(Tabla2[[#This Row],[POA]],".",Tabla2[[#This Row],[SRS]],".",Tabla2[[#This Row],[AREA]],".",Tabla2[[#This Row],[TIPO]]))</f>
        <v/>
      </c>
      <c r="C393" s="91" t="str">
        <f>IF(Tabla2[[#This Row],[Productos ]]="","",'[1]Formulario PPGR1'!#REF!)</f>
        <v/>
      </c>
      <c r="D393" s="91" t="str">
        <f>IF(Tabla2[[#This Row],[Productos ]]="","",'[1]Formulario PPGR1'!#REF!)</f>
        <v/>
      </c>
      <c r="E393" s="91" t="str">
        <f>IF(Tabla2[[#This Row],[Productos ]]="","",'[1]Formulario PPGR1'!#REF!)</f>
        <v/>
      </c>
      <c r="F393" s="91" t="str">
        <f>IF(Tabla2[[#This Row],[Productos ]]="","",'[1]Formulario PPGR1'!#REF!)</f>
        <v/>
      </c>
      <c r="G393" s="92"/>
      <c r="H393" s="92"/>
      <c r="I393" s="92"/>
      <c r="J393" s="93"/>
      <c r="K393" s="93"/>
      <c r="L393" s="93"/>
      <c r="M393" s="93"/>
      <c r="N393" s="93"/>
      <c r="O393" s="93"/>
      <c r="P393" s="93"/>
      <c r="Q393" s="93"/>
      <c r="R393" s="93"/>
      <c r="S393" s="93"/>
      <c r="T393" s="93"/>
      <c r="U393" s="93"/>
      <c r="V393" s="94">
        <f>SUM(Tabla2[[#This Row],[Ene]:[Dic]])</f>
        <v>0</v>
      </c>
      <c r="W393" s="81"/>
      <c r="X393" s="81"/>
      <c r="Y393" s="92"/>
      <c r="Z393" s="95"/>
    </row>
    <row r="394" spans="2:26" s="39" customFormat="1" hidden="1" x14ac:dyDescent="0.2">
      <c r="B394" s="91" t="str">
        <f>IF(Tabla2[[#This Row],[Productos ]]="","",CONCATENATE(Tabla2[[#This Row],[POA]],".",Tabla2[[#This Row],[SRS]],".",Tabla2[[#This Row],[AREA]],".",Tabla2[[#This Row],[TIPO]]))</f>
        <v/>
      </c>
      <c r="C394" s="91" t="str">
        <f>IF(Tabla2[[#This Row],[Productos ]]="","",'[1]Formulario PPGR1'!#REF!)</f>
        <v/>
      </c>
      <c r="D394" s="91" t="str">
        <f>IF(Tabla2[[#This Row],[Productos ]]="","",'[1]Formulario PPGR1'!#REF!)</f>
        <v/>
      </c>
      <c r="E394" s="91" t="str">
        <f>IF(Tabla2[[#This Row],[Productos ]]="","",'[1]Formulario PPGR1'!#REF!)</f>
        <v/>
      </c>
      <c r="F394" s="91" t="str">
        <f>IF(Tabla2[[#This Row],[Productos ]]="","",'[1]Formulario PPGR1'!#REF!)</f>
        <v/>
      </c>
      <c r="G394" s="92"/>
      <c r="H394" s="92"/>
      <c r="I394" s="92"/>
      <c r="J394" s="93"/>
      <c r="K394" s="93"/>
      <c r="L394" s="93"/>
      <c r="M394" s="93"/>
      <c r="N394" s="93"/>
      <c r="O394" s="93"/>
      <c r="P394" s="93"/>
      <c r="Q394" s="93"/>
      <c r="R394" s="93"/>
      <c r="S394" s="93"/>
      <c r="T394" s="93"/>
      <c r="U394" s="93"/>
      <c r="V394" s="94">
        <f>SUM(Tabla2[[#This Row],[Ene]:[Dic]])</f>
        <v>0</v>
      </c>
      <c r="W394" s="81"/>
      <c r="X394" s="81"/>
      <c r="Y394" s="92"/>
      <c r="Z394" s="95"/>
    </row>
    <row r="395" spans="2:26" s="39" customFormat="1" hidden="1" x14ac:dyDescent="0.2">
      <c r="B395" s="91" t="str">
        <f>IF(Tabla2[[#This Row],[Productos ]]="","",CONCATENATE(Tabla2[[#This Row],[POA]],".",Tabla2[[#This Row],[SRS]],".",Tabla2[[#This Row],[AREA]],".",Tabla2[[#This Row],[TIPO]]))</f>
        <v/>
      </c>
      <c r="C395" s="91" t="str">
        <f>IF(Tabla2[[#This Row],[Productos ]]="","",'[1]Formulario PPGR1'!#REF!)</f>
        <v/>
      </c>
      <c r="D395" s="91" t="str">
        <f>IF(Tabla2[[#This Row],[Productos ]]="","",'[1]Formulario PPGR1'!#REF!)</f>
        <v/>
      </c>
      <c r="E395" s="91" t="str">
        <f>IF(Tabla2[[#This Row],[Productos ]]="","",'[1]Formulario PPGR1'!#REF!)</f>
        <v/>
      </c>
      <c r="F395" s="91" t="str">
        <f>IF(Tabla2[[#This Row],[Productos ]]="","",'[1]Formulario PPGR1'!#REF!)</f>
        <v/>
      </c>
      <c r="G395" s="92"/>
      <c r="H395" s="92"/>
      <c r="I395" s="92"/>
      <c r="J395" s="93"/>
      <c r="K395" s="93"/>
      <c r="L395" s="93"/>
      <c r="M395" s="93"/>
      <c r="N395" s="93"/>
      <c r="O395" s="93"/>
      <c r="P395" s="93"/>
      <c r="Q395" s="93"/>
      <c r="R395" s="93"/>
      <c r="S395" s="93"/>
      <c r="T395" s="93"/>
      <c r="U395" s="93"/>
      <c r="V395" s="94">
        <f>SUM(Tabla2[[#This Row],[Ene]:[Dic]])</f>
        <v>0</v>
      </c>
      <c r="W395" s="81"/>
      <c r="X395" s="81"/>
      <c r="Y395" s="92"/>
      <c r="Z395" s="95"/>
    </row>
    <row r="396" spans="2:26" s="39" customFormat="1" hidden="1" x14ac:dyDescent="0.2">
      <c r="B396" s="91" t="str">
        <f>IF(Tabla2[[#This Row],[Productos ]]="","",CONCATENATE(Tabla2[[#This Row],[POA]],".",Tabla2[[#This Row],[SRS]],".",Tabla2[[#This Row],[AREA]],".",Tabla2[[#This Row],[TIPO]]))</f>
        <v/>
      </c>
      <c r="C396" s="91" t="str">
        <f>IF(Tabla2[[#This Row],[Productos ]]="","",'[1]Formulario PPGR1'!#REF!)</f>
        <v/>
      </c>
      <c r="D396" s="91" t="str">
        <f>IF(Tabla2[[#This Row],[Productos ]]="","",'[1]Formulario PPGR1'!#REF!)</f>
        <v/>
      </c>
      <c r="E396" s="91" t="str">
        <f>IF(Tabla2[[#This Row],[Productos ]]="","",'[1]Formulario PPGR1'!#REF!)</f>
        <v/>
      </c>
      <c r="F396" s="91" t="str">
        <f>IF(Tabla2[[#This Row],[Productos ]]="","",'[1]Formulario PPGR1'!#REF!)</f>
        <v/>
      </c>
      <c r="G396" s="92"/>
      <c r="H396" s="92"/>
      <c r="I396" s="92"/>
      <c r="J396" s="93"/>
      <c r="K396" s="93"/>
      <c r="L396" s="93"/>
      <c r="M396" s="93"/>
      <c r="N396" s="93"/>
      <c r="O396" s="93"/>
      <c r="P396" s="93"/>
      <c r="Q396" s="93"/>
      <c r="R396" s="93"/>
      <c r="S396" s="93"/>
      <c r="T396" s="93"/>
      <c r="U396" s="93"/>
      <c r="V396" s="94">
        <f>SUM(Tabla2[[#This Row],[Ene]:[Dic]])</f>
        <v>0</v>
      </c>
      <c r="W396" s="81"/>
      <c r="X396" s="81"/>
      <c r="Y396" s="92"/>
      <c r="Z396" s="95"/>
    </row>
    <row r="397" spans="2:26" s="39" customFormat="1" hidden="1" x14ac:dyDescent="0.2">
      <c r="B397" s="91" t="str">
        <f>IF(Tabla2[[#This Row],[Productos ]]="","",CONCATENATE(Tabla2[[#This Row],[POA]],".",Tabla2[[#This Row],[SRS]],".",Tabla2[[#This Row],[AREA]],".",Tabla2[[#This Row],[TIPO]]))</f>
        <v/>
      </c>
      <c r="C397" s="91" t="str">
        <f>IF(Tabla2[[#This Row],[Productos ]]="","",'[1]Formulario PPGR1'!#REF!)</f>
        <v/>
      </c>
      <c r="D397" s="91" t="str">
        <f>IF(Tabla2[[#This Row],[Productos ]]="","",'[1]Formulario PPGR1'!#REF!)</f>
        <v/>
      </c>
      <c r="E397" s="91" t="str">
        <f>IF(Tabla2[[#This Row],[Productos ]]="","",'[1]Formulario PPGR1'!#REF!)</f>
        <v/>
      </c>
      <c r="F397" s="91" t="str">
        <f>IF(Tabla2[[#This Row],[Productos ]]="","",'[1]Formulario PPGR1'!#REF!)</f>
        <v/>
      </c>
      <c r="G397" s="92"/>
      <c r="H397" s="92"/>
      <c r="I397" s="92"/>
      <c r="J397" s="93"/>
      <c r="K397" s="93"/>
      <c r="L397" s="93"/>
      <c r="M397" s="93"/>
      <c r="N397" s="93"/>
      <c r="O397" s="93"/>
      <c r="P397" s="93"/>
      <c r="Q397" s="93"/>
      <c r="R397" s="93"/>
      <c r="S397" s="93"/>
      <c r="T397" s="93"/>
      <c r="U397" s="93"/>
      <c r="V397" s="94">
        <f>SUM(Tabla2[[#This Row],[Ene]:[Dic]])</f>
        <v>0</v>
      </c>
      <c r="W397" s="81"/>
      <c r="X397" s="81"/>
      <c r="Y397" s="92"/>
      <c r="Z397" s="95"/>
    </row>
    <row r="398" spans="2:26" s="39" customFormat="1" hidden="1" x14ac:dyDescent="0.2">
      <c r="B398" s="91" t="str">
        <f>IF(Tabla2[[#This Row],[Productos ]]="","",CONCATENATE(Tabla2[[#This Row],[POA]],".",Tabla2[[#This Row],[SRS]],".",Tabla2[[#This Row],[AREA]],".",Tabla2[[#This Row],[TIPO]]))</f>
        <v/>
      </c>
      <c r="C398" s="91" t="str">
        <f>IF(Tabla2[[#This Row],[Productos ]]="","",'[1]Formulario PPGR1'!#REF!)</f>
        <v/>
      </c>
      <c r="D398" s="91" t="str">
        <f>IF(Tabla2[[#This Row],[Productos ]]="","",'[1]Formulario PPGR1'!#REF!)</f>
        <v/>
      </c>
      <c r="E398" s="91" t="str">
        <f>IF(Tabla2[[#This Row],[Productos ]]="","",'[1]Formulario PPGR1'!#REF!)</f>
        <v/>
      </c>
      <c r="F398" s="91" t="str">
        <f>IF(Tabla2[[#This Row],[Productos ]]="","",'[1]Formulario PPGR1'!#REF!)</f>
        <v/>
      </c>
      <c r="G398" s="92"/>
      <c r="H398" s="92"/>
      <c r="I398" s="92"/>
      <c r="J398" s="93"/>
      <c r="K398" s="93"/>
      <c r="L398" s="93"/>
      <c r="M398" s="93"/>
      <c r="N398" s="93"/>
      <c r="O398" s="93"/>
      <c r="P398" s="93"/>
      <c r="Q398" s="93"/>
      <c r="R398" s="93"/>
      <c r="S398" s="93"/>
      <c r="T398" s="93"/>
      <c r="U398" s="93"/>
      <c r="V398" s="94">
        <f>SUM(Tabla2[[#This Row],[Ene]:[Dic]])</f>
        <v>0</v>
      </c>
      <c r="W398" s="81"/>
      <c r="X398" s="81"/>
      <c r="Y398" s="92"/>
      <c r="Z398" s="95"/>
    </row>
    <row r="399" spans="2:26" s="39" customFormat="1" hidden="1" x14ac:dyDescent="0.2">
      <c r="B399" s="91" t="str">
        <f>IF(Tabla2[[#This Row],[Productos ]]="","",CONCATENATE(Tabla2[[#This Row],[POA]],".",Tabla2[[#This Row],[SRS]],".",Tabla2[[#This Row],[AREA]],".",Tabla2[[#This Row],[TIPO]]))</f>
        <v/>
      </c>
      <c r="C399" s="91" t="str">
        <f>IF(Tabla2[[#This Row],[Productos ]]="","",'[1]Formulario PPGR1'!#REF!)</f>
        <v/>
      </c>
      <c r="D399" s="91" t="str">
        <f>IF(Tabla2[[#This Row],[Productos ]]="","",'[1]Formulario PPGR1'!#REF!)</f>
        <v/>
      </c>
      <c r="E399" s="91" t="str">
        <f>IF(Tabla2[[#This Row],[Productos ]]="","",'[1]Formulario PPGR1'!#REF!)</f>
        <v/>
      </c>
      <c r="F399" s="91" t="str">
        <f>IF(Tabla2[[#This Row],[Productos ]]="","",'[1]Formulario PPGR1'!#REF!)</f>
        <v/>
      </c>
      <c r="G399" s="92"/>
      <c r="H399" s="92"/>
      <c r="I399" s="92"/>
      <c r="J399" s="93"/>
      <c r="K399" s="93"/>
      <c r="L399" s="93"/>
      <c r="M399" s="93"/>
      <c r="N399" s="93"/>
      <c r="O399" s="93"/>
      <c r="P399" s="93"/>
      <c r="Q399" s="93"/>
      <c r="R399" s="93"/>
      <c r="S399" s="93"/>
      <c r="T399" s="93"/>
      <c r="U399" s="93"/>
      <c r="V399" s="94">
        <f>SUM(Tabla2[[#This Row],[Ene]:[Dic]])</f>
        <v>0</v>
      </c>
      <c r="W399" s="81"/>
      <c r="X399" s="81"/>
      <c r="Y399" s="92"/>
      <c r="Z399" s="95"/>
    </row>
    <row r="400" spans="2:26" s="39" customFormat="1" hidden="1" x14ac:dyDescent="0.2">
      <c r="B400" s="91" t="str">
        <f>IF(Tabla2[[#This Row],[Productos ]]="","",CONCATENATE(Tabla2[[#This Row],[POA]],".",Tabla2[[#This Row],[SRS]],".",Tabla2[[#This Row],[AREA]],".",Tabla2[[#This Row],[TIPO]]))</f>
        <v/>
      </c>
      <c r="C400" s="91" t="str">
        <f>IF(Tabla2[[#This Row],[Productos ]]="","",'[1]Formulario PPGR1'!#REF!)</f>
        <v/>
      </c>
      <c r="D400" s="91" t="str">
        <f>IF(Tabla2[[#This Row],[Productos ]]="","",'[1]Formulario PPGR1'!#REF!)</f>
        <v/>
      </c>
      <c r="E400" s="91" t="str">
        <f>IF(Tabla2[[#This Row],[Productos ]]="","",'[1]Formulario PPGR1'!#REF!)</f>
        <v/>
      </c>
      <c r="F400" s="91" t="str">
        <f>IF(Tabla2[[#This Row],[Productos ]]="","",'[1]Formulario PPGR1'!#REF!)</f>
        <v/>
      </c>
      <c r="G400" s="92"/>
      <c r="H400" s="92"/>
      <c r="I400" s="92"/>
      <c r="J400" s="93"/>
      <c r="K400" s="93"/>
      <c r="L400" s="93"/>
      <c r="M400" s="93"/>
      <c r="N400" s="93"/>
      <c r="O400" s="93"/>
      <c r="P400" s="93"/>
      <c r="Q400" s="93"/>
      <c r="R400" s="93"/>
      <c r="S400" s="93"/>
      <c r="T400" s="93"/>
      <c r="U400" s="93"/>
      <c r="V400" s="94">
        <f>SUM(Tabla2[[#This Row],[Ene]:[Dic]])</f>
        <v>0</v>
      </c>
      <c r="W400" s="81"/>
      <c r="X400" s="81"/>
      <c r="Y400" s="92"/>
      <c r="Z400" s="95"/>
    </row>
    <row r="401" spans="2:26" s="39" customFormat="1" hidden="1" x14ac:dyDescent="0.2">
      <c r="B401" s="91" t="str">
        <f>IF(Tabla2[[#This Row],[Productos ]]="","",CONCATENATE(Tabla2[[#This Row],[POA]],".",Tabla2[[#This Row],[SRS]],".",Tabla2[[#This Row],[AREA]],".",Tabla2[[#This Row],[TIPO]]))</f>
        <v/>
      </c>
      <c r="C401" s="91" t="str">
        <f>IF(Tabla2[[#This Row],[Productos ]]="","",'[1]Formulario PPGR1'!#REF!)</f>
        <v/>
      </c>
      <c r="D401" s="91" t="str">
        <f>IF(Tabla2[[#This Row],[Productos ]]="","",'[1]Formulario PPGR1'!#REF!)</f>
        <v/>
      </c>
      <c r="E401" s="91" t="str">
        <f>IF(Tabla2[[#This Row],[Productos ]]="","",'[1]Formulario PPGR1'!#REF!)</f>
        <v/>
      </c>
      <c r="F401" s="91" t="str">
        <f>IF(Tabla2[[#This Row],[Productos ]]="","",'[1]Formulario PPGR1'!#REF!)</f>
        <v/>
      </c>
      <c r="G401" s="92"/>
      <c r="H401" s="92"/>
      <c r="I401" s="92"/>
      <c r="J401" s="93"/>
      <c r="K401" s="93"/>
      <c r="L401" s="93"/>
      <c r="M401" s="93"/>
      <c r="N401" s="93"/>
      <c r="O401" s="93"/>
      <c r="P401" s="93"/>
      <c r="Q401" s="93"/>
      <c r="R401" s="93"/>
      <c r="S401" s="93"/>
      <c r="T401" s="93"/>
      <c r="U401" s="93"/>
      <c r="V401" s="94">
        <f>SUM(Tabla2[[#This Row],[Ene]:[Dic]])</f>
        <v>0</v>
      </c>
      <c r="W401" s="81"/>
      <c r="X401" s="81"/>
      <c r="Y401" s="92"/>
      <c r="Z401" s="95"/>
    </row>
    <row r="402" spans="2:26" s="39" customFormat="1" hidden="1" x14ac:dyDescent="0.2">
      <c r="B402" s="91" t="str">
        <f>IF(Tabla2[[#This Row],[Productos ]]="","",CONCATENATE(Tabla2[[#This Row],[POA]],".",Tabla2[[#This Row],[SRS]],".",Tabla2[[#This Row],[AREA]],".",Tabla2[[#This Row],[TIPO]]))</f>
        <v/>
      </c>
      <c r="C402" s="91" t="str">
        <f>IF(Tabla2[[#This Row],[Productos ]]="","",'[1]Formulario PPGR1'!#REF!)</f>
        <v/>
      </c>
      <c r="D402" s="91" t="str">
        <f>IF(Tabla2[[#This Row],[Productos ]]="","",'[1]Formulario PPGR1'!#REF!)</f>
        <v/>
      </c>
      <c r="E402" s="91" t="str">
        <f>IF(Tabla2[[#This Row],[Productos ]]="","",'[1]Formulario PPGR1'!#REF!)</f>
        <v/>
      </c>
      <c r="F402" s="91" t="str">
        <f>IF(Tabla2[[#This Row],[Productos ]]="","",'[1]Formulario PPGR1'!#REF!)</f>
        <v/>
      </c>
      <c r="G402" s="92"/>
      <c r="H402" s="92"/>
      <c r="I402" s="92"/>
      <c r="J402" s="93"/>
      <c r="K402" s="93"/>
      <c r="L402" s="93"/>
      <c r="M402" s="93"/>
      <c r="N402" s="93"/>
      <c r="O402" s="93"/>
      <c r="P402" s="93"/>
      <c r="Q402" s="93"/>
      <c r="R402" s="93"/>
      <c r="S402" s="93"/>
      <c r="T402" s="93"/>
      <c r="U402" s="93"/>
      <c r="V402" s="94">
        <f>SUM(Tabla2[[#This Row],[Ene]:[Dic]])</f>
        <v>0</v>
      </c>
      <c r="W402" s="81"/>
      <c r="X402" s="81"/>
      <c r="Y402" s="92"/>
      <c r="Z402" s="95"/>
    </row>
    <row r="403" spans="2:26" s="39" customFormat="1" hidden="1" x14ac:dyDescent="0.2">
      <c r="B403" s="91" t="str">
        <f>IF(Tabla2[[#This Row],[Productos ]]="","",CONCATENATE(Tabla2[[#This Row],[POA]],".",Tabla2[[#This Row],[SRS]],".",Tabla2[[#This Row],[AREA]],".",Tabla2[[#This Row],[TIPO]]))</f>
        <v/>
      </c>
      <c r="C403" s="91" t="str">
        <f>IF(Tabla2[[#This Row],[Productos ]]="","",'[1]Formulario PPGR1'!#REF!)</f>
        <v/>
      </c>
      <c r="D403" s="91" t="str">
        <f>IF(Tabla2[[#This Row],[Productos ]]="","",'[1]Formulario PPGR1'!#REF!)</f>
        <v/>
      </c>
      <c r="E403" s="91" t="str">
        <f>IF(Tabla2[[#This Row],[Productos ]]="","",'[1]Formulario PPGR1'!#REF!)</f>
        <v/>
      </c>
      <c r="F403" s="91" t="str">
        <f>IF(Tabla2[[#This Row],[Productos ]]="","",'[1]Formulario PPGR1'!#REF!)</f>
        <v/>
      </c>
      <c r="G403" s="92"/>
      <c r="H403" s="92"/>
      <c r="I403" s="92"/>
      <c r="J403" s="93"/>
      <c r="K403" s="93"/>
      <c r="L403" s="93"/>
      <c r="M403" s="93"/>
      <c r="N403" s="93"/>
      <c r="O403" s="93"/>
      <c r="P403" s="93"/>
      <c r="Q403" s="93"/>
      <c r="R403" s="93"/>
      <c r="S403" s="93"/>
      <c r="T403" s="93"/>
      <c r="U403" s="93"/>
      <c r="V403" s="94">
        <f>SUM(Tabla2[[#This Row],[Ene]:[Dic]])</f>
        <v>0</v>
      </c>
      <c r="W403" s="81"/>
      <c r="X403" s="81"/>
      <c r="Y403" s="92"/>
      <c r="Z403" s="95"/>
    </row>
    <row r="404" spans="2:26" s="39" customFormat="1" hidden="1" x14ac:dyDescent="0.2">
      <c r="B404" s="91" t="str">
        <f>IF(Tabla2[[#This Row],[Productos ]]="","",CONCATENATE(Tabla2[[#This Row],[POA]],".",Tabla2[[#This Row],[SRS]],".",Tabla2[[#This Row],[AREA]],".",Tabla2[[#This Row],[TIPO]]))</f>
        <v/>
      </c>
      <c r="C404" s="91" t="str">
        <f>IF(Tabla2[[#This Row],[Productos ]]="","",'[1]Formulario PPGR1'!#REF!)</f>
        <v/>
      </c>
      <c r="D404" s="91" t="str">
        <f>IF(Tabla2[[#This Row],[Productos ]]="","",'[1]Formulario PPGR1'!#REF!)</f>
        <v/>
      </c>
      <c r="E404" s="91" t="str">
        <f>IF(Tabla2[[#This Row],[Productos ]]="","",'[1]Formulario PPGR1'!#REF!)</f>
        <v/>
      </c>
      <c r="F404" s="91" t="str">
        <f>IF(Tabla2[[#This Row],[Productos ]]="","",'[1]Formulario PPGR1'!#REF!)</f>
        <v/>
      </c>
      <c r="G404" s="92"/>
      <c r="H404" s="92"/>
      <c r="I404" s="92"/>
      <c r="J404" s="93"/>
      <c r="K404" s="93"/>
      <c r="L404" s="93"/>
      <c r="M404" s="93"/>
      <c r="N404" s="93"/>
      <c r="O404" s="93"/>
      <c r="P404" s="93"/>
      <c r="Q404" s="93"/>
      <c r="R404" s="93"/>
      <c r="S404" s="93"/>
      <c r="T404" s="93"/>
      <c r="U404" s="93"/>
      <c r="V404" s="94">
        <f>SUM(Tabla2[[#This Row],[Ene]:[Dic]])</f>
        <v>0</v>
      </c>
      <c r="W404" s="81"/>
      <c r="X404" s="81"/>
      <c r="Y404" s="92"/>
      <c r="Z404" s="95"/>
    </row>
    <row r="405" spans="2:26" s="39" customFormat="1" hidden="1" x14ac:dyDescent="0.2">
      <c r="B405" s="91" t="str">
        <f>IF(Tabla2[[#This Row],[Productos ]]="","",CONCATENATE(Tabla2[[#This Row],[POA]],".",Tabla2[[#This Row],[SRS]],".",Tabla2[[#This Row],[AREA]],".",Tabla2[[#This Row],[TIPO]]))</f>
        <v/>
      </c>
      <c r="C405" s="91" t="str">
        <f>IF(Tabla2[[#This Row],[Productos ]]="","",'[1]Formulario PPGR1'!#REF!)</f>
        <v/>
      </c>
      <c r="D405" s="91" t="str">
        <f>IF(Tabla2[[#This Row],[Productos ]]="","",'[1]Formulario PPGR1'!#REF!)</f>
        <v/>
      </c>
      <c r="E405" s="91" t="str">
        <f>IF(Tabla2[[#This Row],[Productos ]]="","",'[1]Formulario PPGR1'!#REF!)</f>
        <v/>
      </c>
      <c r="F405" s="91" t="str">
        <f>IF(Tabla2[[#This Row],[Productos ]]="","",'[1]Formulario PPGR1'!#REF!)</f>
        <v/>
      </c>
      <c r="G405" s="92"/>
      <c r="H405" s="92"/>
      <c r="I405" s="92"/>
      <c r="J405" s="93"/>
      <c r="K405" s="93"/>
      <c r="L405" s="93"/>
      <c r="M405" s="93"/>
      <c r="N405" s="93"/>
      <c r="O405" s="93"/>
      <c r="P405" s="93"/>
      <c r="Q405" s="93"/>
      <c r="R405" s="93"/>
      <c r="S405" s="93"/>
      <c r="T405" s="93"/>
      <c r="U405" s="93"/>
      <c r="V405" s="94">
        <f>SUM(Tabla2[[#This Row],[Ene]:[Dic]])</f>
        <v>0</v>
      </c>
      <c r="W405" s="81"/>
      <c r="X405" s="81"/>
      <c r="Y405" s="92"/>
      <c r="Z405" s="95"/>
    </row>
    <row r="406" spans="2:26" s="39" customFormat="1" hidden="1" x14ac:dyDescent="0.2">
      <c r="B406" s="91" t="str">
        <f>IF(Tabla2[[#This Row],[Productos ]]="","",CONCATENATE(Tabla2[[#This Row],[POA]],".",Tabla2[[#This Row],[SRS]],".",Tabla2[[#This Row],[AREA]],".",Tabla2[[#This Row],[TIPO]]))</f>
        <v/>
      </c>
      <c r="C406" s="91" t="str">
        <f>IF(Tabla2[[#This Row],[Productos ]]="","",'[1]Formulario PPGR1'!#REF!)</f>
        <v/>
      </c>
      <c r="D406" s="91" t="str">
        <f>IF(Tabla2[[#This Row],[Productos ]]="","",'[1]Formulario PPGR1'!#REF!)</f>
        <v/>
      </c>
      <c r="E406" s="91" t="str">
        <f>IF(Tabla2[[#This Row],[Productos ]]="","",'[1]Formulario PPGR1'!#REF!)</f>
        <v/>
      </c>
      <c r="F406" s="91" t="str">
        <f>IF(Tabla2[[#This Row],[Productos ]]="","",'[1]Formulario PPGR1'!#REF!)</f>
        <v/>
      </c>
      <c r="G406" s="92"/>
      <c r="H406" s="92"/>
      <c r="I406" s="92"/>
      <c r="J406" s="93"/>
      <c r="K406" s="93"/>
      <c r="L406" s="93"/>
      <c r="M406" s="93"/>
      <c r="N406" s="93"/>
      <c r="O406" s="93"/>
      <c r="P406" s="93"/>
      <c r="Q406" s="93"/>
      <c r="R406" s="93"/>
      <c r="S406" s="93"/>
      <c r="T406" s="93"/>
      <c r="U406" s="93"/>
      <c r="V406" s="94">
        <f>SUM(Tabla2[[#This Row],[Ene]:[Dic]])</f>
        <v>0</v>
      </c>
      <c r="W406" s="81"/>
      <c r="X406" s="81"/>
      <c r="Y406" s="92"/>
      <c r="Z406" s="95"/>
    </row>
    <row r="407" spans="2:26" s="39" customFormat="1" hidden="1" x14ac:dyDescent="0.2">
      <c r="B407" s="91" t="str">
        <f>IF(Tabla2[[#This Row],[Productos ]]="","",CONCATENATE(Tabla2[[#This Row],[POA]],".",Tabla2[[#This Row],[SRS]],".",Tabla2[[#This Row],[AREA]],".",Tabla2[[#This Row],[TIPO]]))</f>
        <v/>
      </c>
      <c r="C407" s="91" t="str">
        <f>IF(Tabla2[[#This Row],[Productos ]]="","",'[1]Formulario PPGR1'!#REF!)</f>
        <v/>
      </c>
      <c r="D407" s="91" t="str">
        <f>IF(Tabla2[[#This Row],[Productos ]]="","",'[1]Formulario PPGR1'!#REF!)</f>
        <v/>
      </c>
      <c r="E407" s="91" t="str">
        <f>IF(Tabla2[[#This Row],[Productos ]]="","",'[1]Formulario PPGR1'!#REF!)</f>
        <v/>
      </c>
      <c r="F407" s="91" t="str">
        <f>IF(Tabla2[[#This Row],[Productos ]]="","",'[1]Formulario PPGR1'!#REF!)</f>
        <v/>
      </c>
      <c r="G407" s="92"/>
      <c r="H407" s="92"/>
      <c r="I407" s="92"/>
      <c r="J407" s="93"/>
      <c r="K407" s="93"/>
      <c r="L407" s="93"/>
      <c r="M407" s="93"/>
      <c r="N407" s="93"/>
      <c r="O407" s="93"/>
      <c r="P407" s="93"/>
      <c r="Q407" s="93"/>
      <c r="R407" s="93"/>
      <c r="S407" s="93"/>
      <c r="T407" s="93"/>
      <c r="U407" s="93"/>
      <c r="V407" s="94">
        <f>SUM(Tabla2[[#This Row],[Ene]:[Dic]])</f>
        <v>0</v>
      </c>
      <c r="W407" s="81"/>
      <c r="X407" s="81"/>
      <c r="Y407" s="92"/>
      <c r="Z407" s="95"/>
    </row>
    <row r="408" spans="2:26" s="39" customFormat="1" hidden="1" x14ac:dyDescent="0.2">
      <c r="B408" s="91" t="str">
        <f>IF(Tabla2[[#This Row],[Productos ]]="","",CONCATENATE(Tabla2[[#This Row],[POA]],".",Tabla2[[#This Row],[SRS]],".",Tabla2[[#This Row],[AREA]],".",Tabla2[[#This Row],[TIPO]]))</f>
        <v/>
      </c>
      <c r="C408" s="91" t="str">
        <f>IF(Tabla2[[#This Row],[Productos ]]="","",'[1]Formulario PPGR1'!#REF!)</f>
        <v/>
      </c>
      <c r="D408" s="91" t="str">
        <f>IF(Tabla2[[#This Row],[Productos ]]="","",'[1]Formulario PPGR1'!#REF!)</f>
        <v/>
      </c>
      <c r="E408" s="91" t="str">
        <f>IF(Tabla2[[#This Row],[Productos ]]="","",'[1]Formulario PPGR1'!#REF!)</f>
        <v/>
      </c>
      <c r="F408" s="91" t="str">
        <f>IF(Tabla2[[#This Row],[Productos ]]="","",'[1]Formulario PPGR1'!#REF!)</f>
        <v/>
      </c>
      <c r="G408" s="92"/>
      <c r="H408" s="92"/>
      <c r="I408" s="92"/>
      <c r="J408" s="93"/>
      <c r="K408" s="93"/>
      <c r="L408" s="93"/>
      <c r="M408" s="93"/>
      <c r="N408" s="93"/>
      <c r="O408" s="93"/>
      <c r="P408" s="93"/>
      <c r="Q408" s="93"/>
      <c r="R408" s="93"/>
      <c r="S408" s="93"/>
      <c r="T408" s="93"/>
      <c r="U408" s="93"/>
      <c r="V408" s="94">
        <f>SUM(Tabla2[[#This Row],[Ene]:[Dic]])</f>
        <v>0</v>
      </c>
      <c r="W408" s="81"/>
      <c r="X408" s="81"/>
      <c r="Y408" s="92"/>
      <c r="Z408" s="95"/>
    </row>
    <row r="409" spans="2:26" s="39" customFormat="1" hidden="1" x14ac:dyDescent="0.2">
      <c r="B409" s="91" t="str">
        <f>IF(Tabla2[[#This Row],[Productos ]]="","",CONCATENATE(Tabla2[[#This Row],[POA]],".",Tabla2[[#This Row],[SRS]],".",Tabla2[[#This Row],[AREA]],".",Tabla2[[#This Row],[TIPO]]))</f>
        <v/>
      </c>
      <c r="C409" s="91" t="str">
        <f>IF(Tabla2[[#This Row],[Productos ]]="","",'[1]Formulario PPGR1'!#REF!)</f>
        <v/>
      </c>
      <c r="D409" s="91" t="str">
        <f>IF(Tabla2[[#This Row],[Productos ]]="","",'[1]Formulario PPGR1'!#REF!)</f>
        <v/>
      </c>
      <c r="E409" s="91" t="str">
        <f>IF(Tabla2[[#This Row],[Productos ]]="","",'[1]Formulario PPGR1'!#REF!)</f>
        <v/>
      </c>
      <c r="F409" s="91" t="str">
        <f>IF(Tabla2[[#This Row],[Productos ]]="","",'[1]Formulario PPGR1'!#REF!)</f>
        <v/>
      </c>
      <c r="G409" s="92"/>
      <c r="H409" s="92"/>
      <c r="I409" s="92"/>
      <c r="J409" s="93"/>
      <c r="K409" s="93"/>
      <c r="L409" s="93"/>
      <c r="M409" s="93"/>
      <c r="N409" s="93"/>
      <c r="O409" s="93"/>
      <c r="P409" s="93"/>
      <c r="Q409" s="93"/>
      <c r="R409" s="93"/>
      <c r="S409" s="93"/>
      <c r="T409" s="93"/>
      <c r="U409" s="93"/>
      <c r="V409" s="94">
        <f>SUM(Tabla2[[#This Row],[Ene]:[Dic]])</f>
        <v>0</v>
      </c>
      <c r="W409" s="81"/>
      <c r="X409" s="81"/>
      <c r="Y409" s="92"/>
      <c r="Z409" s="95"/>
    </row>
    <row r="410" spans="2:26" s="39" customFormat="1" hidden="1" x14ac:dyDescent="0.2">
      <c r="B410" s="91" t="str">
        <f>IF(Tabla2[[#This Row],[Productos ]]="","",CONCATENATE(Tabla2[[#This Row],[POA]],".",Tabla2[[#This Row],[SRS]],".",Tabla2[[#This Row],[AREA]],".",Tabla2[[#This Row],[TIPO]]))</f>
        <v/>
      </c>
      <c r="C410" s="91" t="str">
        <f>IF(Tabla2[[#This Row],[Productos ]]="","",'[1]Formulario PPGR1'!#REF!)</f>
        <v/>
      </c>
      <c r="D410" s="91" t="str">
        <f>IF(Tabla2[[#This Row],[Productos ]]="","",'[1]Formulario PPGR1'!#REF!)</f>
        <v/>
      </c>
      <c r="E410" s="91" t="str">
        <f>IF(Tabla2[[#This Row],[Productos ]]="","",'[1]Formulario PPGR1'!#REF!)</f>
        <v/>
      </c>
      <c r="F410" s="91" t="str">
        <f>IF(Tabla2[[#This Row],[Productos ]]="","",'[1]Formulario PPGR1'!#REF!)</f>
        <v/>
      </c>
      <c r="G410" s="92"/>
      <c r="H410" s="92"/>
      <c r="I410" s="92"/>
      <c r="J410" s="93"/>
      <c r="K410" s="93"/>
      <c r="L410" s="93"/>
      <c r="M410" s="93"/>
      <c r="N410" s="93"/>
      <c r="O410" s="93"/>
      <c r="P410" s="93"/>
      <c r="Q410" s="93"/>
      <c r="R410" s="93"/>
      <c r="S410" s="93"/>
      <c r="T410" s="93"/>
      <c r="U410" s="93"/>
      <c r="V410" s="94">
        <f>SUM(Tabla2[[#This Row],[Ene]:[Dic]])</f>
        <v>0</v>
      </c>
      <c r="W410" s="81"/>
      <c r="X410" s="81"/>
      <c r="Y410" s="92"/>
      <c r="Z410" s="95"/>
    </row>
    <row r="411" spans="2:26" s="39" customFormat="1" hidden="1" x14ac:dyDescent="0.2">
      <c r="B411" s="91" t="str">
        <f>IF(Tabla2[[#This Row],[Productos ]]="","",CONCATENATE(Tabla2[[#This Row],[POA]],".",Tabla2[[#This Row],[SRS]],".",Tabla2[[#This Row],[AREA]],".",Tabla2[[#This Row],[TIPO]]))</f>
        <v/>
      </c>
      <c r="C411" s="91" t="str">
        <f>IF(Tabla2[[#This Row],[Productos ]]="","",'[1]Formulario PPGR1'!#REF!)</f>
        <v/>
      </c>
      <c r="D411" s="91" t="str">
        <f>IF(Tabla2[[#This Row],[Productos ]]="","",'[1]Formulario PPGR1'!#REF!)</f>
        <v/>
      </c>
      <c r="E411" s="91" t="str">
        <f>IF(Tabla2[[#This Row],[Productos ]]="","",'[1]Formulario PPGR1'!#REF!)</f>
        <v/>
      </c>
      <c r="F411" s="91" t="str">
        <f>IF(Tabla2[[#This Row],[Productos ]]="","",'[1]Formulario PPGR1'!#REF!)</f>
        <v/>
      </c>
      <c r="G411" s="92"/>
      <c r="H411" s="92"/>
      <c r="I411" s="92"/>
      <c r="J411" s="93"/>
      <c r="K411" s="93"/>
      <c r="L411" s="93"/>
      <c r="M411" s="93"/>
      <c r="N411" s="93"/>
      <c r="O411" s="93"/>
      <c r="P411" s="93"/>
      <c r="Q411" s="93"/>
      <c r="R411" s="93"/>
      <c r="S411" s="93"/>
      <c r="T411" s="93"/>
      <c r="U411" s="93"/>
      <c r="V411" s="94">
        <f>SUM(Tabla2[[#This Row],[Ene]:[Dic]])</f>
        <v>0</v>
      </c>
      <c r="W411" s="81"/>
      <c r="X411" s="81"/>
      <c r="Y411" s="92"/>
      <c r="Z411" s="95"/>
    </row>
    <row r="412" spans="2:26" s="39" customFormat="1" hidden="1" x14ac:dyDescent="0.2">
      <c r="B412" s="91" t="str">
        <f>IF(Tabla2[[#This Row],[Productos ]]="","",CONCATENATE(Tabla2[[#This Row],[POA]],".",Tabla2[[#This Row],[SRS]],".",Tabla2[[#This Row],[AREA]],".",Tabla2[[#This Row],[TIPO]]))</f>
        <v/>
      </c>
      <c r="C412" s="91" t="str">
        <f>IF(Tabla2[[#This Row],[Productos ]]="","",'[1]Formulario PPGR1'!#REF!)</f>
        <v/>
      </c>
      <c r="D412" s="91" t="str">
        <f>IF(Tabla2[[#This Row],[Productos ]]="","",'[1]Formulario PPGR1'!#REF!)</f>
        <v/>
      </c>
      <c r="E412" s="91" t="str">
        <f>IF(Tabla2[[#This Row],[Productos ]]="","",'[1]Formulario PPGR1'!#REF!)</f>
        <v/>
      </c>
      <c r="F412" s="91" t="str">
        <f>IF(Tabla2[[#This Row],[Productos ]]="","",'[1]Formulario PPGR1'!#REF!)</f>
        <v/>
      </c>
      <c r="G412" s="92"/>
      <c r="H412" s="92"/>
      <c r="I412" s="92"/>
      <c r="J412" s="93"/>
      <c r="K412" s="93"/>
      <c r="L412" s="93"/>
      <c r="M412" s="93"/>
      <c r="N412" s="93"/>
      <c r="O412" s="93"/>
      <c r="P412" s="93"/>
      <c r="Q412" s="93"/>
      <c r="R412" s="93"/>
      <c r="S412" s="93"/>
      <c r="T412" s="93"/>
      <c r="U412" s="93"/>
      <c r="V412" s="94">
        <f>SUM(Tabla2[[#This Row],[Ene]:[Dic]])</f>
        <v>0</v>
      </c>
      <c r="W412" s="81"/>
      <c r="X412" s="81"/>
      <c r="Y412" s="92"/>
      <c r="Z412" s="95"/>
    </row>
    <row r="413" spans="2:26" s="39" customFormat="1" hidden="1" x14ac:dyDescent="0.2">
      <c r="B413" s="91" t="str">
        <f>IF(Tabla2[[#This Row],[Productos ]]="","",CONCATENATE(Tabla2[[#This Row],[POA]],".",Tabla2[[#This Row],[SRS]],".",Tabla2[[#This Row],[AREA]],".",Tabla2[[#This Row],[TIPO]]))</f>
        <v/>
      </c>
      <c r="C413" s="91" t="str">
        <f>IF(Tabla2[[#This Row],[Productos ]]="","",'[1]Formulario PPGR1'!#REF!)</f>
        <v/>
      </c>
      <c r="D413" s="91" t="str">
        <f>IF(Tabla2[[#This Row],[Productos ]]="","",'[1]Formulario PPGR1'!#REF!)</f>
        <v/>
      </c>
      <c r="E413" s="91" t="str">
        <f>IF(Tabla2[[#This Row],[Productos ]]="","",'[1]Formulario PPGR1'!#REF!)</f>
        <v/>
      </c>
      <c r="F413" s="91" t="str">
        <f>IF(Tabla2[[#This Row],[Productos ]]="","",'[1]Formulario PPGR1'!#REF!)</f>
        <v/>
      </c>
      <c r="G413" s="92"/>
      <c r="H413" s="92"/>
      <c r="I413" s="92"/>
      <c r="J413" s="93"/>
      <c r="K413" s="93"/>
      <c r="L413" s="93"/>
      <c r="M413" s="93"/>
      <c r="N413" s="93"/>
      <c r="O413" s="93"/>
      <c r="P413" s="93"/>
      <c r="Q413" s="93"/>
      <c r="R413" s="93"/>
      <c r="S413" s="93"/>
      <c r="T413" s="93"/>
      <c r="U413" s="93"/>
      <c r="V413" s="94">
        <f>SUM(Tabla2[[#This Row],[Ene]:[Dic]])</f>
        <v>0</v>
      </c>
      <c r="W413" s="81"/>
      <c r="X413" s="81"/>
      <c r="Y413" s="92"/>
      <c r="Z413" s="95"/>
    </row>
    <row r="414" spans="2:26" s="39" customFormat="1" hidden="1" x14ac:dyDescent="0.2">
      <c r="B414" s="91" t="str">
        <f>IF(Tabla2[[#This Row],[Productos ]]="","",CONCATENATE(Tabla2[[#This Row],[POA]],".",Tabla2[[#This Row],[SRS]],".",Tabla2[[#This Row],[AREA]],".",Tabla2[[#This Row],[TIPO]]))</f>
        <v/>
      </c>
      <c r="C414" s="91" t="str">
        <f>IF(Tabla2[[#This Row],[Productos ]]="","",'[1]Formulario PPGR1'!#REF!)</f>
        <v/>
      </c>
      <c r="D414" s="91" t="str">
        <f>IF(Tabla2[[#This Row],[Productos ]]="","",'[1]Formulario PPGR1'!#REF!)</f>
        <v/>
      </c>
      <c r="E414" s="91" t="str">
        <f>IF(Tabla2[[#This Row],[Productos ]]="","",'[1]Formulario PPGR1'!#REF!)</f>
        <v/>
      </c>
      <c r="F414" s="91" t="str">
        <f>IF(Tabla2[[#This Row],[Productos ]]="","",'[1]Formulario PPGR1'!#REF!)</f>
        <v/>
      </c>
      <c r="G414" s="92"/>
      <c r="H414" s="92"/>
      <c r="I414" s="92"/>
      <c r="J414" s="93"/>
      <c r="K414" s="93"/>
      <c r="L414" s="93"/>
      <c r="M414" s="93"/>
      <c r="N414" s="93"/>
      <c r="O414" s="93"/>
      <c r="P414" s="93"/>
      <c r="Q414" s="93"/>
      <c r="R414" s="93"/>
      <c r="S414" s="93"/>
      <c r="T414" s="93"/>
      <c r="U414" s="93"/>
      <c r="V414" s="94">
        <f>SUM(Tabla2[[#This Row],[Ene]:[Dic]])</f>
        <v>0</v>
      </c>
      <c r="W414" s="81"/>
      <c r="X414" s="81"/>
      <c r="Y414" s="92"/>
      <c r="Z414" s="95"/>
    </row>
    <row r="415" spans="2:26" s="39" customFormat="1" hidden="1" x14ac:dyDescent="0.2">
      <c r="B415" s="91" t="str">
        <f>IF(Tabla2[[#This Row],[Productos ]]="","",CONCATENATE(Tabla2[[#This Row],[POA]],".",Tabla2[[#This Row],[SRS]],".",Tabla2[[#This Row],[AREA]],".",Tabla2[[#This Row],[TIPO]]))</f>
        <v/>
      </c>
      <c r="C415" s="91" t="str">
        <f>IF(Tabla2[[#This Row],[Productos ]]="","",'[1]Formulario PPGR1'!#REF!)</f>
        <v/>
      </c>
      <c r="D415" s="91" t="str">
        <f>IF(Tabla2[[#This Row],[Productos ]]="","",'[1]Formulario PPGR1'!#REF!)</f>
        <v/>
      </c>
      <c r="E415" s="91" t="str">
        <f>IF(Tabla2[[#This Row],[Productos ]]="","",'[1]Formulario PPGR1'!#REF!)</f>
        <v/>
      </c>
      <c r="F415" s="91" t="str">
        <f>IF(Tabla2[[#This Row],[Productos ]]="","",'[1]Formulario PPGR1'!#REF!)</f>
        <v/>
      </c>
      <c r="G415" s="92"/>
      <c r="H415" s="92"/>
      <c r="I415" s="92"/>
      <c r="J415" s="93"/>
      <c r="K415" s="93"/>
      <c r="L415" s="93"/>
      <c r="M415" s="93"/>
      <c r="N415" s="93"/>
      <c r="O415" s="93"/>
      <c r="P415" s="93"/>
      <c r="Q415" s="93"/>
      <c r="R415" s="93"/>
      <c r="S415" s="93"/>
      <c r="T415" s="93"/>
      <c r="U415" s="93"/>
      <c r="V415" s="94">
        <f>SUM(Tabla2[[#This Row],[Ene]:[Dic]])</f>
        <v>0</v>
      </c>
      <c r="W415" s="81"/>
      <c r="X415" s="81"/>
      <c r="Y415" s="92"/>
      <c r="Z415" s="95"/>
    </row>
    <row r="416" spans="2:26" s="39" customFormat="1" hidden="1" x14ac:dyDescent="0.2">
      <c r="B416" s="91" t="str">
        <f>IF(Tabla2[[#This Row],[Productos ]]="","",CONCATENATE(Tabla2[[#This Row],[POA]],".",Tabla2[[#This Row],[SRS]],".",Tabla2[[#This Row],[AREA]],".",Tabla2[[#This Row],[TIPO]]))</f>
        <v/>
      </c>
      <c r="C416" s="91" t="str">
        <f>IF(Tabla2[[#This Row],[Productos ]]="","",'[1]Formulario PPGR1'!#REF!)</f>
        <v/>
      </c>
      <c r="D416" s="91" t="str">
        <f>IF(Tabla2[[#This Row],[Productos ]]="","",'[1]Formulario PPGR1'!#REF!)</f>
        <v/>
      </c>
      <c r="E416" s="91" t="str">
        <f>IF(Tabla2[[#This Row],[Productos ]]="","",'[1]Formulario PPGR1'!#REF!)</f>
        <v/>
      </c>
      <c r="F416" s="91" t="str">
        <f>IF(Tabla2[[#This Row],[Productos ]]="","",'[1]Formulario PPGR1'!#REF!)</f>
        <v/>
      </c>
      <c r="G416" s="92"/>
      <c r="H416" s="92"/>
      <c r="I416" s="92"/>
      <c r="J416" s="93"/>
      <c r="K416" s="93"/>
      <c r="L416" s="93"/>
      <c r="M416" s="93"/>
      <c r="N416" s="93"/>
      <c r="O416" s="93"/>
      <c r="P416" s="93"/>
      <c r="Q416" s="93"/>
      <c r="R416" s="93"/>
      <c r="S416" s="93"/>
      <c r="T416" s="93"/>
      <c r="U416" s="93"/>
      <c r="V416" s="94">
        <f>SUM(Tabla2[[#This Row],[Ene]:[Dic]])</f>
        <v>0</v>
      </c>
      <c r="W416" s="81"/>
      <c r="X416" s="81"/>
      <c r="Y416" s="92"/>
      <c r="Z416" s="95"/>
    </row>
    <row r="417" spans="2:26" s="39" customFormat="1" hidden="1" x14ac:dyDescent="0.2">
      <c r="B417" s="91" t="str">
        <f>IF(Tabla2[[#This Row],[Productos ]]="","",CONCATENATE(Tabla2[[#This Row],[POA]],".",Tabla2[[#This Row],[SRS]],".",Tabla2[[#This Row],[AREA]],".",Tabla2[[#This Row],[TIPO]]))</f>
        <v/>
      </c>
      <c r="C417" s="91" t="str">
        <f>IF(Tabla2[[#This Row],[Productos ]]="","",'[1]Formulario PPGR1'!#REF!)</f>
        <v/>
      </c>
      <c r="D417" s="91" t="str">
        <f>IF(Tabla2[[#This Row],[Productos ]]="","",'[1]Formulario PPGR1'!#REF!)</f>
        <v/>
      </c>
      <c r="E417" s="91" t="str">
        <f>IF(Tabla2[[#This Row],[Productos ]]="","",'[1]Formulario PPGR1'!#REF!)</f>
        <v/>
      </c>
      <c r="F417" s="91" t="str">
        <f>IF(Tabla2[[#This Row],[Productos ]]="","",'[1]Formulario PPGR1'!#REF!)</f>
        <v/>
      </c>
      <c r="G417" s="92"/>
      <c r="H417" s="92"/>
      <c r="I417" s="92"/>
      <c r="J417" s="93"/>
      <c r="K417" s="93"/>
      <c r="L417" s="93"/>
      <c r="M417" s="93"/>
      <c r="N417" s="93"/>
      <c r="O417" s="93"/>
      <c r="P417" s="93"/>
      <c r="Q417" s="93"/>
      <c r="R417" s="93"/>
      <c r="S417" s="93"/>
      <c r="T417" s="93"/>
      <c r="U417" s="93"/>
      <c r="V417" s="94">
        <f>SUM(Tabla2[[#This Row],[Ene]:[Dic]])</f>
        <v>0</v>
      </c>
      <c r="W417" s="81"/>
      <c r="X417" s="81"/>
      <c r="Y417" s="92"/>
      <c r="Z417" s="95"/>
    </row>
    <row r="418" spans="2:26" s="39" customFormat="1" hidden="1" x14ac:dyDescent="0.2">
      <c r="B418" s="91" t="str">
        <f>IF(Tabla2[[#This Row],[Productos ]]="","",CONCATENATE(Tabla2[[#This Row],[POA]],".",Tabla2[[#This Row],[SRS]],".",Tabla2[[#This Row],[AREA]],".",Tabla2[[#This Row],[TIPO]]))</f>
        <v/>
      </c>
      <c r="C418" s="91" t="str">
        <f>IF(Tabla2[[#This Row],[Productos ]]="","",'[1]Formulario PPGR1'!#REF!)</f>
        <v/>
      </c>
      <c r="D418" s="91" t="str">
        <f>IF(Tabla2[[#This Row],[Productos ]]="","",'[1]Formulario PPGR1'!#REF!)</f>
        <v/>
      </c>
      <c r="E418" s="91" t="str">
        <f>IF(Tabla2[[#This Row],[Productos ]]="","",'[1]Formulario PPGR1'!#REF!)</f>
        <v/>
      </c>
      <c r="F418" s="91" t="str">
        <f>IF(Tabla2[[#This Row],[Productos ]]="","",'[1]Formulario PPGR1'!#REF!)</f>
        <v/>
      </c>
      <c r="G418" s="92"/>
      <c r="H418" s="92"/>
      <c r="I418" s="92"/>
      <c r="J418" s="93"/>
      <c r="K418" s="93"/>
      <c r="L418" s="93"/>
      <c r="M418" s="93"/>
      <c r="N418" s="93"/>
      <c r="O418" s="93"/>
      <c r="P418" s="93"/>
      <c r="Q418" s="93"/>
      <c r="R418" s="93"/>
      <c r="S418" s="93"/>
      <c r="T418" s="93"/>
      <c r="U418" s="93"/>
      <c r="V418" s="94">
        <f>SUM(Tabla2[[#This Row],[Ene]:[Dic]])</f>
        <v>0</v>
      </c>
      <c r="W418" s="81"/>
      <c r="X418" s="81"/>
      <c r="Y418" s="92"/>
      <c r="Z418" s="95"/>
    </row>
    <row r="419" spans="2:26" s="39" customFormat="1" hidden="1" x14ac:dyDescent="0.2">
      <c r="B419" s="91" t="str">
        <f>IF(Tabla2[[#This Row],[Productos ]]="","",CONCATENATE(Tabla2[[#This Row],[POA]],".",Tabla2[[#This Row],[SRS]],".",Tabla2[[#This Row],[AREA]],".",Tabla2[[#This Row],[TIPO]]))</f>
        <v/>
      </c>
      <c r="C419" s="91" t="str">
        <f>IF(Tabla2[[#This Row],[Productos ]]="","",'[1]Formulario PPGR1'!#REF!)</f>
        <v/>
      </c>
      <c r="D419" s="91" t="str">
        <f>IF(Tabla2[[#This Row],[Productos ]]="","",'[1]Formulario PPGR1'!#REF!)</f>
        <v/>
      </c>
      <c r="E419" s="91" t="str">
        <f>IF(Tabla2[[#This Row],[Productos ]]="","",'[1]Formulario PPGR1'!#REF!)</f>
        <v/>
      </c>
      <c r="F419" s="91" t="str">
        <f>IF(Tabla2[[#This Row],[Productos ]]="","",'[1]Formulario PPGR1'!#REF!)</f>
        <v/>
      </c>
      <c r="G419" s="92"/>
      <c r="H419" s="92"/>
      <c r="I419" s="92"/>
      <c r="J419" s="93"/>
      <c r="K419" s="93"/>
      <c r="L419" s="93"/>
      <c r="M419" s="93"/>
      <c r="N419" s="93"/>
      <c r="O419" s="93"/>
      <c r="P419" s="93"/>
      <c r="Q419" s="93"/>
      <c r="R419" s="93"/>
      <c r="S419" s="93"/>
      <c r="T419" s="93"/>
      <c r="U419" s="93"/>
      <c r="V419" s="94">
        <f>SUM(Tabla2[[#This Row],[Ene]:[Dic]])</f>
        <v>0</v>
      </c>
      <c r="W419" s="81"/>
      <c r="X419" s="81"/>
      <c r="Y419" s="92"/>
      <c r="Z419" s="95"/>
    </row>
    <row r="420" spans="2:26" s="39" customFormat="1" hidden="1" x14ac:dyDescent="0.2">
      <c r="B420" s="91" t="str">
        <f>IF(Tabla2[[#This Row],[Productos ]]="","",CONCATENATE(Tabla2[[#This Row],[POA]],".",Tabla2[[#This Row],[SRS]],".",Tabla2[[#This Row],[AREA]],".",Tabla2[[#This Row],[TIPO]]))</f>
        <v/>
      </c>
      <c r="C420" s="91" t="str">
        <f>IF(Tabla2[[#This Row],[Productos ]]="","",'[1]Formulario PPGR1'!#REF!)</f>
        <v/>
      </c>
      <c r="D420" s="91" t="str">
        <f>IF(Tabla2[[#This Row],[Productos ]]="","",'[1]Formulario PPGR1'!#REF!)</f>
        <v/>
      </c>
      <c r="E420" s="91" t="str">
        <f>IF(Tabla2[[#This Row],[Productos ]]="","",'[1]Formulario PPGR1'!#REF!)</f>
        <v/>
      </c>
      <c r="F420" s="91" t="str">
        <f>IF(Tabla2[[#This Row],[Productos ]]="","",'[1]Formulario PPGR1'!#REF!)</f>
        <v/>
      </c>
      <c r="G420" s="92"/>
      <c r="H420" s="92"/>
      <c r="I420" s="92"/>
      <c r="J420" s="93"/>
      <c r="K420" s="93"/>
      <c r="L420" s="93"/>
      <c r="M420" s="93"/>
      <c r="N420" s="93"/>
      <c r="O420" s="93"/>
      <c r="P420" s="93"/>
      <c r="Q420" s="93"/>
      <c r="R420" s="93"/>
      <c r="S420" s="93"/>
      <c r="T420" s="93"/>
      <c r="U420" s="93"/>
      <c r="V420" s="94">
        <f>SUM(Tabla2[[#This Row],[Ene]:[Dic]])</f>
        <v>0</v>
      </c>
      <c r="W420" s="81"/>
      <c r="X420" s="81"/>
      <c r="Y420" s="92"/>
      <c r="Z420" s="95"/>
    </row>
    <row r="421" spans="2:26" s="39" customFormat="1" hidden="1" x14ac:dyDescent="0.2">
      <c r="B421" s="91" t="str">
        <f>IF(Tabla2[[#This Row],[Productos ]]="","",CONCATENATE(Tabla2[[#This Row],[POA]],".",Tabla2[[#This Row],[SRS]],".",Tabla2[[#This Row],[AREA]],".",Tabla2[[#This Row],[TIPO]]))</f>
        <v/>
      </c>
      <c r="C421" s="91" t="str">
        <f>IF(Tabla2[[#This Row],[Productos ]]="","",'[1]Formulario PPGR1'!#REF!)</f>
        <v/>
      </c>
      <c r="D421" s="91" t="str">
        <f>IF(Tabla2[[#This Row],[Productos ]]="","",'[1]Formulario PPGR1'!#REF!)</f>
        <v/>
      </c>
      <c r="E421" s="91" t="str">
        <f>IF(Tabla2[[#This Row],[Productos ]]="","",'[1]Formulario PPGR1'!#REF!)</f>
        <v/>
      </c>
      <c r="F421" s="91" t="str">
        <f>IF(Tabla2[[#This Row],[Productos ]]="","",'[1]Formulario PPGR1'!#REF!)</f>
        <v/>
      </c>
      <c r="G421" s="92"/>
      <c r="H421" s="92"/>
      <c r="I421" s="92"/>
      <c r="J421" s="93"/>
      <c r="K421" s="93"/>
      <c r="L421" s="93"/>
      <c r="M421" s="93"/>
      <c r="N421" s="93"/>
      <c r="O421" s="93"/>
      <c r="P421" s="93"/>
      <c r="Q421" s="93"/>
      <c r="R421" s="93"/>
      <c r="S421" s="93"/>
      <c r="T421" s="93"/>
      <c r="U421" s="93"/>
      <c r="V421" s="94">
        <f>SUM(Tabla2[[#This Row],[Ene]:[Dic]])</f>
        <v>0</v>
      </c>
      <c r="W421" s="81"/>
      <c r="X421" s="81"/>
      <c r="Y421" s="92"/>
      <c r="Z421" s="95"/>
    </row>
    <row r="422" spans="2:26" s="39" customFormat="1" hidden="1" x14ac:dyDescent="0.2">
      <c r="B422" s="91" t="str">
        <f>IF(Tabla2[[#This Row],[Productos ]]="","",CONCATENATE(Tabla2[[#This Row],[POA]],".",Tabla2[[#This Row],[SRS]],".",Tabla2[[#This Row],[AREA]],".",Tabla2[[#This Row],[TIPO]]))</f>
        <v/>
      </c>
      <c r="C422" s="91" t="str">
        <f>IF(Tabla2[[#This Row],[Productos ]]="","",'[1]Formulario PPGR1'!#REF!)</f>
        <v/>
      </c>
      <c r="D422" s="91" t="str">
        <f>IF(Tabla2[[#This Row],[Productos ]]="","",'[1]Formulario PPGR1'!#REF!)</f>
        <v/>
      </c>
      <c r="E422" s="91" t="str">
        <f>IF(Tabla2[[#This Row],[Productos ]]="","",'[1]Formulario PPGR1'!#REF!)</f>
        <v/>
      </c>
      <c r="F422" s="91" t="str">
        <f>IF(Tabla2[[#This Row],[Productos ]]="","",'[1]Formulario PPGR1'!#REF!)</f>
        <v/>
      </c>
      <c r="G422" s="92"/>
      <c r="H422" s="92"/>
      <c r="I422" s="92"/>
      <c r="J422" s="93"/>
      <c r="K422" s="93"/>
      <c r="L422" s="93"/>
      <c r="M422" s="93"/>
      <c r="N422" s="93"/>
      <c r="O422" s="93"/>
      <c r="P422" s="93"/>
      <c r="Q422" s="93"/>
      <c r="R422" s="93"/>
      <c r="S422" s="93"/>
      <c r="T422" s="93"/>
      <c r="U422" s="93"/>
      <c r="V422" s="94">
        <f>SUM(Tabla2[[#This Row],[Ene]:[Dic]])</f>
        <v>0</v>
      </c>
      <c r="W422" s="81"/>
      <c r="X422" s="81"/>
      <c r="Y422" s="92"/>
      <c r="Z422" s="95"/>
    </row>
    <row r="423" spans="2:26" s="39" customFormat="1" hidden="1" x14ac:dyDescent="0.2">
      <c r="B423" s="91" t="str">
        <f>IF(Tabla2[[#This Row],[Productos ]]="","",CONCATENATE(Tabla2[[#This Row],[POA]],".",Tabla2[[#This Row],[SRS]],".",Tabla2[[#This Row],[AREA]],".",Tabla2[[#This Row],[TIPO]]))</f>
        <v/>
      </c>
      <c r="C423" s="91" t="str">
        <f>IF(Tabla2[[#This Row],[Productos ]]="","",'[1]Formulario PPGR1'!#REF!)</f>
        <v/>
      </c>
      <c r="D423" s="91" t="str">
        <f>IF(Tabla2[[#This Row],[Productos ]]="","",'[1]Formulario PPGR1'!#REF!)</f>
        <v/>
      </c>
      <c r="E423" s="91" t="str">
        <f>IF(Tabla2[[#This Row],[Productos ]]="","",'[1]Formulario PPGR1'!#REF!)</f>
        <v/>
      </c>
      <c r="F423" s="91" t="str">
        <f>IF(Tabla2[[#This Row],[Productos ]]="","",'[1]Formulario PPGR1'!#REF!)</f>
        <v/>
      </c>
      <c r="G423" s="92"/>
      <c r="H423" s="92"/>
      <c r="I423" s="92"/>
      <c r="J423" s="93"/>
      <c r="K423" s="93"/>
      <c r="L423" s="93"/>
      <c r="M423" s="93"/>
      <c r="N423" s="93"/>
      <c r="O423" s="93"/>
      <c r="P423" s="93"/>
      <c r="Q423" s="93"/>
      <c r="R423" s="93"/>
      <c r="S423" s="93"/>
      <c r="T423" s="93"/>
      <c r="U423" s="93"/>
      <c r="V423" s="94">
        <f>SUM(Tabla2[[#This Row],[Ene]:[Dic]])</f>
        <v>0</v>
      </c>
      <c r="W423" s="81"/>
      <c r="X423" s="81"/>
      <c r="Y423" s="92"/>
      <c r="Z423" s="95"/>
    </row>
    <row r="424" spans="2:26" s="39" customFormat="1" hidden="1" x14ac:dyDescent="0.2">
      <c r="B424" s="91" t="str">
        <f>IF(Tabla2[[#This Row],[Productos ]]="","",CONCATENATE(Tabla2[[#This Row],[POA]],".",Tabla2[[#This Row],[SRS]],".",Tabla2[[#This Row],[AREA]],".",Tabla2[[#This Row],[TIPO]]))</f>
        <v/>
      </c>
      <c r="C424" s="91" t="str">
        <f>IF(Tabla2[[#This Row],[Productos ]]="","",'[1]Formulario PPGR1'!#REF!)</f>
        <v/>
      </c>
      <c r="D424" s="91" t="str">
        <f>IF(Tabla2[[#This Row],[Productos ]]="","",'[1]Formulario PPGR1'!#REF!)</f>
        <v/>
      </c>
      <c r="E424" s="91" t="str">
        <f>IF(Tabla2[[#This Row],[Productos ]]="","",'[1]Formulario PPGR1'!#REF!)</f>
        <v/>
      </c>
      <c r="F424" s="91" t="str">
        <f>IF(Tabla2[[#This Row],[Productos ]]="","",'[1]Formulario PPGR1'!#REF!)</f>
        <v/>
      </c>
      <c r="G424" s="92"/>
      <c r="H424" s="92"/>
      <c r="I424" s="92"/>
      <c r="J424" s="93"/>
      <c r="K424" s="93"/>
      <c r="L424" s="93"/>
      <c r="M424" s="93"/>
      <c r="N424" s="93"/>
      <c r="O424" s="93"/>
      <c r="P424" s="93"/>
      <c r="Q424" s="93"/>
      <c r="R424" s="93"/>
      <c r="S424" s="93"/>
      <c r="T424" s="93"/>
      <c r="U424" s="93"/>
      <c r="V424" s="94">
        <f>SUM(Tabla2[[#This Row],[Ene]:[Dic]])</f>
        <v>0</v>
      </c>
      <c r="W424" s="81"/>
      <c r="X424" s="81"/>
      <c r="Y424" s="92"/>
      <c r="Z424" s="95"/>
    </row>
    <row r="425" spans="2:26" s="39" customFormat="1" hidden="1" x14ac:dyDescent="0.2">
      <c r="B425" s="91" t="str">
        <f>IF(Tabla2[[#This Row],[Productos ]]="","",CONCATENATE(Tabla2[[#This Row],[POA]],".",Tabla2[[#This Row],[SRS]],".",Tabla2[[#This Row],[AREA]],".",Tabla2[[#This Row],[TIPO]]))</f>
        <v/>
      </c>
      <c r="C425" s="91" t="str">
        <f>IF(Tabla2[[#This Row],[Productos ]]="","",'[1]Formulario PPGR1'!#REF!)</f>
        <v/>
      </c>
      <c r="D425" s="91" t="str">
        <f>IF(Tabla2[[#This Row],[Productos ]]="","",'[1]Formulario PPGR1'!#REF!)</f>
        <v/>
      </c>
      <c r="E425" s="91" t="str">
        <f>IF(Tabla2[[#This Row],[Productos ]]="","",'[1]Formulario PPGR1'!#REF!)</f>
        <v/>
      </c>
      <c r="F425" s="91" t="str">
        <f>IF(Tabla2[[#This Row],[Productos ]]="","",'[1]Formulario PPGR1'!#REF!)</f>
        <v/>
      </c>
      <c r="G425" s="92"/>
      <c r="H425" s="92"/>
      <c r="I425" s="92"/>
      <c r="J425" s="93"/>
      <c r="K425" s="93"/>
      <c r="L425" s="93"/>
      <c r="M425" s="93"/>
      <c r="N425" s="93"/>
      <c r="O425" s="93"/>
      <c r="P425" s="93"/>
      <c r="Q425" s="93"/>
      <c r="R425" s="93"/>
      <c r="S425" s="93"/>
      <c r="T425" s="93"/>
      <c r="U425" s="93"/>
      <c r="V425" s="94">
        <f>SUM(Tabla2[[#This Row],[Ene]:[Dic]])</f>
        <v>0</v>
      </c>
      <c r="W425" s="81"/>
      <c r="X425" s="81"/>
      <c r="Y425" s="92"/>
      <c r="Z425" s="95"/>
    </row>
    <row r="426" spans="2:26" s="39" customFormat="1" hidden="1" x14ac:dyDescent="0.2">
      <c r="B426" s="91" t="str">
        <f>IF(Tabla2[[#This Row],[Productos ]]="","",CONCATENATE(Tabla2[[#This Row],[POA]],".",Tabla2[[#This Row],[SRS]],".",Tabla2[[#This Row],[AREA]],".",Tabla2[[#This Row],[TIPO]]))</f>
        <v/>
      </c>
      <c r="C426" s="91" t="str">
        <f>IF(Tabla2[[#This Row],[Productos ]]="","",'[1]Formulario PPGR1'!#REF!)</f>
        <v/>
      </c>
      <c r="D426" s="91" t="str">
        <f>IF(Tabla2[[#This Row],[Productos ]]="","",'[1]Formulario PPGR1'!#REF!)</f>
        <v/>
      </c>
      <c r="E426" s="91" t="str">
        <f>IF(Tabla2[[#This Row],[Productos ]]="","",'[1]Formulario PPGR1'!#REF!)</f>
        <v/>
      </c>
      <c r="F426" s="91" t="str">
        <f>IF(Tabla2[[#This Row],[Productos ]]="","",'[1]Formulario PPGR1'!#REF!)</f>
        <v/>
      </c>
      <c r="G426" s="92"/>
      <c r="H426" s="92"/>
      <c r="I426" s="92"/>
      <c r="J426" s="93"/>
      <c r="K426" s="93"/>
      <c r="L426" s="93"/>
      <c r="M426" s="93"/>
      <c r="N426" s="93"/>
      <c r="O426" s="93"/>
      <c r="P426" s="93"/>
      <c r="Q426" s="93"/>
      <c r="R426" s="93"/>
      <c r="S426" s="93"/>
      <c r="T426" s="93"/>
      <c r="U426" s="93"/>
      <c r="V426" s="94">
        <f>SUM(Tabla2[[#This Row],[Ene]:[Dic]])</f>
        <v>0</v>
      </c>
      <c r="W426" s="81"/>
      <c r="X426" s="81"/>
      <c r="Y426" s="92"/>
      <c r="Z426" s="95"/>
    </row>
    <row r="427" spans="2:26" s="39" customFormat="1" hidden="1" x14ac:dyDescent="0.2">
      <c r="B427" s="91" t="str">
        <f>IF(Tabla2[[#This Row],[Productos ]]="","",CONCATENATE(Tabla2[[#This Row],[POA]],".",Tabla2[[#This Row],[SRS]],".",Tabla2[[#This Row],[AREA]],".",Tabla2[[#This Row],[TIPO]]))</f>
        <v/>
      </c>
      <c r="C427" s="91" t="str">
        <f>IF(Tabla2[[#This Row],[Productos ]]="","",'[1]Formulario PPGR1'!#REF!)</f>
        <v/>
      </c>
      <c r="D427" s="91" t="str">
        <f>IF(Tabla2[[#This Row],[Productos ]]="","",'[1]Formulario PPGR1'!#REF!)</f>
        <v/>
      </c>
      <c r="E427" s="91" t="str">
        <f>IF(Tabla2[[#This Row],[Productos ]]="","",'[1]Formulario PPGR1'!#REF!)</f>
        <v/>
      </c>
      <c r="F427" s="91" t="str">
        <f>IF(Tabla2[[#This Row],[Productos ]]="","",'[1]Formulario PPGR1'!#REF!)</f>
        <v/>
      </c>
      <c r="G427" s="92"/>
      <c r="H427" s="92"/>
      <c r="I427" s="92"/>
      <c r="J427" s="93"/>
      <c r="K427" s="93"/>
      <c r="L427" s="93"/>
      <c r="M427" s="93"/>
      <c r="N427" s="93"/>
      <c r="O427" s="93"/>
      <c r="P427" s="93"/>
      <c r="Q427" s="93"/>
      <c r="R427" s="93"/>
      <c r="S427" s="93"/>
      <c r="T427" s="93"/>
      <c r="U427" s="93"/>
      <c r="V427" s="94">
        <f>SUM(Tabla2[[#This Row],[Ene]:[Dic]])</f>
        <v>0</v>
      </c>
      <c r="W427" s="81"/>
      <c r="X427" s="81"/>
      <c r="Y427" s="92"/>
      <c r="Z427" s="95"/>
    </row>
    <row r="428" spans="2:26" s="39" customFormat="1" hidden="1" x14ac:dyDescent="0.2">
      <c r="B428" s="91" t="str">
        <f>IF(Tabla2[[#This Row],[Productos ]]="","",CONCATENATE(Tabla2[[#This Row],[POA]],".",Tabla2[[#This Row],[SRS]],".",Tabla2[[#This Row],[AREA]],".",Tabla2[[#This Row],[TIPO]]))</f>
        <v/>
      </c>
      <c r="C428" s="91" t="str">
        <f>IF(Tabla2[[#This Row],[Productos ]]="","",'[1]Formulario PPGR1'!#REF!)</f>
        <v/>
      </c>
      <c r="D428" s="91" t="str">
        <f>IF(Tabla2[[#This Row],[Productos ]]="","",'[1]Formulario PPGR1'!#REF!)</f>
        <v/>
      </c>
      <c r="E428" s="91" t="str">
        <f>IF(Tabla2[[#This Row],[Productos ]]="","",'[1]Formulario PPGR1'!#REF!)</f>
        <v/>
      </c>
      <c r="F428" s="91" t="str">
        <f>IF(Tabla2[[#This Row],[Productos ]]="","",'[1]Formulario PPGR1'!#REF!)</f>
        <v/>
      </c>
      <c r="G428" s="92"/>
      <c r="H428" s="92"/>
      <c r="I428" s="92"/>
      <c r="J428" s="93"/>
      <c r="K428" s="93"/>
      <c r="L428" s="93"/>
      <c r="M428" s="93"/>
      <c r="N428" s="93"/>
      <c r="O428" s="93"/>
      <c r="P428" s="93"/>
      <c r="Q428" s="93"/>
      <c r="R428" s="93"/>
      <c r="S428" s="93"/>
      <c r="T428" s="93"/>
      <c r="U428" s="93"/>
      <c r="V428" s="94">
        <f>SUM(Tabla2[[#This Row],[Ene]:[Dic]])</f>
        <v>0</v>
      </c>
      <c r="W428" s="81"/>
      <c r="X428" s="81"/>
      <c r="Y428" s="92"/>
      <c r="Z428" s="95"/>
    </row>
    <row r="429" spans="2:26" s="39" customFormat="1" hidden="1" x14ac:dyDescent="0.2">
      <c r="B429" s="91" t="str">
        <f>IF(Tabla2[[#This Row],[Productos ]]="","",CONCATENATE(Tabla2[[#This Row],[POA]],".",Tabla2[[#This Row],[SRS]],".",Tabla2[[#This Row],[AREA]],".",Tabla2[[#This Row],[TIPO]]))</f>
        <v/>
      </c>
      <c r="C429" s="91" t="str">
        <f>IF(Tabla2[[#This Row],[Productos ]]="","",'[1]Formulario PPGR1'!#REF!)</f>
        <v/>
      </c>
      <c r="D429" s="91" t="str">
        <f>IF(Tabla2[[#This Row],[Productos ]]="","",'[1]Formulario PPGR1'!#REF!)</f>
        <v/>
      </c>
      <c r="E429" s="91" t="str">
        <f>IF(Tabla2[[#This Row],[Productos ]]="","",'[1]Formulario PPGR1'!#REF!)</f>
        <v/>
      </c>
      <c r="F429" s="91" t="str">
        <f>IF(Tabla2[[#This Row],[Productos ]]="","",'[1]Formulario PPGR1'!#REF!)</f>
        <v/>
      </c>
      <c r="G429" s="92"/>
      <c r="H429" s="92"/>
      <c r="I429" s="92"/>
      <c r="J429" s="93"/>
      <c r="K429" s="93"/>
      <c r="L429" s="93"/>
      <c r="M429" s="93"/>
      <c r="N429" s="93"/>
      <c r="O429" s="93"/>
      <c r="P429" s="93"/>
      <c r="Q429" s="93"/>
      <c r="R429" s="93"/>
      <c r="S429" s="93"/>
      <c r="T429" s="93"/>
      <c r="U429" s="93"/>
      <c r="V429" s="94">
        <f>SUM(Tabla2[[#This Row],[Ene]:[Dic]])</f>
        <v>0</v>
      </c>
      <c r="W429" s="81"/>
      <c r="X429" s="81"/>
      <c r="Y429" s="92"/>
      <c r="Z429" s="95"/>
    </row>
    <row r="430" spans="2:26" s="39" customFormat="1" hidden="1" x14ac:dyDescent="0.2">
      <c r="B430" s="91" t="str">
        <f>IF(Tabla2[[#This Row],[Productos ]]="","",CONCATENATE(Tabla2[[#This Row],[POA]],".",Tabla2[[#This Row],[SRS]],".",Tabla2[[#This Row],[AREA]],".",Tabla2[[#This Row],[TIPO]]))</f>
        <v/>
      </c>
      <c r="C430" s="91" t="str">
        <f>IF(Tabla2[[#This Row],[Productos ]]="","",'[1]Formulario PPGR1'!#REF!)</f>
        <v/>
      </c>
      <c r="D430" s="91" t="str">
        <f>IF(Tabla2[[#This Row],[Productos ]]="","",'[1]Formulario PPGR1'!#REF!)</f>
        <v/>
      </c>
      <c r="E430" s="91" t="str">
        <f>IF(Tabla2[[#This Row],[Productos ]]="","",'[1]Formulario PPGR1'!#REF!)</f>
        <v/>
      </c>
      <c r="F430" s="91" t="str">
        <f>IF(Tabla2[[#This Row],[Productos ]]="","",'[1]Formulario PPGR1'!#REF!)</f>
        <v/>
      </c>
      <c r="G430" s="92"/>
      <c r="H430" s="92"/>
      <c r="I430" s="92"/>
      <c r="J430" s="93"/>
      <c r="K430" s="93"/>
      <c r="L430" s="93"/>
      <c r="M430" s="93"/>
      <c r="N430" s="93"/>
      <c r="O430" s="93"/>
      <c r="P430" s="93"/>
      <c r="Q430" s="93"/>
      <c r="R430" s="93"/>
      <c r="S430" s="93"/>
      <c r="T430" s="93"/>
      <c r="U430" s="93"/>
      <c r="V430" s="94">
        <f>SUM(Tabla2[[#This Row],[Ene]:[Dic]])</f>
        <v>0</v>
      </c>
      <c r="W430" s="81"/>
      <c r="X430" s="81"/>
      <c r="Y430" s="92"/>
      <c r="Z430" s="95"/>
    </row>
    <row r="431" spans="2:26" s="39" customFormat="1" hidden="1" x14ac:dyDescent="0.2">
      <c r="B431" s="91" t="str">
        <f>IF(Tabla2[[#This Row],[Productos ]]="","",CONCATENATE(Tabla2[[#This Row],[POA]],".",Tabla2[[#This Row],[SRS]],".",Tabla2[[#This Row],[AREA]],".",Tabla2[[#This Row],[TIPO]]))</f>
        <v/>
      </c>
      <c r="C431" s="91" t="str">
        <f>IF(Tabla2[[#This Row],[Productos ]]="","",'[1]Formulario PPGR1'!#REF!)</f>
        <v/>
      </c>
      <c r="D431" s="91" t="str">
        <f>IF(Tabla2[[#This Row],[Productos ]]="","",'[1]Formulario PPGR1'!#REF!)</f>
        <v/>
      </c>
      <c r="E431" s="91" t="str">
        <f>IF(Tabla2[[#This Row],[Productos ]]="","",'[1]Formulario PPGR1'!#REF!)</f>
        <v/>
      </c>
      <c r="F431" s="91" t="str">
        <f>IF(Tabla2[[#This Row],[Productos ]]="","",'[1]Formulario PPGR1'!#REF!)</f>
        <v/>
      </c>
      <c r="G431" s="92"/>
      <c r="H431" s="92"/>
      <c r="I431" s="92"/>
      <c r="J431" s="93"/>
      <c r="K431" s="93"/>
      <c r="L431" s="93"/>
      <c r="M431" s="93"/>
      <c r="N431" s="93"/>
      <c r="O431" s="93"/>
      <c r="P431" s="93"/>
      <c r="Q431" s="93"/>
      <c r="R431" s="93"/>
      <c r="S431" s="93"/>
      <c r="T431" s="93"/>
      <c r="U431" s="93"/>
      <c r="V431" s="94">
        <f>SUM(Tabla2[[#This Row],[Ene]:[Dic]])</f>
        <v>0</v>
      </c>
      <c r="W431" s="81"/>
      <c r="X431" s="81"/>
      <c r="Y431" s="92"/>
      <c r="Z431" s="95"/>
    </row>
    <row r="432" spans="2:26" s="39" customFormat="1" hidden="1" x14ac:dyDescent="0.2">
      <c r="B432" s="91" t="str">
        <f>IF(Tabla2[[#This Row],[Productos ]]="","",CONCATENATE(Tabla2[[#This Row],[POA]],".",Tabla2[[#This Row],[SRS]],".",Tabla2[[#This Row],[AREA]],".",Tabla2[[#This Row],[TIPO]]))</f>
        <v/>
      </c>
      <c r="C432" s="91" t="str">
        <f>IF(Tabla2[[#This Row],[Productos ]]="","",'[1]Formulario PPGR1'!#REF!)</f>
        <v/>
      </c>
      <c r="D432" s="91" t="str">
        <f>IF(Tabla2[[#This Row],[Productos ]]="","",'[1]Formulario PPGR1'!#REF!)</f>
        <v/>
      </c>
      <c r="E432" s="91" t="str">
        <f>IF(Tabla2[[#This Row],[Productos ]]="","",'[1]Formulario PPGR1'!#REF!)</f>
        <v/>
      </c>
      <c r="F432" s="91" t="str">
        <f>IF(Tabla2[[#This Row],[Productos ]]="","",'[1]Formulario PPGR1'!#REF!)</f>
        <v/>
      </c>
      <c r="G432" s="92"/>
      <c r="H432" s="92"/>
      <c r="I432" s="92"/>
      <c r="J432" s="93"/>
      <c r="K432" s="93"/>
      <c r="L432" s="93"/>
      <c r="M432" s="93"/>
      <c r="N432" s="93"/>
      <c r="O432" s="93"/>
      <c r="P432" s="93"/>
      <c r="Q432" s="93"/>
      <c r="R432" s="93"/>
      <c r="S432" s="93"/>
      <c r="T432" s="93"/>
      <c r="U432" s="93"/>
      <c r="V432" s="94">
        <f>SUM(Tabla2[[#This Row],[Ene]:[Dic]])</f>
        <v>0</v>
      </c>
      <c r="W432" s="81"/>
      <c r="X432" s="81"/>
      <c r="Y432" s="92"/>
      <c r="Z432" s="95"/>
    </row>
    <row r="433" spans="2:26" s="39" customFormat="1" hidden="1" x14ac:dyDescent="0.2">
      <c r="B433" s="91" t="str">
        <f>IF(Tabla2[[#This Row],[Productos ]]="","",CONCATENATE(Tabla2[[#This Row],[POA]],".",Tabla2[[#This Row],[SRS]],".",Tabla2[[#This Row],[AREA]],".",Tabla2[[#This Row],[TIPO]]))</f>
        <v/>
      </c>
      <c r="C433" s="91" t="str">
        <f>IF(Tabla2[[#This Row],[Productos ]]="","",'[1]Formulario PPGR1'!#REF!)</f>
        <v/>
      </c>
      <c r="D433" s="91" t="str">
        <f>IF(Tabla2[[#This Row],[Productos ]]="","",'[1]Formulario PPGR1'!#REF!)</f>
        <v/>
      </c>
      <c r="E433" s="91" t="str">
        <f>IF(Tabla2[[#This Row],[Productos ]]="","",'[1]Formulario PPGR1'!#REF!)</f>
        <v/>
      </c>
      <c r="F433" s="91" t="str">
        <f>IF(Tabla2[[#This Row],[Productos ]]="","",'[1]Formulario PPGR1'!#REF!)</f>
        <v/>
      </c>
      <c r="G433" s="92"/>
      <c r="H433" s="92"/>
      <c r="I433" s="92"/>
      <c r="J433" s="93"/>
      <c r="K433" s="93"/>
      <c r="L433" s="93"/>
      <c r="M433" s="93"/>
      <c r="N433" s="93"/>
      <c r="O433" s="93"/>
      <c r="P433" s="93"/>
      <c r="Q433" s="93"/>
      <c r="R433" s="93"/>
      <c r="S433" s="93"/>
      <c r="T433" s="93"/>
      <c r="U433" s="93"/>
      <c r="V433" s="94">
        <f>SUM(Tabla2[[#This Row],[Ene]:[Dic]])</f>
        <v>0</v>
      </c>
      <c r="W433" s="81"/>
      <c r="X433" s="81"/>
      <c r="Y433" s="92"/>
      <c r="Z433" s="95"/>
    </row>
    <row r="434" spans="2:26" s="39" customFormat="1" hidden="1" x14ac:dyDescent="0.2">
      <c r="B434" s="91" t="str">
        <f>IF(Tabla2[[#This Row],[Productos ]]="","",CONCATENATE(Tabla2[[#This Row],[POA]],".",Tabla2[[#This Row],[SRS]],".",Tabla2[[#This Row],[AREA]],".",Tabla2[[#This Row],[TIPO]]))</f>
        <v/>
      </c>
      <c r="C434" s="91" t="str">
        <f>IF(Tabla2[[#This Row],[Productos ]]="","",'[1]Formulario PPGR1'!#REF!)</f>
        <v/>
      </c>
      <c r="D434" s="91" t="str">
        <f>IF(Tabla2[[#This Row],[Productos ]]="","",'[1]Formulario PPGR1'!#REF!)</f>
        <v/>
      </c>
      <c r="E434" s="91" t="str">
        <f>IF(Tabla2[[#This Row],[Productos ]]="","",'[1]Formulario PPGR1'!#REF!)</f>
        <v/>
      </c>
      <c r="F434" s="91" t="str">
        <f>IF(Tabla2[[#This Row],[Productos ]]="","",'[1]Formulario PPGR1'!#REF!)</f>
        <v/>
      </c>
      <c r="G434" s="92"/>
      <c r="H434" s="92"/>
      <c r="I434" s="92"/>
      <c r="J434" s="93"/>
      <c r="K434" s="93"/>
      <c r="L434" s="93"/>
      <c r="M434" s="93"/>
      <c r="N434" s="93"/>
      <c r="O434" s="93"/>
      <c r="P434" s="93"/>
      <c r="Q434" s="93"/>
      <c r="R434" s="93"/>
      <c r="S434" s="93"/>
      <c r="T434" s="93"/>
      <c r="U434" s="93"/>
      <c r="V434" s="94">
        <f>SUM(Tabla2[[#This Row],[Ene]:[Dic]])</f>
        <v>0</v>
      </c>
      <c r="W434" s="81"/>
      <c r="X434" s="81"/>
      <c r="Y434" s="92"/>
      <c r="Z434" s="95"/>
    </row>
    <row r="435" spans="2:26" s="39" customFormat="1" hidden="1" x14ac:dyDescent="0.2">
      <c r="B435" s="91" t="str">
        <f>IF(Tabla2[[#This Row],[Productos ]]="","",CONCATENATE(Tabla2[[#This Row],[POA]],".",Tabla2[[#This Row],[SRS]],".",Tabla2[[#This Row],[AREA]],".",Tabla2[[#This Row],[TIPO]]))</f>
        <v/>
      </c>
      <c r="C435" s="91" t="str">
        <f>IF(Tabla2[[#This Row],[Productos ]]="","",'[1]Formulario PPGR1'!#REF!)</f>
        <v/>
      </c>
      <c r="D435" s="91" t="str">
        <f>IF(Tabla2[[#This Row],[Productos ]]="","",'[1]Formulario PPGR1'!#REF!)</f>
        <v/>
      </c>
      <c r="E435" s="91" t="str">
        <f>IF(Tabla2[[#This Row],[Productos ]]="","",'[1]Formulario PPGR1'!#REF!)</f>
        <v/>
      </c>
      <c r="F435" s="91" t="str">
        <f>IF(Tabla2[[#This Row],[Productos ]]="","",'[1]Formulario PPGR1'!#REF!)</f>
        <v/>
      </c>
      <c r="G435" s="92"/>
      <c r="H435" s="92"/>
      <c r="I435" s="92"/>
      <c r="J435" s="93"/>
      <c r="K435" s="93"/>
      <c r="L435" s="93"/>
      <c r="M435" s="93"/>
      <c r="N435" s="93"/>
      <c r="O435" s="93"/>
      <c r="P435" s="93"/>
      <c r="Q435" s="93"/>
      <c r="R435" s="93"/>
      <c r="S435" s="93"/>
      <c r="T435" s="93"/>
      <c r="U435" s="93"/>
      <c r="V435" s="94">
        <f>SUM(Tabla2[[#This Row],[Ene]:[Dic]])</f>
        <v>0</v>
      </c>
      <c r="W435" s="81"/>
      <c r="X435" s="81"/>
      <c r="Y435" s="92"/>
      <c r="Z435" s="95"/>
    </row>
    <row r="436" spans="2:26" s="39" customFormat="1" hidden="1" x14ac:dyDescent="0.2">
      <c r="B436" s="91" t="str">
        <f>IF(Tabla2[[#This Row],[Productos ]]="","",CONCATENATE(Tabla2[[#This Row],[POA]],".",Tabla2[[#This Row],[SRS]],".",Tabla2[[#This Row],[AREA]],".",Tabla2[[#This Row],[TIPO]]))</f>
        <v/>
      </c>
      <c r="C436" s="91" t="str">
        <f>IF(Tabla2[[#This Row],[Productos ]]="","",'[1]Formulario PPGR1'!#REF!)</f>
        <v/>
      </c>
      <c r="D436" s="91" t="str">
        <f>IF(Tabla2[[#This Row],[Productos ]]="","",'[1]Formulario PPGR1'!#REF!)</f>
        <v/>
      </c>
      <c r="E436" s="91" t="str">
        <f>IF(Tabla2[[#This Row],[Productos ]]="","",'[1]Formulario PPGR1'!#REF!)</f>
        <v/>
      </c>
      <c r="F436" s="91" t="str">
        <f>IF(Tabla2[[#This Row],[Productos ]]="","",'[1]Formulario PPGR1'!#REF!)</f>
        <v/>
      </c>
      <c r="G436" s="92"/>
      <c r="H436" s="92"/>
      <c r="I436" s="92"/>
      <c r="J436" s="93"/>
      <c r="K436" s="93"/>
      <c r="L436" s="93"/>
      <c r="M436" s="93"/>
      <c r="N436" s="93"/>
      <c r="O436" s="93"/>
      <c r="P436" s="93"/>
      <c r="Q436" s="93"/>
      <c r="R436" s="93"/>
      <c r="S436" s="93"/>
      <c r="T436" s="93"/>
      <c r="U436" s="93"/>
      <c r="V436" s="94">
        <f>SUM(Tabla2[[#This Row],[Ene]:[Dic]])</f>
        <v>0</v>
      </c>
      <c r="W436" s="81"/>
      <c r="X436" s="81"/>
      <c r="Y436" s="92"/>
      <c r="Z436" s="95"/>
    </row>
    <row r="437" spans="2:26" s="39" customFormat="1" hidden="1" x14ac:dyDescent="0.2">
      <c r="B437" s="91" t="str">
        <f>IF(Tabla2[[#This Row],[Productos ]]="","",CONCATENATE(Tabla2[[#This Row],[POA]],".",Tabla2[[#This Row],[SRS]],".",Tabla2[[#This Row],[AREA]],".",Tabla2[[#This Row],[TIPO]]))</f>
        <v/>
      </c>
      <c r="C437" s="91" t="str">
        <f>IF(Tabla2[[#This Row],[Productos ]]="","",'[1]Formulario PPGR1'!#REF!)</f>
        <v/>
      </c>
      <c r="D437" s="91" t="str">
        <f>IF(Tabla2[[#This Row],[Productos ]]="","",'[1]Formulario PPGR1'!#REF!)</f>
        <v/>
      </c>
      <c r="E437" s="91" t="str">
        <f>IF(Tabla2[[#This Row],[Productos ]]="","",'[1]Formulario PPGR1'!#REF!)</f>
        <v/>
      </c>
      <c r="F437" s="91" t="str">
        <f>IF(Tabla2[[#This Row],[Productos ]]="","",'[1]Formulario PPGR1'!#REF!)</f>
        <v/>
      </c>
      <c r="G437" s="92"/>
      <c r="H437" s="92"/>
      <c r="I437" s="92"/>
      <c r="J437" s="93"/>
      <c r="K437" s="93"/>
      <c r="L437" s="93"/>
      <c r="M437" s="93"/>
      <c r="N437" s="93"/>
      <c r="O437" s="93"/>
      <c r="P437" s="93"/>
      <c r="Q437" s="93"/>
      <c r="R437" s="93"/>
      <c r="S437" s="93"/>
      <c r="T437" s="93"/>
      <c r="U437" s="93"/>
      <c r="V437" s="94">
        <f>SUM(Tabla2[[#This Row],[Ene]:[Dic]])</f>
        <v>0</v>
      </c>
      <c r="W437" s="81"/>
      <c r="X437" s="81"/>
      <c r="Y437" s="92"/>
      <c r="Z437" s="95"/>
    </row>
    <row r="438" spans="2:26" s="39" customFormat="1" hidden="1" x14ac:dyDescent="0.2">
      <c r="B438" s="91" t="str">
        <f>IF(Tabla2[[#This Row],[Productos ]]="","",CONCATENATE(Tabla2[[#This Row],[POA]],".",Tabla2[[#This Row],[SRS]],".",Tabla2[[#This Row],[AREA]],".",Tabla2[[#This Row],[TIPO]]))</f>
        <v/>
      </c>
      <c r="C438" s="91" t="str">
        <f>IF(Tabla2[[#This Row],[Productos ]]="","",'[1]Formulario PPGR1'!#REF!)</f>
        <v/>
      </c>
      <c r="D438" s="91" t="str">
        <f>IF(Tabla2[[#This Row],[Productos ]]="","",'[1]Formulario PPGR1'!#REF!)</f>
        <v/>
      </c>
      <c r="E438" s="91" t="str">
        <f>IF(Tabla2[[#This Row],[Productos ]]="","",'[1]Formulario PPGR1'!#REF!)</f>
        <v/>
      </c>
      <c r="F438" s="91" t="str">
        <f>IF(Tabla2[[#This Row],[Productos ]]="","",'[1]Formulario PPGR1'!#REF!)</f>
        <v/>
      </c>
      <c r="G438" s="92"/>
      <c r="H438" s="92"/>
      <c r="I438" s="92"/>
      <c r="J438" s="93"/>
      <c r="K438" s="93"/>
      <c r="L438" s="93"/>
      <c r="M438" s="93"/>
      <c r="N438" s="93"/>
      <c r="O438" s="93"/>
      <c r="P438" s="93"/>
      <c r="Q438" s="93"/>
      <c r="R438" s="93"/>
      <c r="S438" s="93"/>
      <c r="T438" s="93"/>
      <c r="U438" s="93"/>
      <c r="V438" s="94">
        <f>SUM(Tabla2[[#This Row],[Ene]:[Dic]])</f>
        <v>0</v>
      </c>
      <c r="W438" s="81"/>
      <c r="X438" s="81"/>
      <c r="Y438" s="92"/>
      <c r="Z438" s="95"/>
    </row>
    <row r="439" spans="2:26" s="39" customFormat="1" hidden="1" x14ac:dyDescent="0.2">
      <c r="B439" s="91" t="str">
        <f>IF(Tabla2[[#This Row],[Productos ]]="","",CONCATENATE(Tabla2[[#This Row],[POA]],".",Tabla2[[#This Row],[SRS]],".",Tabla2[[#This Row],[AREA]],".",Tabla2[[#This Row],[TIPO]]))</f>
        <v/>
      </c>
      <c r="C439" s="91" t="str">
        <f>IF(Tabla2[[#This Row],[Productos ]]="","",'[1]Formulario PPGR1'!#REF!)</f>
        <v/>
      </c>
      <c r="D439" s="91" t="str">
        <f>IF(Tabla2[[#This Row],[Productos ]]="","",'[1]Formulario PPGR1'!#REF!)</f>
        <v/>
      </c>
      <c r="E439" s="91" t="str">
        <f>IF(Tabla2[[#This Row],[Productos ]]="","",'[1]Formulario PPGR1'!#REF!)</f>
        <v/>
      </c>
      <c r="F439" s="91" t="str">
        <f>IF(Tabla2[[#This Row],[Productos ]]="","",'[1]Formulario PPGR1'!#REF!)</f>
        <v/>
      </c>
      <c r="G439" s="92"/>
      <c r="H439" s="92"/>
      <c r="I439" s="92"/>
      <c r="J439" s="93"/>
      <c r="K439" s="93"/>
      <c r="L439" s="93"/>
      <c r="M439" s="93"/>
      <c r="N439" s="93"/>
      <c r="O439" s="93"/>
      <c r="P439" s="93"/>
      <c r="Q439" s="93"/>
      <c r="R439" s="93"/>
      <c r="S439" s="93"/>
      <c r="T439" s="93"/>
      <c r="U439" s="93"/>
      <c r="V439" s="94">
        <f>SUM(Tabla2[[#This Row],[Ene]:[Dic]])</f>
        <v>0</v>
      </c>
      <c r="W439" s="81"/>
      <c r="X439" s="81"/>
      <c r="Y439" s="92"/>
      <c r="Z439" s="95"/>
    </row>
    <row r="440" spans="2:26" s="39" customFormat="1" hidden="1" x14ac:dyDescent="0.2">
      <c r="B440" s="91" t="str">
        <f>IF(Tabla2[[#This Row],[Productos ]]="","",CONCATENATE(Tabla2[[#This Row],[POA]],".",Tabla2[[#This Row],[SRS]],".",Tabla2[[#This Row],[AREA]],".",Tabla2[[#This Row],[TIPO]]))</f>
        <v/>
      </c>
      <c r="C440" s="91" t="str">
        <f>IF(Tabla2[[#This Row],[Productos ]]="","",'[1]Formulario PPGR1'!#REF!)</f>
        <v/>
      </c>
      <c r="D440" s="91" t="str">
        <f>IF(Tabla2[[#This Row],[Productos ]]="","",'[1]Formulario PPGR1'!#REF!)</f>
        <v/>
      </c>
      <c r="E440" s="91" t="str">
        <f>IF(Tabla2[[#This Row],[Productos ]]="","",'[1]Formulario PPGR1'!#REF!)</f>
        <v/>
      </c>
      <c r="F440" s="91" t="str">
        <f>IF(Tabla2[[#This Row],[Productos ]]="","",'[1]Formulario PPGR1'!#REF!)</f>
        <v/>
      </c>
      <c r="G440" s="92"/>
      <c r="H440" s="92"/>
      <c r="I440" s="92"/>
      <c r="J440" s="93"/>
      <c r="K440" s="93"/>
      <c r="L440" s="93"/>
      <c r="M440" s="93"/>
      <c r="N440" s="93"/>
      <c r="O440" s="93"/>
      <c r="P440" s="93"/>
      <c r="Q440" s="93"/>
      <c r="R440" s="93"/>
      <c r="S440" s="93"/>
      <c r="T440" s="93"/>
      <c r="U440" s="93"/>
      <c r="V440" s="94">
        <f>SUM(Tabla2[[#This Row],[Ene]:[Dic]])</f>
        <v>0</v>
      </c>
      <c r="W440" s="81"/>
      <c r="X440" s="81"/>
      <c r="Y440" s="92"/>
      <c r="Z440" s="95"/>
    </row>
    <row r="441" spans="2:26" s="39" customFormat="1" hidden="1" x14ac:dyDescent="0.2">
      <c r="B441" s="91" t="str">
        <f>IF(Tabla2[[#This Row],[Productos ]]="","",CONCATENATE(Tabla2[[#This Row],[POA]],".",Tabla2[[#This Row],[SRS]],".",Tabla2[[#This Row],[AREA]],".",Tabla2[[#This Row],[TIPO]]))</f>
        <v/>
      </c>
      <c r="C441" s="91" t="str">
        <f>IF(Tabla2[[#This Row],[Productos ]]="","",'[1]Formulario PPGR1'!#REF!)</f>
        <v/>
      </c>
      <c r="D441" s="91" t="str">
        <f>IF(Tabla2[[#This Row],[Productos ]]="","",'[1]Formulario PPGR1'!#REF!)</f>
        <v/>
      </c>
      <c r="E441" s="91" t="str">
        <f>IF(Tabla2[[#This Row],[Productos ]]="","",'[1]Formulario PPGR1'!#REF!)</f>
        <v/>
      </c>
      <c r="F441" s="91" t="str">
        <f>IF(Tabla2[[#This Row],[Productos ]]="","",'[1]Formulario PPGR1'!#REF!)</f>
        <v/>
      </c>
      <c r="G441" s="92"/>
      <c r="H441" s="92"/>
      <c r="I441" s="92"/>
      <c r="J441" s="93"/>
      <c r="K441" s="93"/>
      <c r="L441" s="93"/>
      <c r="M441" s="93"/>
      <c r="N441" s="93"/>
      <c r="O441" s="93"/>
      <c r="P441" s="93"/>
      <c r="Q441" s="93"/>
      <c r="R441" s="93"/>
      <c r="S441" s="93"/>
      <c r="T441" s="93"/>
      <c r="U441" s="93"/>
      <c r="V441" s="94">
        <f>SUM(Tabla2[[#This Row],[Ene]:[Dic]])</f>
        <v>0</v>
      </c>
      <c r="W441" s="81"/>
      <c r="X441" s="81"/>
      <c r="Y441" s="92"/>
      <c r="Z441" s="95"/>
    </row>
    <row r="442" spans="2:26" s="39" customFormat="1" hidden="1" x14ac:dyDescent="0.2">
      <c r="B442" s="91" t="str">
        <f>IF(Tabla2[[#This Row],[Productos ]]="","",CONCATENATE(Tabla2[[#This Row],[POA]],".",Tabla2[[#This Row],[SRS]],".",Tabla2[[#This Row],[AREA]],".",Tabla2[[#This Row],[TIPO]]))</f>
        <v/>
      </c>
      <c r="C442" s="91" t="str">
        <f>IF(Tabla2[[#This Row],[Productos ]]="","",'[1]Formulario PPGR1'!#REF!)</f>
        <v/>
      </c>
      <c r="D442" s="91" t="str">
        <f>IF(Tabla2[[#This Row],[Productos ]]="","",'[1]Formulario PPGR1'!#REF!)</f>
        <v/>
      </c>
      <c r="E442" s="91" t="str">
        <f>IF(Tabla2[[#This Row],[Productos ]]="","",'[1]Formulario PPGR1'!#REF!)</f>
        <v/>
      </c>
      <c r="F442" s="91" t="str">
        <f>IF(Tabla2[[#This Row],[Productos ]]="","",'[1]Formulario PPGR1'!#REF!)</f>
        <v/>
      </c>
      <c r="G442" s="92"/>
      <c r="H442" s="92"/>
      <c r="I442" s="92"/>
      <c r="J442" s="93"/>
      <c r="K442" s="93"/>
      <c r="L442" s="93"/>
      <c r="M442" s="93"/>
      <c r="N442" s="93"/>
      <c r="O442" s="93"/>
      <c r="P442" s="93"/>
      <c r="Q442" s="93"/>
      <c r="R442" s="93"/>
      <c r="S442" s="93"/>
      <c r="T442" s="93"/>
      <c r="U442" s="93"/>
      <c r="V442" s="94">
        <f>SUM(Tabla2[[#This Row],[Ene]:[Dic]])</f>
        <v>0</v>
      </c>
      <c r="W442" s="81"/>
      <c r="X442" s="81"/>
      <c r="Y442" s="92"/>
      <c r="Z442" s="95"/>
    </row>
    <row r="443" spans="2:26" s="39" customFormat="1" hidden="1" x14ac:dyDescent="0.2">
      <c r="B443" s="91" t="str">
        <f>IF(Tabla2[[#This Row],[Productos ]]="","",CONCATENATE(Tabla2[[#This Row],[POA]],".",Tabla2[[#This Row],[SRS]],".",Tabla2[[#This Row],[AREA]],".",Tabla2[[#This Row],[TIPO]]))</f>
        <v/>
      </c>
      <c r="C443" s="91" t="str">
        <f>IF(Tabla2[[#This Row],[Productos ]]="","",'[1]Formulario PPGR1'!#REF!)</f>
        <v/>
      </c>
      <c r="D443" s="91" t="str">
        <f>IF(Tabla2[[#This Row],[Productos ]]="","",'[1]Formulario PPGR1'!#REF!)</f>
        <v/>
      </c>
      <c r="E443" s="91" t="str">
        <f>IF(Tabla2[[#This Row],[Productos ]]="","",'[1]Formulario PPGR1'!#REF!)</f>
        <v/>
      </c>
      <c r="F443" s="91" t="str">
        <f>IF(Tabla2[[#This Row],[Productos ]]="","",'[1]Formulario PPGR1'!#REF!)</f>
        <v/>
      </c>
      <c r="G443" s="92"/>
      <c r="H443" s="92"/>
      <c r="I443" s="92"/>
      <c r="J443" s="93"/>
      <c r="K443" s="93"/>
      <c r="L443" s="93"/>
      <c r="M443" s="93"/>
      <c r="N443" s="93"/>
      <c r="O443" s="93"/>
      <c r="P443" s="93"/>
      <c r="Q443" s="93"/>
      <c r="R443" s="93"/>
      <c r="S443" s="93"/>
      <c r="T443" s="93"/>
      <c r="U443" s="93"/>
      <c r="V443" s="94">
        <f>SUM(Tabla2[[#This Row],[Ene]:[Dic]])</f>
        <v>0</v>
      </c>
      <c r="W443" s="81"/>
      <c r="X443" s="81"/>
      <c r="Y443" s="92"/>
      <c r="Z443" s="95"/>
    </row>
    <row r="444" spans="2:26" s="39" customFormat="1" hidden="1" x14ac:dyDescent="0.2">
      <c r="B444" s="91" t="str">
        <f>IF(Tabla2[[#This Row],[Productos ]]="","",CONCATENATE(Tabla2[[#This Row],[POA]],".",Tabla2[[#This Row],[SRS]],".",Tabla2[[#This Row],[AREA]],".",Tabla2[[#This Row],[TIPO]]))</f>
        <v/>
      </c>
      <c r="C444" s="91" t="str">
        <f>IF(Tabla2[[#This Row],[Productos ]]="","",'[1]Formulario PPGR1'!#REF!)</f>
        <v/>
      </c>
      <c r="D444" s="91" t="str">
        <f>IF(Tabla2[[#This Row],[Productos ]]="","",'[1]Formulario PPGR1'!#REF!)</f>
        <v/>
      </c>
      <c r="E444" s="91" t="str">
        <f>IF(Tabla2[[#This Row],[Productos ]]="","",'[1]Formulario PPGR1'!#REF!)</f>
        <v/>
      </c>
      <c r="F444" s="91" t="str">
        <f>IF(Tabla2[[#This Row],[Productos ]]="","",'[1]Formulario PPGR1'!#REF!)</f>
        <v/>
      </c>
      <c r="G444" s="92"/>
      <c r="H444" s="92"/>
      <c r="I444" s="92"/>
      <c r="J444" s="93"/>
      <c r="K444" s="93"/>
      <c r="L444" s="93"/>
      <c r="M444" s="93"/>
      <c r="N444" s="93"/>
      <c r="O444" s="93"/>
      <c r="P444" s="93"/>
      <c r="Q444" s="93"/>
      <c r="R444" s="93"/>
      <c r="S444" s="93"/>
      <c r="T444" s="93"/>
      <c r="U444" s="93"/>
      <c r="V444" s="94">
        <f>SUM(Tabla2[[#This Row],[Ene]:[Dic]])</f>
        <v>0</v>
      </c>
      <c r="W444" s="81"/>
      <c r="X444" s="81"/>
      <c r="Y444" s="92"/>
      <c r="Z444" s="95"/>
    </row>
    <row r="445" spans="2:26" s="39" customFormat="1" hidden="1" x14ac:dyDescent="0.2">
      <c r="B445" s="91" t="str">
        <f>IF(Tabla2[[#This Row],[Productos ]]="","",CONCATENATE(Tabla2[[#This Row],[POA]],".",Tabla2[[#This Row],[SRS]],".",Tabla2[[#This Row],[AREA]],".",Tabla2[[#This Row],[TIPO]]))</f>
        <v/>
      </c>
      <c r="C445" s="91" t="str">
        <f>IF(Tabla2[[#This Row],[Productos ]]="","",'[1]Formulario PPGR1'!#REF!)</f>
        <v/>
      </c>
      <c r="D445" s="91" t="str">
        <f>IF(Tabla2[[#This Row],[Productos ]]="","",'[1]Formulario PPGR1'!#REF!)</f>
        <v/>
      </c>
      <c r="E445" s="91" t="str">
        <f>IF(Tabla2[[#This Row],[Productos ]]="","",'[1]Formulario PPGR1'!#REF!)</f>
        <v/>
      </c>
      <c r="F445" s="91" t="str">
        <f>IF(Tabla2[[#This Row],[Productos ]]="","",'[1]Formulario PPGR1'!#REF!)</f>
        <v/>
      </c>
      <c r="G445" s="92"/>
      <c r="H445" s="92"/>
      <c r="I445" s="92"/>
      <c r="J445" s="93"/>
      <c r="K445" s="93"/>
      <c r="L445" s="93"/>
      <c r="M445" s="93"/>
      <c r="N445" s="93"/>
      <c r="O445" s="93"/>
      <c r="P445" s="93"/>
      <c r="Q445" s="93"/>
      <c r="R445" s="93"/>
      <c r="S445" s="93"/>
      <c r="T445" s="93"/>
      <c r="U445" s="93"/>
      <c r="V445" s="94">
        <f>SUM(Tabla2[[#This Row],[Ene]:[Dic]])</f>
        <v>0</v>
      </c>
      <c r="W445" s="81"/>
      <c r="X445" s="81"/>
      <c r="Y445" s="92"/>
      <c r="Z445" s="95"/>
    </row>
    <row r="446" spans="2:26" s="39" customFormat="1" hidden="1" x14ac:dyDescent="0.2">
      <c r="B446" s="91" t="str">
        <f>IF(Tabla2[[#This Row],[Productos ]]="","",CONCATENATE(Tabla2[[#This Row],[POA]],".",Tabla2[[#This Row],[SRS]],".",Tabla2[[#This Row],[AREA]],".",Tabla2[[#This Row],[TIPO]]))</f>
        <v/>
      </c>
      <c r="C446" s="91" t="str">
        <f>IF(Tabla2[[#This Row],[Productos ]]="","",'[1]Formulario PPGR1'!#REF!)</f>
        <v/>
      </c>
      <c r="D446" s="91" t="str">
        <f>IF(Tabla2[[#This Row],[Productos ]]="","",'[1]Formulario PPGR1'!#REF!)</f>
        <v/>
      </c>
      <c r="E446" s="91" t="str">
        <f>IF(Tabla2[[#This Row],[Productos ]]="","",'[1]Formulario PPGR1'!#REF!)</f>
        <v/>
      </c>
      <c r="F446" s="91" t="str">
        <f>IF(Tabla2[[#This Row],[Productos ]]="","",'[1]Formulario PPGR1'!#REF!)</f>
        <v/>
      </c>
      <c r="G446" s="92"/>
      <c r="H446" s="92"/>
      <c r="I446" s="92"/>
      <c r="J446" s="93"/>
      <c r="K446" s="93"/>
      <c r="L446" s="93"/>
      <c r="M446" s="93"/>
      <c r="N446" s="93"/>
      <c r="O446" s="93"/>
      <c r="P446" s="93"/>
      <c r="Q446" s="93"/>
      <c r="R446" s="93"/>
      <c r="S446" s="93"/>
      <c r="T446" s="93"/>
      <c r="U446" s="93"/>
      <c r="V446" s="94">
        <f>SUM(Tabla2[[#This Row],[Ene]:[Dic]])</f>
        <v>0</v>
      </c>
      <c r="W446" s="81"/>
      <c r="X446" s="81"/>
      <c r="Y446" s="92"/>
      <c r="Z446" s="95"/>
    </row>
    <row r="447" spans="2:26" s="39" customFormat="1" hidden="1" x14ac:dyDescent="0.2">
      <c r="B447" s="91" t="str">
        <f>IF(Tabla2[[#This Row],[Productos ]]="","",CONCATENATE(Tabla2[[#This Row],[POA]],".",Tabla2[[#This Row],[SRS]],".",Tabla2[[#This Row],[AREA]],".",Tabla2[[#This Row],[TIPO]]))</f>
        <v/>
      </c>
      <c r="C447" s="91" t="str">
        <f>IF(Tabla2[[#This Row],[Productos ]]="","",'[1]Formulario PPGR1'!#REF!)</f>
        <v/>
      </c>
      <c r="D447" s="91" t="str">
        <f>IF(Tabla2[[#This Row],[Productos ]]="","",'[1]Formulario PPGR1'!#REF!)</f>
        <v/>
      </c>
      <c r="E447" s="91" t="str">
        <f>IF(Tabla2[[#This Row],[Productos ]]="","",'[1]Formulario PPGR1'!#REF!)</f>
        <v/>
      </c>
      <c r="F447" s="91" t="str">
        <f>IF(Tabla2[[#This Row],[Productos ]]="","",'[1]Formulario PPGR1'!#REF!)</f>
        <v/>
      </c>
      <c r="G447" s="92"/>
      <c r="H447" s="92"/>
      <c r="I447" s="92"/>
      <c r="J447" s="93"/>
      <c r="K447" s="93"/>
      <c r="L447" s="93"/>
      <c r="M447" s="93"/>
      <c r="N447" s="93"/>
      <c r="O447" s="93"/>
      <c r="P447" s="93"/>
      <c r="Q447" s="93"/>
      <c r="R447" s="93"/>
      <c r="S447" s="93"/>
      <c r="T447" s="93"/>
      <c r="U447" s="93"/>
      <c r="V447" s="94">
        <f>SUM(Tabla2[[#This Row],[Ene]:[Dic]])</f>
        <v>0</v>
      </c>
      <c r="W447" s="81"/>
      <c r="X447" s="81"/>
      <c r="Y447" s="92"/>
      <c r="Z447" s="95"/>
    </row>
    <row r="448" spans="2:26" s="39" customFormat="1" hidden="1" x14ac:dyDescent="0.2">
      <c r="B448" s="91" t="str">
        <f>IF(Tabla2[[#This Row],[Productos ]]="","",CONCATENATE(Tabla2[[#This Row],[POA]],".",Tabla2[[#This Row],[SRS]],".",Tabla2[[#This Row],[AREA]],".",Tabla2[[#This Row],[TIPO]]))</f>
        <v/>
      </c>
      <c r="C448" s="91" t="str">
        <f>IF(Tabla2[[#This Row],[Productos ]]="","",'[1]Formulario PPGR1'!#REF!)</f>
        <v/>
      </c>
      <c r="D448" s="91" t="str">
        <f>IF(Tabla2[[#This Row],[Productos ]]="","",'[1]Formulario PPGR1'!#REF!)</f>
        <v/>
      </c>
      <c r="E448" s="91" t="str">
        <f>IF(Tabla2[[#This Row],[Productos ]]="","",'[1]Formulario PPGR1'!#REF!)</f>
        <v/>
      </c>
      <c r="F448" s="91" t="str">
        <f>IF(Tabla2[[#This Row],[Productos ]]="","",'[1]Formulario PPGR1'!#REF!)</f>
        <v/>
      </c>
      <c r="G448" s="92"/>
      <c r="H448" s="92"/>
      <c r="I448" s="92"/>
      <c r="J448" s="93"/>
      <c r="K448" s="93"/>
      <c r="L448" s="93"/>
      <c r="M448" s="93"/>
      <c r="N448" s="93"/>
      <c r="O448" s="93"/>
      <c r="P448" s="93"/>
      <c r="Q448" s="93"/>
      <c r="R448" s="93"/>
      <c r="S448" s="93"/>
      <c r="T448" s="93"/>
      <c r="U448" s="93"/>
      <c r="V448" s="94">
        <f>SUM(Tabla2[[#This Row],[Ene]:[Dic]])</f>
        <v>0</v>
      </c>
      <c r="W448" s="81"/>
      <c r="X448" s="81"/>
      <c r="Y448" s="92"/>
      <c r="Z448" s="95"/>
    </row>
    <row r="449" spans="2:26" s="39" customFormat="1" hidden="1" x14ac:dyDescent="0.2">
      <c r="B449" s="91" t="str">
        <f>IF(Tabla2[[#This Row],[Productos ]]="","",CONCATENATE(Tabla2[[#This Row],[POA]],".",Tabla2[[#This Row],[SRS]],".",Tabla2[[#This Row],[AREA]],".",Tabla2[[#This Row],[TIPO]]))</f>
        <v/>
      </c>
      <c r="C449" s="91" t="str">
        <f>IF(Tabla2[[#This Row],[Productos ]]="","",'[1]Formulario PPGR1'!#REF!)</f>
        <v/>
      </c>
      <c r="D449" s="91" t="str">
        <f>IF(Tabla2[[#This Row],[Productos ]]="","",'[1]Formulario PPGR1'!#REF!)</f>
        <v/>
      </c>
      <c r="E449" s="91" t="str">
        <f>IF(Tabla2[[#This Row],[Productos ]]="","",'[1]Formulario PPGR1'!#REF!)</f>
        <v/>
      </c>
      <c r="F449" s="91" t="str">
        <f>IF(Tabla2[[#This Row],[Productos ]]="","",'[1]Formulario PPGR1'!#REF!)</f>
        <v/>
      </c>
      <c r="G449" s="92"/>
      <c r="H449" s="92"/>
      <c r="I449" s="92"/>
      <c r="J449" s="93"/>
      <c r="K449" s="93"/>
      <c r="L449" s="93"/>
      <c r="M449" s="93"/>
      <c r="N449" s="93"/>
      <c r="O449" s="93"/>
      <c r="P449" s="93"/>
      <c r="Q449" s="93"/>
      <c r="R449" s="93"/>
      <c r="S449" s="93"/>
      <c r="T449" s="93"/>
      <c r="U449" s="93"/>
      <c r="V449" s="94">
        <f>SUM(Tabla2[[#This Row],[Ene]:[Dic]])</f>
        <v>0</v>
      </c>
      <c r="W449" s="81"/>
      <c r="X449" s="81"/>
      <c r="Y449" s="92"/>
      <c r="Z449" s="95"/>
    </row>
    <row r="450" spans="2:26" s="39" customFormat="1" hidden="1" x14ac:dyDescent="0.2">
      <c r="B450" s="91" t="str">
        <f>IF(Tabla2[[#This Row],[Productos ]]="","",CONCATENATE(Tabla2[[#This Row],[POA]],".",Tabla2[[#This Row],[SRS]],".",Tabla2[[#This Row],[AREA]],".",Tabla2[[#This Row],[TIPO]]))</f>
        <v/>
      </c>
      <c r="C450" s="91" t="str">
        <f>IF(Tabla2[[#This Row],[Productos ]]="","",'[1]Formulario PPGR1'!#REF!)</f>
        <v/>
      </c>
      <c r="D450" s="91" t="str">
        <f>IF(Tabla2[[#This Row],[Productos ]]="","",'[1]Formulario PPGR1'!#REF!)</f>
        <v/>
      </c>
      <c r="E450" s="91" t="str">
        <f>IF(Tabla2[[#This Row],[Productos ]]="","",'[1]Formulario PPGR1'!#REF!)</f>
        <v/>
      </c>
      <c r="F450" s="91" t="str">
        <f>IF(Tabla2[[#This Row],[Productos ]]="","",'[1]Formulario PPGR1'!#REF!)</f>
        <v/>
      </c>
      <c r="G450" s="92"/>
      <c r="H450" s="92"/>
      <c r="I450" s="107"/>
      <c r="J450" s="93"/>
      <c r="K450" s="93"/>
      <c r="L450" s="93"/>
      <c r="M450" s="93"/>
      <c r="N450" s="93"/>
      <c r="O450" s="93"/>
      <c r="P450" s="93"/>
      <c r="Q450" s="93"/>
      <c r="R450" s="93"/>
      <c r="S450" s="93"/>
      <c r="T450" s="93"/>
      <c r="U450" s="93"/>
      <c r="V450" s="94">
        <f>SUM(Tabla2[[#This Row],[Ene]:[Dic]])</f>
        <v>0</v>
      </c>
      <c r="W450" s="81"/>
      <c r="X450" s="81"/>
      <c r="Y450" s="92"/>
      <c r="Z450" s="95"/>
    </row>
    <row r="451" spans="2:26" s="39" customFormat="1" hidden="1" x14ac:dyDescent="0.2">
      <c r="B451" s="91" t="str">
        <f>IF(Tabla2[[#This Row],[Productos ]]="","",CONCATENATE(Tabla2[[#This Row],[POA]],".",Tabla2[[#This Row],[SRS]],".",Tabla2[[#This Row],[AREA]],".",Tabla2[[#This Row],[TIPO]]))</f>
        <v/>
      </c>
      <c r="C451" s="91" t="str">
        <f>IF(Tabla2[[#This Row],[Productos ]]="","",'[1]Formulario PPGR1'!#REF!)</f>
        <v/>
      </c>
      <c r="D451" s="91" t="str">
        <f>IF(Tabla2[[#This Row],[Productos ]]="","",'[1]Formulario PPGR1'!#REF!)</f>
        <v/>
      </c>
      <c r="E451" s="91" t="str">
        <f>IF(Tabla2[[#This Row],[Productos ]]="","",'[1]Formulario PPGR1'!#REF!)</f>
        <v/>
      </c>
      <c r="F451" s="91" t="str">
        <f>IF(Tabla2[[#This Row],[Productos ]]="","",'[1]Formulario PPGR1'!#REF!)</f>
        <v/>
      </c>
      <c r="G451" s="92"/>
      <c r="H451" s="92"/>
      <c r="I451" s="107"/>
      <c r="J451" s="93"/>
      <c r="K451" s="93"/>
      <c r="L451" s="93"/>
      <c r="M451" s="93"/>
      <c r="N451" s="93"/>
      <c r="O451" s="93"/>
      <c r="P451" s="93"/>
      <c r="Q451" s="93"/>
      <c r="R451" s="93"/>
      <c r="S451" s="93"/>
      <c r="T451" s="93"/>
      <c r="U451" s="93"/>
      <c r="V451" s="94">
        <f>SUM(Tabla2[[#This Row],[Ene]:[Dic]])</f>
        <v>0</v>
      </c>
      <c r="W451" s="81"/>
      <c r="X451" s="81"/>
      <c r="Y451" s="92"/>
      <c r="Z451" s="95"/>
    </row>
    <row r="452" spans="2:26" s="39" customFormat="1" hidden="1" x14ac:dyDescent="0.2">
      <c r="B452" s="91" t="str">
        <f>IF(Tabla2[[#This Row],[Productos ]]="","",CONCATENATE(Tabla2[[#This Row],[POA]],".",Tabla2[[#This Row],[SRS]],".",Tabla2[[#This Row],[AREA]],".",Tabla2[[#This Row],[TIPO]]))</f>
        <v/>
      </c>
      <c r="C452" s="91" t="str">
        <f>IF(Tabla2[[#This Row],[Productos ]]="","",'[1]Formulario PPGR1'!#REF!)</f>
        <v/>
      </c>
      <c r="D452" s="91" t="str">
        <f>IF(Tabla2[[#This Row],[Productos ]]="","",'[1]Formulario PPGR1'!#REF!)</f>
        <v/>
      </c>
      <c r="E452" s="91" t="str">
        <f>IF(Tabla2[[#This Row],[Productos ]]="","",'[1]Formulario PPGR1'!#REF!)</f>
        <v/>
      </c>
      <c r="F452" s="91" t="str">
        <f>IF(Tabla2[[#This Row],[Productos ]]="","",'[1]Formulario PPGR1'!#REF!)</f>
        <v/>
      </c>
      <c r="G452" s="92"/>
      <c r="H452" s="92"/>
      <c r="I452" s="107"/>
      <c r="J452" s="93"/>
      <c r="K452" s="93"/>
      <c r="L452" s="93"/>
      <c r="M452" s="93"/>
      <c r="N452" s="93"/>
      <c r="O452" s="93"/>
      <c r="P452" s="93"/>
      <c r="Q452" s="93"/>
      <c r="R452" s="93"/>
      <c r="S452" s="93"/>
      <c r="T452" s="93"/>
      <c r="U452" s="93"/>
      <c r="V452" s="94">
        <f>SUM(Tabla2[[#This Row],[Ene]:[Dic]])</f>
        <v>0</v>
      </c>
      <c r="W452" s="81"/>
      <c r="X452" s="81"/>
      <c r="Y452" s="92"/>
      <c r="Z452" s="95"/>
    </row>
    <row r="453" spans="2:26" s="39" customFormat="1" hidden="1" x14ac:dyDescent="0.2">
      <c r="B453" s="91" t="str">
        <f>IF(Tabla2[[#This Row],[Productos ]]="","",CONCATENATE(Tabla2[[#This Row],[POA]],".",Tabla2[[#This Row],[SRS]],".",Tabla2[[#This Row],[AREA]],".",Tabla2[[#This Row],[TIPO]]))</f>
        <v/>
      </c>
      <c r="C453" s="91" t="str">
        <f>IF(Tabla2[[#This Row],[Productos ]]="","",'[1]Formulario PPGR1'!#REF!)</f>
        <v/>
      </c>
      <c r="D453" s="91" t="str">
        <f>IF(Tabla2[[#This Row],[Productos ]]="","",'[1]Formulario PPGR1'!#REF!)</f>
        <v/>
      </c>
      <c r="E453" s="91" t="str">
        <f>IF(Tabla2[[#This Row],[Productos ]]="","",'[1]Formulario PPGR1'!#REF!)</f>
        <v/>
      </c>
      <c r="F453" s="91" t="str">
        <f>IF(Tabla2[[#This Row],[Productos ]]="","",'[1]Formulario PPGR1'!#REF!)</f>
        <v/>
      </c>
      <c r="G453" s="92"/>
      <c r="H453" s="92"/>
      <c r="I453" s="107"/>
      <c r="J453" s="93"/>
      <c r="K453" s="93"/>
      <c r="L453" s="93"/>
      <c r="M453" s="93"/>
      <c r="N453" s="93"/>
      <c r="O453" s="93"/>
      <c r="P453" s="93"/>
      <c r="Q453" s="93"/>
      <c r="R453" s="93"/>
      <c r="S453" s="93"/>
      <c r="T453" s="93"/>
      <c r="U453" s="93"/>
      <c r="V453" s="94">
        <f>SUM(Tabla2[[#This Row],[Ene]:[Dic]])</f>
        <v>0</v>
      </c>
      <c r="W453" s="81"/>
      <c r="X453" s="81"/>
      <c r="Y453" s="92"/>
      <c r="Z453" s="95"/>
    </row>
    <row r="454" spans="2:26" s="39" customFormat="1" hidden="1" x14ac:dyDescent="0.2">
      <c r="B454" s="91" t="str">
        <f>IF(Tabla2[[#This Row],[Productos ]]="","",CONCATENATE(Tabla2[[#This Row],[POA]],".",Tabla2[[#This Row],[SRS]],".",Tabla2[[#This Row],[AREA]],".",Tabla2[[#This Row],[TIPO]]))</f>
        <v/>
      </c>
      <c r="C454" s="91" t="str">
        <f>IF(Tabla2[[#This Row],[Productos ]]="","",'[1]Formulario PPGR1'!#REF!)</f>
        <v/>
      </c>
      <c r="D454" s="91" t="str">
        <f>IF(Tabla2[[#This Row],[Productos ]]="","",'[1]Formulario PPGR1'!#REF!)</f>
        <v/>
      </c>
      <c r="E454" s="91" t="str">
        <f>IF(Tabla2[[#This Row],[Productos ]]="","",'[1]Formulario PPGR1'!#REF!)</f>
        <v/>
      </c>
      <c r="F454" s="91" t="str">
        <f>IF(Tabla2[[#This Row],[Productos ]]="","",'[1]Formulario PPGR1'!#REF!)</f>
        <v/>
      </c>
      <c r="G454" s="92"/>
      <c r="H454" s="92"/>
      <c r="I454" s="107"/>
      <c r="J454" s="93"/>
      <c r="K454" s="93"/>
      <c r="L454" s="93"/>
      <c r="M454" s="93"/>
      <c r="N454" s="93"/>
      <c r="O454" s="93"/>
      <c r="P454" s="93"/>
      <c r="Q454" s="93"/>
      <c r="R454" s="93"/>
      <c r="S454" s="93"/>
      <c r="T454" s="93"/>
      <c r="U454" s="93"/>
      <c r="V454" s="94">
        <f>SUM(Tabla2[[#This Row],[Ene]:[Dic]])</f>
        <v>0</v>
      </c>
      <c r="W454" s="81"/>
      <c r="X454" s="81"/>
      <c r="Y454" s="92"/>
      <c r="Z454" s="95"/>
    </row>
    <row r="455" spans="2:26" s="39" customFormat="1" hidden="1" x14ac:dyDescent="0.2">
      <c r="B455" s="91" t="str">
        <f>IF(Tabla2[[#This Row],[Productos ]]="","",CONCATENATE(Tabla2[[#This Row],[POA]],".",Tabla2[[#This Row],[SRS]],".",Tabla2[[#This Row],[AREA]],".",Tabla2[[#This Row],[TIPO]]))</f>
        <v/>
      </c>
      <c r="C455" s="91" t="str">
        <f>IF(Tabla2[[#This Row],[Productos ]]="","",'[1]Formulario PPGR1'!#REF!)</f>
        <v/>
      </c>
      <c r="D455" s="91" t="str">
        <f>IF(Tabla2[[#This Row],[Productos ]]="","",'[1]Formulario PPGR1'!#REF!)</f>
        <v/>
      </c>
      <c r="E455" s="91" t="str">
        <f>IF(Tabla2[[#This Row],[Productos ]]="","",'[1]Formulario PPGR1'!#REF!)</f>
        <v/>
      </c>
      <c r="F455" s="91" t="str">
        <f>IF(Tabla2[[#This Row],[Productos ]]="","",'[1]Formulario PPGR1'!#REF!)</f>
        <v/>
      </c>
      <c r="G455" s="92"/>
      <c r="H455" s="92"/>
      <c r="I455" s="92"/>
      <c r="J455" s="93"/>
      <c r="K455" s="93"/>
      <c r="L455" s="93"/>
      <c r="M455" s="93"/>
      <c r="N455" s="93"/>
      <c r="O455" s="93"/>
      <c r="P455" s="93"/>
      <c r="Q455" s="93"/>
      <c r="R455" s="93"/>
      <c r="S455" s="93"/>
      <c r="T455" s="93"/>
      <c r="U455" s="93"/>
      <c r="V455" s="94">
        <f>SUM(Tabla2[[#This Row],[Ene]:[Dic]])</f>
        <v>0</v>
      </c>
      <c r="W455" s="81"/>
      <c r="X455" s="81"/>
      <c r="Y455" s="92"/>
      <c r="Z455" s="95"/>
    </row>
    <row r="456" spans="2:26" s="39" customFormat="1" hidden="1" x14ac:dyDescent="0.2">
      <c r="B456" s="91" t="str">
        <f>IF(Tabla2[[#This Row],[Productos ]]="","",CONCATENATE(Tabla2[[#This Row],[POA]],".",Tabla2[[#This Row],[SRS]],".",Tabla2[[#This Row],[AREA]],".",Tabla2[[#This Row],[TIPO]]))</f>
        <v/>
      </c>
      <c r="C456" s="91" t="str">
        <f>IF(Tabla2[[#This Row],[Productos ]]="","",'[1]Formulario PPGR1'!#REF!)</f>
        <v/>
      </c>
      <c r="D456" s="91" t="str">
        <f>IF(Tabla2[[#This Row],[Productos ]]="","",'[1]Formulario PPGR1'!#REF!)</f>
        <v/>
      </c>
      <c r="E456" s="91" t="str">
        <f>IF(Tabla2[[#This Row],[Productos ]]="","",'[1]Formulario PPGR1'!#REF!)</f>
        <v/>
      </c>
      <c r="F456" s="91" t="str">
        <f>IF(Tabla2[[#This Row],[Productos ]]="","",'[1]Formulario PPGR1'!#REF!)</f>
        <v/>
      </c>
      <c r="G456" s="92"/>
      <c r="H456" s="92"/>
      <c r="I456" s="92"/>
      <c r="J456" s="93"/>
      <c r="K456" s="93"/>
      <c r="L456" s="93"/>
      <c r="M456" s="93"/>
      <c r="N456" s="93"/>
      <c r="O456" s="93"/>
      <c r="P456" s="93"/>
      <c r="Q456" s="93"/>
      <c r="R456" s="93"/>
      <c r="S456" s="93"/>
      <c r="T456" s="93"/>
      <c r="U456" s="93"/>
      <c r="V456" s="94">
        <f>SUM(Tabla2[[#This Row],[Ene]:[Dic]])</f>
        <v>0</v>
      </c>
      <c r="W456" s="81"/>
      <c r="X456" s="81"/>
      <c r="Y456" s="92"/>
      <c r="Z456" s="95"/>
    </row>
    <row r="457" spans="2:26" s="39" customFormat="1" hidden="1" x14ac:dyDescent="0.2">
      <c r="B457" s="91" t="str">
        <f>IF(Tabla2[[#This Row],[Productos ]]="","",CONCATENATE(Tabla2[[#This Row],[POA]],".",Tabla2[[#This Row],[SRS]],".",Tabla2[[#This Row],[AREA]],".",Tabla2[[#This Row],[TIPO]]))</f>
        <v/>
      </c>
      <c r="C457" s="91" t="str">
        <f>IF(Tabla2[[#This Row],[Productos ]]="","",'[1]Formulario PPGR1'!#REF!)</f>
        <v/>
      </c>
      <c r="D457" s="91" t="str">
        <f>IF(Tabla2[[#This Row],[Productos ]]="","",'[1]Formulario PPGR1'!#REF!)</f>
        <v/>
      </c>
      <c r="E457" s="91" t="str">
        <f>IF(Tabla2[[#This Row],[Productos ]]="","",'[1]Formulario PPGR1'!#REF!)</f>
        <v/>
      </c>
      <c r="F457" s="91" t="str">
        <f>IF(Tabla2[[#This Row],[Productos ]]="","",'[1]Formulario PPGR1'!#REF!)</f>
        <v/>
      </c>
      <c r="G457" s="92"/>
      <c r="H457" s="92"/>
      <c r="I457" s="92"/>
      <c r="J457" s="93"/>
      <c r="K457" s="93"/>
      <c r="L457" s="93"/>
      <c r="M457" s="93"/>
      <c r="N457" s="93"/>
      <c r="O457" s="93"/>
      <c r="P457" s="93"/>
      <c r="Q457" s="93"/>
      <c r="R457" s="93"/>
      <c r="S457" s="93"/>
      <c r="T457" s="93"/>
      <c r="U457" s="93"/>
      <c r="V457" s="94">
        <f>SUM(Tabla2[[#This Row],[Ene]:[Dic]])</f>
        <v>0</v>
      </c>
      <c r="W457" s="81"/>
      <c r="X457" s="81"/>
      <c r="Y457" s="92"/>
      <c r="Z457" s="95"/>
    </row>
    <row r="458" spans="2:26" s="39" customFormat="1" hidden="1" x14ac:dyDescent="0.2">
      <c r="B458" s="91" t="str">
        <f>IF(Tabla2[[#This Row],[Productos ]]="","",CONCATENATE(Tabla2[[#This Row],[POA]],".",Tabla2[[#This Row],[SRS]],".",Tabla2[[#This Row],[AREA]],".",Tabla2[[#This Row],[TIPO]]))</f>
        <v/>
      </c>
      <c r="C458" s="91" t="str">
        <f>IF(Tabla2[[#This Row],[Productos ]]="","",'[1]Formulario PPGR1'!#REF!)</f>
        <v/>
      </c>
      <c r="D458" s="91" t="str">
        <f>IF(Tabla2[[#This Row],[Productos ]]="","",'[1]Formulario PPGR1'!#REF!)</f>
        <v/>
      </c>
      <c r="E458" s="91" t="str">
        <f>IF(Tabla2[[#This Row],[Productos ]]="","",'[1]Formulario PPGR1'!#REF!)</f>
        <v/>
      </c>
      <c r="F458" s="91" t="str">
        <f>IF(Tabla2[[#This Row],[Productos ]]="","",'[1]Formulario PPGR1'!#REF!)</f>
        <v/>
      </c>
      <c r="G458" s="92"/>
      <c r="H458" s="92"/>
      <c r="I458" s="92"/>
      <c r="J458" s="93"/>
      <c r="K458" s="93"/>
      <c r="L458" s="93"/>
      <c r="M458" s="93"/>
      <c r="N458" s="93"/>
      <c r="O458" s="93"/>
      <c r="P458" s="93"/>
      <c r="Q458" s="93"/>
      <c r="R458" s="93"/>
      <c r="S458" s="93"/>
      <c r="T458" s="93"/>
      <c r="U458" s="93"/>
      <c r="V458" s="94">
        <f>SUM(Tabla2[[#This Row],[Ene]:[Dic]])</f>
        <v>0</v>
      </c>
      <c r="W458" s="81"/>
      <c r="X458" s="81"/>
      <c r="Y458" s="92"/>
      <c r="Z458" s="95"/>
    </row>
    <row r="459" spans="2:26" s="39" customFormat="1" hidden="1" x14ac:dyDescent="0.2">
      <c r="B459" s="91" t="str">
        <f>IF(Tabla2[[#This Row],[Productos ]]="","",CONCATENATE(Tabla2[[#This Row],[POA]],".",Tabla2[[#This Row],[SRS]],".",Tabla2[[#This Row],[AREA]],".",Tabla2[[#This Row],[TIPO]]))</f>
        <v/>
      </c>
      <c r="C459" s="91" t="str">
        <f>IF(Tabla2[[#This Row],[Productos ]]="","",'[1]Formulario PPGR1'!#REF!)</f>
        <v/>
      </c>
      <c r="D459" s="91" t="str">
        <f>IF(Tabla2[[#This Row],[Productos ]]="","",'[1]Formulario PPGR1'!#REF!)</f>
        <v/>
      </c>
      <c r="E459" s="91" t="str">
        <f>IF(Tabla2[[#This Row],[Productos ]]="","",'[1]Formulario PPGR1'!#REF!)</f>
        <v/>
      </c>
      <c r="F459" s="91" t="str">
        <f>IF(Tabla2[[#This Row],[Productos ]]="","",'[1]Formulario PPGR1'!#REF!)</f>
        <v/>
      </c>
      <c r="G459" s="92"/>
      <c r="H459" s="92"/>
      <c r="I459" s="92"/>
      <c r="J459" s="93"/>
      <c r="K459" s="93"/>
      <c r="L459" s="93"/>
      <c r="M459" s="93"/>
      <c r="N459" s="93"/>
      <c r="O459" s="93"/>
      <c r="P459" s="93"/>
      <c r="Q459" s="93"/>
      <c r="R459" s="93"/>
      <c r="S459" s="93"/>
      <c r="T459" s="93"/>
      <c r="U459" s="93"/>
      <c r="V459" s="94">
        <f>SUM(Tabla2[[#This Row],[Ene]:[Dic]])</f>
        <v>0</v>
      </c>
      <c r="W459" s="81"/>
      <c r="X459" s="81"/>
      <c r="Y459" s="92"/>
      <c r="Z459" s="95"/>
    </row>
    <row r="460" spans="2:26" s="39" customFormat="1" hidden="1" x14ac:dyDescent="0.2">
      <c r="B460" s="91" t="str">
        <f>IF(Tabla2[[#This Row],[Productos ]]="","",CONCATENATE(Tabla2[[#This Row],[POA]],".",Tabla2[[#This Row],[SRS]],".",Tabla2[[#This Row],[AREA]],".",Tabla2[[#This Row],[TIPO]]))</f>
        <v/>
      </c>
      <c r="C460" s="91" t="str">
        <f>IF(Tabla2[[#This Row],[Productos ]]="","",'[1]Formulario PPGR1'!#REF!)</f>
        <v/>
      </c>
      <c r="D460" s="91" t="str">
        <f>IF(Tabla2[[#This Row],[Productos ]]="","",'[1]Formulario PPGR1'!#REF!)</f>
        <v/>
      </c>
      <c r="E460" s="91" t="str">
        <f>IF(Tabla2[[#This Row],[Productos ]]="","",'[1]Formulario PPGR1'!#REF!)</f>
        <v/>
      </c>
      <c r="F460" s="91" t="str">
        <f>IF(Tabla2[[#This Row],[Productos ]]="","",'[1]Formulario PPGR1'!#REF!)</f>
        <v/>
      </c>
      <c r="G460" s="92"/>
      <c r="H460" s="92"/>
      <c r="I460" s="92"/>
      <c r="J460" s="93"/>
      <c r="K460" s="93"/>
      <c r="L460" s="93"/>
      <c r="M460" s="93"/>
      <c r="N460" s="93"/>
      <c r="O460" s="93"/>
      <c r="P460" s="93"/>
      <c r="Q460" s="93"/>
      <c r="R460" s="93"/>
      <c r="S460" s="93"/>
      <c r="T460" s="93"/>
      <c r="U460" s="93"/>
      <c r="V460" s="94">
        <f>SUM(Tabla2[[#This Row],[Ene]:[Dic]])</f>
        <v>0</v>
      </c>
      <c r="W460" s="81"/>
      <c r="X460" s="81"/>
      <c r="Y460" s="92"/>
      <c r="Z460" s="95"/>
    </row>
    <row r="461" spans="2:26" s="39" customFormat="1" hidden="1" x14ac:dyDescent="0.2">
      <c r="B461" s="91" t="str">
        <f>IF(Tabla2[[#This Row],[Productos ]]="","",CONCATENATE(Tabla2[[#This Row],[POA]],".",Tabla2[[#This Row],[SRS]],".",Tabla2[[#This Row],[AREA]],".",Tabla2[[#This Row],[TIPO]]))</f>
        <v/>
      </c>
      <c r="C461" s="91" t="str">
        <f>IF(Tabla2[[#This Row],[Productos ]]="","",'[1]Formulario PPGR1'!#REF!)</f>
        <v/>
      </c>
      <c r="D461" s="91" t="str">
        <f>IF(Tabla2[[#This Row],[Productos ]]="","",'[1]Formulario PPGR1'!#REF!)</f>
        <v/>
      </c>
      <c r="E461" s="91" t="str">
        <f>IF(Tabla2[[#This Row],[Productos ]]="","",'[1]Formulario PPGR1'!#REF!)</f>
        <v/>
      </c>
      <c r="F461" s="91" t="str">
        <f>IF(Tabla2[[#This Row],[Productos ]]="","",'[1]Formulario PPGR1'!#REF!)</f>
        <v/>
      </c>
      <c r="G461" s="92"/>
      <c r="H461" s="92"/>
      <c r="I461" s="92"/>
      <c r="J461" s="93"/>
      <c r="K461" s="93"/>
      <c r="L461" s="93"/>
      <c r="M461" s="93"/>
      <c r="N461" s="93"/>
      <c r="O461" s="93"/>
      <c r="P461" s="93"/>
      <c r="Q461" s="93"/>
      <c r="R461" s="93"/>
      <c r="S461" s="93"/>
      <c r="T461" s="93"/>
      <c r="U461" s="93"/>
      <c r="V461" s="94">
        <f>SUM(Tabla2[[#This Row],[Ene]:[Dic]])</f>
        <v>0</v>
      </c>
      <c r="W461" s="81"/>
      <c r="X461" s="81"/>
      <c r="Y461" s="92"/>
      <c r="Z461" s="95"/>
    </row>
    <row r="462" spans="2:26" s="39" customFormat="1" hidden="1" x14ac:dyDescent="0.2">
      <c r="B462" s="91" t="str">
        <f>IF(Tabla2[[#This Row],[Productos ]]="","",CONCATENATE(Tabla2[[#This Row],[POA]],".",Tabla2[[#This Row],[SRS]],".",Tabla2[[#This Row],[AREA]],".",Tabla2[[#This Row],[TIPO]]))</f>
        <v/>
      </c>
      <c r="C462" s="91" t="str">
        <f>IF(Tabla2[[#This Row],[Productos ]]="","",'[1]Formulario PPGR1'!#REF!)</f>
        <v/>
      </c>
      <c r="D462" s="91" t="str">
        <f>IF(Tabla2[[#This Row],[Productos ]]="","",'[1]Formulario PPGR1'!#REF!)</f>
        <v/>
      </c>
      <c r="E462" s="91" t="str">
        <f>IF(Tabla2[[#This Row],[Productos ]]="","",'[1]Formulario PPGR1'!#REF!)</f>
        <v/>
      </c>
      <c r="F462" s="91" t="str">
        <f>IF(Tabla2[[#This Row],[Productos ]]="","",'[1]Formulario PPGR1'!#REF!)</f>
        <v/>
      </c>
      <c r="G462" s="92"/>
      <c r="H462" s="92"/>
      <c r="I462" s="92"/>
      <c r="J462" s="93"/>
      <c r="K462" s="93"/>
      <c r="L462" s="93"/>
      <c r="M462" s="93"/>
      <c r="N462" s="93"/>
      <c r="O462" s="93"/>
      <c r="P462" s="93"/>
      <c r="Q462" s="93"/>
      <c r="R462" s="93"/>
      <c r="S462" s="93"/>
      <c r="T462" s="93"/>
      <c r="U462" s="93"/>
      <c r="V462" s="94">
        <f>SUM(Tabla2[[#This Row],[Ene]:[Dic]])</f>
        <v>0</v>
      </c>
      <c r="W462" s="81"/>
      <c r="X462" s="81"/>
      <c r="Y462" s="92"/>
      <c r="Z462" s="95"/>
    </row>
    <row r="463" spans="2:26" s="39" customFormat="1" hidden="1" x14ac:dyDescent="0.2">
      <c r="B463" s="91" t="str">
        <f>IF(Tabla2[[#This Row],[Productos ]]="","",CONCATENATE(Tabla2[[#This Row],[POA]],".",Tabla2[[#This Row],[SRS]],".",Tabla2[[#This Row],[AREA]],".",Tabla2[[#This Row],[TIPO]]))</f>
        <v/>
      </c>
      <c r="C463" s="91" t="str">
        <f>IF(Tabla2[[#This Row],[Productos ]]="","",'[1]Formulario PPGR1'!#REF!)</f>
        <v/>
      </c>
      <c r="D463" s="91" t="str">
        <f>IF(Tabla2[[#This Row],[Productos ]]="","",'[1]Formulario PPGR1'!#REF!)</f>
        <v/>
      </c>
      <c r="E463" s="91" t="str">
        <f>IF(Tabla2[[#This Row],[Productos ]]="","",'[1]Formulario PPGR1'!#REF!)</f>
        <v/>
      </c>
      <c r="F463" s="91" t="str">
        <f>IF(Tabla2[[#This Row],[Productos ]]="","",'[1]Formulario PPGR1'!#REF!)</f>
        <v/>
      </c>
      <c r="G463" s="92"/>
      <c r="H463" s="92"/>
      <c r="I463" s="92"/>
      <c r="J463" s="93"/>
      <c r="K463" s="93"/>
      <c r="L463" s="93"/>
      <c r="M463" s="93"/>
      <c r="N463" s="93"/>
      <c r="O463" s="93"/>
      <c r="P463" s="93"/>
      <c r="Q463" s="93"/>
      <c r="R463" s="93"/>
      <c r="S463" s="93"/>
      <c r="T463" s="93"/>
      <c r="U463" s="93"/>
      <c r="V463" s="94">
        <f>SUM(Tabla2[[#This Row],[Ene]:[Dic]])</f>
        <v>0</v>
      </c>
      <c r="W463" s="81"/>
      <c r="X463" s="81"/>
      <c r="Y463" s="92"/>
      <c r="Z463" s="95"/>
    </row>
    <row r="464" spans="2:26" s="39" customFormat="1" hidden="1" x14ac:dyDescent="0.2">
      <c r="B464" s="91" t="str">
        <f>IF(Tabla2[[#This Row],[Productos ]]="","",CONCATENATE(Tabla2[[#This Row],[POA]],".",Tabla2[[#This Row],[SRS]],".",Tabla2[[#This Row],[AREA]],".",Tabla2[[#This Row],[TIPO]]))</f>
        <v/>
      </c>
      <c r="C464" s="91" t="str">
        <f>IF(Tabla2[[#This Row],[Productos ]]="","",'[1]Formulario PPGR1'!#REF!)</f>
        <v/>
      </c>
      <c r="D464" s="91" t="str">
        <f>IF(Tabla2[[#This Row],[Productos ]]="","",'[1]Formulario PPGR1'!#REF!)</f>
        <v/>
      </c>
      <c r="E464" s="91" t="str">
        <f>IF(Tabla2[[#This Row],[Productos ]]="","",'[1]Formulario PPGR1'!#REF!)</f>
        <v/>
      </c>
      <c r="F464" s="91" t="str">
        <f>IF(Tabla2[[#This Row],[Productos ]]="","",'[1]Formulario PPGR1'!#REF!)</f>
        <v/>
      </c>
      <c r="G464" s="92"/>
      <c r="H464" s="92"/>
      <c r="I464" s="92"/>
      <c r="J464" s="93"/>
      <c r="K464" s="93"/>
      <c r="L464" s="93"/>
      <c r="M464" s="93"/>
      <c r="N464" s="93"/>
      <c r="O464" s="93"/>
      <c r="P464" s="93"/>
      <c r="Q464" s="93"/>
      <c r="R464" s="93"/>
      <c r="S464" s="93"/>
      <c r="T464" s="93"/>
      <c r="U464" s="93"/>
      <c r="V464" s="94">
        <f>SUM(Tabla2[[#This Row],[Ene]:[Dic]])</f>
        <v>0</v>
      </c>
      <c r="W464" s="81"/>
      <c r="X464" s="81"/>
      <c r="Y464" s="92"/>
      <c r="Z464" s="95"/>
    </row>
    <row r="465" spans="2:26" s="39" customFormat="1" hidden="1" x14ac:dyDescent="0.2">
      <c r="B465" s="91" t="str">
        <f>IF(Tabla2[[#This Row],[Productos ]]="","",CONCATENATE(Tabla2[[#This Row],[POA]],".",Tabla2[[#This Row],[SRS]],".",Tabla2[[#This Row],[AREA]],".",Tabla2[[#This Row],[TIPO]]))</f>
        <v/>
      </c>
      <c r="C465" s="91" t="str">
        <f>IF(Tabla2[[#This Row],[Productos ]]="","",'[1]Formulario PPGR1'!#REF!)</f>
        <v/>
      </c>
      <c r="D465" s="91" t="str">
        <f>IF(Tabla2[[#This Row],[Productos ]]="","",'[1]Formulario PPGR1'!#REF!)</f>
        <v/>
      </c>
      <c r="E465" s="91" t="str">
        <f>IF(Tabla2[[#This Row],[Productos ]]="","",'[1]Formulario PPGR1'!#REF!)</f>
        <v/>
      </c>
      <c r="F465" s="91" t="str">
        <f>IF(Tabla2[[#This Row],[Productos ]]="","",'[1]Formulario PPGR1'!#REF!)</f>
        <v/>
      </c>
      <c r="G465" s="92"/>
      <c r="H465" s="92"/>
      <c r="I465" s="92"/>
      <c r="J465" s="93"/>
      <c r="K465" s="93"/>
      <c r="L465" s="93"/>
      <c r="M465" s="93"/>
      <c r="N465" s="93"/>
      <c r="O465" s="93"/>
      <c r="P465" s="93"/>
      <c r="Q465" s="93"/>
      <c r="R465" s="93"/>
      <c r="S465" s="93"/>
      <c r="T465" s="93"/>
      <c r="U465" s="93"/>
      <c r="V465" s="94">
        <f>SUM(Tabla2[[#This Row],[Ene]:[Dic]])</f>
        <v>0</v>
      </c>
      <c r="W465" s="81"/>
      <c r="X465" s="81"/>
      <c r="Y465" s="92"/>
      <c r="Z465" s="95"/>
    </row>
    <row r="466" spans="2:26" s="39" customFormat="1" hidden="1" x14ac:dyDescent="0.2">
      <c r="B466" s="91" t="str">
        <f>IF(Tabla2[[#This Row],[Productos ]]="","",CONCATENATE(Tabla2[[#This Row],[POA]],".",Tabla2[[#This Row],[SRS]],".",Tabla2[[#This Row],[AREA]],".",Tabla2[[#This Row],[TIPO]]))</f>
        <v/>
      </c>
      <c r="C466" s="91" t="str">
        <f>IF(Tabla2[[#This Row],[Productos ]]="","",'[1]Formulario PPGR1'!#REF!)</f>
        <v/>
      </c>
      <c r="D466" s="91" t="str">
        <f>IF(Tabla2[[#This Row],[Productos ]]="","",'[1]Formulario PPGR1'!#REF!)</f>
        <v/>
      </c>
      <c r="E466" s="91" t="str">
        <f>IF(Tabla2[[#This Row],[Productos ]]="","",'[1]Formulario PPGR1'!#REF!)</f>
        <v/>
      </c>
      <c r="F466" s="91" t="str">
        <f>IF(Tabla2[[#This Row],[Productos ]]="","",'[1]Formulario PPGR1'!#REF!)</f>
        <v/>
      </c>
      <c r="G466" s="92"/>
      <c r="H466" s="92"/>
      <c r="I466" s="92"/>
      <c r="J466" s="93"/>
      <c r="K466" s="93"/>
      <c r="L466" s="93"/>
      <c r="M466" s="93"/>
      <c r="N466" s="93"/>
      <c r="O466" s="93"/>
      <c r="P466" s="93"/>
      <c r="Q466" s="93"/>
      <c r="R466" s="93"/>
      <c r="S466" s="93"/>
      <c r="T466" s="93"/>
      <c r="U466" s="93"/>
      <c r="V466" s="94">
        <f>SUM(Tabla2[[#This Row],[Ene]:[Dic]])</f>
        <v>0</v>
      </c>
      <c r="W466" s="81"/>
      <c r="X466" s="81"/>
      <c r="Y466" s="92"/>
      <c r="Z466" s="95"/>
    </row>
    <row r="467" spans="2:26" s="39" customFormat="1" hidden="1" x14ac:dyDescent="0.2">
      <c r="B467" s="91" t="str">
        <f>IF(Tabla2[[#This Row],[Productos ]]="","",CONCATENATE(Tabla2[[#This Row],[POA]],".",Tabla2[[#This Row],[SRS]],".",Tabla2[[#This Row],[AREA]],".",Tabla2[[#This Row],[TIPO]]))</f>
        <v/>
      </c>
      <c r="C467" s="91" t="str">
        <f>IF(Tabla2[[#This Row],[Productos ]]="","",'[1]Formulario PPGR1'!#REF!)</f>
        <v/>
      </c>
      <c r="D467" s="91" t="str">
        <f>IF(Tabla2[[#This Row],[Productos ]]="","",'[1]Formulario PPGR1'!#REF!)</f>
        <v/>
      </c>
      <c r="E467" s="91" t="str">
        <f>IF(Tabla2[[#This Row],[Productos ]]="","",'[1]Formulario PPGR1'!#REF!)</f>
        <v/>
      </c>
      <c r="F467" s="91" t="str">
        <f>IF(Tabla2[[#This Row],[Productos ]]="","",'[1]Formulario PPGR1'!#REF!)</f>
        <v/>
      </c>
      <c r="G467" s="92"/>
      <c r="H467" s="92"/>
      <c r="I467" s="92"/>
      <c r="J467" s="93"/>
      <c r="K467" s="93"/>
      <c r="L467" s="93"/>
      <c r="M467" s="93"/>
      <c r="N467" s="93"/>
      <c r="O467" s="93"/>
      <c r="P467" s="93"/>
      <c r="Q467" s="93"/>
      <c r="R467" s="93"/>
      <c r="S467" s="93"/>
      <c r="T467" s="93"/>
      <c r="U467" s="93"/>
      <c r="V467" s="94">
        <f>SUM(Tabla2[[#This Row],[Ene]:[Dic]])</f>
        <v>0</v>
      </c>
      <c r="W467" s="81"/>
      <c r="X467" s="81"/>
      <c r="Y467" s="92"/>
      <c r="Z467" s="95"/>
    </row>
    <row r="468" spans="2:26" s="39" customFormat="1" hidden="1" x14ac:dyDescent="0.2">
      <c r="B468" s="91" t="str">
        <f>IF(Tabla2[[#This Row],[Productos ]]="","",CONCATENATE(Tabla2[[#This Row],[POA]],".",Tabla2[[#This Row],[SRS]],".",Tabla2[[#This Row],[AREA]],".",Tabla2[[#This Row],[TIPO]]))</f>
        <v/>
      </c>
      <c r="C468" s="91" t="str">
        <f>IF(Tabla2[[#This Row],[Productos ]]="","",'[1]Formulario PPGR1'!#REF!)</f>
        <v/>
      </c>
      <c r="D468" s="91" t="str">
        <f>IF(Tabla2[[#This Row],[Productos ]]="","",'[1]Formulario PPGR1'!#REF!)</f>
        <v/>
      </c>
      <c r="E468" s="91" t="str">
        <f>IF(Tabla2[[#This Row],[Productos ]]="","",'[1]Formulario PPGR1'!#REF!)</f>
        <v/>
      </c>
      <c r="F468" s="91" t="str">
        <f>IF(Tabla2[[#This Row],[Productos ]]="","",'[1]Formulario PPGR1'!#REF!)</f>
        <v/>
      </c>
      <c r="G468" s="92"/>
      <c r="H468" s="92"/>
      <c r="I468" s="92"/>
      <c r="J468" s="93"/>
      <c r="K468" s="93"/>
      <c r="L468" s="93"/>
      <c r="M468" s="93"/>
      <c r="N468" s="93"/>
      <c r="O468" s="93"/>
      <c r="P468" s="93"/>
      <c r="Q468" s="93"/>
      <c r="R468" s="93"/>
      <c r="S468" s="93"/>
      <c r="T468" s="93"/>
      <c r="U468" s="93"/>
      <c r="V468" s="94">
        <f>SUM(Tabla2[[#This Row],[Ene]:[Dic]])</f>
        <v>0</v>
      </c>
      <c r="W468" s="81"/>
      <c r="X468" s="81"/>
      <c r="Y468" s="92"/>
      <c r="Z468" s="95"/>
    </row>
    <row r="469" spans="2:26" s="39" customFormat="1" hidden="1" x14ac:dyDescent="0.2">
      <c r="B469" s="91" t="str">
        <f>IF(Tabla2[[#This Row],[Productos ]]="","",CONCATENATE(Tabla2[[#This Row],[POA]],".",Tabla2[[#This Row],[SRS]],".",Tabla2[[#This Row],[AREA]],".",Tabla2[[#This Row],[TIPO]]))</f>
        <v/>
      </c>
      <c r="C469" s="91" t="str">
        <f>IF(Tabla2[[#This Row],[Productos ]]="","",'[1]Formulario PPGR1'!#REF!)</f>
        <v/>
      </c>
      <c r="D469" s="91" t="str">
        <f>IF(Tabla2[[#This Row],[Productos ]]="","",'[1]Formulario PPGR1'!#REF!)</f>
        <v/>
      </c>
      <c r="E469" s="91" t="str">
        <f>IF(Tabla2[[#This Row],[Productos ]]="","",'[1]Formulario PPGR1'!#REF!)</f>
        <v/>
      </c>
      <c r="F469" s="91" t="str">
        <f>IF(Tabla2[[#This Row],[Productos ]]="","",'[1]Formulario PPGR1'!#REF!)</f>
        <v/>
      </c>
      <c r="G469" s="92"/>
      <c r="H469" s="92"/>
      <c r="I469" s="92"/>
      <c r="J469" s="93"/>
      <c r="K469" s="93"/>
      <c r="L469" s="93"/>
      <c r="M469" s="93"/>
      <c r="N469" s="93"/>
      <c r="O469" s="93"/>
      <c r="P469" s="93"/>
      <c r="Q469" s="93"/>
      <c r="R469" s="93"/>
      <c r="S469" s="93"/>
      <c r="T469" s="93"/>
      <c r="U469" s="93"/>
      <c r="V469" s="94">
        <f>SUM(Tabla2[[#This Row],[Ene]:[Dic]])</f>
        <v>0</v>
      </c>
      <c r="W469" s="81"/>
      <c r="X469" s="81"/>
      <c r="Y469" s="92"/>
      <c r="Z469" s="95"/>
    </row>
    <row r="470" spans="2:26" s="39" customFormat="1" hidden="1" x14ac:dyDescent="0.2">
      <c r="B470" s="91" t="str">
        <f>IF(Tabla2[[#This Row],[Productos ]]="","",CONCATENATE(Tabla2[[#This Row],[POA]],".",Tabla2[[#This Row],[SRS]],".",Tabla2[[#This Row],[AREA]],".",Tabla2[[#This Row],[TIPO]]))</f>
        <v/>
      </c>
      <c r="C470" s="91" t="str">
        <f>IF(Tabla2[[#This Row],[Productos ]]="","",'[1]Formulario PPGR1'!#REF!)</f>
        <v/>
      </c>
      <c r="D470" s="91" t="str">
        <f>IF(Tabla2[[#This Row],[Productos ]]="","",'[1]Formulario PPGR1'!#REF!)</f>
        <v/>
      </c>
      <c r="E470" s="91" t="str">
        <f>IF(Tabla2[[#This Row],[Productos ]]="","",'[1]Formulario PPGR1'!#REF!)</f>
        <v/>
      </c>
      <c r="F470" s="91" t="str">
        <f>IF(Tabla2[[#This Row],[Productos ]]="","",'[1]Formulario PPGR1'!#REF!)</f>
        <v/>
      </c>
      <c r="G470" s="92"/>
      <c r="H470" s="92"/>
      <c r="I470" s="92"/>
      <c r="J470" s="93"/>
      <c r="K470" s="93"/>
      <c r="L470" s="93"/>
      <c r="M470" s="93"/>
      <c r="N470" s="93"/>
      <c r="O470" s="93"/>
      <c r="P470" s="93"/>
      <c r="Q470" s="93"/>
      <c r="R470" s="93"/>
      <c r="S470" s="93"/>
      <c r="T470" s="93"/>
      <c r="U470" s="93"/>
      <c r="V470" s="94">
        <f>SUM(Tabla2[[#This Row],[Ene]:[Dic]])</f>
        <v>0</v>
      </c>
      <c r="W470" s="81"/>
      <c r="X470" s="81"/>
      <c r="Y470" s="92"/>
      <c r="Z470" s="95"/>
    </row>
    <row r="471" spans="2:26" s="39" customFormat="1" hidden="1" x14ac:dyDescent="0.2">
      <c r="B471" s="91" t="str">
        <f>IF(Tabla2[[#This Row],[Productos ]]="","",CONCATENATE(Tabla2[[#This Row],[POA]],".",Tabla2[[#This Row],[SRS]],".",Tabla2[[#This Row],[AREA]],".",Tabla2[[#This Row],[TIPO]]))</f>
        <v/>
      </c>
      <c r="C471" s="91" t="str">
        <f>IF(Tabla2[[#This Row],[Productos ]]="","",'[1]Formulario PPGR1'!#REF!)</f>
        <v/>
      </c>
      <c r="D471" s="91" t="str">
        <f>IF(Tabla2[[#This Row],[Productos ]]="","",'[1]Formulario PPGR1'!#REF!)</f>
        <v/>
      </c>
      <c r="E471" s="91" t="str">
        <f>IF(Tabla2[[#This Row],[Productos ]]="","",'[1]Formulario PPGR1'!#REF!)</f>
        <v/>
      </c>
      <c r="F471" s="91" t="str">
        <f>IF(Tabla2[[#This Row],[Productos ]]="","",'[1]Formulario PPGR1'!#REF!)</f>
        <v/>
      </c>
      <c r="G471" s="92"/>
      <c r="H471" s="92"/>
      <c r="I471" s="102"/>
      <c r="J471" s="111"/>
      <c r="K471" s="111"/>
      <c r="L471" s="111"/>
      <c r="M471" s="111"/>
      <c r="N471" s="111"/>
      <c r="O471" s="111"/>
      <c r="P471" s="111"/>
      <c r="Q471" s="111"/>
      <c r="R471" s="111"/>
      <c r="S471" s="111"/>
      <c r="T471" s="111"/>
      <c r="U471" s="111"/>
      <c r="V471" s="94">
        <f>SUM(Tabla2[[#This Row],[Ene]:[Dic]])</f>
        <v>0</v>
      </c>
      <c r="W471" s="81"/>
      <c r="X471" s="81"/>
      <c r="Y471" s="92"/>
      <c r="Z471" s="95"/>
    </row>
    <row r="472" spans="2:26" s="39" customFormat="1" hidden="1" x14ac:dyDescent="0.2">
      <c r="B472" s="91" t="str">
        <f>IF(Tabla2[[#This Row],[Productos ]]="","",CONCATENATE(Tabla2[[#This Row],[POA]],".",Tabla2[[#This Row],[SRS]],".",Tabla2[[#This Row],[AREA]],".",Tabla2[[#This Row],[TIPO]]))</f>
        <v/>
      </c>
      <c r="C472" s="91" t="str">
        <f>IF(Tabla2[[#This Row],[Productos ]]="","",'[1]Formulario PPGR1'!#REF!)</f>
        <v/>
      </c>
      <c r="D472" s="91" t="str">
        <f>IF(Tabla2[[#This Row],[Productos ]]="","",'[1]Formulario PPGR1'!#REF!)</f>
        <v/>
      </c>
      <c r="E472" s="91" t="str">
        <f>IF(Tabla2[[#This Row],[Productos ]]="","",'[1]Formulario PPGR1'!#REF!)</f>
        <v/>
      </c>
      <c r="F472" s="91" t="str">
        <f>IF(Tabla2[[#This Row],[Productos ]]="","",'[1]Formulario PPGR1'!#REF!)</f>
        <v/>
      </c>
      <c r="G472" s="92"/>
      <c r="H472" s="92"/>
      <c r="I472" s="92"/>
      <c r="J472" s="93"/>
      <c r="K472" s="93"/>
      <c r="L472" s="93"/>
      <c r="M472" s="93"/>
      <c r="N472" s="93"/>
      <c r="O472" s="93"/>
      <c r="P472" s="93"/>
      <c r="Q472" s="93"/>
      <c r="R472" s="93"/>
      <c r="S472" s="93"/>
      <c r="T472" s="93"/>
      <c r="U472" s="93"/>
      <c r="V472" s="94">
        <f>SUM(Tabla2[[#This Row],[Ene]:[Dic]])</f>
        <v>0</v>
      </c>
      <c r="W472" s="81"/>
      <c r="X472" s="81"/>
      <c r="Y472" s="92"/>
      <c r="Z472" s="95"/>
    </row>
    <row r="473" spans="2:26" s="39" customFormat="1" hidden="1" x14ac:dyDescent="0.2">
      <c r="B473" s="91" t="str">
        <f>IF(Tabla2[[#This Row],[Productos ]]="","",CONCATENATE(Tabla2[[#This Row],[POA]],".",Tabla2[[#This Row],[SRS]],".",Tabla2[[#This Row],[AREA]],".",Tabla2[[#This Row],[TIPO]]))</f>
        <v/>
      </c>
      <c r="C473" s="91" t="str">
        <f>IF(Tabla2[[#This Row],[Productos ]]="","",'[1]Formulario PPGR1'!#REF!)</f>
        <v/>
      </c>
      <c r="D473" s="91" t="str">
        <f>IF(Tabla2[[#This Row],[Productos ]]="","",'[1]Formulario PPGR1'!#REF!)</f>
        <v/>
      </c>
      <c r="E473" s="91" t="str">
        <f>IF(Tabla2[[#This Row],[Productos ]]="","",'[1]Formulario PPGR1'!#REF!)</f>
        <v/>
      </c>
      <c r="F473" s="91" t="str">
        <f>IF(Tabla2[[#This Row],[Productos ]]="","",'[1]Formulario PPGR1'!#REF!)</f>
        <v/>
      </c>
      <c r="G473" s="92"/>
      <c r="H473" s="92"/>
      <c r="I473" s="92"/>
      <c r="J473" s="93"/>
      <c r="K473" s="93"/>
      <c r="L473" s="93"/>
      <c r="M473" s="93"/>
      <c r="N473" s="93"/>
      <c r="O473" s="93"/>
      <c r="P473" s="93"/>
      <c r="Q473" s="93"/>
      <c r="R473" s="93"/>
      <c r="S473" s="93"/>
      <c r="T473" s="93"/>
      <c r="U473" s="93"/>
      <c r="V473" s="94">
        <f>SUM(Tabla2[[#This Row],[Ene]:[Dic]])</f>
        <v>0</v>
      </c>
      <c r="W473" s="81"/>
      <c r="X473" s="81"/>
      <c r="Y473" s="92"/>
      <c r="Z473" s="95"/>
    </row>
    <row r="474" spans="2:26" s="39" customFormat="1" hidden="1" x14ac:dyDescent="0.2">
      <c r="B474" s="91" t="str">
        <f>IF(Tabla2[[#This Row],[Productos ]]="","",CONCATENATE(Tabla2[[#This Row],[POA]],".",Tabla2[[#This Row],[SRS]],".",Tabla2[[#This Row],[AREA]],".",Tabla2[[#This Row],[TIPO]]))</f>
        <v/>
      </c>
      <c r="C474" s="91" t="str">
        <f>IF(Tabla2[[#This Row],[Productos ]]="","",'[1]Formulario PPGR1'!#REF!)</f>
        <v/>
      </c>
      <c r="D474" s="91" t="str">
        <f>IF(Tabla2[[#This Row],[Productos ]]="","",'[1]Formulario PPGR1'!#REF!)</f>
        <v/>
      </c>
      <c r="E474" s="91" t="str">
        <f>IF(Tabla2[[#This Row],[Productos ]]="","",'[1]Formulario PPGR1'!#REF!)</f>
        <v/>
      </c>
      <c r="F474" s="91" t="str">
        <f>IF(Tabla2[[#This Row],[Productos ]]="","",'[1]Formulario PPGR1'!#REF!)</f>
        <v/>
      </c>
      <c r="G474" s="92"/>
      <c r="H474" s="92"/>
      <c r="I474" s="107"/>
      <c r="J474" s="93"/>
      <c r="K474" s="93"/>
      <c r="L474" s="93"/>
      <c r="M474" s="93"/>
      <c r="N474" s="93"/>
      <c r="O474" s="93"/>
      <c r="P474" s="93"/>
      <c r="Q474" s="93"/>
      <c r="R474" s="93"/>
      <c r="S474" s="93"/>
      <c r="T474" s="93"/>
      <c r="U474" s="93"/>
      <c r="V474" s="94">
        <f>SUM(Tabla2[[#This Row],[Ene]:[Dic]])</f>
        <v>0</v>
      </c>
      <c r="W474" s="81"/>
      <c r="X474" s="81"/>
      <c r="Y474" s="92"/>
      <c r="Z474" s="95"/>
    </row>
    <row r="475" spans="2:26" s="39" customFormat="1" hidden="1" x14ac:dyDescent="0.2">
      <c r="B475" s="91" t="str">
        <f>IF(Tabla2[[#This Row],[Productos ]]="","",CONCATENATE(Tabla2[[#This Row],[POA]],".",Tabla2[[#This Row],[SRS]],".",Tabla2[[#This Row],[AREA]],".",Tabla2[[#This Row],[TIPO]]))</f>
        <v/>
      </c>
      <c r="C475" s="91" t="str">
        <f>IF(Tabla2[[#This Row],[Productos ]]="","",'[1]Formulario PPGR1'!#REF!)</f>
        <v/>
      </c>
      <c r="D475" s="91" t="str">
        <f>IF(Tabla2[[#This Row],[Productos ]]="","",'[1]Formulario PPGR1'!#REF!)</f>
        <v/>
      </c>
      <c r="E475" s="91" t="str">
        <f>IF(Tabla2[[#This Row],[Productos ]]="","",'[1]Formulario PPGR1'!#REF!)</f>
        <v/>
      </c>
      <c r="F475" s="91" t="str">
        <f>IF(Tabla2[[#This Row],[Productos ]]="","",'[1]Formulario PPGR1'!#REF!)</f>
        <v/>
      </c>
      <c r="G475" s="92"/>
      <c r="H475" s="92"/>
      <c r="I475" s="92"/>
      <c r="J475" s="93"/>
      <c r="K475" s="93"/>
      <c r="L475" s="93"/>
      <c r="M475" s="93"/>
      <c r="N475" s="93"/>
      <c r="O475" s="93"/>
      <c r="P475" s="93"/>
      <c r="Q475" s="93"/>
      <c r="R475" s="93"/>
      <c r="S475" s="93"/>
      <c r="T475" s="93"/>
      <c r="U475" s="93"/>
      <c r="V475" s="94">
        <f>SUM(Tabla2[[#This Row],[Ene]:[Dic]])</f>
        <v>0</v>
      </c>
      <c r="W475" s="81"/>
      <c r="X475" s="81"/>
      <c r="Y475" s="92"/>
      <c r="Z475" s="95"/>
    </row>
    <row r="476" spans="2:26" s="39" customFormat="1" hidden="1" x14ac:dyDescent="0.2">
      <c r="B476" s="91" t="str">
        <f>IF(Tabla2[[#This Row],[Productos ]]="","",CONCATENATE(Tabla2[[#This Row],[POA]],".",Tabla2[[#This Row],[SRS]],".",Tabla2[[#This Row],[AREA]],".",Tabla2[[#This Row],[TIPO]]))</f>
        <v/>
      </c>
      <c r="C476" s="91" t="str">
        <f>IF(Tabla2[[#This Row],[Productos ]]="","",'[1]Formulario PPGR1'!#REF!)</f>
        <v/>
      </c>
      <c r="D476" s="91" t="str">
        <f>IF(Tabla2[[#This Row],[Productos ]]="","",'[1]Formulario PPGR1'!#REF!)</f>
        <v/>
      </c>
      <c r="E476" s="91" t="str">
        <f>IF(Tabla2[[#This Row],[Productos ]]="","",'[1]Formulario PPGR1'!#REF!)</f>
        <v/>
      </c>
      <c r="F476" s="91" t="str">
        <f>IF(Tabla2[[#This Row],[Productos ]]="","",'[1]Formulario PPGR1'!#REF!)</f>
        <v/>
      </c>
      <c r="G476" s="92"/>
      <c r="H476" s="92"/>
      <c r="I476" s="92"/>
      <c r="J476" s="93"/>
      <c r="K476" s="93"/>
      <c r="L476" s="93"/>
      <c r="M476" s="93"/>
      <c r="N476" s="93"/>
      <c r="O476" s="93"/>
      <c r="P476" s="93"/>
      <c r="Q476" s="93"/>
      <c r="R476" s="93"/>
      <c r="S476" s="93"/>
      <c r="T476" s="93"/>
      <c r="U476" s="93"/>
      <c r="V476" s="94">
        <f>SUM(Tabla2[[#This Row],[Ene]:[Dic]])</f>
        <v>0</v>
      </c>
      <c r="W476" s="81"/>
      <c r="X476" s="81"/>
      <c r="Y476" s="92"/>
      <c r="Z476" s="95"/>
    </row>
    <row r="477" spans="2:26" s="39" customFormat="1" hidden="1" x14ac:dyDescent="0.2">
      <c r="B477" s="91" t="str">
        <f>IF(Tabla2[[#This Row],[Productos ]]="","",CONCATENATE(Tabla2[[#This Row],[POA]],".",Tabla2[[#This Row],[SRS]],".",Tabla2[[#This Row],[AREA]],".",Tabla2[[#This Row],[TIPO]]))</f>
        <v/>
      </c>
      <c r="C477" s="91" t="str">
        <f>IF(Tabla2[[#This Row],[Productos ]]="","",'[1]Formulario PPGR1'!#REF!)</f>
        <v/>
      </c>
      <c r="D477" s="91" t="str">
        <f>IF(Tabla2[[#This Row],[Productos ]]="","",'[1]Formulario PPGR1'!#REF!)</f>
        <v/>
      </c>
      <c r="E477" s="91" t="str">
        <f>IF(Tabla2[[#This Row],[Productos ]]="","",'[1]Formulario PPGR1'!#REF!)</f>
        <v/>
      </c>
      <c r="F477" s="91" t="str">
        <f>IF(Tabla2[[#This Row],[Productos ]]="","",'[1]Formulario PPGR1'!#REF!)</f>
        <v/>
      </c>
      <c r="G477" s="92"/>
      <c r="H477" s="92"/>
      <c r="I477" s="92"/>
      <c r="J477" s="93"/>
      <c r="K477" s="93"/>
      <c r="L477" s="93"/>
      <c r="M477" s="93"/>
      <c r="N477" s="93"/>
      <c r="O477" s="93"/>
      <c r="P477" s="93"/>
      <c r="Q477" s="93"/>
      <c r="R477" s="93"/>
      <c r="S477" s="93"/>
      <c r="T477" s="93"/>
      <c r="U477" s="93"/>
      <c r="V477" s="94">
        <f>SUM(Tabla2[[#This Row],[Ene]:[Dic]])</f>
        <v>0</v>
      </c>
      <c r="W477" s="81"/>
      <c r="X477" s="81"/>
      <c r="Y477" s="92"/>
      <c r="Z477" s="95"/>
    </row>
    <row r="478" spans="2:26" s="39" customFormat="1" ht="15" hidden="1" x14ac:dyDescent="0.2">
      <c r="B478" s="91" t="str">
        <f>IF(Tabla2[[#This Row],[Productos ]]="","",CONCATENATE(Tabla2[[#This Row],[POA]],".",Tabla2[[#This Row],[SRS]],".",Tabla2[[#This Row],[AREA]],".",Tabla2[[#This Row],[TIPO]]))</f>
        <v/>
      </c>
      <c r="C478" s="91" t="str">
        <f>IF(Tabla2[[#This Row],[Productos ]]="","",'[1]Formulario PPGR1'!#REF!)</f>
        <v/>
      </c>
      <c r="D478" s="91" t="str">
        <f>IF(Tabla2[[#This Row],[Productos ]]="","",'[1]Formulario PPGR1'!#REF!)</f>
        <v/>
      </c>
      <c r="E478" s="91" t="str">
        <f>IF(Tabla2[[#This Row],[Productos ]]="","",'[1]Formulario PPGR1'!#REF!)</f>
        <v/>
      </c>
      <c r="F478" s="91" t="str">
        <f>IF(Tabla2[[#This Row],[Productos ]]="","",'[1]Formulario PPGR1'!#REF!)</f>
        <v/>
      </c>
      <c r="G478" s="92"/>
      <c r="H478" s="92"/>
      <c r="I478" s="92"/>
      <c r="J478" s="112"/>
      <c r="K478" s="112"/>
      <c r="L478" s="112"/>
      <c r="M478" s="112"/>
      <c r="N478" s="112"/>
      <c r="O478" s="112"/>
      <c r="P478" s="112"/>
      <c r="Q478" s="112"/>
      <c r="R478" s="112"/>
      <c r="S478" s="112"/>
      <c r="T478" s="112"/>
      <c r="U478" s="112"/>
      <c r="V478" s="94">
        <f>SUM(Tabla2[[#This Row],[Ene]:[Dic]])</f>
        <v>0</v>
      </c>
      <c r="W478" s="81"/>
      <c r="X478" s="81"/>
      <c r="Y478" s="92"/>
      <c r="Z478" s="95"/>
    </row>
    <row r="479" spans="2:26" s="39" customFormat="1" hidden="1" x14ac:dyDescent="0.2">
      <c r="B479" s="91" t="str">
        <f>IF(Tabla2[[#This Row],[Productos ]]="","",CONCATENATE(Tabla2[[#This Row],[POA]],".",Tabla2[[#This Row],[SRS]],".",Tabla2[[#This Row],[AREA]],".",Tabla2[[#This Row],[TIPO]]))</f>
        <v/>
      </c>
      <c r="C479" s="91" t="str">
        <f>IF(Tabla2[[#This Row],[Productos ]]="","",'[1]Formulario PPGR1'!#REF!)</f>
        <v/>
      </c>
      <c r="D479" s="91" t="str">
        <f>IF(Tabla2[[#This Row],[Productos ]]="","",'[1]Formulario PPGR1'!#REF!)</f>
        <v/>
      </c>
      <c r="E479" s="91" t="str">
        <f>IF(Tabla2[[#This Row],[Productos ]]="","",'[1]Formulario PPGR1'!#REF!)</f>
        <v/>
      </c>
      <c r="F479" s="91" t="str">
        <f>IF(Tabla2[[#This Row],[Productos ]]="","",'[1]Formulario PPGR1'!#REF!)</f>
        <v/>
      </c>
      <c r="G479" s="92"/>
      <c r="H479" s="92"/>
      <c r="I479" s="92"/>
      <c r="J479" s="93"/>
      <c r="K479" s="93"/>
      <c r="L479" s="93"/>
      <c r="M479" s="93"/>
      <c r="N479" s="93"/>
      <c r="O479" s="93"/>
      <c r="P479" s="93"/>
      <c r="Q479" s="93"/>
      <c r="R479" s="93"/>
      <c r="S479" s="93"/>
      <c r="T479" s="93"/>
      <c r="U479" s="93"/>
      <c r="V479" s="94">
        <f>SUM(Tabla2[[#This Row],[Ene]:[Dic]])</f>
        <v>0</v>
      </c>
      <c r="W479" s="81"/>
      <c r="X479" s="81"/>
      <c r="Y479" s="92"/>
      <c r="Z479" s="95"/>
    </row>
    <row r="480" spans="2:26" s="39" customFormat="1" hidden="1" x14ac:dyDescent="0.2">
      <c r="B480" s="91" t="str">
        <f>IF(Tabla2[[#This Row],[Productos ]]="","",CONCATENATE(Tabla2[[#This Row],[POA]],".",Tabla2[[#This Row],[SRS]],".",Tabla2[[#This Row],[AREA]],".",Tabla2[[#This Row],[TIPO]]))</f>
        <v/>
      </c>
      <c r="C480" s="91" t="str">
        <f>IF(Tabla2[[#This Row],[Productos ]]="","",'[1]Formulario PPGR1'!#REF!)</f>
        <v/>
      </c>
      <c r="D480" s="91" t="str">
        <f>IF(Tabla2[[#This Row],[Productos ]]="","",'[1]Formulario PPGR1'!#REF!)</f>
        <v/>
      </c>
      <c r="E480" s="91" t="str">
        <f>IF(Tabla2[[#This Row],[Productos ]]="","",'[1]Formulario PPGR1'!#REF!)</f>
        <v/>
      </c>
      <c r="F480" s="91" t="str">
        <f>IF(Tabla2[[#This Row],[Productos ]]="","",'[1]Formulario PPGR1'!#REF!)</f>
        <v/>
      </c>
      <c r="G480" s="92"/>
      <c r="H480" s="92"/>
      <c r="I480" s="92"/>
      <c r="J480" s="93"/>
      <c r="K480" s="93"/>
      <c r="L480" s="93"/>
      <c r="M480" s="93"/>
      <c r="N480" s="93"/>
      <c r="O480" s="93"/>
      <c r="P480" s="93"/>
      <c r="Q480" s="93"/>
      <c r="R480" s="93"/>
      <c r="S480" s="93"/>
      <c r="T480" s="93"/>
      <c r="U480" s="93"/>
      <c r="V480" s="94">
        <f>SUM(Tabla2[[#This Row],[Ene]:[Dic]])</f>
        <v>0</v>
      </c>
      <c r="W480" s="81"/>
      <c r="X480" s="81"/>
      <c r="Y480" s="92"/>
      <c r="Z480" s="95"/>
    </row>
    <row r="481" spans="2:26" s="39" customFormat="1" hidden="1" x14ac:dyDescent="0.2">
      <c r="B481" s="91" t="str">
        <f>IF(Tabla2[[#This Row],[Productos ]]="","",CONCATENATE(Tabla2[[#This Row],[POA]],".",Tabla2[[#This Row],[SRS]],".",Tabla2[[#This Row],[AREA]],".",Tabla2[[#This Row],[TIPO]]))</f>
        <v/>
      </c>
      <c r="C481" s="91" t="str">
        <f>IF(Tabla2[[#This Row],[Productos ]]="","",'[1]Formulario PPGR1'!#REF!)</f>
        <v/>
      </c>
      <c r="D481" s="91" t="str">
        <f>IF(Tabla2[[#This Row],[Productos ]]="","",'[1]Formulario PPGR1'!#REF!)</f>
        <v/>
      </c>
      <c r="E481" s="91" t="str">
        <f>IF(Tabla2[[#This Row],[Productos ]]="","",'[1]Formulario PPGR1'!#REF!)</f>
        <v/>
      </c>
      <c r="F481" s="91" t="str">
        <f>IF(Tabla2[[#This Row],[Productos ]]="","",'[1]Formulario PPGR1'!#REF!)</f>
        <v/>
      </c>
      <c r="G481" s="92"/>
      <c r="H481" s="92"/>
      <c r="I481" s="92"/>
      <c r="J481" s="93"/>
      <c r="K481" s="93"/>
      <c r="L481" s="93"/>
      <c r="M481" s="93"/>
      <c r="N481" s="93"/>
      <c r="O481" s="93"/>
      <c r="P481" s="93"/>
      <c r="Q481" s="93"/>
      <c r="R481" s="93"/>
      <c r="S481" s="93"/>
      <c r="T481" s="93"/>
      <c r="U481" s="93"/>
      <c r="V481" s="94">
        <f>SUM(Tabla2[[#This Row],[Ene]:[Dic]])</f>
        <v>0</v>
      </c>
      <c r="W481" s="81"/>
      <c r="X481" s="81"/>
      <c r="Y481" s="92"/>
      <c r="Z481" s="95"/>
    </row>
    <row r="482" spans="2:26" s="39" customFormat="1" hidden="1" x14ac:dyDescent="0.2">
      <c r="B482" s="91" t="str">
        <f>IF(Tabla2[[#This Row],[Productos ]]="","",CONCATENATE(Tabla2[[#This Row],[POA]],".",Tabla2[[#This Row],[SRS]],".",Tabla2[[#This Row],[AREA]],".",Tabla2[[#This Row],[TIPO]]))</f>
        <v/>
      </c>
      <c r="C482" s="91" t="str">
        <f>IF(Tabla2[[#This Row],[Productos ]]="","",'[1]Formulario PPGR1'!#REF!)</f>
        <v/>
      </c>
      <c r="D482" s="91" t="str">
        <f>IF(Tabla2[[#This Row],[Productos ]]="","",'[1]Formulario PPGR1'!#REF!)</f>
        <v/>
      </c>
      <c r="E482" s="91" t="str">
        <f>IF(Tabla2[[#This Row],[Productos ]]="","",'[1]Formulario PPGR1'!#REF!)</f>
        <v/>
      </c>
      <c r="F482" s="91" t="str">
        <f>IF(Tabla2[[#This Row],[Productos ]]="","",'[1]Formulario PPGR1'!#REF!)</f>
        <v/>
      </c>
      <c r="G482" s="92"/>
      <c r="H482" s="92"/>
      <c r="I482" s="92"/>
      <c r="J482" s="93"/>
      <c r="K482" s="93"/>
      <c r="L482" s="93"/>
      <c r="M482" s="93"/>
      <c r="N482" s="93"/>
      <c r="O482" s="93"/>
      <c r="P482" s="93"/>
      <c r="Q482" s="93"/>
      <c r="R482" s="93"/>
      <c r="S482" s="93"/>
      <c r="T482" s="93"/>
      <c r="U482" s="93"/>
      <c r="V482" s="94">
        <f>SUM(Tabla2[[#This Row],[Ene]:[Dic]])</f>
        <v>0</v>
      </c>
      <c r="W482" s="81"/>
      <c r="X482" s="81"/>
      <c r="Y482" s="92"/>
      <c r="Z482" s="95"/>
    </row>
    <row r="483" spans="2:26" s="39" customFormat="1" hidden="1" x14ac:dyDescent="0.2">
      <c r="B483" s="91" t="str">
        <f>IF(Tabla2[[#This Row],[Productos ]]="","",CONCATENATE(Tabla2[[#This Row],[POA]],".",Tabla2[[#This Row],[SRS]],".",Tabla2[[#This Row],[AREA]],".",Tabla2[[#This Row],[TIPO]]))</f>
        <v/>
      </c>
      <c r="C483" s="91" t="str">
        <f>IF(Tabla2[[#This Row],[Productos ]]="","",'[1]Formulario PPGR1'!#REF!)</f>
        <v/>
      </c>
      <c r="D483" s="91" t="str">
        <f>IF(Tabla2[[#This Row],[Productos ]]="","",'[1]Formulario PPGR1'!#REF!)</f>
        <v/>
      </c>
      <c r="E483" s="91" t="str">
        <f>IF(Tabla2[[#This Row],[Productos ]]="","",'[1]Formulario PPGR1'!#REF!)</f>
        <v/>
      </c>
      <c r="F483" s="91" t="str">
        <f>IF(Tabla2[[#This Row],[Productos ]]="","",'[1]Formulario PPGR1'!#REF!)</f>
        <v/>
      </c>
      <c r="G483" s="92"/>
      <c r="H483" s="92"/>
      <c r="I483" s="92"/>
      <c r="J483" s="93"/>
      <c r="K483" s="93"/>
      <c r="L483" s="93"/>
      <c r="M483" s="93"/>
      <c r="N483" s="93"/>
      <c r="O483" s="93"/>
      <c r="P483" s="93"/>
      <c r="Q483" s="93"/>
      <c r="R483" s="93"/>
      <c r="S483" s="93"/>
      <c r="T483" s="93"/>
      <c r="U483" s="93"/>
      <c r="V483" s="94">
        <f>SUM(Tabla2[[#This Row],[Ene]:[Dic]])</f>
        <v>0</v>
      </c>
      <c r="W483" s="81"/>
      <c r="X483" s="81"/>
      <c r="Y483" s="92"/>
      <c r="Z483" s="95"/>
    </row>
    <row r="484" spans="2:26" s="39" customFormat="1" hidden="1" x14ac:dyDescent="0.2">
      <c r="B484" s="91" t="str">
        <f>IF(Tabla2[[#This Row],[Productos ]]="","",CONCATENATE(Tabla2[[#This Row],[POA]],".",Tabla2[[#This Row],[SRS]],".",Tabla2[[#This Row],[AREA]],".",Tabla2[[#This Row],[TIPO]]))</f>
        <v/>
      </c>
      <c r="C484" s="91" t="str">
        <f>IF(Tabla2[[#This Row],[Productos ]]="","",'[1]Formulario PPGR1'!#REF!)</f>
        <v/>
      </c>
      <c r="D484" s="91" t="str">
        <f>IF(Tabla2[[#This Row],[Productos ]]="","",'[1]Formulario PPGR1'!#REF!)</f>
        <v/>
      </c>
      <c r="E484" s="91" t="str">
        <f>IF(Tabla2[[#This Row],[Productos ]]="","",'[1]Formulario PPGR1'!#REF!)</f>
        <v/>
      </c>
      <c r="F484" s="91" t="str">
        <f>IF(Tabla2[[#This Row],[Productos ]]="","",'[1]Formulario PPGR1'!#REF!)</f>
        <v/>
      </c>
      <c r="G484" s="92"/>
      <c r="H484" s="92"/>
      <c r="I484" s="92"/>
      <c r="J484" s="93"/>
      <c r="K484" s="93"/>
      <c r="L484" s="93"/>
      <c r="M484" s="93"/>
      <c r="N484" s="93"/>
      <c r="O484" s="93"/>
      <c r="P484" s="93"/>
      <c r="Q484" s="93"/>
      <c r="R484" s="93"/>
      <c r="S484" s="93"/>
      <c r="T484" s="93"/>
      <c r="U484" s="93"/>
      <c r="V484" s="94">
        <f>SUM(Tabla2[[#This Row],[Ene]:[Dic]])</f>
        <v>0</v>
      </c>
      <c r="W484" s="81"/>
      <c r="X484" s="81"/>
      <c r="Y484" s="92"/>
      <c r="Z484" s="95"/>
    </row>
    <row r="485" spans="2:26" s="39" customFormat="1" hidden="1" x14ac:dyDescent="0.2">
      <c r="B485" s="91" t="str">
        <f>IF(Tabla2[[#This Row],[Productos ]]="","",CONCATENATE(Tabla2[[#This Row],[POA]],".",Tabla2[[#This Row],[SRS]],".",Tabla2[[#This Row],[AREA]],".",Tabla2[[#This Row],[TIPO]]))</f>
        <v/>
      </c>
      <c r="C485" s="91" t="str">
        <f>IF(Tabla2[[#This Row],[Productos ]]="","",'[1]Formulario PPGR1'!#REF!)</f>
        <v/>
      </c>
      <c r="D485" s="91" t="str">
        <f>IF(Tabla2[[#This Row],[Productos ]]="","",'[1]Formulario PPGR1'!#REF!)</f>
        <v/>
      </c>
      <c r="E485" s="91" t="str">
        <f>IF(Tabla2[[#This Row],[Productos ]]="","",'[1]Formulario PPGR1'!#REF!)</f>
        <v/>
      </c>
      <c r="F485" s="91" t="str">
        <f>IF(Tabla2[[#This Row],[Productos ]]="","",'[1]Formulario PPGR1'!#REF!)</f>
        <v/>
      </c>
      <c r="G485" s="92"/>
      <c r="H485" s="92"/>
      <c r="I485" s="92"/>
      <c r="J485" s="93"/>
      <c r="K485" s="93"/>
      <c r="L485" s="93"/>
      <c r="M485" s="93"/>
      <c r="N485" s="93"/>
      <c r="O485" s="93"/>
      <c r="P485" s="93"/>
      <c r="Q485" s="93"/>
      <c r="R485" s="93"/>
      <c r="S485" s="93"/>
      <c r="T485" s="93"/>
      <c r="U485" s="93"/>
      <c r="V485" s="94">
        <f>SUM(Tabla2[[#This Row],[Ene]:[Dic]])</f>
        <v>0</v>
      </c>
      <c r="W485" s="81"/>
      <c r="X485" s="81"/>
      <c r="Y485" s="92"/>
      <c r="Z485" s="95"/>
    </row>
    <row r="486" spans="2:26" s="39" customFormat="1" hidden="1" x14ac:dyDescent="0.2">
      <c r="B486" s="91" t="str">
        <f>IF(Tabla2[[#This Row],[Productos ]]="","",CONCATENATE(Tabla2[[#This Row],[POA]],".",Tabla2[[#This Row],[SRS]],".",Tabla2[[#This Row],[AREA]],".",Tabla2[[#This Row],[TIPO]]))</f>
        <v/>
      </c>
      <c r="C486" s="91" t="str">
        <f>IF(Tabla2[[#This Row],[Productos ]]="","",'[1]Formulario PPGR1'!#REF!)</f>
        <v/>
      </c>
      <c r="D486" s="91" t="str">
        <f>IF(Tabla2[[#This Row],[Productos ]]="","",'[1]Formulario PPGR1'!#REF!)</f>
        <v/>
      </c>
      <c r="E486" s="91" t="str">
        <f>IF(Tabla2[[#This Row],[Productos ]]="","",'[1]Formulario PPGR1'!#REF!)</f>
        <v/>
      </c>
      <c r="F486" s="91" t="str">
        <f>IF(Tabla2[[#This Row],[Productos ]]="","",'[1]Formulario PPGR1'!#REF!)</f>
        <v/>
      </c>
      <c r="G486" s="92"/>
      <c r="H486" s="92"/>
      <c r="I486" s="92"/>
      <c r="J486" s="93"/>
      <c r="K486" s="93"/>
      <c r="L486" s="93"/>
      <c r="M486" s="93"/>
      <c r="N486" s="93"/>
      <c r="O486" s="93"/>
      <c r="P486" s="93"/>
      <c r="Q486" s="93"/>
      <c r="R486" s="93"/>
      <c r="S486" s="93"/>
      <c r="T486" s="93"/>
      <c r="U486" s="93"/>
      <c r="V486" s="94">
        <f>SUM(Tabla2[[#This Row],[Ene]:[Dic]])</f>
        <v>0</v>
      </c>
      <c r="W486" s="81"/>
      <c r="X486" s="81"/>
      <c r="Y486" s="92"/>
      <c r="Z486" s="95"/>
    </row>
    <row r="487" spans="2:26" s="39" customFormat="1" hidden="1" x14ac:dyDescent="0.2">
      <c r="B487" s="91" t="str">
        <f>IF(Tabla2[[#This Row],[Productos ]]="","",CONCATENATE(Tabla2[[#This Row],[POA]],".",Tabla2[[#This Row],[SRS]],".",Tabla2[[#This Row],[AREA]],".",Tabla2[[#This Row],[TIPO]]))</f>
        <v/>
      </c>
      <c r="C487" s="91" t="str">
        <f>IF(Tabla2[[#This Row],[Productos ]]="","",'[1]Formulario PPGR1'!#REF!)</f>
        <v/>
      </c>
      <c r="D487" s="91" t="str">
        <f>IF(Tabla2[[#This Row],[Productos ]]="","",'[1]Formulario PPGR1'!#REF!)</f>
        <v/>
      </c>
      <c r="E487" s="91" t="str">
        <f>IF(Tabla2[[#This Row],[Productos ]]="","",'[1]Formulario PPGR1'!#REF!)</f>
        <v/>
      </c>
      <c r="F487" s="91" t="str">
        <f>IF(Tabla2[[#This Row],[Productos ]]="","",'[1]Formulario PPGR1'!#REF!)</f>
        <v/>
      </c>
      <c r="G487" s="92"/>
      <c r="H487" s="92"/>
      <c r="I487" s="92"/>
      <c r="J487" s="93"/>
      <c r="K487" s="93"/>
      <c r="L487" s="93"/>
      <c r="M487" s="93"/>
      <c r="N487" s="93"/>
      <c r="O487" s="93"/>
      <c r="P487" s="93"/>
      <c r="Q487" s="93"/>
      <c r="R487" s="93"/>
      <c r="S487" s="93"/>
      <c r="T487" s="93"/>
      <c r="U487" s="93"/>
      <c r="V487" s="94">
        <f>SUM(Tabla2[[#This Row],[Ene]:[Dic]])</f>
        <v>0</v>
      </c>
      <c r="W487" s="81"/>
      <c r="X487" s="81"/>
      <c r="Y487" s="92"/>
      <c r="Z487" s="95"/>
    </row>
    <row r="488" spans="2:26" s="39" customFormat="1" hidden="1" x14ac:dyDescent="0.2">
      <c r="B488" s="91" t="str">
        <f>IF(Tabla2[[#This Row],[Productos ]]="","",CONCATENATE(Tabla2[[#This Row],[POA]],".",Tabla2[[#This Row],[SRS]],".",Tabla2[[#This Row],[AREA]],".",Tabla2[[#This Row],[TIPO]]))</f>
        <v/>
      </c>
      <c r="C488" s="91" t="str">
        <f>IF(Tabla2[[#This Row],[Productos ]]="","",'[1]Formulario PPGR1'!#REF!)</f>
        <v/>
      </c>
      <c r="D488" s="91" t="str">
        <f>IF(Tabla2[[#This Row],[Productos ]]="","",'[1]Formulario PPGR1'!#REF!)</f>
        <v/>
      </c>
      <c r="E488" s="91" t="str">
        <f>IF(Tabla2[[#This Row],[Productos ]]="","",'[1]Formulario PPGR1'!#REF!)</f>
        <v/>
      </c>
      <c r="F488" s="91" t="str">
        <f>IF(Tabla2[[#This Row],[Productos ]]="","",'[1]Formulario PPGR1'!#REF!)</f>
        <v/>
      </c>
      <c r="G488" s="92"/>
      <c r="H488" s="92"/>
      <c r="I488" s="92"/>
      <c r="J488" s="93"/>
      <c r="K488" s="93"/>
      <c r="L488" s="93"/>
      <c r="M488" s="93"/>
      <c r="N488" s="93"/>
      <c r="O488" s="93"/>
      <c r="P488" s="93"/>
      <c r="Q488" s="93"/>
      <c r="R488" s="93"/>
      <c r="S488" s="93"/>
      <c r="T488" s="93"/>
      <c r="U488" s="93"/>
      <c r="V488" s="94">
        <f>SUM(Tabla2[[#This Row],[Ene]:[Dic]])</f>
        <v>0</v>
      </c>
      <c r="W488" s="81"/>
      <c r="X488" s="81"/>
      <c r="Y488" s="92"/>
      <c r="Z488" s="95"/>
    </row>
    <row r="489" spans="2:26" s="39" customFormat="1" hidden="1" x14ac:dyDescent="0.2">
      <c r="B489" s="91" t="str">
        <f>IF(Tabla2[[#This Row],[Productos ]]="","",CONCATENATE(Tabla2[[#This Row],[POA]],".",Tabla2[[#This Row],[SRS]],".",Tabla2[[#This Row],[AREA]],".",Tabla2[[#This Row],[TIPO]]))</f>
        <v/>
      </c>
      <c r="C489" s="91" t="str">
        <f>IF(Tabla2[[#This Row],[Productos ]]="","",'[1]Formulario PPGR1'!#REF!)</f>
        <v/>
      </c>
      <c r="D489" s="91" t="str">
        <f>IF(Tabla2[[#This Row],[Productos ]]="","",'[1]Formulario PPGR1'!#REF!)</f>
        <v/>
      </c>
      <c r="E489" s="91" t="str">
        <f>IF(Tabla2[[#This Row],[Productos ]]="","",'[1]Formulario PPGR1'!#REF!)</f>
        <v/>
      </c>
      <c r="F489" s="91" t="str">
        <f>IF(Tabla2[[#This Row],[Productos ]]="","",'[1]Formulario PPGR1'!#REF!)</f>
        <v/>
      </c>
      <c r="G489" s="92"/>
      <c r="H489" s="92"/>
      <c r="I489" s="92"/>
      <c r="J489" s="93"/>
      <c r="K489" s="93"/>
      <c r="L489" s="93"/>
      <c r="M489" s="93"/>
      <c r="N489" s="93"/>
      <c r="O489" s="93"/>
      <c r="P489" s="93"/>
      <c r="Q489" s="93"/>
      <c r="R489" s="93"/>
      <c r="S489" s="93"/>
      <c r="T489" s="93"/>
      <c r="U489" s="93"/>
      <c r="V489" s="94">
        <f>SUM(Tabla2[[#This Row],[Ene]:[Dic]])</f>
        <v>0</v>
      </c>
      <c r="W489" s="81"/>
      <c r="X489" s="81"/>
      <c r="Y489" s="92"/>
      <c r="Z489" s="95"/>
    </row>
    <row r="490" spans="2:26" s="39" customFormat="1" hidden="1" x14ac:dyDescent="0.2">
      <c r="B490" s="91" t="str">
        <f>IF(Tabla2[[#This Row],[Productos ]]="","",CONCATENATE(Tabla2[[#This Row],[POA]],".",Tabla2[[#This Row],[SRS]],".",Tabla2[[#This Row],[AREA]],".",Tabla2[[#This Row],[TIPO]]))</f>
        <v/>
      </c>
      <c r="C490" s="91" t="str">
        <f>IF(Tabla2[[#This Row],[Productos ]]="","",'[1]Formulario PPGR1'!#REF!)</f>
        <v/>
      </c>
      <c r="D490" s="91" t="str">
        <f>IF(Tabla2[[#This Row],[Productos ]]="","",'[1]Formulario PPGR1'!#REF!)</f>
        <v/>
      </c>
      <c r="E490" s="91" t="str">
        <f>IF(Tabla2[[#This Row],[Productos ]]="","",'[1]Formulario PPGR1'!#REF!)</f>
        <v/>
      </c>
      <c r="F490" s="91" t="str">
        <f>IF(Tabla2[[#This Row],[Productos ]]="","",'[1]Formulario PPGR1'!#REF!)</f>
        <v/>
      </c>
      <c r="G490" s="92"/>
      <c r="H490" s="92"/>
      <c r="I490" s="92"/>
      <c r="J490" s="93"/>
      <c r="K490" s="93"/>
      <c r="L490" s="93"/>
      <c r="M490" s="93"/>
      <c r="N490" s="93"/>
      <c r="O490" s="93"/>
      <c r="P490" s="93"/>
      <c r="Q490" s="93"/>
      <c r="R490" s="93"/>
      <c r="S490" s="93"/>
      <c r="T490" s="93"/>
      <c r="U490" s="93"/>
      <c r="V490" s="94">
        <f>SUM(Tabla2[[#This Row],[Ene]:[Dic]])</f>
        <v>0</v>
      </c>
      <c r="W490" s="81"/>
      <c r="X490" s="81"/>
      <c r="Y490" s="92"/>
      <c r="Z490" s="95"/>
    </row>
    <row r="491" spans="2:26" s="39" customFormat="1" hidden="1" x14ac:dyDescent="0.2">
      <c r="B491" s="91" t="str">
        <f>IF(Tabla2[[#This Row],[Productos ]]="","",CONCATENATE(Tabla2[[#This Row],[POA]],".",Tabla2[[#This Row],[SRS]],".",Tabla2[[#This Row],[AREA]],".",Tabla2[[#This Row],[TIPO]]))</f>
        <v/>
      </c>
      <c r="C491" s="91" t="str">
        <f>IF(Tabla2[[#This Row],[Productos ]]="","",'[1]Formulario PPGR1'!#REF!)</f>
        <v/>
      </c>
      <c r="D491" s="91" t="str">
        <f>IF(Tabla2[[#This Row],[Productos ]]="","",'[1]Formulario PPGR1'!#REF!)</f>
        <v/>
      </c>
      <c r="E491" s="91" t="str">
        <f>IF(Tabla2[[#This Row],[Productos ]]="","",'[1]Formulario PPGR1'!#REF!)</f>
        <v/>
      </c>
      <c r="F491" s="91" t="str">
        <f>IF(Tabla2[[#This Row],[Productos ]]="","",'[1]Formulario PPGR1'!#REF!)</f>
        <v/>
      </c>
      <c r="G491" s="92"/>
      <c r="H491" s="92"/>
      <c r="I491" s="92"/>
      <c r="J491" s="93"/>
      <c r="K491" s="93"/>
      <c r="L491" s="93"/>
      <c r="M491" s="93"/>
      <c r="N491" s="93"/>
      <c r="O491" s="93"/>
      <c r="P491" s="93"/>
      <c r="Q491" s="93"/>
      <c r="R491" s="93"/>
      <c r="S491" s="93"/>
      <c r="T491" s="93"/>
      <c r="U491" s="93"/>
      <c r="V491" s="94">
        <f>SUM(Tabla2[[#This Row],[Ene]:[Dic]])</f>
        <v>0</v>
      </c>
      <c r="W491" s="81"/>
      <c r="X491" s="81"/>
      <c r="Y491" s="92"/>
      <c r="Z491" s="95"/>
    </row>
    <row r="492" spans="2:26" s="39" customFormat="1" hidden="1" x14ac:dyDescent="0.2">
      <c r="B492" s="91" t="str">
        <f>IF(Tabla2[[#This Row],[Productos ]]="","",CONCATENATE(Tabla2[[#This Row],[POA]],".",Tabla2[[#This Row],[SRS]],".",Tabla2[[#This Row],[AREA]],".",Tabla2[[#This Row],[TIPO]]))</f>
        <v/>
      </c>
      <c r="C492" s="91" t="str">
        <f>IF(Tabla2[[#This Row],[Productos ]]="","",'[1]Formulario PPGR1'!#REF!)</f>
        <v/>
      </c>
      <c r="D492" s="91" t="str">
        <f>IF(Tabla2[[#This Row],[Productos ]]="","",'[1]Formulario PPGR1'!#REF!)</f>
        <v/>
      </c>
      <c r="E492" s="91" t="str">
        <f>IF(Tabla2[[#This Row],[Productos ]]="","",'[1]Formulario PPGR1'!#REF!)</f>
        <v/>
      </c>
      <c r="F492" s="91" t="str">
        <f>IF(Tabla2[[#This Row],[Productos ]]="","",'[1]Formulario PPGR1'!#REF!)</f>
        <v/>
      </c>
      <c r="G492" s="92"/>
      <c r="H492" s="92"/>
      <c r="I492" s="92"/>
      <c r="J492" s="93"/>
      <c r="K492" s="93"/>
      <c r="L492" s="93"/>
      <c r="M492" s="93"/>
      <c r="N492" s="93"/>
      <c r="O492" s="93"/>
      <c r="P492" s="93"/>
      <c r="Q492" s="93"/>
      <c r="R492" s="93"/>
      <c r="S492" s="93"/>
      <c r="T492" s="93"/>
      <c r="U492" s="93"/>
      <c r="V492" s="94">
        <f>SUM(Tabla2[[#This Row],[Ene]:[Dic]])</f>
        <v>0</v>
      </c>
      <c r="W492" s="81"/>
      <c r="X492" s="81"/>
      <c r="Y492" s="92"/>
      <c r="Z492" s="95"/>
    </row>
    <row r="493" spans="2:26" s="39" customFormat="1" hidden="1" x14ac:dyDescent="0.2">
      <c r="B493" s="91" t="str">
        <f>IF(Tabla2[[#This Row],[Productos ]]="","",CONCATENATE(Tabla2[[#This Row],[POA]],".",Tabla2[[#This Row],[SRS]],".",Tabla2[[#This Row],[AREA]],".",Tabla2[[#This Row],[TIPO]]))</f>
        <v/>
      </c>
      <c r="C493" s="91" t="str">
        <f>IF(Tabla2[[#This Row],[Productos ]]="","",'[1]Formulario PPGR1'!#REF!)</f>
        <v/>
      </c>
      <c r="D493" s="91" t="str">
        <f>IF(Tabla2[[#This Row],[Productos ]]="","",'[1]Formulario PPGR1'!#REF!)</f>
        <v/>
      </c>
      <c r="E493" s="91" t="str">
        <f>IF(Tabla2[[#This Row],[Productos ]]="","",'[1]Formulario PPGR1'!#REF!)</f>
        <v/>
      </c>
      <c r="F493" s="91" t="str">
        <f>IF(Tabla2[[#This Row],[Productos ]]="","",'[1]Formulario PPGR1'!#REF!)</f>
        <v/>
      </c>
      <c r="G493" s="92"/>
      <c r="H493" s="92"/>
      <c r="I493" s="92"/>
      <c r="J493" s="93"/>
      <c r="K493" s="93"/>
      <c r="L493" s="93"/>
      <c r="M493" s="93"/>
      <c r="N493" s="93"/>
      <c r="O493" s="93"/>
      <c r="P493" s="93"/>
      <c r="Q493" s="93"/>
      <c r="R493" s="93"/>
      <c r="S493" s="93"/>
      <c r="T493" s="93"/>
      <c r="U493" s="93"/>
      <c r="V493" s="94">
        <f>SUM(Tabla2[[#This Row],[Ene]:[Dic]])</f>
        <v>0</v>
      </c>
      <c r="W493" s="81"/>
      <c r="X493" s="81"/>
      <c r="Y493" s="92"/>
      <c r="Z493" s="95"/>
    </row>
    <row r="494" spans="2:26" s="39" customFormat="1" hidden="1" x14ac:dyDescent="0.2">
      <c r="B494" s="91" t="str">
        <f>IF(Tabla2[[#This Row],[Productos ]]="","",CONCATENATE(Tabla2[[#This Row],[POA]],".",Tabla2[[#This Row],[SRS]],".",Tabla2[[#This Row],[AREA]],".",Tabla2[[#This Row],[TIPO]]))</f>
        <v/>
      </c>
      <c r="C494" s="91" t="str">
        <f>IF(Tabla2[[#This Row],[Productos ]]="","",'[1]Formulario PPGR1'!#REF!)</f>
        <v/>
      </c>
      <c r="D494" s="91" t="str">
        <f>IF(Tabla2[[#This Row],[Productos ]]="","",'[1]Formulario PPGR1'!#REF!)</f>
        <v/>
      </c>
      <c r="E494" s="91" t="str">
        <f>IF(Tabla2[[#This Row],[Productos ]]="","",'[1]Formulario PPGR1'!#REF!)</f>
        <v/>
      </c>
      <c r="F494" s="91" t="str">
        <f>IF(Tabla2[[#This Row],[Productos ]]="","",'[1]Formulario PPGR1'!#REF!)</f>
        <v/>
      </c>
      <c r="G494" s="92"/>
      <c r="H494" s="92"/>
      <c r="I494" s="92"/>
      <c r="J494" s="93"/>
      <c r="K494" s="93"/>
      <c r="L494" s="93"/>
      <c r="M494" s="93"/>
      <c r="N494" s="93"/>
      <c r="O494" s="93"/>
      <c r="P494" s="93"/>
      <c r="Q494" s="93"/>
      <c r="R494" s="93"/>
      <c r="S494" s="93"/>
      <c r="T494" s="93"/>
      <c r="U494" s="93"/>
      <c r="V494" s="94">
        <f>SUM(Tabla2[[#This Row],[Ene]:[Dic]])</f>
        <v>0</v>
      </c>
      <c r="W494" s="81"/>
      <c r="X494" s="81"/>
      <c r="Y494" s="92"/>
      <c r="Z494" s="95"/>
    </row>
    <row r="495" spans="2:26" s="39" customFormat="1" hidden="1" x14ac:dyDescent="0.2">
      <c r="B495" s="91" t="str">
        <f>IF(Tabla2[[#This Row],[Productos ]]="","",CONCATENATE(Tabla2[[#This Row],[POA]],".",Tabla2[[#This Row],[SRS]],".",Tabla2[[#This Row],[AREA]],".",Tabla2[[#This Row],[TIPO]]))</f>
        <v/>
      </c>
      <c r="C495" s="91" t="str">
        <f>IF(Tabla2[[#This Row],[Productos ]]="","",'[1]Formulario PPGR1'!#REF!)</f>
        <v/>
      </c>
      <c r="D495" s="91" t="str">
        <f>IF(Tabla2[[#This Row],[Productos ]]="","",'[1]Formulario PPGR1'!#REF!)</f>
        <v/>
      </c>
      <c r="E495" s="91" t="str">
        <f>IF(Tabla2[[#This Row],[Productos ]]="","",'[1]Formulario PPGR1'!#REF!)</f>
        <v/>
      </c>
      <c r="F495" s="91" t="str">
        <f>IF(Tabla2[[#This Row],[Productos ]]="","",'[1]Formulario PPGR1'!#REF!)</f>
        <v/>
      </c>
      <c r="G495" s="92"/>
      <c r="H495" s="92"/>
      <c r="I495" s="92"/>
      <c r="J495" s="93"/>
      <c r="K495" s="93"/>
      <c r="L495" s="93"/>
      <c r="M495" s="93"/>
      <c r="N495" s="93"/>
      <c r="O495" s="93"/>
      <c r="P495" s="93"/>
      <c r="Q495" s="93"/>
      <c r="R495" s="93"/>
      <c r="S495" s="93"/>
      <c r="T495" s="93"/>
      <c r="U495" s="93"/>
      <c r="V495" s="94">
        <f>SUM(Tabla2[[#This Row],[Ene]:[Dic]])</f>
        <v>0</v>
      </c>
      <c r="W495" s="81"/>
      <c r="X495" s="81"/>
      <c r="Y495" s="92"/>
      <c r="Z495" s="95"/>
    </row>
    <row r="496" spans="2:26" s="39" customFormat="1" hidden="1" x14ac:dyDescent="0.2">
      <c r="B496" s="91" t="str">
        <f>IF(Tabla2[[#This Row],[Productos ]]="","",CONCATENATE(Tabla2[[#This Row],[POA]],".",Tabla2[[#This Row],[SRS]],".",Tabla2[[#This Row],[AREA]],".",Tabla2[[#This Row],[TIPO]]))</f>
        <v/>
      </c>
      <c r="C496" s="91" t="str">
        <f>IF(Tabla2[[#This Row],[Productos ]]="","",'[1]Formulario PPGR1'!#REF!)</f>
        <v/>
      </c>
      <c r="D496" s="91" t="str">
        <f>IF(Tabla2[[#This Row],[Productos ]]="","",'[1]Formulario PPGR1'!#REF!)</f>
        <v/>
      </c>
      <c r="E496" s="91" t="str">
        <f>IF(Tabla2[[#This Row],[Productos ]]="","",'[1]Formulario PPGR1'!#REF!)</f>
        <v/>
      </c>
      <c r="F496" s="91" t="str">
        <f>IF(Tabla2[[#This Row],[Productos ]]="","",'[1]Formulario PPGR1'!#REF!)</f>
        <v/>
      </c>
      <c r="G496" s="92"/>
      <c r="H496" s="92"/>
      <c r="I496" s="92"/>
      <c r="J496" s="93"/>
      <c r="K496" s="93"/>
      <c r="L496" s="93"/>
      <c r="M496" s="93"/>
      <c r="N496" s="93"/>
      <c r="O496" s="93"/>
      <c r="P496" s="93"/>
      <c r="Q496" s="93"/>
      <c r="R496" s="93"/>
      <c r="S496" s="93"/>
      <c r="T496" s="93"/>
      <c r="U496" s="93"/>
      <c r="V496" s="94">
        <f>SUM(Tabla2[[#This Row],[Ene]:[Dic]])</f>
        <v>0</v>
      </c>
      <c r="W496" s="81"/>
      <c r="X496" s="81"/>
      <c r="Y496" s="92"/>
      <c r="Z496" s="95"/>
    </row>
    <row r="497" spans="2:26" s="39" customFormat="1" hidden="1" x14ac:dyDescent="0.2">
      <c r="B497" s="91" t="str">
        <f>IF(Tabla2[[#This Row],[Productos ]]="","",CONCATENATE(Tabla2[[#This Row],[POA]],".",Tabla2[[#This Row],[SRS]],".",Tabla2[[#This Row],[AREA]],".",Tabla2[[#This Row],[TIPO]]))</f>
        <v/>
      </c>
      <c r="C497" s="91" t="str">
        <f>IF(Tabla2[[#This Row],[Productos ]]="","",'[1]Formulario PPGR1'!#REF!)</f>
        <v/>
      </c>
      <c r="D497" s="91" t="str">
        <f>IF(Tabla2[[#This Row],[Productos ]]="","",'[1]Formulario PPGR1'!#REF!)</f>
        <v/>
      </c>
      <c r="E497" s="91" t="str">
        <f>IF(Tabla2[[#This Row],[Productos ]]="","",'[1]Formulario PPGR1'!#REF!)</f>
        <v/>
      </c>
      <c r="F497" s="91" t="str">
        <f>IF(Tabla2[[#This Row],[Productos ]]="","",'[1]Formulario PPGR1'!#REF!)</f>
        <v/>
      </c>
      <c r="G497" s="92"/>
      <c r="H497" s="92"/>
      <c r="I497" s="92"/>
      <c r="J497" s="93"/>
      <c r="K497" s="93"/>
      <c r="L497" s="93"/>
      <c r="M497" s="93"/>
      <c r="N497" s="93"/>
      <c r="O497" s="93"/>
      <c r="P497" s="93"/>
      <c r="Q497" s="93"/>
      <c r="R497" s="93"/>
      <c r="S497" s="93"/>
      <c r="T497" s="93"/>
      <c r="U497" s="93"/>
      <c r="V497" s="94">
        <f>SUM(Tabla2[[#This Row],[Ene]:[Dic]])</f>
        <v>0</v>
      </c>
      <c r="W497" s="81"/>
      <c r="X497" s="81"/>
      <c r="Y497" s="92"/>
      <c r="Z497" s="95"/>
    </row>
    <row r="498" spans="2:26" s="39" customFormat="1" hidden="1" x14ac:dyDescent="0.2">
      <c r="B498" s="91" t="str">
        <f>IF(Tabla2[[#This Row],[Productos ]]="","",CONCATENATE(Tabla2[[#This Row],[POA]],".",Tabla2[[#This Row],[SRS]],".",Tabla2[[#This Row],[AREA]],".",Tabla2[[#This Row],[TIPO]]))</f>
        <v/>
      </c>
      <c r="C498" s="91" t="str">
        <f>IF(Tabla2[[#This Row],[Productos ]]="","",'[1]Formulario PPGR1'!#REF!)</f>
        <v/>
      </c>
      <c r="D498" s="91" t="str">
        <f>IF(Tabla2[[#This Row],[Productos ]]="","",'[1]Formulario PPGR1'!#REF!)</f>
        <v/>
      </c>
      <c r="E498" s="91" t="str">
        <f>IF(Tabla2[[#This Row],[Productos ]]="","",'[1]Formulario PPGR1'!#REF!)</f>
        <v/>
      </c>
      <c r="F498" s="91" t="str">
        <f>IF(Tabla2[[#This Row],[Productos ]]="","",'[1]Formulario PPGR1'!#REF!)</f>
        <v/>
      </c>
      <c r="G498" s="92"/>
      <c r="H498" s="92"/>
      <c r="I498" s="92"/>
      <c r="J498" s="93"/>
      <c r="K498" s="93"/>
      <c r="L498" s="93"/>
      <c r="M498" s="93"/>
      <c r="N498" s="93"/>
      <c r="O498" s="93"/>
      <c r="P498" s="93"/>
      <c r="Q498" s="93"/>
      <c r="R498" s="93"/>
      <c r="S498" s="93"/>
      <c r="T498" s="93"/>
      <c r="U498" s="93"/>
      <c r="V498" s="94">
        <f>SUM(Tabla2[[#This Row],[Ene]:[Dic]])</f>
        <v>0</v>
      </c>
      <c r="W498" s="81"/>
      <c r="X498" s="81"/>
      <c r="Y498" s="92"/>
      <c r="Z498" s="95"/>
    </row>
    <row r="499" spans="2:26" s="39" customFormat="1" hidden="1" x14ac:dyDescent="0.2">
      <c r="B499" s="91" t="str">
        <f>IF(Tabla2[[#This Row],[Productos ]]="","",CONCATENATE(Tabla2[[#This Row],[POA]],".",Tabla2[[#This Row],[SRS]],".",Tabla2[[#This Row],[AREA]],".",Tabla2[[#This Row],[TIPO]]))</f>
        <v/>
      </c>
      <c r="C499" s="91" t="str">
        <f>IF(Tabla2[[#This Row],[Productos ]]="","",'[1]Formulario PPGR1'!#REF!)</f>
        <v/>
      </c>
      <c r="D499" s="91" t="str">
        <f>IF(Tabla2[[#This Row],[Productos ]]="","",'[1]Formulario PPGR1'!#REF!)</f>
        <v/>
      </c>
      <c r="E499" s="91" t="str">
        <f>IF(Tabla2[[#This Row],[Productos ]]="","",'[1]Formulario PPGR1'!#REF!)</f>
        <v/>
      </c>
      <c r="F499" s="91" t="str">
        <f>IF(Tabla2[[#This Row],[Productos ]]="","",'[1]Formulario PPGR1'!#REF!)</f>
        <v/>
      </c>
      <c r="G499" s="92"/>
      <c r="H499" s="92"/>
      <c r="I499" s="92"/>
      <c r="J499" s="93"/>
      <c r="K499" s="93"/>
      <c r="L499" s="93"/>
      <c r="M499" s="93"/>
      <c r="N499" s="93"/>
      <c r="O499" s="93"/>
      <c r="P499" s="93"/>
      <c r="Q499" s="93"/>
      <c r="R499" s="93"/>
      <c r="S499" s="93"/>
      <c r="T499" s="93"/>
      <c r="U499" s="93"/>
      <c r="V499" s="94">
        <f>SUM(Tabla2[[#This Row],[Ene]:[Dic]])</f>
        <v>0</v>
      </c>
      <c r="W499" s="81"/>
      <c r="X499" s="81"/>
      <c r="Y499" s="92"/>
      <c r="Z499" s="95"/>
    </row>
    <row r="500" spans="2:26" s="39" customFormat="1" hidden="1" x14ac:dyDescent="0.2">
      <c r="B500" s="91" t="str">
        <f>IF(Tabla2[[#This Row],[Productos ]]="","",CONCATENATE(Tabla2[[#This Row],[POA]],".",Tabla2[[#This Row],[SRS]],".",Tabla2[[#This Row],[AREA]],".",Tabla2[[#This Row],[TIPO]]))</f>
        <v/>
      </c>
      <c r="C500" s="91" t="str">
        <f>IF(Tabla2[[#This Row],[Productos ]]="","",'[1]Formulario PPGR1'!#REF!)</f>
        <v/>
      </c>
      <c r="D500" s="91" t="str">
        <f>IF(Tabla2[[#This Row],[Productos ]]="","",'[1]Formulario PPGR1'!#REF!)</f>
        <v/>
      </c>
      <c r="E500" s="91" t="str">
        <f>IF(Tabla2[[#This Row],[Productos ]]="","",'[1]Formulario PPGR1'!#REF!)</f>
        <v/>
      </c>
      <c r="F500" s="91" t="str">
        <f>IF(Tabla2[[#This Row],[Productos ]]="","",'[1]Formulario PPGR1'!#REF!)</f>
        <v/>
      </c>
      <c r="G500" s="92"/>
      <c r="H500" s="92"/>
      <c r="I500" s="92"/>
      <c r="J500" s="93"/>
      <c r="K500" s="93"/>
      <c r="L500" s="93"/>
      <c r="M500" s="93"/>
      <c r="N500" s="93"/>
      <c r="O500" s="93"/>
      <c r="P500" s="93"/>
      <c r="Q500" s="93"/>
      <c r="R500" s="93"/>
      <c r="S500" s="93"/>
      <c r="T500" s="93"/>
      <c r="U500" s="93"/>
      <c r="V500" s="94">
        <f>SUM(Tabla2[[#This Row],[Ene]:[Dic]])</f>
        <v>0</v>
      </c>
      <c r="W500" s="81"/>
      <c r="X500" s="81"/>
      <c r="Y500" s="92"/>
      <c r="Z500" s="95"/>
    </row>
    <row r="501" spans="2:26" s="39" customFormat="1" hidden="1" x14ac:dyDescent="0.2">
      <c r="B501" s="91" t="str">
        <f>IF(Tabla2[[#This Row],[Productos ]]="","",CONCATENATE(Tabla2[[#This Row],[POA]],".",Tabla2[[#This Row],[SRS]],".",Tabla2[[#This Row],[AREA]],".",Tabla2[[#This Row],[TIPO]]))</f>
        <v/>
      </c>
      <c r="C501" s="91" t="str">
        <f>IF(Tabla2[[#This Row],[Productos ]]="","",'[1]Formulario PPGR1'!#REF!)</f>
        <v/>
      </c>
      <c r="D501" s="91" t="str">
        <f>IF(Tabla2[[#This Row],[Productos ]]="","",'[1]Formulario PPGR1'!#REF!)</f>
        <v/>
      </c>
      <c r="E501" s="91" t="str">
        <f>IF(Tabla2[[#This Row],[Productos ]]="","",'[1]Formulario PPGR1'!#REF!)</f>
        <v/>
      </c>
      <c r="F501" s="91" t="str">
        <f>IF(Tabla2[[#This Row],[Productos ]]="","",'[1]Formulario PPGR1'!#REF!)</f>
        <v/>
      </c>
      <c r="G501" s="92"/>
      <c r="H501" s="92"/>
      <c r="I501" s="113"/>
      <c r="J501" s="93"/>
      <c r="K501" s="93"/>
      <c r="L501" s="93"/>
      <c r="M501" s="93"/>
      <c r="N501" s="93"/>
      <c r="O501" s="93"/>
      <c r="P501" s="93"/>
      <c r="Q501" s="93"/>
      <c r="R501" s="93"/>
      <c r="S501" s="93"/>
      <c r="T501" s="93"/>
      <c r="U501" s="93"/>
      <c r="V501" s="94">
        <f>SUM(Tabla2[[#This Row],[Ene]:[Dic]])</f>
        <v>0</v>
      </c>
      <c r="W501" s="81"/>
      <c r="X501" s="81"/>
      <c r="Y501" s="92"/>
      <c r="Z501" s="95"/>
    </row>
    <row r="502" spans="2:26" s="39" customFormat="1" hidden="1" x14ac:dyDescent="0.2">
      <c r="B502" s="91" t="str">
        <f>IF(Tabla2[[#This Row],[Productos ]]="","",CONCATENATE(Tabla2[[#This Row],[POA]],".",Tabla2[[#This Row],[SRS]],".",Tabla2[[#This Row],[AREA]],".",Tabla2[[#This Row],[TIPO]]))</f>
        <v/>
      </c>
      <c r="C502" s="91" t="str">
        <f>IF(Tabla2[[#This Row],[Productos ]]="","",'[1]Formulario PPGR1'!#REF!)</f>
        <v/>
      </c>
      <c r="D502" s="91" t="str">
        <f>IF(Tabla2[[#This Row],[Productos ]]="","",'[1]Formulario PPGR1'!#REF!)</f>
        <v/>
      </c>
      <c r="E502" s="91" t="str">
        <f>IF(Tabla2[[#This Row],[Productos ]]="","",'[1]Formulario PPGR1'!#REF!)</f>
        <v/>
      </c>
      <c r="F502" s="91" t="str">
        <f>IF(Tabla2[[#This Row],[Productos ]]="","",'[1]Formulario PPGR1'!#REF!)</f>
        <v/>
      </c>
      <c r="G502" s="92"/>
      <c r="H502" s="92"/>
      <c r="I502" s="92"/>
      <c r="J502" s="93"/>
      <c r="K502" s="93"/>
      <c r="L502" s="93"/>
      <c r="M502" s="93"/>
      <c r="N502" s="93"/>
      <c r="O502" s="93"/>
      <c r="P502" s="93"/>
      <c r="Q502" s="93"/>
      <c r="R502" s="93"/>
      <c r="S502" s="93"/>
      <c r="T502" s="93"/>
      <c r="U502" s="93"/>
      <c r="V502" s="94">
        <f>SUM(Tabla2[[#This Row],[Ene]:[Dic]])</f>
        <v>0</v>
      </c>
      <c r="W502" s="81"/>
      <c r="X502" s="81"/>
      <c r="Y502" s="92"/>
      <c r="Z502" s="95"/>
    </row>
    <row r="503" spans="2:26" s="39" customFormat="1" hidden="1" x14ac:dyDescent="0.2">
      <c r="B503" s="91" t="str">
        <f>IF(Tabla2[[#This Row],[Productos ]]="","",CONCATENATE(Tabla2[[#This Row],[POA]],".",Tabla2[[#This Row],[SRS]],".",Tabla2[[#This Row],[AREA]],".",Tabla2[[#This Row],[TIPO]]))</f>
        <v/>
      </c>
      <c r="C503" s="91" t="str">
        <f>IF(Tabla2[[#This Row],[Productos ]]="","",'[1]Formulario PPGR1'!#REF!)</f>
        <v/>
      </c>
      <c r="D503" s="91" t="str">
        <f>IF(Tabla2[[#This Row],[Productos ]]="","",'[1]Formulario PPGR1'!#REF!)</f>
        <v/>
      </c>
      <c r="E503" s="91" t="str">
        <f>IF(Tabla2[[#This Row],[Productos ]]="","",'[1]Formulario PPGR1'!#REF!)</f>
        <v/>
      </c>
      <c r="F503" s="91" t="str">
        <f>IF(Tabla2[[#This Row],[Productos ]]="","",'[1]Formulario PPGR1'!#REF!)</f>
        <v/>
      </c>
      <c r="G503" s="92"/>
      <c r="H503" s="92"/>
      <c r="I503" s="92"/>
      <c r="J503" s="93"/>
      <c r="K503" s="93"/>
      <c r="L503" s="93"/>
      <c r="M503" s="93"/>
      <c r="N503" s="93"/>
      <c r="O503" s="93"/>
      <c r="P503" s="93"/>
      <c r="Q503" s="93"/>
      <c r="R503" s="93"/>
      <c r="S503" s="93"/>
      <c r="T503" s="93"/>
      <c r="U503" s="93"/>
      <c r="V503" s="94">
        <f>SUM(Tabla2[[#This Row],[Ene]:[Dic]])</f>
        <v>0</v>
      </c>
      <c r="W503" s="81"/>
      <c r="X503" s="81"/>
      <c r="Y503" s="92"/>
      <c r="Z503" s="95"/>
    </row>
    <row r="504" spans="2:26" s="39" customFormat="1" hidden="1" x14ac:dyDescent="0.2">
      <c r="B504" s="91" t="str">
        <f>IF(Tabla2[[#This Row],[Productos ]]="","",CONCATENATE(Tabla2[[#This Row],[POA]],".",Tabla2[[#This Row],[SRS]],".",Tabla2[[#This Row],[AREA]],".",Tabla2[[#This Row],[TIPO]]))</f>
        <v/>
      </c>
      <c r="C504" s="91" t="str">
        <f>IF(Tabla2[[#This Row],[Productos ]]="","",'[1]Formulario PPGR1'!#REF!)</f>
        <v/>
      </c>
      <c r="D504" s="91" t="str">
        <f>IF(Tabla2[[#This Row],[Productos ]]="","",'[1]Formulario PPGR1'!#REF!)</f>
        <v/>
      </c>
      <c r="E504" s="91" t="str">
        <f>IF(Tabla2[[#This Row],[Productos ]]="","",'[1]Formulario PPGR1'!#REF!)</f>
        <v/>
      </c>
      <c r="F504" s="91" t="str">
        <f>IF(Tabla2[[#This Row],[Productos ]]="","",'[1]Formulario PPGR1'!#REF!)</f>
        <v/>
      </c>
      <c r="G504" s="92"/>
      <c r="H504" s="92"/>
      <c r="I504" s="92"/>
      <c r="J504" s="93"/>
      <c r="K504" s="93"/>
      <c r="L504" s="93"/>
      <c r="M504" s="93"/>
      <c r="N504" s="93"/>
      <c r="O504" s="93"/>
      <c r="P504" s="93"/>
      <c r="Q504" s="93"/>
      <c r="R504" s="93"/>
      <c r="S504" s="93"/>
      <c r="T504" s="93"/>
      <c r="U504" s="93"/>
      <c r="V504" s="94">
        <f>SUM(Tabla2[[#This Row],[Ene]:[Dic]])</f>
        <v>0</v>
      </c>
      <c r="W504" s="81"/>
      <c r="X504" s="81"/>
      <c r="Y504" s="92"/>
      <c r="Z504" s="95"/>
    </row>
    <row r="505" spans="2:26" s="39" customFormat="1" hidden="1" x14ac:dyDescent="0.2">
      <c r="B505" s="91" t="str">
        <f>IF(Tabla2[[#This Row],[Productos ]]="","",CONCATENATE(Tabla2[[#This Row],[POA]],".",Tabla2[[#This Row],[SRS]],".",Tabla2[[#This Row],[AREA]],".",Tabla2[[#This Row],[TIPO]]))</f>
        <v/>
      </c>
      <c r="C505" s="91" t="str">
        <f>IF(Tabla2[[#This Row],[Productos ]]="","",'[1]Formulario PPGR1'!#REF!)</f>
        <v/>
      </c>
      <c r="D505" s="91" t="str">
        <f>IF(Tabla2[[#This Row],[Productos ]]="","",'[1]Formulario PPGR1'!#REF!)</f>
        <v/>
      </c>
      <c r="E505" s="91" t="str">
        <f>IF(Tabla2[[#This Row],[Productos ]]="","",'[1]Formulario PPGR1'!#REF!)</f>
        <v/>
      </c>
      <c r="F505" s="91" t="str">
        <f>IF(Tabla2[[#This Row],[Productos ]]="","",'[1]Formulario PPGR1'!#REF!)</f>
        <v/>
      </c>
      <c r="G505" s="92"/>
      <c r="H505" s="92"/>
      <c r="I505" s="113"/>
      <c r="J505" s="93"/>
      <c r="K505" s="93"/>
      <c r="L505" s="93"/>
      <c r="M505" s="93"/>
      <c r="N505" s="93"/>
      <c r="O505" s="93"/>
      <c r="P505" s="93"/>
      <c r="Q505" s="93"/>
      <c r="R505" s="93"/>
      <c r="S505" s="93"/>
      <c r="T505" s="93"/>
      <c r="U505" s="93"/>
      <c r="V505" s="94">
        <f>SUM(Tabla2[[#This Row],[Ene]:[Dic]])</f>
        <v>0</v>
      </c>
      <c r="W505" s="81"/>
      <c r="X505" s="81"/>
      <c r="Y505" s="92"/>
      <c r="Z505" s="95"/>
    </row>
    <row r="506" spans="2:26" s="39" customFormat="1" hidden="1" x14ac:dyDescent="0.2">
      <c r="B506" s="91" t="str">
        <f>IF(Tabla2[[#This Row],[Productos ]]="","",CONCATENATE(Tabla2[[#This Row],[POA]],".",Tabla2[[#This Row],[SRS]],".",Tabla2[[#This Row],[AREA]],".",Tabla2[[#This Row],[TIPO]]))</f>
        <v/>
      </c>
      <c r="C506" s="91" t="str">
        <f>IF(Tabla2[[#This Row],[Productos ]]="","",'[1]Formulario PPGR1'!#REF!)</f>
        <v/>
      </c>
      <c r="D506" s="91" t="str">
        <f>IF(Tabla2[[#This Row],[Productos ]]="","",'[1]Formulario PPGR1'!#REF!)</f>
        <v/>
      </c>
      <c r="E506" s="91" t="str">
        <f>IF(Tabla2[[#This Row],[Productos ]]="","",'[1]Formulario PPGR1'!#REF!)</f>
        <v/>
      </c>
      <c r="F506" s="91" t="str">
        <f>IF(Tabla2[[#This Row],[Productos ]]="","",'[1]Formulario PPGR1'!#REF!)</f>
        <v/>
      </c>
      <c r="G506" s="92"/>
      <c r="H506" s="92"/>
      <c r="I506" s="92"/>
      <c r="J506" s="93"/>
      <c r="K506" s="93"/>
      <c r="L506" s="93"/>
      <c r="M506" s="93"/>
      <c r="N506" s="93"/>
      <c r="O506" s="93"/>
      <c r="P506" s="93"/>
      <c r="Q506" s="93"/>
      <c r="R506" s="93"/>
      <c r="S506" s="93"/>
      <c r="T506" s="93"/>
      <c r="U506" s="93"/>
      <c r="V506" s="94">
        <f>SUM(Tabla2[[#This Row],[Ene]:[Dic]])</f>
        <v>0</v>
      </c>
      <c r="W506" s="81"/>
      <c r="X506" s="81"/>
      <c r="Y506" s="92"/>
      <c r="Z506" s="95"/>
    </row>
    <row r="507" spans="2:26" s="39" customFormat="1" hidden="1" x14ac:dyDescent="0.2">
      <c r="B507" s="91" t="str">
        <f>IF(Tabla2[[#This Row],[Productos ]]="","",CONCATENATE(Tabla2[[#This Row],[POA]],".",Tabla2[[#This Row],[SRS]],".",Tabla2[[#This Row],[AREA]],".",Tabla2[[#This Row],[TIPO]]))</f>
        <v/>
      </c>
      <c r="C507" s="91" t="str">
        <f>IF(Tabla2[[#This Row],[Productos ]]="","",'[1]Formulario PPGR1'!#REF!)</f>
        <v/>
      </c>
      <c r="D507" s="91" t="str">
        <f>IF(Tabla2[[#This Row],[Productos ]]="","",'[1]Formulario PPGR1'!#REF!)</f>
        <v/>
      </c>
      <c r="E507" s="91" t="str">
        <f>IF(Tabla2[[#This Row],[Productos ]]="","",'[1]Formulario PPGR1'!#REF!)</f>
        <v/>
      </c>
      <c r="F507" s="91" t="str">
        <f>IF(Tabla2[[#This Row],[Productos ]]="","",'[1]Formulario PPGR1'!#REF!)</f>
        <v/>
      </c>
      <c r="G507" s="92"/>
      <c r="H507" s="92"/>
      <c r="I507" s="92"/>
      <c r="J507" s="93"/>
      <c r="K507" s="93"/>
      <c r="L507" s="93"/>
      <c r="M507" s="93"/>
      <c r="N507" s="93"/>
      <c r="O507" s="93"/>
      <c r="P507" s="93"/>
      <c r="Q507" s="93"/>
      <c r="R507" s="93"/>
      <c r="S507" s="93"/>
      <c r="T507" s="93"/>
      <c r="U507" s="93"/>
      <c r="V507" s="94">
        <f>SUM(Tabla2[[#This Row],[Ene]:[Dic]])</f>
        <v>0</v>
      </c>
      <c r="W507" s="81"/>
      <c r="X507" s="81"/>
      <c r="Y507" s="92"/>
      <c r="Z507" s="95"/>
    </row>
    <row r="508" spans="2:26" s="39" customFormat="1" hidden="1" x14ac:dyDescent="0.2">
      <c r="B508" s="91" t="str">
        <f>IF(Tabla2[[#This Row],[Productos ]]="","",CONCATENATE(Tabla2[[#This Row],[POA]],".",Tabla2[[#This Row],[SRS]],".",Tabla2[[#This Row],[AREA]],".",Tabla2[[#This Row],[TIPO]]))</f>
        <v/>
      </c>
      <c r="C508" s="91" t="str">
        <f>IF(Tabla2[[#This Row],[Productos ]]="","",'[1]Formulario PPGR1'!#REF!)</f>
        <v/>
      </c>
      <c r="D508" s="91" t="str">
        <f>IF(Tabla2[[#This Row],[Productos ]]="","",'[1]Formulario PPGR1'!#REF!)</f>
        <v/>
      </c>
      <c r="E508" s="91" t="str">
        <f>IF(Tabla2[[#This Row],[Productos ]]="","",'[1]Formulario PPGR1'!#REF!)</f>
        <v/>
      </c>
      <c r="F508" s="91" t="str">
        <f>IF(Tabla2[[#This Row],[Productos ]]="","",'[1]Formulario PPGR1'!#REF!)</f>
        <v/>
      </c>
      <c r="G508" s="92"/>
      <c r="H508" s="92"/>
      <c r="I508" s="92"/>
      <c r="J508" s="93"/>
      <c r="K508" s="93"/>
      <c r="L508" s="93"/>
      <c r="M508" s="93"/>
      <c r="N508" s="93"/>
      <c r="O508" s="93"/>
      <c r="P508" s="93"/>
      <c r="Q508" s="93"/>
      <c r="R508" s="93"/>
      <c r="S508" s="93"/>
      <c r="T508" s="93"/>
      <c r="U508" s="93"/>
      <c r="V508" s="94">
        <f>SUM(Tabla2[[#This Row],[Ene]:[Dic]])</f>
        <v>0</v>
      </c>
      <c r="W508" s="81"/>
      <c r="X508" s="81"/>
      <c r="Y508" s="92"/>
      <c r="Z508" s="95"/>
    </row>
    <row r="509" spans="2:26" s="39" customFormat="1" hidden="1" x14ac:dyDescent="0.2">
      <c r="B509" s="91" t="str">
        <f>IF(Tabla2[[#This Row],[Productos ]]="","",CONCATENATE(Tabla2[[#This Row],[POA]],".",Tabla2[[#This Row],[SRS]],".",Tabla2[[#This Row],[AREA]],".",Tabla2[[#This Row],[TIPO]]))</f>
        <v/>
      </c>
      <c r="C509" s="91" t="str">
        <f>IF(Tabla2[[#This Row],[Productos ]]="","",'[1]Formulario PPGR1'!#REF!)</f>
        <v/>
      </c>
      <c r="D509" s="91" t="str">
        <f>IF(Tabla2[[#This Row],[Productos ]]="","",'[1]Formulario PPGR1'!#REF!)</f>
        <v/>
      </c>
      <c r="E509" s="91" t="str">
        <f>IF(Tabla2[[#This Row],[Productos ]]="","",'[1]Formulario PPGR1'!#REF!)</f>
        <v/>
      </c>
      <c r="F509" s="91" t="str">
        <f>IF(Tabla2[[#This Row],[Productos ]]="","",'[1]Formulario PPGR1'!#REF!)</f>
        <v/>
      </c>
      <c r="G509" s="92"/>
      <c r="H509" s="92"/>
      <c r="I509" s="92"/>
      <c r="J509" s="93"/>
      <c r="K509" s="93"/>
      <c r="L509" s="93"/>
      <c r="M509" s="93"/>
      <c r="N509" s="93"/>
      <c r="O509" s="93"/>
      <c r="P509" s="93"/>
      <c r="Q509" s="93"/>
      <c r="R509" s="93"/>
      <c r="S509" s="93"/>
      <c r="T509" s="93"/>
      <c r="U509" s="93"/>
      <c r="V509" s="94">
        <f>SUM(Tabla2[[#This Row],[Ene]:[Dic]])</f>
        <v>0</v>
      </c>
      <c r="W509" s="81"/>
      <c r="X509" s="81"/>
      <c r="Y509" s="92"/>
      <c r="Z509" s="95"/>
    </row>
    <row r="510" spans="2:26" s="39" customFormat="1" hidden="1" x14ac:dyDescent="0.2">
      <c r="B510" s="91" t="str">
        <f>IF(Tabla2[[#This Row],[Productos ]]="","",CONCATENATE(Tabla2[[#This Row],[POA]],".",Tabla2[[#This Row],[SRS]],".",Tabla2[[#This Row],[AREA]],".",Tabla2[[#This Row],[TIPO]]))</f>
        <v/>
      </c>
      <c r="C510" s="91" t="str">
        <f>IF(Tabla2[[#This Row],[Productos ]]="","",'[1]Formulario PPGR1'!#REF!)</f>
        <v/>
      </c>
      <c r="D510" s="91" t="str">
        <f>IF(Tabla2[[#This Row],[Productos ]]="","",'[1]Formulario PPGR1'!#REF!)</f>
        <v/>
      </c>
      <c r="E510" s="91" t="str">
        <f>IF(Tabla2[[#This Row],[Productos ]]="","",'[1]Formulario PPGR1'!#REF!)</f>
        <v/>
      </c>
      <c r="F510" s="91" t="str">
        <f>IF(Tabla2[[#This Row],[Productos ]]="","",'[1]Formulario PPGR1'!#REF!)</f>
        <v/>
      </c>
      <c r="G510" s="92"/>
      <c r="H510" s="92"/>
      <c r="I510" s="92"/>
      <c r="J510" s="93"/>
      <c r="K510" s="93"/>
      <c r="L510" s="93"/>
      <c r="M510" s="93"/>
      <c r="N510" s="93"/>
      <c r="O510" s="93"/>
      <c r="P510" s="93"/>
      <c r="Q510" s="93"/>
      <c r="R510" s="93"/>
      <c r="S510" s="93"/>
      <c r="T510" s="93"/>
      <c r="U510" s="93"/>
      <c r="V510" s="94">
        <f>SUM(Tabla2[[#This Row],[Ene]:[Dic]])</f>
        <v>0</v>
      </c>
      <c r="W510" s="81"/>
      <c r="X510" s="81"/>
      <c r="Y510" s="92"/>
      <c r="Z510" s="95"/>
    </row>
    <row r="511" spans="2:26" s="39" customFormat="1" hidden="1" x14ac:dyDescent="0.2">
      <c r="B511" s="91" t="str">
        <f>IF(Tabla2[[#This Row],[Productos ]]="","",CONCATENATE(Tabla2[[#This Row],[POA]],".",Tabla2[[#This Row],[SRS]],".",Tabla2[[#This Row],[AREA]],".",Tabla2[[#This Row],[TIPO]]))</f>
        <v/>
      </c>
      <c r="C511" s="91" t="str">
        <f>IF(Tabla2[[#This Row],[Productos ]]="","",'[1]Formulario PPGR1'!#REF!)</f>
        <v/>
      </c>
      <c r="D511" s="91" t="str">
        <f>IF(Tabla2[[#This Row],[Productos ]]="","",'[1]Formulario PPGR1'!#REF!)</f>
        <v/>
      </c>
      <c r="E511" s="91" t="str">
        <f>IF(Tabla2[[#This Row],[Productos ]]="","",'[1]Formulario PPGR1'!#REF!)</f>
        <v/>
      </c>
      <c r="F511" s="91" t="str">
        <f>IF(Tabla2[[#This Row],[Productos ]]="","",'[1]Formulario PPGR1'!#REF!)</f>
        <v/>
      </c>
      <c r="G511" s="92"/>
      <c r="H511" s="92"/>
      <c r="I511" s="113"/>
      <c r="J511" s="93"/>
      <c r="K511" s="93"/>
      <c r="L511" s="93"/>
      <c r="M511" s="93"/>
      <c r="N511" s="93"/>
      <c r="O511" s="93"/>
      <c r="P511" s="93"/>
      <c r="Q511" s="93"/>
      <c r="R511" s="93"/>
      <c r="S511" s="93"/>
      <c r="T511" s="93"/>
      <c r="U511" s="93"/>
      <c r="V511" s="94">
        <f>SUM(Tabla2[[#This Row],[Ene]:[Dic]])</f>
        <v>0</v>
      </c>
      <c r="W511" s="81"/>
      <c r="X511" s="81"/>
      <c r="Y511" s="92"/>
      <c r="Z511" s="95"/>
    </row>
    <row r="512" spans="2:26" s="39" customFormat="1" hidden="1" x14ac:dyDescent="0.2">
      <c r="B512" s="91" t="str">
        <f>IF(Tabla2[[#This Row],[Productos ]]="","",CONCATENATE(Tabla2[[#This Row],[POA]],".",Tabla2[[#This Row],[SRS]],".",Tabla2[[#This Row],[AREA]],".",Tabla2[[#This Row],[TIPO]]))</f>
        <v/>
      </c>
      <c r="C512" s="91" t="str">
        <f>IF(Tabla2[[#This Row],[Productos ]]="","",'[1]Formulario PPGR1'!#REF!)</f>
        <v/>
      </c>
      <c r="D512" s="91" t="str">
        <f>IF(Tabla2[[#This Row],[Productos ]]="","",'[1]Formulario PPGR1'!#REF!)</f>
        <v/>
      </c>
      <c r="E512" s="91" t="str">
        <f>IF(Tabla2[[#This Row],[Productos ]]="","",'[1]Formulario PPGR1'!#REF!)</f>
        <v/>
      </c>
      <c r="F512" s="91" t="str">
        <f>IF(Tabla2[[#This Row],[Productos ]]="","",'[1]Formulario PPGR1'!#REF!)</f>
        <v/>
      </c>
      <c r="G512" s="92"/>
      <c r="H512" s="92"/>
      <c r="I512" s="92"/>
      <c r="J512" s="93"/>
      <c r="K512" s="93"/>
      <c r="L512" s="93"/>
      <c r="M512" s="93"/>
      <c r="N512" s="93"/>
      <c r="O512" s="93"/>
      <c r="P512" s="93"/>
      <c r="Q512" s="93"/>
      <c r="R512" s="93"/>
      <c r="S512" s="93"/>
      <c r="T512" s="93"/>
      <c r="U512" s="93"/>
      <c r="V512" s="94">
        <f>SUM(Tabla2[[#This Row],[Ene]:[Dic]])</f>
        <v>0</v>
      </c>
      <c r="W512" s="81"/>
      <c r="X512" s="81"/>
      <c r="Y512" s="92"/>
      <c r="Z512" s="95"/>
    </row>
    <row r="513" spans="2:54" s="39" customFormat="1" hidden="1" x14ac:dyDescent="0.2">
      <c r="B513" s="91" t="str">
        <f>IF(Tabla2[[#This Row],[Productos ]]="","",CONCATENATE(Tabla2[[#This Row],[POA]],".",Tabla2[[#This Row],[SRS]],".",Tabla2[[#This Row],[AREA]],".",Tabla2[[#This Row],[TIPO]]))</f>
        <v/>
      </c>
      <c r="C513" s="91" t="str">
        <f>IF(Tabla2[[#This Row],[Productos ]]="","",'[1]Formulario PPGR1'!#REF!)</f>
        <v/>
      </c>
      <c r="D513" s="91" t="str">
        <f>IF(Tabla2[[#This Row],[Productos ]]="","",'[1]Formulario PPGR1'!#REF!)</f>
        <v/>
      </c>
      <c r="E513" s="91" t="str">
        <f>IF(Tabla2[[#This Row],[Productos ]]="","",'[1]Formulario PPGR1'!#REF!)</f>
        <v/>
      </c>
      <c r="F513" s="91" t="str">
        <f>IF(Tabla2[[#This Row],[Productos ]]="","",'[1]Formulario PPGR1'!#REF!)</f>
        <v/>
      </c>
      <c r="G513" s="92"/>
      <c r="H513" s="92"/>
      <c r="I513" s="113"/>
      <c r="J513" s="93"/>
      <c r="K513" s="93"/>
      <c r="L513" s="93"/>
      <c r="M513" s="93"/>
      <c r="N513" s="93"/>
      <c r="O513" s="93"/>
      <c r="P513" s="93"/>
      <c r="Q513" s="93"/>
      <c r="R513" s="93"/>
      <c r="S513" s="93"/>
      <c r="T513" s="93"/>
      <c r="U513" s="93"/>
      <c r="V513" s="94">
        <f>SUM(Tabla2[[#This Row],[Ene]:[Dic]])</f>
        <v>0</v>
      </c>
      <c r="W513" s="81"/>
      <c r="X513" s="81"/>
      <c r="Y513" s="92"/>
      <c r="Z513" s="95"/>
    </row>
    <row r="514" spans="2:54" s="39" customFormat="1" hidden="1" x14ac:dyDescent="0.2">
      <c r="B514" s="91" t="str">
        <f>IF(Tabla2[[#This Row],[Productos ]]="","",CONCATENATE(Tabla2[[#This Row],[POA]],".",Tabla2[[#This Row],[SRS]],".",Tabla2[[#This Row],[AREA]],".",Tabla2[[#This Row],[TIPO]]))</f>
        <v/>
      </c>
      <c r="C514" s="91" t="str">
        <f>IF(Tabla2[[#This Row],[Productos ]]="","",'[1]Formulario PPGR1'!#REF!)</f>
        <v/>
      </c>
      <c r="D514" s="91" t="str">
        <f>IF(Tabla2[[#This Row],[Productos ]]="","",'[1]Formulario PPGR1'!#REF!)</f>
        <v/>
      </c>
      <c r="E514" s="91" t="str">
        <f>IF(Tabla2[[#This Row],[Productos ]]="","",'[1]Formulario PPGR1'!#REF!)</f>
        <v/>
      </c>
      <c r="F514" s="91" t="str">
        <f>IF(Tabla2[[#This Row],[Productos ]]="","",'[1]Formulario PPGR1'!#REF!)</f>
        <v/>
      </c>
      <c r="G514" s="92"/>
      <c r="H514" s="92"/>
      <c r="I514" s="113"/>
      <c r="J514" s="93"/>
      <c r="K514" s="93"/>
      <c r="L514" s="93"/>
      <c r="M514" s="93"/>
      <c r="N514" s="93"/>
      <c r="O514" s="93"/>
      <c r="P514" s="93"/>
      <c r="Q514" s="93"/>
      <c r="R514" s="93"/>
      <c r="S514" s="93"/>
      <c r="T514" s="93"/>
      <c r="U514" s="93"/>
      <c r="V514" s="94">
        <f>SUM(Tabla2[[#This Row],[Ene]:[Dic]])</f>
        <v>0</v>
      </c>
      <c r="W514" s="81"/>
      <c r="X514" s="81"/>
      <c r="Y514" s="92"/>
      <c r="Z514" s="95"/>
    </row>
    <row r="515" spans="2:54" s="39" customFormat="1" hidden="1" x14ac:dyDescent="0.2">
      <c r="B515" s="91" t="str">
        <f>IF(Tabla2[[#This Row],[Productos ]]="","",CONCATENATE(Tabla2[[#This Row],[POA]],".",Tabla2[[#This Row],[SRS]],".",Tabla2[[#This Row],[AREA]],".",Tabla2[[#This Row],[TIPO]]))</f>
        <v/>
      </c>
      <c r="C515" s="91" t="str">
        <f>IF(Tabla2[[#This Row],[Productos ]]="","",'[1]Formulario PPGR1'!#REF!)</f>
        <v/>
      </c>
      <c r="D515" s="91" t="str">
        <f>IF(Tabla2[[#This Row],[Productos ]]="","",'[1]Formulario PPGR1'!#REF!)</f>
        <v/>
      </c>
      <c r="E515" s="91" t="str">
        <f>IF(Tabla2[[#This Row],[Productos ]]="","",'[1]Formulario PPGR1'!#REF!)</f>
        <v/>
      </c>
      <c r="F515" s="91" t="str">
        <f>IF(Tabla2[[#This Row],[Productos ]]="","",'[1]Formulario PPGR1'!#REF!)</f>
        <v/>
      </c>
      <c r="G515" s="92"/>
      <c r="H515" s="92"/>
      <c r="I515" s="113"/>
      <c r="J515" s="93"/>
      <c r="K515" s="93"/>
      <c r="L515" s="93"/>
      <c r="M515" s="93"/>
      <c r="N515" s="93"/>
      <c r="O515" s="93"/>
      <c r="P515" s="93"/>
      <c r="Q515" s="93"/>
      <c r="R515" s="93"/>
      <c r="S515" s="93"/>
      <c r="T515" s="93"/>
      <c r="U515" s="93"/>
      <c r="V515" s="94">
        <f>SUM(Tabla2[[#This Row],[Ene]:[Dic]])</f>
        <v>0</v>
      </c>
      <c r="W515" s="81"/>
      <c r="X515" s="81"/>
      <c r="Y515" s="92"/>
      <c r="Z515" s="95"/>
    </row>
    <row r="516" spans="2:54" s="39" customFormat="1" hidden="1" x14ac:dyDescent="0.2">
      <c r="B516" s="91" t="str">
        <f>IF(Tabla2[[#This Row],[Productos ]]="","",CONCATENATE(Tabla2[[#This Row],[POA]],".",Tabla2[[#This Row],[SRS]],".",Tabla2[[#This Row],[AREA]],".",Tabla2[[#This Row],[TIPO]]))</f>
        <v/>
      </c>
      <c r="C516" s="91" t="str">
        <f>IF(Tabla2[[#This Row],[Productos ]]="","",'[1]Formulario PPGR1'!#REF!)</f>
        <v/>
      </c>
      <c r="D516" s="91" t="str">
        <f>IF(Tabla2[[#This Row],[Productos ]]="","",'[1]Formulario PPGR1'!#REF!)</f>
        <v/>
      </c>
      <c r="E516" s="91" t="str">
        <f>IF(Tabla2[[#This Row],[Productos ]]="","",'[1]Formulario PPGR1'!#REF!)</f>
        <v/>
      </c>
      <c r="F516" s="91" t="str">
        <f>IF(Tabla2[[#This Row],[Productos ]]="","",'[1]Formulario PPGR1'!#REF!)</f>
        <v/>
      </c>
      <c r="G516" s="92"/>
      <c r="H516" s="92"/>
      <c r="I516" s="92"/>
      <c r="J516" s="93"/>
      <c r="K516" s="93"/>
      <c r="L516" s="93"/>
      <c r="M516" s="93"/>
      <c r="N516" s="93"/>
      <c r="O516" s="93"/>
      <c r="P516" s="93"/>
      <c r="Q516" s="93"/>
      <c r="R516" s="93"/>
      <c r="S516" s="93"/>
      <c r="T516" s="93"/>
      <c r="U516" s="93"/>
      <c r="V516" s="94">
        <f>SUM(Tabla2[[#This Row],[Ene]:[Dic]])</f>
        <v>0</v>
      </c>
      <c r="W516" s="81"/>
      <c r="X516" s="81"/>
      <c r="Y516" s="92"/>
      <c r="Z516" s="95"/>
    </row>
    <row r="517" spans="2:54" s="39" customFormat="1" hidden="1" x14ac:dyDescent="0.2">
      <c r="B517" s="91" t="str">
        <f>IF(Tabla2[[#This Row],[Productos ]]="","",CONCATENATE(Tabla2[[#This Row],[POA]],".",Tabla2[[#This Row],[SRS]],".",Tabla2[[#This Row],[AREA]],".",Tabla2[[#This Row],[TIPO]]))</f>
        <v/>
      </c>
      <c r="C517" s="91" t="str">
        <f>IF(Tabla2[[#This Row],[Productos ]]="","",'[1]Formulario PPGR1'!#REF!)</f>
        <v/>
      </c>
      <c r="D517" s="91" t="str">
        <f>IF(Tabla2[[#This Row],[Productos ]]="","",'[1]Formulario PPGR1'!#REF!)</f>
        <v/>
      </c>
      <c r="E517" s="91" t="str">
        <f>IF(Tabla2[[#This Row],[Productos ]]="","",'[1]Formulario PPGR1'!#REF!)</f>
        <v/>
      </c>
      <c r="F517" s="91" t="str">
        <f>IF(Tabla2[[#This Row],[Productos ]]="","",'[1]Formulario PPGR1'!#REF!)</f>
        <v/>
      </c>
      <c r="G517" s="92"/>
      <c r="H517" s="92"/>
      <c r="I517" s="92"/>
      <c r="J517" s="93"/>
      <c r="K517" s="93"/>
      <c r="L517" s="93"/>
      <c r="M517" s="93"/>
      <c r="N517" s="93"/>
      <c r="O517" s="93"/>
      <c r="P517" s="93"/>
      <c r="Q517" s="93"/>
      <c r="R517" s="93"/>
      <c r="S517" s="93"/>
      <c r="T517" s="93"/>
      <c r="U517" s="93"/>
      <c r="V517" s="94">
        <f>SUM(Tabla2[[#This Row],[Ene]:[Dic]])</f>
        <v>0</v>
      </c>
      <c r="W517" s="81"/>
      <c r="X517" s="81"/>
      <c r="Y517" s="92"/>
      <c r="Z517" s="95"/>
    </row>
    <row r="518" spans="2:54" s="39" customFormat="1" hidden="1" x14ac:dyDescent="0.2">
      <c r="B518" s="91" t="str">
        <f>IF(Tabla2[[#This Row],[Productos ]]="","",CONCATENATE(Tabla2[[#This Row],[POA]],".",Tabla2[[#This Row],[SRS]],".",Tabla2[[#This Row],[AREA]],".",Tabla2[[#This Row],[TIPO]]))</f>
        <v/>
      </c>
      <c r="C518" s="91" t="str">
        <f>IF(Tabla2[[#This Row],[Productos ]]="","",'[1]Formulario PPGR1'!#REF!)</f>
        <v/>
      </c>
      <c r="D518" s="91" t="str">
        <f>IF(Tabla2[[#This Row],[Productos ]]="","",'[1]Formulario PPGR1'!#REF!)</f>
        <v/>
      </c>
      <c r="E518" s="91" t="str">
        <f>IF(Tabla2[[#This Row],[Productos ]]="","",'[1]Formulario PPGR1'!#REF!)</f>
        <v/>
      </c>
      <c r="F518" s="91" t="str">
        <f>IF(Tabla2[[#This Row],[Productos ]]="","",'[1]Formulario PPGR1'!#REF!)</f>
        <v/>
      </c>
      <c r="G518" s="92"/>
      <c r="H518" s="92"/>
      <c r="I518" s="92"/>
      <c r="J518" s="93"/>
      <c r="K518" s="93"/>
      <c r="L518" s="93"/>
      <c r="M518" s="93"/>
      <c r="N518" s="93"/>
      <c r="O518" s="93"/>
      <c r="P518" s="93"/>
      <c r="Q518" s="93"/>
      <c r="R518" s="93"/>
      <c r="S518" s="93"/>
      <c r="T518" s="93"/>
      <c r="U518" s="93"/>
      <c r="V518" s="94">
        <f>SUM(Tabla2[[#This Row],[Ene]:[Dic]])</f>
        <v>0</v>
      </c>
      <c r="W518" s="81"/>
      <c r="X518" s="81"/>
      <c r="Y518" s="92"/>
      <c r="Z518" s="95"/>
    </row>
    <row r="519" spans="2:54" s="39" customFormat="1" hidden="1" x14ac:dyDescent="0.2">
      <c r="B519" s="91" t="str">
        <f>IF(Tabla2[[#This Row],[Productos ]]="","",CONCATENATE(Tabla2[[#This Row],[POA]],".",Tabla2[[#This Row],[SRS]],".",Tabla2[[#This Row],[AREA]],".",Tabla2[[#This Row],[TIPO]]))</f>
        <v/>
      </c>
      <c r="C519" s="91" t="str">
        <f>IF(Tabla2[[#This Row],[Productos ]]="","",'[1]Formulario PPGR1'!#REF!)</f>
        <v/>
      </c>
      <c r="D519" s="91" t="str">
        <f>IF(Tabla2[[#This Row],[Productos ]]="","",'[1]Formulario PPGR1'!#REF!)</f>
        <v/>
      </c>
      <c r="E519" s="91" t="str">
        <f>IF(Tabla2[[#This Row],[Productos ]]="","",'[1]Formulario PPGR1'!#REF!)</f>
        <v/>
      </c>
      <c r="F519" s="91" t="str">
        <f>IF(Tabla2[[#This Row],[Productos ]]="","",'[1]Formulario PPGR1'!#REF!)</f>
        <v/>
      </c>
      <c r="G519" s="92"/>
      <c r="H519" s="92"/>
      <c r="I519" s="92"/>
      <c r="J519" s="93"/>
      <c r="K519" s="93"/>
      <c r="L519" s="93"/>
      <c r="M519" s="93"/>
      <c r="N519" s="93"/>
      <c r="O519" s="93"/>
      <c r="P519" s="93"/>
      <c r="Q519" s="93"/>
      <c r="R519" s="93"/>
      <c r="S519" s="93"/>
      <c r="T519" s="93"/>
      <c r="U519" s="93"/>
      <c r="V519" s="94">
        <f>SUM(Tabla2[[#This Row],[Ene]:[Dic]])</f>
        <v>0</v>
      </c>
      <c r="W519" s="81"/>
      <c r="X519" s="81"/>
      <c r="Y519" s="92"/>
      <c r="Z519" s="95"/>
    </row>
    <row r="520" spans="2:54" s="39" customFormat="1" hidden="1" x14ac:dyDescent="0.2">
      <c r="B520" s="91" t="str">
        <f>IF(Tabla2[[#This Row],[Productos ]]="","",CONCATENATE(Tabla2[[#This Row],[POA]],".",Tabla2[[#This Row],[SRS]],".",Tabla2[[#This Row],[AREA]],".",Tabla2[[#This Row],[TIPO]]))</f>
        <v/>
      </c>
      <c r="C520" s="91" t="str">
        <f>IF(Tabla2[[#This Row],[Productos ]]="","",'[1]Formulario PPGR1'!#REF!)</f>
        <v/>
      </c>
      <c r="D520" s="91" t="str">
        <f>IF(Tabla2[[#This Row],[Productos ]]="","",'[1]Formulario PPGR1'!#REF!)</f>
        <v/>
      </c>
      <c r="E520" s="91" t="str">
        <f>IF(Tabla2[[#This Row],[Productos ]]="","",'[1]Formulario PPGR1'!#REF!)</f>
        <v/>
      </c>
      <c r="F520" s="91" t="str">
        <f>IF(Tabla2[[#This Row],[Productos ]]="","",'[1]Formulario PPGR1'!#REF!)</f>
        <v/>
      </c>
      <c r="G520" s="92"/>
      <c r="H520" s="92"/>
      <c r="I520" s="92"/>
      <c r="J520" s="93"/>
      <c r="K520" s="93"/>
      <c r="L520" s="93"/>
      <c r="M520" s="93"/>
      <c r="N520" s="93"/>
      <c r="O520" s="93"/>
      <c r="P520" s="93"/>
      <c r="Q520" s="93"/>
      <c r="R520" s="93"/>
      <c r="S520" s="93"/>
      <c r="T520" s="93"/>
      <c r="U520" s="93"/>
      <c r="V520" s="94">
        <f>SUM(Tabla2[[#This Row],[Ene]:[Dic]])</f>
        <v>0</v>
      </c>
      <c r="W520" s="81"/>
      <c r="X520" s="81"/>
      <c r="Y520" s="92"/>
      <c r="Z520" s="95"/>
    </row>
    <row r="521" spans="2:54" s="39" customFormat="1" hidden="1" x14ac:dyDescent="0.2">
      <c r="B521" s="91" t="str">
        <f>IF(Tabla2[[#This Row],[Productos ]]="","",CONCATENATE(Tabla2[[#This Row],[POA]],".",Tabla2[[#This Row],[SRS]],".",Tabla2[[#This Row],[AREA]],".",Tabla2[[#This Row],[TIPO]]))</f>
        <v/>
      </c>
      <c r="C521" s="91" t="str">
        <f>IF(Tabla2[[#This Row],[Productos ]]="","",'[1]Formulario PPGR1'!#REF!)</f>
        <v/>
      </c>
      <c r="D521" s="91" t="str">
        <f>IF(Tabla2[[#This Row],[Productos ]]="","",'[1]Formulario PPGR1'!#REF!)</f>
        <v/>
      </c>
      <c r="E521" s="91" t="str">
        <f>IF(Tabla2[[#This Row],[Productos ]]="","",'[1]Formulario PPGR1'!#REF!)</f>
        <v/>
      </c>
      <c r="F521" s="91" t="str">
        <f>IF(Tabla2[[#This Row],[Productos ]]="","",'[1]Formulario PPGR1'!#REF!)</f>
        <v/>
      </c>
      <c r="G521" s="92"/>
      <c r="H521" s="92"/>
      <c r="I521" s="92"/>
      <c r="J521" s="93"/>
      <c r="K521" s="93"/>
      <c r="L521" s="93"/>
      <c r="M521" s="93"/>
      <c r="N521" s="93"/>
      <c r="O521" s="93"/>
      <c r="P521" s="93"/>
      <c r="Q521" s="93"/>
      <c r="R521" s="93"/>
      <c r="S521" s="93"/>
      <c r="T521" s="93"/>
      <c r="U521" s="93"/>
      <c r="V521" s="94">
        <f>SUM(Tabla2[[#This Row],[Ene]:[Dic]])</f>
        <v>0</v>
      </c>
      <c r="W521" s="81"/>
      <c r="X521" s="81"/>
      <c r="Y521" s="92"/>
      <c r="Z521" s="95"/>
    </row>
    <row r="522" spans="2:54" s="39" customFormat="1" hidden="1" x14ac:dyDescent="0.2">
      <c r="B522" s="91" t="str">
        <f>IF(Tabla2[[#This Row],[Productos ]]="","",CONCATENATE(Tabla2[[#This Row],[POA]],".",Tabla2[[#This Row],[SRS]],".",Tabla2[[#This Row],[AREA]],".",Tabla2[[#This Row],[TIPO]]))</f>
        <v/>
      </c>
      <c r="C522" s="91" t="str">
        <f>IF(Tabla2[[#This Row],[Productos ]]="","",'[1]Formulario PPGR1'!#REF!)</f>
        <v/>
      </c>
      <c r="D522" s="91" t="str">
        <f>IF(Tabla2[[#This Row],[Productos ]]="","",'[1]Formulario PPGR1'!#REF!)</f>
        <v/>
      </c>
      <c r="E522" s="91" t="str">
        <f>IF(Tabla2[[#This Row],[Productos ]]="","",'[1]Formulario PPGR1'!#REF!)</f>
        <v/>
      </c>
      <c r="F522" s="91" t="str">
        <f>IF(Tabla2[[#This Row],[Productos ]]="","",'[1]Formulario PPGR1'!#REF!)</f>
        <v/>
      </c>
      <c r="G522" s="92"/>
      <c r="H522" s="92"/>
      <c r="I522" s="92"/>
      <c r="J522" s="93"/>
      <c r="K522" s="93"/>
      <c r="L522" s="93"/>
      <c r="M522" s="93"/>
      <c r="N522" s="93"/>
      <c r="O522" s="93"/>
      <c r="P522" s="93"/>
      <c r="Q522" s="93"/>
      <c r="R522" s="93"/>
      <c r="S522" s="93"/>
      <c r="T522" s="93"/>
      <c r="U522" s="93"/>
      <c r="V522" s="94">
        <f>SUM(Tabla2[[#This Row],[Ene]:[Dic]])</f>
        <v>0</v>
      </c>
      <c r="W522" s="81"/>
      <c r="X522" s="81"/>
      <c r="Y522" s="92"/>
      <c r="Z522" s="95"/>
    </row>
    <row r="523" spans="2:54" s="39" customFormat="1" hidden="1" x14ac:dyDescent="0.2">
      <c r="B523" s="91" t="str">
        <f>IF(Tabla2[[#This Row],[Productos ]]="","",CONCATENATE(Tabla2[[#This Row],[POA]],".",Tabla2[[#This Row],[SRS]],".",Tabla2[[#This Row],[AREA]],".",Tabla2[[#This Row],[TIPO]]))</f>
        <v/>
      </c>
      <c r="C523" s="91" t="str">
        <f>IF(Tabla2[[#This Row],[Productos ]]="","",'[1]Formulario PPGR1'!#REF!)</f>
        <v/>
      </c>
      <c r="D523" s="91" t="str">
        <f>IF(Tabla2[[#This Row],[Productos ]]="","",'[1]Formulario PPGR1'!#REF!)</f>
        <v/>
      </c>
      <c r="E523" s="91" t="str">
        <f>IF(Tabla2[[#This Row],[Productos ]]="","",'[1]Formulario PPGR1'!#REF!)</f>
        <v/>
      </c>
      <c r="F523" s="91" t="str">
        <f>IF(Tabla2[[#This Row],[Productos ]]="","",'[1]Formulario PPGR1'!#REF!)</f>
        <v/>
      </c>
      <c r="G523" s="92"/>
      <c r="H523" s="92"/>
      <c r="I523" s="92"/>
      <c r="J523" s="93"/>
      <c r="K523" s="93"/>
      <c r="L523" s="93"/>
      <c r="M523" s="93"/>
      <c r="N523" s="93"/>
      <c r="O523" s="93"/>
      <c r="P523" s="93"/>
      <c r="Q523" s="93"/>
      <c r="R523" s="93"/>
      <c r="S523" s="93"/>
      <c r="T523" s="93"/>
      <c r="U523" s="93"/>
      <c r="V523" s="94">
        <f>SUM(Tabla2[[#This Row],[Ene]:[Dic]])</f>
        <v>0</v>
      </c>
      <c r="W523" s="81"/>
      <c r="X523" s="81"/>
      <c r="Y523" s="92"/>
      <c r="Z523" s="95"/>
    </row>
    <row r="524" spans="2:54" s="39" customFormat="1" hidden="1" x14ac:dyDescent="0.2">
      <c r="B524" s="91" t="str">
        <f>IF(Tabla2[[#This Row],[Productos ]]="","",CONCATENATE(Tabla2[[#This Row],[POA]],".",Tabla2[[#This Row],[SRS]],".",Tabla2[[#This Row],[AREA]],".",Tabla2[[#This Row],[TIPO]]))</f>
        <v/>
      </c>
      <c r="C524" s="91" t="str">
        <f>IF(Tabla2[[#This Row],[Productos ]]="","",'[1]Formulario PPGR1'!#REF!)</f>
        <v/>
      </c>
      <c r="D524" s="91" t="str">
        <f>IF(Tabla2[[#This Row],[Productos ]]="","",'[1]Formulario PPGR1'!#REF!)</f>
        <v/>
      </c>
      <c r="E524" s="91" t="str">
        <f>IF(Tabla2[[#This Row],[Productos ]]="","",'[1]Formulario PPGR1'!#REF!)</f>
        <v/>
      </c>
      <c r="F524" s="91" t="str">
        <f>IF(Tabla2[[#This Row],[Productos ]]="","",'[1]Formulario PPGR1'!#REF!)</f>
        <v/>
      </c>
      <c r="G524" s="92"/>
      <c r="H524" s="92"/>
      <c r="I524" s="92"/>
      <c r="J524" s="93"/>
      <c r="K524" s="93"/>
      <c r="L524" s="93"/>
      <c r="M524" s="93"/>
      <c r="N524" s="93"/>
      <c r="O524" s="93"/>
      <c r="P524" s="93"/>
      <c r="Q524" s="93"/>
      <c r="R524" s="93"/>
      <c r="S524" s="93"/>
      <c r="T524" s="93"/>
      <c r="U524" s="93"/>
      <c r="V524" s="94">
        <f>SUM(Tabla2[[#This Row],[Ene]:[Dic]])</f>
        <v>0</v>
      </c>
      <c r="W524" s="81"/>
      <c r="X524" s="81"/>
      <c r="Y524" s="92"/>
      <c r="Z524" s="95"/>
    </row>
    <row r="525" spans="2:54" s="39" customFormat="1" hidden="1" x14ac:dyDescent="0.2">
      <c r="B525" s="91" t="str">
        <f>IF(Tabla2[[#This Row],[Productos ]]="","",CONCATENATE(Tabla2[[#This Row],[POA]],".",Tabla2[[#This Row],[SRS]],".",Tabla2[[#This Row],[AREA]],".",Tabla2[[#This Row],[TIPO]]))</f>
        <v/>
      </c>
      <c r="C525" s="91" t="str">
        <f>IF(Tabla2[[#This Row],[Productos ]]="","",'[1]Formulario PPGR1'!#REF!)</f>
        <v/>
      </c>
      <c r="D525" s="91" t="str">
        <f>IF(Tabla2[[#This Row],[Productos ]]="","",'[1]Formulario PPGR1'!#REF!)</f>
        <v/>
      </c>
      <c r="E525" s="91" t="str">
        <f>IF(Tabla2[[#This Row],[Productos ]]="","",'[1]Formulario PPGR1'!#REF!)</f>
        <v/>
      </c>
      <c r="F525" s="91" t="str">
        <f>IF(Tabla2[[#This Row],[Productos ]]="","",'[1]Formulario PPGR1'!#REF!)</f>
        <v/>
      </c>
      <c r="G525" s="92"/>
      <c r="H525" s="92"/>
      <c r="I525" s="92"/>
      <c r="J525" s="93"/>
      <c r="K525" s="93"/>
      <c r="L525" s="93"/>
      <c r="M525" s="93"/>
      <c r="N525" s="93"/>
      <c r="O525" s="93"/>
      <c r="P525" s="93"/>
      <c r="Q525" s="93"/>
      <c r="R525" s="93"/>
      <c r="S525" s="93"/>
      <c r="T525" s="93"/>
      <c r="U525" s="93"/>
      <c r="V525" s="94">
        <f>SUM(Tabla2[[#This Row],[Ene]:[Dic]])</f>
        <v>0</v>
      </c>
      <c r="W525" s="81"/>
      <c r="X525" s="81"/>
      <c r="Y525" s="92"/>
      <c r="Z525" s="95"/>
    </row>
    <row r="526" spans="2:54" s="39" customFormat="1" hidden="1" x14ac:dyDescent="0.2">
      <c r="B526" s="91" t="str">
        <f>IF(Tabla2[[#This Row],[Productos ]]="","",CONCATENATE(Tabla2[[#This Row],[POA]],".",Tabla2[[#This Row],[SRS]],".",Tabla2[[#This Row],[AREA]],".",Tabla2[[#This Row],[TIPO]]))</f>
        <v/>
      </c>
      <c r="C526" s="91" t="str">
        <f>IF(Tabla2[[#This Row],[Productos ]]="","",'[1]Formulario PPGR1'!#REF!)</f>
        <v/>
      </c>
      <c r="D526" s="91" t="str">
        <f>IF(Tabla2[[#This Row],[Productos ]]="","",'[1]Formulario PPGR1'!#REF!)</f>
        <v/>
      </c>
      <c r="E526" s="91" t="str">
        <f>IF(Tabla2[[#This Row],[Productos ]]="","",'[1]Formulario PPGR1'!#REF!)</f>
        <v/>
      </c>
      <c r="F526" s="91" t="str">
        <f>IF(Tabla2[[#This Row],[Productos ]]="","",'[1]Formulario PPGR1'!#REF!)</f>
        <v/>
      </c>
      <c r="G526" s="92"/>
      <c r="H526" s="92"/>
      <c r="I526" s="92"/>
      <c r="J526" s="93"/>
      <c r="K526" s="93"/>
      <c r="L526" s="93"/>
      <c r="M526" s="93"/>
      <c r="N526" s="93"/>
      <c r="O526" s="93"/>
      <c r="P526" s="93"/>
      <c r="Q526" s="93"/>
      <c r="R526" s="93"/>
      <c r="S526" s="93"/>
      <c r="T526" s="93"/>
      <c r="U526" s="93"/>
      <c r="V526" s="94">
        <f>SUM(Tabla2[[#This Row],[Ene]:[Dic]])</f>
        <v>0</v>
      </c>
      <c r="W526" s="81"/>
      <c r="X526" s="81"/>
      <c r="Y526" s="92"/>
      <c r="Z526" s="95"/>
    </row>
    <row r="527" spans="2:54" s="39" customFormat="1" hidden="1" x14ac:dyDescent="0.2">
      <c r="B527" s="91" t="str">
        <f>IF(Tabla2[[#This Row],[Productos ]]="","",CONCATENATE(Tabla2[[#This Row],[POA]],".",Tabla2[[#This Row],[SRS]],".",Tabla2[[#This Row],[AREA]],".",Tabla2[[#This Row],[TIPO]]))</f>
        <v/>
      </c>
      <c r="C527" s="91" t="str">
        <f>IF(Tabla2[[#This Row],[Productos ]]="","",'[1]Formulario PPGR1'!#REF!)</f>
        <v/>
      </c>
      <c r="D527" s="91" t="str">
        <f>IF(Tabla2[[#This Row],[Productos ]]="","",'[1]Formulario PPGR1'!#REF!)</f>
        <v/>
      </c>
      <c r="E527" s="91" t="str">
        <f>IF(Tabla2[[#This Row],[Productos ]]="","",'[1]Formulario PPGR1'!#REF!)</f>
        <v/>
      </c>
      <c r="F527" s="91" t="str">
        <f>IF(Tabla2[[#This Row],[Productos ]]="","",'[1]Formulario PPGR1'!#REF!)</f>
        <v/>
      </c>
      <c r="G527" s="92"/>
      <c r="H527" s="92"/>
      <c r="I527" s="92"/>
      <c r="J527" s="93"/>
      <c r="K527" s="93"/>
      <c r="L527" s="93"/>
      <c r="M527" s="93"/>
      <c r="N527" s="93"/>
      <c r="O527" s="93"/>
      <c r="P527" s="93"/>
      <c r="Q527" s="93"/>
      <c r="R527" s="93"/>
      <c r="S527" s="93"/>
      <c r="T527" s="93"/>
      <c r="U527" s="93"/>
      <c r="V527" s="94">
        <f>SUM(Tabla2[[#This Row],[Ene]:[Dic]])</f>
        <v>0</v>
      </c>
      <c r="W527" s="81"/>
      <c r="X527" s="81"/>
      <c r="Y527" s="92"/>
      <c r="Z527" s="95"/>
    </row>
    <row r="528" spans="2:54" x14ac:dyDescent="0.2">
      <c r="B528" s="80"/>
      <c r="C528" s="80"/>
      <c r="D528" s="80"/>
      <c r="E528" s="80"/>
      <c r="F528" s="80"/>
      <c r="H528" s="38"/>
      <c r="J528" s="79">
        <f>SUBTOTAL(109,Tabla2[Ene])</f>
        <v>1</v>
      </c>
      <c r="K528" s="79">
        <f>SUBTOTAL(109,Tabla2[Feb])</f>
        <v>4</v>
      </c>
      <c r="L528" s="79">
        <f>SUBTOTAL(109,Tabla2[Mar])</f>
        <v>4</v>
      </c>
      <c r="M528" s="79">
        <f>SUBTOTAL(109,Tabla2[Abr])</f>
        <v>4</v>
      </c>
      <c r="N528" s="79">
        <f>SUBTOTAL(109,Tabla2[May])</f>
        <v>1</v>
      </c>
      <c r="O528" s="79">
        <f>SUBTOTAL(109,Tabla2[Jun])</f>
        <v>8</v>
      </c>
      <c r="P528" s="79">
        <f>SUBTOTAL(109,Tabla2[Jul])</f>
        <v>2</v>
      </c>
      <c r="Q528" s="79">
        <f>SUBTOTAL(109,Tabla2[Ago])</f>
        <v>3</v>
      </c>
      <c r="R528" s="79">
        <f>SUBTOTAL(109,Tabla2[Sep])</f>
        <v>4</v>
      </c>
      <c r="S528" s="79">
        <f>SUBTOTAL(109,Tabla2[Oct])</f>
        <v>3</v>
      </c>
      <c r="T528" s="79">
        <f>SUBTOTAL(109,Tabla2[Nov])</f>
        <v>2</v>
      </c>
      <c r="U528" s="79">
        <f>SUBTOTAL(109,Tabla2[Dic])</f>
        <v>5</v>
      </c>
      <c r="V528" s="79">
        <f>SUBTOTAL(109,Tabla2[[Total de Acciones ]])</f>
        <v>41</v>
      </c>
      <c r="Y528" s="80"/>
      <c r="Z528" s="52"/>
      <c r="BB528" s="4"/>
    </row>
    <row r="530" spans="8:8" x14ac:dyDescent="0.2">
      <c r="H530" s="114"/>
    </row>
  </sheetData>
  <dataValidations count="3">
    <dataValidation type="list" allowBlank="1" showInputMessage="1" showErrorMessage="1" sqref="I30 G9:G527" xr:uid="{5C0EEA4E-5CDD-45F3-9D11-17C0DBFA5A4A}">
      <formula1>Productos</formula1>
    </dataValidation>
    <dataValidation type="list" allowBlank="1" showInputMessage="1" showErrorMessage="1" sqref="W392:W399 X392:X400 W298:W306 W352:X391 W401:X503 W314:W351 W505:X527 W9:W296 X9:X351" xr:uid="{24F149A2-D7DC-436E-94C9-D126E8167CA4}">
      <formula1>Ls_Medio_Verificacion</formula1>
    </dataValidation>
    <dataValidation type="whole" allowBlank="1" showInputMessage="1" showErrorMessage="1" sqref="K212:O217 M208 P212:U216 N203:N208 Q217:U217 M203:M206 O203:O207 J203:L208 P203:U208 J210:J217 K210:U211 J253:U253 L261:U261 J263:U263 U306 J265:U296 J298:U302 K320 L320:L323 J220:U247 K322:K323 J218:U218 J324:L326 J327:U527 L248:U251 J305:T305 J309:U310 J306:S306 J304:U304 J307:U307 O252:U252 J317:U319 M320:U326 J321:J323 J140:T140 N156:U156 J156:L156 J141:U155 J157:U202 J9:U139" xr:uid="{28BDE565-76A8-4A77-8BEC-3EF46E2D0D1E}">
      <formula1>0</formula1>
      <formula2>100</formula2>
    </dataValidation>
  </dataValidations>
  <pageMargins left="0.7" right="0.7" top="0.75" bottom="0.75" header="0.3" footer="0.3"/>
  <drawing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95DEE-A50B-4291-9483-3D074F47DF03}">
  <dimension ref="B1:AU1683"/>
  <sheetViews>
    <sheetView tabSelected="1" workbookViewId="0">
      <selection activeCell="J5" sqref="J5"/>
    </sheetView>
  </sheetViews>
  <sheetFormatPr baseColWidth="10" defaultColWidth="11.42578125" defaultRowHeight="12.75" x14ac:dyDescent="0.25"/>
  <cols>
    <col min="1" max="1" width="2.5703125" style="115" customWidth="1"/>
    <col min="2" max="6" width="4.28515625" style="115" hidden="1" customWidth="1"/>
    <col min="7" max="7" width="18.85546875" style="120" bestFit="1" customWidth="1"/>
    <col min="8" max="8" width="51.7109375" style="120" customWidth="1"/>
    <col min="9" max="9" width="27.28515625" style="120" customWidth="1"/>
    <col min="10" max="10" width="53" style="120" customWidth="1"/>
    <col min="11" max="11" width="31.7109375" style="120" hidden="1" customWidth="1"/>
    <col min="12" max="12" width="39.28515625" style="120" customWidth="1"/>
    <col min="13" max="13" width="16.42578125" style="120" customWidth="1"/>
    <col min="14" max="14" width="18.28515625" style="120" customWidth="1"/>
    <col min="15" max="15" width="14" style="150" customWidth="1"/>
    <col min="16" max="16" width="15.42578125" style="120" customWidth="1"/>
    <col min="17" max="17" width="13.7109375" style="120" customWidth="1"/>
    <col min="18" max="18" width="22.42578125" style="120" customWidth="1"/>
    <col min="19" max="47" width="11.42578125" style="130"/>
    <col min="48" max="16384" width="11.42578125" style="115"/>
  </cols>
  <sheetData>
    <row r="1" spans="2:47" x14ac:dyDescent="0.25">
      <c r="G1" s="116"/>
      <c r="H1" s="117"/>
      <c r="I1" s="117"/>
      <c r="J1" s="117"/>
      <c r="K1" s="117"/>
      <c r="L1" s="117"/>
      <c r="M1" s="117"/>
      <c r="N1" s="117"/>
      <c r="O1" s="118"/>
      <c r="P1" s="117"/>
      <c r="Q1" s="117"/>
      <c r="R1" s="117"/>
      <c r="S1" s="119" t="s">
        <v>651</v>
      </c>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row>
    <row r="2" spans="2:47" x14ac:dyDescent="0.25">
      <c r="G2" s="115"/>
      <c r="I2" s="121" t="str">
        <f>'[1]Formulario PPGR1'!G2</f>
        <v>Servicio Nacional de Salud</v>
      </c>
      <c r="O2" s="120"/>
      <c r="S2" s="120"/>
      <c r="T2" s="120"/>
      <c r="U2" s="122"/>
      <c r="V2" s="123"/>
      <c r="W2" s="123"/>
      <c r="X2" s="123"/>
      <c r="Y2" s="124"/>
      <c r="Z2" s="115"/>
      <c r="AA2" s="115"/>
      <c r="AB2" s="115"/>
      <c r="AC2" s="115"/>
      <c r="AD2" s="115"/>
      <c r="AE2" s="115"/>
      <c r="AF2" s="115"/>
      <c r="AG2" s="115"/>
      <c r="AH2" s="115"/>
      <c r="AI2" s="115"/>
      <c r="AJ2" s="115"/>
      <c r="AK2" s="115"/>
      <c r="AL2" s="115"/>
      <c r="AM2" s="115"/>
      <c r="AN2" s="115"/>
      <c r="AO2" s="115"/>
      <c r="AP2" s="115"/>
      <c r="AQ2" s="115"/>
      <c r="AR2" s="115"/>
      <c r="AS2" s="115"/>
      <c r="AT2" s="115"/>
      <c r="AU2" s="115"/>
    </row>
    <row r="3" spans="2:47" x14ac:dyDescent="0.25">
      <c r="G3" s="115"/>
      <c r="I3" s="121" t="str">
        <f>'[1]Formulario PPGR1'!G3</f>
        <v>Dirección de Planificación y Desarrollo</v>
      </c>
      <c r="O3" s="120"/>
      <c r="S3" s="120"/>
      <c r="T3" s="120"/>
      <c r="U3" s="122"/>
      <c r="V3" s="123"/>
      <c r="W3" s="123"/>
      <c r="X3" s="123"/>
      <c r="Y3" s="124"/>
      <c r="Z3" s="115"/>
      <c r="AA3" s="115"/>
      <c r="AB3" s="115"/>
      <c r="AC3" s="115"/>
      <c r="AD3" s="115"/>
      <c r="AE3" s="115"/>
      <c r="AF3" s="115"/>
      <c r="AG3" s="115"/>
      <c r="AH3" s="115"/>
      <c r="AI3" s="115"/>
      <c r="AJ3" s="115"/>
      <c r="AK3" s="115"/>
      <c r="AL3" s="115"/>
      <c r="AM3" s="115"/>
      <c r="AN3" s="115"/>
      <c r="AO3" s="115"/>
      <c r="AP3" s="115"/>
      <c r="AQ3" s="115"/>
      <c r="AR3" s="115"/>
      <c r="AS3" s="115"/>
      <c r="AT3" s="115"/>
      <c r="AU3" s="115"/>
    </row>
    <row r="4" spans="2:47" x14ac:dyDescent="0.25">
      <c r="G4" s="115"/>
      <c r="I4" s="121" t="str">
        <f>'[1]Formulario PPGR1'!G4</f>
        <v xml:space="preserve">Plan Operativo Anual </v>
      </c>
      <c r="O4" s="120"/>
      <c r="S4" s="120"/>
      <c r="T4" s="120"/>
      <c r="U4" s="122"/>
      <c r="V4" s="123"/>
      <c r="W4" s="123"/>
      <c r="X4" s="123"/>
      <c r="Y4" s="124"/>
      <c r="Z4" s="115"/>
      <c r="AA4" s="115"/>
      <c r="AB4" s="115"/>
      <c r="AC4" s="115"/>
      <c r="AD4" s="115"/>
      <c r="AE4" s="115"/>
      <c r="AF4" s="115"/>
      <c r="AG4" s="115"/>
      <c r="AH4" s="115"/>
      <c r="AI4" s="115"/>
      <c r="AJ4" s="115"/>
      <c r="AK4" s="115"/>
      <c r="AL4" s="115"/>
      <c r="AM4" s="115"/>
      <c r="AN4" s="115"/>
      <c r="AO4" s="115"/>
      <c r="AP4" s="115"/>
      <c r="AQ4" s="115"/>
      <c r="AR4" s="115"/>
      <c r="AS4" s="115"/>
      <c r="AT4" s="115"/>
      <c r="AU4" s="115"/>
    </row>
    <row r="5" spans="2:47" x14ac:dyDescent="0.25">
      <c r="G5" s="115"/>
      <c r="I5" s="121" t="s">
        <v>652</v>
      </c>
      <c r="O5" s="120"/>
      <c r="S5" s="120"/>
      <c r="T5" s="120"/>
      <c r="U5" s="122"/>
      <c r="V5" s="123"/>
      <c r="W5" s="123"/>
      <c r="X5" s="123"/>
      <c r="Y5" s="124"/>
      <c r="Z5" s="115"/>
      <c r="AA5" s="115"/>
      <c r="AB5" s="115"/>
      <c r="AC5" s="115"/>
      <c r="AD5" s="115"/>
      <c r="AE5" s="115"/>
      <c r="AF5" s="115"/>
      <c r="AG5" s="115"/>
      <c r="AH5" s="115"/>
      <c r="AI5" s="115"/>
      <c r="AJ5" s="115"/>
      <c r="AK5" s="115"/>
      <c r="AL5" s="115"/>
      <c r="AM5" s="115"/>
      <c r="AN5" s="115"/>
      <c r="AO5" s="115"/>
      <c r="AP5" s="115"/>
      <c r="AQ5" s="115"/>
      <c r="AR5" s="115"/>
      <c r="AS5" s="115"/>
      <c r="AT5" s="115"/>
      <c r="AU5" s="115"/>
    </row>
    <row r="6" spans="2:47" x14ac:dyDescent="0.25">
      <c r="G6" s="116"/>
      <c r="H6" s="117"/>
      <c r="I6" s="125" t="str">
        <f>'[1]Formulario PPGR1'!$M$3</f>
        <v>R6 - SRS El Valle</v>
      </c>
      <c r="J6" s="117"/>
      <c r="K6" s="117"/>
      <c r="L6" s="117"/>
      <c r="M6" s="117"/>
      <c r="N6" s="117"/>
      <c r="O6" s="118"/>
      <c r="P6" s="117"/>
      <c r="Q6" s="117"/>
      <c r="R6" s="117"/>
      <c r="S6" s="119"/>
      <c r="T6" s="115"/>
      <c r="U6" s="115"/>
      <c r="V6" s="115"/>
      <c r="W6" s="115"/>
      <c r="X6" s="115"/>
      <c r="Y6" s="115"/>
      <c r="Z6" s="115"/>
      <c r="AA6" s="115"/>
      <c r="AB6" s="115"/>
      <c r="AC6" s="115"/>
      <c r="AD6" s="115"/>
      <c r="AE6" s="115"/>
      <c r="AF6" s="115"/>
      <c r="AG6" s="115"/>
      <c r="AH6" s="115"/>
      <c r="AI6" s="115"/>
      <c r="AJ6" s="115"/>
      <c r="AK6" s="115"/>
      <c r="AL6" s="115"/>
      <c r="AM6" s="115"/>
      <c r="AN6" s="115"/>
      <c r="AO6" s="115"/>
      <c r="AP6" s="115"/>
      <c r="AQ6" s="115"/>
      <c r="AR6" s="115"/>
      <c r="AS6" s="115"/>
      <c r="AT6" s="115"/>
      <c r="AU6" s="115"/>
    </row>
    <row r="7" spans="2:47" x14ac:dyDescent="0.25">
      <c r="G7" s="116"/>
      <c r="H7" s="117"/>
      <c r="I7" s="117"/>
      <c r="J7" s="117"/>
      <c r="K7" s="117"/>
      <c r="L7" s="117"/>
      <c r="M7" s="117"/>
      <c r="N7" s="117"/>
      <c r="O7" s="118"/>
      <c r="P7" s="117"/>
      <c r="Q7" s="117"/>
      <c r="R7" s="117"/>
      <c r="S7" s="119"/>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row>
    <row r="8" spans="2:47" ht="76.5" x14ac:dyDescent="0.25">
      <c r="B8" s="126" t="s">
        <v>40</v>
      </c>
      <c r="C8" s="127" t="s">
        <v>41</v>
      </c>
      <c r="D8" s="127" t="s">
        <v>42</v>
      </c>
      <c r="E8" s="127" t="s">
        <v>43</v>
      </c>
      <c r="F8" s="128" t="s">
        <v>245</v>
      </c>
      <c r="G8" s="129" t="s">
        <v>653</v>
      </c>
      <c r="H8" s="129" t="s">
        <v>654</v>
      </c>
      <c r="I8" s="129" t="s">
        <v>655</v>
      </c>
      <c r="J8" s="117" t="s">
        <v>656</v>
      </c>
      <c r="K8" s="117" t="s">
        <v>657</v>
      </c>
      <c r="L8" s="117" t="s">
        <v>658</v>
      </c>
      <c r="M8" s="117" t="s">
        <v>659</v>
      </c>
      <c r="N8" s="117" t="s">
        <v>660</v>
      </c>
      <c r="O8" s="118" t="s">
        <v>661</v>
      </c>
      <c r="P8" s="117" t="s">
        <v>662</v>
      </c>
      <c r="Q8" s="117" t="s">
        <v>663</v>
      </c>
      <c r="R8" s="117" t="s">
        <v>664</v>
      </c>
    </row>
    <row r="9" spans="2:47" x14ac:dyDescent="0.25">
      <c r="B9" s="131" t="e">
        <f>IF(Tabla1[[#This Row],[Código_Actividad]]="","",CONCATENATE(Tabla1[[#This Row],[POA]],".",Tabla1[[#This Row],[SRS]],".",Tabla1[[#This Row],[AREA]],".",Tabla1[[#This Row],[TIPO]]))</f>
        <v>#REF!</v>
      </c>
      <c r="C9" s="131" t="e">
        <f>IF(Tabla1[[#This Row],[Código_Actividad]]="","",'[1]Formulario PPGR1'!#REF!)</f>
        <v>#REF!</v>
      </c>
      <c r="D9" s="131" t="e">
        <f>IF(Tabla1[[#This Row],[Código_Actividad]]="","",'[1]Formulario PPGR1'!#REF!)</f>
        <v>#REF!</v>
      </c>
      <c r="E9" s="131" t="e">
        <f>IF(Tabla1[[#This Row],[Código_Actividad]]="","",'[1]Formulario PPGR1'!#REF!)</f>
        <v>#REF!</v>
      </c>
      <c r="F9" s="131" t="e">
        <f>IF(Tabla1[[#This Row],[Código_Actividad]]="","",'[1]Formulario PPGR1'!#REF!)</f>
        <v>#REF!</v>
      </c>
      <c r="G9" s="132" t="s">
        <v>541</v>
      </c>
      <c r="H9" s="133" t="str">
        <f>IFERROR(VLOOKUP(Tabla1[[#This Row],[Código_Actividad]],'[1]Formulario PPGR2'!$H$8:$I$1048576,2,FALSE),"")</f>
        <v>Monitoreo Indicadores SISMAP Hospitalario</v>
      </c>
      <c r="I9" s="134">
        <f>IFERROR(VLOOKUP(Tabla1[[#This Row],[Código_Actividad]],[1]!Tabla2[[Código]:[Total de Acciones ]],15,FALSE),"")</f>
        <v>4</v>
      </c>
      <c r="J9" s="131" t="s">
        <v>665</v>
      </c>
      <c r="K9" s="131" t="str">
        <f>IFERROR(VLOOKUP($J9,[5]LSIns!$B$5:$C$45,2,FALSE),"")</f>
        <v>lsGasoil</v>
      </c>
      <c r="L9" s="133" t="s">
        <v>666</v>
      </c>
      <c r="M9" s="135" t="str">
        <f>IFERROR(VLOOKUP($L9,[6]Insumos!$C$2:$F$517,2,FALSE),"")</f>
        <v>galon</v>
      </c>
      <c r="N9" s="136">
        <v>25</v>
      </c>
      <c r="O9" s="137">
        <f>IFERROR(VLOOKUP($L9,[6]Insumos!$C$2:$F$517,3,FALSE),"")</f>
        <v>197</v>
      </c>
      <c r="P9" s="138">
        <f>+Tabla1[[#This Row],[Precio Unitario]]*Tabla1[[#This Row],[Cantidad de Insumos]]</f>
        <v>4925</v>
      </c>
      <c r="Q9" s="137" t="str">
        <f>IFERROR(VLOOKUP($L9,[6]Insumos!$C$2:$F$517,4,FALSE),"")</f>
        <v>2.3.7.1.02</v>
      </c>
      <c r="R9" s="135" t="s">
        <v>667</v>
      </c>
    </row>
    <row r="10" spans="2:47" x14ac:dyDescent="0.25">
      <c r="B10" s="131" t="e">
        <f>IF(Tabla1[[#This Row],[Código_Actividad]]="","",CONCATENATE(Tabla1[[#This Row],[POA]],".",Tabla1[[#This Row],[SRS]],".",Tabla1[[#This Row],[AREA]],".",Tabla1[[#This Row],[TIPO]]))</f>
        <v>#REF!</v>
      </c>
      <c r="C10" s="131" t="e">
        <f>IF(Tabla1[[#This Row],[Código_Actividad]]="","",'[1]Formulario PPGR1'!#REF!)</f>
        <v>#REF!</v>
      </c>
      <c r="D10" s="131" t="e">
        <f>IF(Tabla1[[#This Row],[Código_Actividad]]="","",'[1]Formulario PPGR1'!#REF!)</f>
        <v>#REF!</v>
      </c>
      <c r="E10" s="131" t="e">
        <f>IF(Tabla1[[#This Row],[Código_Actividad]]="","",'[1]Formulario PPGR1'!#REF!)</f>
        <v>#REF!</v>
      </c>
      <c r="F10" s="131" t="e">
        <f>IF(Tabla1[[#This Row],[Código_Actividad]]="","",'[1]Formulario PPGR1'!#REF!)</f>
        <v>#REF!</v>
      </c>
      <c r="G10" s="132" t="s">
        <v>541</v>
      </c>
      <c r="H10" s="133" t="str">
        <f>IFERROR(VLOOKUP(Tabla1[[#This Row],[Código_Actividad]],'[1]Formulario PPGR2'!$H$8:$I$1048576,2,FALSE),"")</f>
        <v>Monitoreo Indicadores SISMAP Hospitalario</v>
      </c>
      <c r="I10" s="134">
        <f>IFERROR(VLOOKUP(Tabla1[[#This Row],[Código_Actividad]],[1]!Tabla2[[Código]:[Total de Acciones ]],15,FALSE),"")</f>
        <v>4</v>
      </c>
      <c r="J10" s="131" t="s">
        <v>668</v>
      </c>
      <c r="K10" s="131" t="str">
        <f>IFERROR(VLOOKUP($J10,[5]LSIns!$B$5:$C$45,2,FALSE),"")</f>
        <v>lsProductosdePapel</v>
      </c>
      <c r="L10" s="133" t="s">
        <v>669</v>
      </c>
      <c r="M10" s="135" t="str">
        <f>IFERROR(VLOOKUP($L10,[6]Insumos!$C$2:$F$517,2,FALSE),"")</f>
        <v>resma</v>
      </c>
      <c r="N10" s="136">
        <v>1</v>
      </c>
      <c r="O10" s="137">
        <f>IFERROR(VLOOKUP($L10,[6]Insumos!$C$2:$F$517,3,FALSE),"")</f>
        <v>139.24</v>
      </c>
      <c r="P10" s="138">
        <f>+Tabla1[[#This Row],[Precio Unitario]]*Tabla1[[#This Row],[Cantidad de Insumos]]</f>
        <v>139.24</v>
      </c>
      <c r="Q10" s="137" t="str">
        <f>IFERROR(VLOOKUP($L10,[6]Insumos!$C$2:$F$517,4,FALSE),"")</f>
        <v>2.3.3.1.01</v>
      </c>
      <c r="R10" s="135" t="s">
        <v>670</v>
      </c>
    </row>
    <row r="11" spans="2:47" x14ac:dyDescent="0.25">
      <c r="B11" s="131" t="e">
        <f>IF(Tabla1[[#This Row],[Código_Actividad]]="","",CONCATENATE(Tabla1[[#This Row],[POA]],".",Tabla1[[#This Row],[SRS]],".",Tabla1[[#This Row],[AREA]],".",Tabla1[[#This Row],[TIPO]]))</f>
        <v>#REF!</v>
      </c>
      <c r="C11" s="131" t="e">
        <f>IF(Tabla1[[#This Row],[Código_Actividad]]="","",'[1]Formulario PPGR1'!#REF!)</f>
        <v>#REF!</v>
      </c>
      <c r="D11" s="131" t="e">
        <f>IF(Tabla1[[#This Row],[Código_Actividad]]="","",'[1]Formulario PPGR1'!#REF!)</f>
        <v>#REF!</v>
      </c>
      <c r="E11" s="131" t="e">
        <f>IF(Tabla1[[#This Row],[Código_Actividad]]="","",'[1]Formulario PPGR1'!#REF!)</f>
        <v>#REF!</v>
      </c>
      <c r="F11" s="131" t="e">
        <f>IF(Tabla1[[#This Row],[Código_Actividad]]="","",'[1]Formulario PPGR1'!#REF!)</f>
        <v>#REF!</v>
      </c>
      <c r="G11" s="132" t="s">
        <v>541</v>
      </c>
      <c r="H11" s="133" t="str">
        <f>IFERROR(VLOOKUP(Tabla1[[#This Row],[Código_Actividad]],'[1]Formulario PPGR2'!$H$8:$I$1048576,2,FALSE),"")</f>
        <v>Monitoreo Indicadores SISMAP Hospitalario</v>
      </c>
      <c r="I11" s="134">
        <f>IFERROR(VLOOKUP(Tabla1[[#This Row],[Código_Actividad]],[1]!Tabla2[[Código]:[Total de Acciones ]],15,FALSE),"")</f>
        <v>4</v>
      </c>
      <c r="J11" s="131" t="s">
        <v>671</v>
      </c>
      <c r="K11" s="131" t="str">
        <f>IFERROR(VLOOKUP($J11,[5]LSIns!$B$5:$C$45,2,FALSE),"")</f>
        <v>lsUtilesdeOficina</v>
      </c>
      <c r="L11" s="133" t="s">
        <v>672</v>
      </c>
      <c r="M11" s="135" t="str">
        <f>IFERROR(VLOOKUP($L11,[6]Insumos!$C$2:$F$517,2,FALSE),"")</f>
        <v>Caja</v>
      </c>
      <c r="N11" s="136">
        <v>1</v>
      </c>
      <c r="O11" s="137">
        <f>IFERROR(VLOOKUP($L11,[6]Insumos!$C$2:$F$517,3,FALSE),"")</f>
        <v>71.98</v>
      </c>
      <c r="P11" s="138">
        <f>+Tabla1[[#This Row],[Precio Unitario]]*Tabla1[[#This Row],[Cantidad de Insumos]]</f>
        <v>71.98</v>
      </c>
      <c r="Q11" s="137" t="str">
        <f>IFERROR(VLOOKUP($L11,[6]Insumos!$C$2:$F$517,4,FALSE),"")</f>
        <v xml:space="preserve">2.3.9.2.01 </v>
      </c>
      <c r="R11" s="135" t="s">
        <v>670</v>
      </c>
    </row>
    <row r="12" spans="2:47" ht="25.5" x14ac:dyDescent="0.25">
      <c r="B12" s="131" t="e">
        <f>IF(Tabla1[[#This Row],[Código_Actividad]]="","",CONCATENATE(Tabla1[[#This Row],[POA]],".",Tabla1[[#This Row],[SRS]],".",Tabla1[[#This Row],[AREA]],".",Tabla1[[#This Row],[TIPO]]))</f>
        <v>#REF!</v>
      </c>
      <c r="C12" s="131" t="e">
        <f>IF(Tabla1[[#This Row],[Código_Actividad]]="","",'[1]Formulario PPGR1'!#REF!)</f>
        <v>#REF!</v>
      </c>
      <c r="D12" s="131" t="e">
        <f>IF(Tabla1[[#This Row],[Código_Actividad]]="","",'[1]Formulario PPGR1'!#REF!)</f>
        <v>#REF!</v>
      </c>
      <c r="E12" s="131" t="e">
        <f>IF(Tabla1[[#This Row],[Código_Actividad]]="","",'[1]Formulario PPGR1'!#REF!)</f>
        <v>#REF!</v>
      </c>
      <c r="F12" s="131" t="e">
        <f>IF(Tabla1[[#This Row],[Código_Actividad]]="","",'[1]Formulario PPGR1'!#REF!)</f>
        <v>#REF!</v>
      </c>
      <c r="G12" s="132" t="s">
        <v>544</v>
      </c>
      <c r="H12" s="133" t="str">
        <f>IFERROR(VLOOKUP(Tabla1[[#This Row],[Código_Actividad]],'[1]Formulario PPGR2'!$H$8:$I$1048576,2,FALSE),"")</f>
        <v>Autodiagnóstico CAF</v>
      </c>
      <c r="I12" s="134">
        <f>IFERROR(VLOOKUP(Tabla1[[#This Row],[Código_Actividad]],[1]!Tabla2[[Código]:[Total de Acciones ]],15,FALSE),"")</f>
        <v>1</v>
      </c>
      <c r="J12" s="131" t="s">
        <v>673</v>
      </c>
      <c r="K12" s="131" t="str">
        <f>IFERROR(VLOOKUP($J12,[5]LSIns!$B$5:$C$45,2,FALSE),"")</f>
        <v>lsAlimentosyBebidas</v>
      </c>
      <c r="L12" s="133" t="s">
        <v>674</v>
      </c>
      <c r="M12" s="135" t="str">
        <f>IFERROR(VLOOKUP($L12,[6]Insumos!$C$2:$F$517,2,FALSE),"")</f>
        <v>unidad</v>
      </c>
      <c r="N12" s="136">
        <v>4</v>
      </c>
      <c r="O12" s="137">
        <f>IFERROR(VLOOKUP($L12,[6]Insumos!$C$2:$F$517,3,FALSE),"")</f>
        <v>5000.5</v>
      </c>
      <c r="P12" s="138">
        <f>+Tabla1[[#This Row],[Precio Unitario]]*Tabla1[[#This Row],[Cantidad de Insumos]]</f>
        <v>20002</v>
      </c>
      <c r="Q12" s="137" t="str">
        <f>IFERROR(VLOOKUP($L12,[6]Insumos!$C$2:$F$517,4,FALSE),"")</f>
        <v>2.3.1.1.01</v>
      </c>
      <c r="R12" s="135" t="s">
        <v>670</v>
      </c>
    </row>
    <row r="13" spans="2:47" x14ac:dyDescent="0.25">
      <c r="B13" s="131" t="e">
        <f>IF(Tabla1[[#This Row],[Código_Actividad]]="","",CONCATENATE(Tabla1[[#This Row],[POA]],".",Tabla1[[#This Row],[SRS]],".",Tabla1[[#This Row],[AREA]],".",Tabla1[[#This Row],[TIPO]]))</f>
        <v>#REF!</v>
      </c>
      <c r="C13" s="131" t="e">
        <f>IF(Tabla1[[#This Row],[Código_Actividad]]="","",'[1]Formulario PPGR1'!#REF!)</f>
        <v>#REF!</v>
      </c>
      <c r="D13" s="131" t="e">
        <f>IF(Tabla1[[#This Row],[Código_Actividad]]="","",'[1]Formulario PPGR1'!#REF!)</f>
        <v>#REF!</v>
      </c>
      <c r="E13" s="131" t="e">
        <f>IF(Tabla1[[#This Row],[Código_Actividad]]="","",'[1]Formulario PPGR1'!#REF!)</f>
        <v>#REF!</v>
      </c>
      <c r="F13" s="131" t="e">
        <f>IF(Tabla1[[#This Row],[Código_Actividad]]="","",'[1]Formulario PPGR1'!#REF!)</f>
        <v>#REF!</v>
      </c>
      <c r="G13" s="132" t="s">
        <v>544</v>
      </c>
      <c r="H13" s="133" t="str">
        <f>IFERROR(VLOOKUP(Tabla1[[#This Row],[Código_Actividad]],'[1]Formulario PPGR2'!$H$8:$I$1048576,2,FALSE),"")</f>
        <v>Autodiagnóstico CAF</v>
      </c>
      <c r="I13" s="134">
        <f>IFERROR(VLOOKUP(Tabla1[[#This Row],[Código_Actividad]],[1]!Tabla2[[Código]:[Total de Acciones ]],15,FALSE),"")</f>
        <v>1</v>
      </c>
      <c r="J13" s="131" t="s">
        <v>668</v>
      </c>
      <c r="K13" s="131" t="str">
        <f>IFERROR(VLOOKUP($J13,[5]LSIns!$B$5:$C$45,2,FALSE),"")</f>
        <v>lsProductosdePapel</v>
      </c>
      <c r="L13" s="133" t="s">
        <v>675</v>
      </c>
      <c r="M13" s="135" t="str">
        <f>IFERROR(VLOOKUP($L13,[6]Insumos!$C$2:$F$517,2,FALSE),"")</f>
        <v>Caja</v>
      </c>
      <c r="N13" s="136">
        <v>1</v>
      </c>
      <c r="O13" s="137">
        <f>IFERROR(VLOOKUP($L13,[6]Insumos!$C$2:$F$517,3,FALSE),"")</f>
        <v>233.64</v>
      </c>
      <c r="P13" s="138">
        <f>+Tabla1[[#This Row],[Precio Unitario]]*Tabla1[[#This Row],[Cantidad de Insumos]]</f>
        <v>233.64</v>
      </c>
      <c r="Q13" s="137" t="str">
        <f>IFERROR(VLOOKUP($L13,[6]Insumos!$C$2:$F$517,4,FALSE),"")</f>
        <v>2.3.3.2.01</v>
      </c>
      <c r="R13" s="135" t="s">
        <v>670</v>
      </c>
    </row>
    <row r="14" spans="2:47" x14ac:dyDescent="0.25">
      <c r="B14" s="131" t="e">
        <f>IF(Tabla1[[#This Row],[Código_Actividad]]="","",CONCATENATE(Tabla1[[#This Row],[POA]],".",Tabla1[[#This Row],[SRS]],".",Tabla1[[#This Row],[AREA]],".",Tabla1[[#This Row],[TIPO]]))</f>
        <v>#REF!</v>
      </c>
      <c r="C14" s="131" t="e">
        <f>IF(Tabla1[[#This Row],[Código_Actividad]]="","",'[1]Formulario PPGR1'!#REF!)</f>
        <v>#REF!</v>
      </c>
      <c r="D14" s="131" t="e">
        <f>IF(Tabla1[[#This Row],[Código_Actividad]]="","",'[1]Formulario PPGR1'!#REF!)</f>
        <v>#REF!</v>
      </c>
      <c r="E14" s="131" t="e">
        <f>IF(Tabla1[[#This Row],[Código_Actividad]]="","",'[1]Formulario PPGR1'!#REF!)</f>
        <v>#REF!</v>
      </c>
      <c r="F14" s="131" t="e">
        <f>IF(Tabla1[[#This Row],[Código_Actividad]]="","",'[1]Formulario PPGR1'!#REF!)</f>
        <v>#REF!</v>
      </c>
      <c r="G14" s="132" t="s">
        <v>544</v>
      </c>
      <c r="H14" s="133" t="str">
        <f>IFERROR(VLOOKUP(Tabla1[[#This Row],[Código_Actividad]],'[1]Formulario PPGR2'!$H$8:$I$1048576,2,FALSE),"")</f>
        <v>Autodiagnóstico CAF</v>
      </c>
      <c r="I14" s="134">
        <f>IFERROR(VLOOKUP(Tabla1[[#This Row],[Código_Actividad]],[1]!Tabla2[[Código]:[Total de Acciones ]],15,FALSE),"")</f>
        <v>1</v>
      </c>
      <c r="J14" s="131" t="s">
        <v>668</v>
      </c>
      <c r="K14" s="131" t="str">
        <f>IFERROR(VLOOKUP($J14,[5]LSIns!$B$5:$C$45,2,FALSE),"")</f>
        <v>lsProductosdePapel</v>
      </c>
      <c r="L14" s="133" t="s">
        <v>669</v>
      </c>
      <c r="M14" s="135" t="str">
        <f>IFERROR(VLOOKUP($L14,[6]Insumos!$C$2:$F$517,2,FALSE),"")</f>
        <v>resma</v>
      </c>
      <c r="N14" s="136">
        <v>1</v>
      </c>
      <c r="O14" s="137">
        <f>IFERROR(VLOOKUP($L14,[6]Insumos!$C$2:$F$517,3,FALSE),"")</f>
        <v>139.24</v>
      </c>
      <c r="P14" s="138">
        <f>+Tabla1[[#This Row],[Precio Unitario]]*Tabla1[[#This Row],[Cantidad de Insumos]]</f>
        <v>139.24</v>
      </c>
      <c r="Q14" s="137" t="str">
        <f>IFERROR(VLOOKUP($L14,[6]Insumos!$C$2:$F$517,4,FALSE),"")</f>
        <v>2.3.3.1.01</v>
      </c>
      <c r="R14" s="135" t="s">
        <v>670</v>
      </c>
    </row>
    <row r="15" spans="2:47" x14ac:dyDescent="0.25">
      <c r="B15" s="131" t="e">
        <f>IF(Tabla1[[#This Row],[Código_Actividad]]="","",CONCATENATE(Tabla1[[#This Row],[POA]],".",Tabla1[[#This Row],[SRS]],".",Tabla1[[#This Row],[AREA]],".",Tabla1[[#This Row],[TIPO]]))</f>
        <v>#REF!</v>
      </c>
      <c r="C15" s="131" t="e">
        <f>IF(Tabla1[[#This Row],[Código_Actividad]]="","",'[1]Formulario PPGR1'!#REF!)</f>
        <v>#REF!</v>
      </c>
      <c r="D15" s="131" t="e">
        <f>IF(Tabla1[[#This Row],[Código_Actividad]]="","",'[1]Formulario PPGR1'!#REF!)</f>
        <v>#REF!</v>
      </c>
      <c r="E15" s="131" t="e">
        <f>IF(Tabla1[[#This Row],[Código_Actividad]]="","",'[1]Formulario PPGR1'!#REF!)</f>
        <v>#REF!</v>
      </c>
      <c r="F15" s="131" t="e">
        <f>IF(Tabla1[[#This Row],[Código_Actividad]]="","",'[1]Formulario PPGR1'!#REF!)</f>
        <v>#REF!</v>
      </c>
      <c r="G15" s="132" t="s">
        <v>544</v>
      </c>
      <c r="H15" s="133" t="str">
        <f>IFERROR(VLOOKUP(Tabla1[[#This Row],[Código_Actividad]],'[1]Formulario PPGR2'!$H$8:$I$1048576,2,FALSE),"")</f>
        <v>Autodiagnóstico CAF</v>
      </c>
      <c r="I15" s="134">
        <f>IFERROR(VLOOKUP(Tabla1[[#This Row],[Código_Actividad]],[1]!Tabla2[[Código]:[Total de Acciones ]],15,FALSE),"")</f>
        <v>1</v>
      </c>
      <c r="J15" s="131" t="s">
        <v>671</v>
      </c>
      <c r="K15" s="131" t="str">
        <f>IFERROR(VLOOKUP($J15,[5]LSIns!$B$5:$C$45,2,FALSE),"")</f>
        <v>lsUtilesdeOficina</v>
      </c>
      <c r="L15" s="133" t="s">
        <v>676</v>
      </c>
      <c r="M15" s="135" t="str">
        <f>IFERROR(VLOOKUP($L15,[6]Insumos!$C$2:$F$517,2,FALSE),"")</f>
        <v>unidad</v>
      </c>
      <c r="N15" s="136">
        <v>4</v>
      </c>
      <c r="O15" s="137">
        <f>IFERROR(VLOOKUP($L15,[6]Insumos!$C$2:$F$517,3,FALSE),"")</f>
        <v>50</v>
      </c>
      <c r="P15" s="138">
        <f>+Tabla1[[#This Row],[Precio Unitario]]*Tabla1[[#This Row],[Cantidad de Insumos]]</f>
        <v>200</v>
      </c>
      <c r="Q15" s="137" t="str">
        <f>IFERROR(VLOOKUP($L15,[6]Insumos!$C$2:$F$517,4,FALSE),"")</f>
        <v xml:space="preserve">2.3.9.2.01 </v>
      </c>
      <c r="R15" s="135" t="s">
        <v>670</v>
      </c>
    </row>
    <row r="16" spans="2:47" ht="25.5" x14ac:dyDescent="0.25">
      <c r="B16" s="131" t="e">
        <f>IF(Tabla1[[#This Row],[Código_Actividad]]="","",CONCATENATE(Tabla1[[#This Row],[POA]],".",Tabla1[[#This Row],[SRS]],".",Tabla1[[#This Row],[AREA]],".",Tabla1[[#This Row],[TIPO]]))</f>
        <v>#REF!</v>
      </c>
      <c r="C16" s="131" t="e">
        <f>IF(Tabla1[[#This Row],[Código_Actividad]]="","",'[1]Formulario PPGR1'!#REF!)</f>
        <v>#REF!</v>
      </c>
      <c r="D16" s="131" t="e">
        <f>IF(Tabla1[[#This Row],[Código_Actividad]]="","",'[1]Formulario PPGR1'!#REF!)</f>
        <v>#REF!</v>
      </c>
      <c r="E16" s="131" t="e">
        <f>IF(Tabla1[[#This Row],[Código_Actividad]]="","",'[1]Formulario PPGR1'!#REF!)</f>
        <v>#REF!</v>
      </c>
      <c r="F16" s="131" t="e">
        <f>IF(Tabla1[[#This Row],[Código_Actividad]]="","",'[1]Formulario PPGR1'!#REF!)</f>
        <v>#REF!</v>
      </c>
      <c r="G16" s="132" t="s">
        <v>547</v>
      </c>
      <c r="H16" s="133" t="str">
        <f>IFERROR(VLOOKUP(Tabla1[[#This Row],[Código_Actividad]],'[1]Formulario PPGR2'!$H$8:$I$1048576,2,FALSE),"")</f>
        <v>Reuniones para seguimiento de CAF y Carta Compromiso Ciudadano en la Red</v>
      </c>
      <c r="I16" s="134">
        <f>IFERROR(VLOOKUP(Tabla1[[#This Row],[Código_Actividad]],[1]!Tabla2[[Código]:[Total de Acciones ]],15,FALSE),"")</f>
        <v>4</v>
      </c>
      <c r="J16" s="131" t="s">
        <v>665</v>
      </c>
      <c r="K16" s="131" t="str">
        <f>IFERROR(VLOOKUP($J16,[5]LSIns!$B$5:$C$45,2,FALSE),"")</f>
        <v>lsGasoil</v>
      </c>
      <c r="L16" s="133" t="s">
        <v>666</v>
      </c>
      <c r="M16" s="135" t="str">
        <f>IFERROR(VLOOKUP($L16,[6]Insumos!$C$2:$F$517,2,FALSE),"")</f>
        <v>galon</v>
      </c>
      <c r="N16" s="136">
        <v>40</v>
      </c>
      <c r="O16" s="137">
        <f>IFERROR(VLOOKUP($L16,[6]Insumos!$C$2:$F$517,3,FALSE),"")</f>
        <v>197</v>
      </c>
      <c r="P16" s="138">
        <f>+Tabla1[[#This Row],[Precio Unitario]]*Tabla1[[#This Row],[Cantidad de Insumos]]</f>
        <v>7880</v>
      </c>
      <c r="Q16" s="137" t="str">
        <f>IFERROR(VLOOKUP($L16,[6]Insumos!$C$2:$F$517,4,FALSE),"")</f>
        <v>2.3.7.1.02</v>
      </c>
      <c r="R16" s="135" t="s">
        <v>667</v>
      </c>
    </row>
    <row r="17" spans="2:18" ht="25.5" x14ac:dyDescent="0.25">
      <c r="B17" s="131" t="e">
        <f>IF(Tabla1[[#This Row],[Código_Actividad]]="","",CONCATENATE(Tabla1[[#This Row],[POA]],".",Tabla1[[#This Row],[SRS]],".",Tabla1[[#This Row],[AREA]],".",Tabla1[[#This Row],[TIPO]]))</f>
        <v>#REF!</v>
      </c>
      <c r="C17" s="131" t="e">
        <f>IF(Tabla1[[#This Row],[Código_Actividad]]="","",'[1]Formulario PPGR1'!#REF!)</f>
        <v>#REF!</v>
      </c>
      <c r="D17" s="131" t="e">
        <f>IF(Tabla1[[#This Row],[Código_Actividad]]="","",'[1]Formulario PPGR1'!#REF!)</f>
        <v>#REF!</v>
      </c>
      <c r="E17" s="131" t="e">
        <f>IF(Tabla1[[#This Row],[Código_Actividad]]="","",'[1]Formulario PPGR1'!#REF!)</f>
        <v>#REF!</v>
      </c>
      <c r="F17" s="131" t="e">
        <f>IF(Tabla1[[#This Row],[Código_Actividad]]="","",'[1]Formulario PPGR1'!#REF!)</f>
        <v>#REF!</v>
      </c>
      <c r="G17" s="132" t="s">
        <v>547</v>
      </c>
      <c r="H17" s="133" t="str">
        <f>IFERROR(VLOOKUP(Tabla1[[#This Row],[Código_Actividad]],'[1]Formulario PPGR2'!$H$8:$I$1048576,2,FALSE),"")</f>
        <v>Reuniones para seguimiento de CAF y Carta Compromiso Ciudadano en la Red</v>
      </c>
      <c r="I17" s="134">
        <f>IFERROR(VLOOKUP(Tabla1[[#This Row],[Código_Actividad]],[1]!Tabla2[[Código]:[Total de Acciones ]],15,FALSE),"")</f>
        <v>4</v>
      </c>
      <c r="J17" s="131" t="s">
        <v>668</v>
      </c>
      <c r="K17" s="131" t="str">
        <f>IFERROR(VLOOKUP($J17,[5]LSIns!$B$5:$C$45,2,FALSE),"")</f>
        <v>lsProductosdePapel</v>
      </c>
      <c r="L17" s="133" t="s">
        <v>669</v>
      </c>
      <c r="M17" s="135" t="str">
        <f>IFERROR(VLOOKUP($L17,[6]Insumos!$C$2:$F$517,2,FALSE),"")</f>
        <v>resma</v>
      </c>
      <c r="N17" s="136">
        <v>4</v>
      </c>
      <c r="O17" s="137">
        <f>IFERROR(VLOOKUP($L17,[6]Insumos!$C$2:$F$517,3,FALSE),"")</f>
        <v>139.24</v>
      </c>
      <c r="P17" s="138">
        <f>+Tabla1[[#This Row],[Precio Unitario]]*Tabla1[[#This Row],[Cantidad de Insumos]]</f>
        <v>556.96</v>
      </c>
      <c r="Q17" s="137" t="str">
        <f>IFERROR(VLOOKUP($L17,[6]Insumos!$C$2:$F$517,4,FALSE),"")</f>
        <v>2.3.3.1.01</v>
      </c>
      <c r="R17" s="135" t="s">
        <v>670</v>
      </c>
    </row>
    <row r="18" spans="2:18" ht="25.5" x14ac:dyDescent="0.25">
      <c r="B18" s="131" t="e">
        <f>IF(Tabla1[[#This Row],[Código_Actividad]]="","",CONCATENATE(Tabla1[[#This Row],[POA]],".",Tabla1[[#This Row],[SRS]],".",Tabla1[[#This Row],[AREA]],".",Tabla1[[#This Row],[TIPO]]))</f>
        <v>#REF!</v>
      </c>
      <c r="C18" s="131" t="e">
        <f>IF(Tabla1[[#This Row],[Código_Actividad]]="","",'[1]Formulario PPGR1'!#REF!)</f>
        <v>#REF!</v>
      </c>
      <c r="D18" s="131" t="e">
        <f>IF(Tabla1[[#This Row],[Código_Actividad]]="","",'[1]Formulario PPGR1'!#REF!)</f>
        <v>#REF!</v>
      </c>
      <c r="E18" s="131" t="e">
        <f>IF(Tabla1[[#This Row],[Código_Actividad]]="","",'[1]Formulario PPGR1'!#REF!)</f>
        <v>#REF!</v>
      </c>
      <c r="F18" s="131" t="e">
        <f>IF(Tabla1[[#This Row],[Código_Actividad]]="","",'[1]Formulario PPGR1'!#REF!)</f>
        <v>#REF!</v>
      </c>
      <c r="G18" s="132" t="s">
        <v>547</v>
      </c>
      <c r="H18" s="133" t="str">
        <f>IFERROR(VLOOKUP(Tabla1[[#This Row],[Código_Actividad]],'[1]Formulario PPGR2'!$H$8:$I$1048576,2,FALSE),"")</f>
        <v>Reuniones para seguimiento de CAF y Carta Compromiso Ciudadano en la Red</v>
      </c>
      <c r="I18" s="134">
        <f>IFERROR(VLOOKUP(Tabla1[[#This Row],[Código_Actividad]],[1]!Tabla2[[Código]:[Total de Acciones ]],15,FALSE),"")</f>
        <v>4</v>
      </c>
      <c r="J18" s="131" t="s">
        <v>671</v>
      </c>
      <c r="K18" s="131" t="str">
        <f>IFERROR(VLOOKUP($J18,[5]LSIns!$B$5:$C$45,2,FALSE),"")</f>
        <v>lsUtilesdeOficina</v>
      </c>
      <c r="L18" s="133" t="s">
        <v>677</v>
      </c>
      <c r="M18" s="135" t="str">
        <f>IFERROR(VLOOKUP($L18,[6]Insumos!$C$2:$F$517,2,FALSE),"")</f>
        <v>unidad</v>
      </c>
      <c r="N18" s="136">
        <v>4</v>
      </c>
      <c r="O18" s="137">
        <f>IFERROR(VLOOKUP($L18,[6]Insumos!$C$2:$F$517,3,FALSE),"")</f>
        <v>2700.0050000000001</v>
      </c>
      <c r="P18" s="138">
        <f>+Tabla1[[#This Row],[Precio Unitario]]*Tabla1[[#This Row],[Cantidad de Insumos]]</f>
        <v>10800.02</v>
      </c>
      <c r="Q18" s="137" t="str">
        <f>IFERROR(VLOOKUP($L18,[6]Insumos!$C$2:$F$517,4,FALSE),"")</f>
        <v xml:space="preserve">2.3.9.2.01 </v>
      </c>
      <c r="R18" s="135" t="s">
        <v>670</v>
      </c>
    </row>
    <row r="19" spans="2:18" ht="38.25" x14ac:dyDescent="0.25">
      <c r="B19" s="131" t="e">
        <f>IF(Tabla1[[#This Row],[Código_Actividad]]="","",CONCATENATE(Tabla1[[#This Row],[POA]],".",Tabla1[[#This Row],[SRS]],".",Tabla1[[#This Row],[AREA]],".",Tabla1[[#This Row],[TIPO]]))</f>
        <v>#REF!</v>
      </c>
      <c r="C19" s="131" t="e">
        <f>IF(Tabla1[[#This Row],[Código_Actividad]]="","",'[1]Formulario PPGR1'!#REF!)</f>
        <v>#REF!</v>
      </c>
      <c r="D19" s="131" t="e">
        <f>IF(Tabla1[[#This Row],[Código_Actividad]]="","",'[1]Formulario PPGR1'!#REF!)</f>
        <v>#REF!</v>
      </c>
      <c r="E19" s="131" t="e">
        <f>IF(Tabla1[[#This Row],[Código_Actividad]]="","",'[1]Formulario PPGR1'!#REF!)</f>
        <v>#REF!</v>
      </c>
      <c r="F19" s="131" t="e">
        <f>IF(Tabla1[[#This Row],[Código_Actividad]]="","",'[1]Formulario PPGR1'!#REF!)</f>
        <v>#REF!</v>
      </c>
      <c r="G19" s="132" t="s">
        <v>549</v>
      </c>
      <c r="H19" s="133" t="str">
        <f>IFERROR(VLOOKUP(Tabla1[[#This Row],[Código_Actividad]],'[1]Formulario PPGR2'!$H$8:$I$1048576,2,FALSE),"")</f>
        <v>Seguimiento a la implementación del Plan de Mejora CAF</v>
      </c>
      <c r="I19" s="134">
        <f>IFERROR(VLOOKUP(Tabla1[[#This Row],[Código_Actividad]],[1]!Tabla2[[Código]:[Total de Acciones ]],15,FALSE),"")</f>
        <v>4</v>
      </c>
      <c r="J19" s="131" t="s">
        <v>673</v>
      </c>
      <c r="K19" s="131" t="str">
        <f>IFERROR(VLOOKUP($J19,[5]LSIns!$B$5:$C$45,2,FALSE),"")</f>
        <v>lsAlimentosyBebidas</v>
      </c>
      <c r="L19" s="133" t="s">
        <v>678</v>
      </c>
      <c r="M19" s="135" t="str">
        <f>IFERROR(VLOOKUP($L19,[6]Insumos!$C$2:$F$517,2,FALSE),"")</f>
        <v>unidad</v>
      </c>
      <c r="N19" s="136">
        <v>4</v>
      </c>
      <c r="O19" s="137">
        <f>IFERROR(VLOOKUP($L19,[6]Insumos!$C$2:$F$517,3,FALSE),"")</f>
        <v>9410.5</v>
      </c>
      <c r="P19" s="138">
        <f>+Tabla1[[#This Row],[Precio Unitario]]*Tabla1[[#This Row],[Cantidad de Insumos]]</f>
        <v>37642</v>
      </c>
      <c r="Q19" s="137" t="str">
        <f>IFERROR(VLOOKUP($L19,[6]Insumos!$C$2:$F$517,4,FALSE),"")</f>
        <v>2.3.1.1.01</v>
      </c>
      <c r="R19" s="135" t="s">
        <v>670</v>
      </c>
    </row>
    <row r="20" spans="2:18" x14ac:dyDescent="0.25">
      <c r="B20" s="131" t="e">
        <f>IF(Tabla1[[#This Row],[Código_Actividad]]="","",CONCATENATE(Tabla1[[#This Row],[POA]],".",Tabla1[[#This Row],[SRS]],".",Tabla1[[#This Row],[AREA]],".",Tabla1[[#This Row],[TIPO]]))</f>
        <v>#REF!</v>
      </c>
      <c r="C20" s="131" t="e">
        <f>IF(Tabla1[[#This Row],[Código_Actividad]]="","",'[1]Formulario PPGR1'!#REF!)</f>
        <v>#REF!</v>
      </c>
      <c r="D20" s="131" t="e">
        <f>IF(Tabla1[[#This Row],[Código_Actividad]]="","",'[1]Formulario PPGR1'!#REF!)</f>
        <v>#REF!</v>
      </c>
      <c r="E20" s="131" t="e">
        <f>IF(Tabla1[[#This Row],[Código_Actividad]]="","",'[1]Formulario PPGR1'!#REF!)</f>
        <v>#REF!</v>
      </c>
      <c r="F20" s="131" t="e">
        <f>IF(Tabla1[[#This Row],[Código_Actividad]]="","",'[1]Formulario PPGR1'!#REF!)</f>
        <v>#REF!</v>
      </c>
      <c r="G20" s="132" t="s">
        <v>549</v>
      </c>
      <c r="H20" s="133" t="str">
        <f>IFERROR(VLOOKUP(Tabla1[[#This Row],[Código_Actividad]],'[1]Formulario PPGR2'!$H$8:$I$1048576,2,FALSE),"")</f>
        <v>Seguimiento a la implementación del Plan de Mejora CAF</v>
      </c>
      <c r="I20" s="134">
        <f>IFERROR(VLOOKUP(Tabla1[[#This Row],[Código_Actividad]],[1]!Tabla2[[Código]:[Total de Acciones ]],15,FALSE),"")</f>
        <v>4</v>
      </c>
      <c r="J20" s="131" t="s">
        <v>679</v>
      </c>
      <c r="K20" s="131" t="str">
        <f>IFERROR(VLOOKUP($J20,[5]LSIns!$B$5:$C$45,2,FALSE),"")</f>
        <v>lsImpresionyEncuadernacion</v>
      </c>
      <c r="L20" s="133" t="s">
        <v>680</v>
      </c>
      <c r="M20" s="131" t="str">
        <f>IFERROR(VLOOKUP($L20,[6]Insumos!$C$2:$F$517,2,FALSE),"")</f>
        <v>unidad</v>
      </c>
      <c r="N20" s="136">
        <v>40</v>
      </c>
      <c r="O20" s="139">
        <f>IFERROR(VLOOKUP($L20,[6]Insumos!$C$2:$F$517,3,FALSE),"")</f>
        <v>1.9823999999999999</v>
      </c>
      <c r="P20" s="138">
        <f>+Tabla1[[#This Row],[Precio Unitario]]*Tabla1[[#This Row],[Cantidad de Insumos]]</f>
        <v>79.295999999999992</v>
      </c>
      <c r="Q20" s="140" t="str">
        <f>IFERROR(VLOOKUP($L20,[6]Insumos!$C$2:$F$517,4,FALSE),"")</f>
        <v xml:space="preserve">2.2.2.2.01 </v>
      </c>
      <c r="R20" s="135" t="s">
        <v>670</v>
      </c>
    </row>
    <row r="21" spans="2:18" ht="33" customHeight="1" x14ac:dyDescent="0.25">
      <c r="B21" s="131" t="e">
        <f>IF(Tabla1[[#This Row],[Código_Actividad]]="","",CONCATENATE(Tabla1[[#This Row],[POA]],".",Tabla1[[#This Row],[SRS]],".",Tabla1[[#This Row],[AREA]],".",Tabla1[[#This Row],[TIPO]]))</f>
        <v>#REF!</v>
      </c>
      <c r="C21" s="131" t="e">
        <f>IF(Tabla1[[#This Row],[Código_Actividad]]="","",'[1]Formulario PPGR1'!#REF!)</f>
        <v>#REF!</v>
      </c>
      <c r="D21" s="131" t="e">
        <f>IF(Tabla1[[#This Row],[Código_Actividad]]="","",'[1]Formulario PPGR1'!#REF!)</f>
        <v>#REF!</v>
      </c>
      <c r="E21" s="131" t="e">
        <f>IF(Tabla1[[#This Row],[Código_Actividad]]="","",'[1]Formulario PPGR1'!#REF!)</f>
        <v>#REF!</v>
      </c>
      <c r="F21" s="131" t="e">
        <f>IF(Tabla1[[#This Row],[Código_Actividad]]="","",'[1]Formulario PPGR1'!#REF!)</f>
        <v>#REF!</v>
      </c>
      <c r="G21" s="132" t="s">
        <v>551</v>
      </c>
      <c r="H21" s="133" t="str">
        <f>IFERROR(VLOOKUP(Tabla1[[#This Row],[Código_Actividad]],'[1]Formulario PPGR2'!$H$8:$I$1048576,2,FALSE),"")</f>
        <v>Reunión de seguimiento a los planes de mejora producto del informe de retorno y auditorías de calidad del CAF</v>
      </c>
      <c r="I21" s="134">
        <f>IFERROR(VLOOKUP(Tabla1[[#This Row],[Código_Actividad]],[1]!Tabla2[[Código]:[Total de Acciones ]],15,FALSE),"")</f>
        <v>3</v>
      </c>
      <c r="J21" s="131" t="s">
        <v>673</v>
      </c>
      <c r="K21" s="131" t="str">
        <f>IFERROR(VLOOKUP($J21,[5]LSIns!$B$5:$C$45,2,FALSE),"")</f>
        <v>lsAlimentosyBebidas</v>
      </c>
      <c r="L21" s="133" t="s">
        <v>674</v>
      </c>
      <c r="M21" s="131" t="str">
        <f>IFERROR(VLOOKUP($L21,[6]Insumos!$C$2:$F$517,2,FALSE),"")</f>
        <v>unidad</v>
      </c>
      <c r="N21" s="136">
        <v>3</v>
      </c>
      <c r="O21" s="139">
        <f>IFERROR(VLOOKUP($L21,[6]Insumos!$C$2:$F$517,3,FALSE),"")</f>
        <v>5000.5</v>
      </c>
      <c r="P21" s="138">
        <f>+Tabla1[[#This Row],[Precio Unitario]]*Tabla1[[#This Row],[Cantidad de Insumos]]</f>
        <v>15001.5</v>
      </c>
      <c r="Q21" s="140" t="str">
        <f>IFERROR(VLOOKUP($L21,[6]Insumos!$C$2:$F$517,4,FALSE),"")</f>
        <v>2.3.1.1.01</v>
      </c>
      <c r="R21" s="135" t="s">
        <v>670</v>
      </c>
    </row>
    <row r="22" spans="2:18" ht="25.5" x14ac:dyDescent="0.25">
      <c r="B22" s="131" t="e">
        <f>IF(Tabla1[[#This Row],[Código_Actividad]]="","",CONCATENATE(Tabla1[[#This Row],[POA]],".",Tabla1[[#This Row],[SRS]],".",Tabla1[[#This Row],[AREA]],".",Tabla1[[#This Row],[TIPO]]))</f>
        <v>#REF!</v>
      </c>
      <c r="C22" s="131" t="e">
        <f>IF(Tabla1[[#This Row],[Código_Actividad]]="","",'[1]Formulario PPGR1'!#REF!)</f>
        <v>#REF!</v>
      </c>
      <c r="D22" s="131" t="e">
        <f>IF(Tabla1[[#This Row],[Código_Actividad]]="","",'[1]Formulario PPGR1'!#REF!)</f>
        <v>#REF!</v>
      </c>
      <c r="E22" s="131" t="e">
        <f>IF(Tabla1[[#This Row],[Código_Actividad]]="","",'[1]Formulario PPGR1'!#REF!)</f>
        <v>#REF!</v>
      </c>
      <c r="F22" s="131" t="e">
        <f>IF(Tabla1[[#This Row],[Código_Actividad]]="","",'[1]Formulario PPGR1'!#REF!)</f>
        <v>#REF!</v>
      </c>
      <c r="G22" s="132" t="s">
        <v>551</v>
      </c>
      <c r="H22" s="133" t="str">
        <f>IFERROR(VLOOKUP(Tabla1[[#This Row],[Código_Actividad]],'[1]Formulario PPGR2'!$H$8:$I$1048576,2,FALSE),"")</f>
        <v>Reunión de seguimiento a los planes de mejora producto del informe de retorno y auditorías de calidad del CAF</v>
      </c>
      <c r="I22" s="134">
        <f>IFERROR(VLOOKUP(Tabla1[[#This Row],[Código_Actividad]],[1]!Tabla2[[Código]:[Total de Acciones ]],15,FALSE),"")</f>
        <v>3</v>
      </c>
      <c r="J22" s="131" t="s">
        <v>668</v>
      </c>
      <c r="K22" s="131" t="str">
        <f>IFERROR(VLOOKUP($J22,[5]LSIns!$B$5:$C$45,2,FALSE),"")</f>
        <v>lsProductosdePapel</v>
      </c>
      <c r="L22" s="133" t="s">
        <v>675</v>
      </c>
      <c r="M22" s="131" t="str">
        <f>IFERROR(VLOOKUP($L22,[6]Insumos!$C$2:$F$517,2,FALSE),"")</f>
        <v>Caja</v>
      </c>
      <c r="N22" s="136">
        <v>1</v>
      </c>
      <c r="O22" s="139">
        <f>IFERROR(VLOOKUP($L22,[6]Insumos!$C$2:$F$517,3,FALSE),"")</f>
        <v>233.64</v>
      </c>
      <c r="P22" s="138">
        <f>+Tabla1[[#This Row],[Precio Unitario]]*Tabla1[[#This Row],[Cantidad de Insumos]]</f>
        <v>233.64</v>
      </c>
      <c r="Q22" s="140" t="str">
        <f>IFERROR(VLOOKUP($L22,[6]Insumos!$C$2:$F$517,4,FALSE),"")</f>
        <v>2.3.3.2.01</v>
      </c>
      <c r="R22" s="135" t="s">
        <v>670</v>
      </c>
    </row>
    <row r="23" spans="2:18" ht="25.5" x14ac:dyDescent="0.25">
      <c r="B23" s="131" t="e">
        <f>IF(Tabla1[[#This Row],[Código_Actividad]]="","",CONCATENATE(Tabla1[[#This Row],[POA]],".",Tabla1[[#This Row],[SRS]],".",Tabla1[[#This Row],[AREA]],".",Tabla1[[#This Row],[TIPO]]))</f>
        <v>#REF!</v>
      </c>
      <c r="C23" s="131" t="e">
        <f>IF(Tabla1[[#This Row],[Código_Actividad]]="","",'[1]Formulario PPGR1'!#REF!)</f>
        <v>#REF!</v>
      </c>
      <c r="D23" s="131" t="e">
        <f>IF(Tabla1[[#This Row],[Código_Actividad]]="","",'[1]Formulario PPGR1'!#REF!)</f>
        <v>#REF!</v>
      </c>
      <c r="E23" s="131" t="e">
        <f>IF(Tabla1[[#This Row],[Código_Actividad]]="","",'[1]Formulario PPGR1'!#REF!)</f>
        <v>#REF!</v>
      </c>
      <c r="F23" s="131" t="e">
        <f>IF(Tabla1[[#This Row],[Código_Actividad]]="","",'[1]Formulario PPGR1'!#REF!)</f>
        <v>#REF!</v>
      </c>
      <c r="G23" s="132" t="s">
        <v>551</v>
      </c>
      <c r="H23" s="133" t="str">
        <f>IFERROR(VLOOKUP(Tabla1[[#This Row],[Código_Actividad]],'[1]Formulario PPGR2'!$H$8:$I$1048576,2,FALSE),"")</f>
        <v>Reunión de seguimiento a los planes de mejora producto del informe de retorno y auditorías de calidad del CAF</v>
      </c>
      <c r="I23" s="134">
        <f>IFERROR(VLOOKUP(Tabla1[[#This Row],[Código_Actividad]],[1]!Tabla2[[Código]:[Total de Acciones ]],15,FALSE),"")</f>
        <v>3</v>
      </c>
      <c r="J23" s="131" t="s">
        <v>668</v>
      </c>
      <c r="K23" s="131" t="str">
        <f>IFERROR(VLOOKUP($J23,[5]LSIns!$B$5:$C$45,2,FALSE),"")</f>
        <v>lsProductosdePapel</v>
      </c>
      <c r="L23" s="133" t="s">
        <v>669</v>
      </c>
      <c r="M23" s="131" t="str">
        <f>IFERROR(VLOOKUP($L23,[6]Insumos!$C$2:$F$517,2,FALSE),"")</f>
        <v>resma</v>
      </c>
      <c r="N23" s="136">
        <v>1</v>
      </c>
      <c r="O23" s="139">
        <f>IFERROR(VLOOKUP($L23,[6]Insumos!$C$2:$F$517,3,FALSE),"")</f>
        <v>139.24</v>
      </c>
      <c r="P23" s="138">
        <f>+Tabla1[[#This Row],[Precio Unitario]]*Tabla1[[#This Row],[Cantidad de Insumos]]</f>
        <v>139.24</v>
      </c>
      <c r="Q23" s="140" t="str">
        <f>IFERROR(VLOOKUP($L23,[6]Insumos!$C$2:$F$517,4,FALSE),"")</f>
        <v>2.3.3.1.01</v>
      </c>
      <c r="R23" s="135" t="s">
        <v>670</v>
      </c>
    </row>
    <row r="24" spans="2:18" ht="25.5" x14ac:dyDescent="0.25">
      <c r="B24" s="131" t="e">
        <f>IF(Tabla1[[#This Row],[Código_Actividad]]="","",CONCATENATE(Tabla1[[#This Row],[POA]],".",Tabla1[[#This Row],[SRS]],".",Tabla1[[#This Row],[AREA]],".",Tabla1[[#This Row],[TIPO]]))</f>
        <v>#REF!</v>
      </c>
      <c r="C24" s="131" t="e">
        <f>IF(Tabla1[[#This Row],[Código_Actividad]]="","",'[1]Formulario PPGR1'!#REF!)</f>
        <v>#REF!</v>
      </c>
      <c r="D24" s="131" t="e">
        <f>IF(Tabla1[[#This Row],[Código_Actividad]]="","",'[1]Formulario PPGR1'!#REF!)</f>
        <v>#REF!</v>
      </c>
      <c r="E24" s="131" t="e">
        <f>IF(Tabla1[[#This Row],[Código_Actividad]]="","",'[1]Formulario PPGR1'!#REF!)</f>
        <v>#REF!</v>
      </c>
      <c r="F24" s="131" t="e">
        <f>IF(Tabla1[[#This Row],[Código_Actividad]]="","",'[1]Formulario PPGR1'!#REF!)</f>
        <v>#REF!</v>
      </c>
      <c r="G24" s="132" t="s">
        <v>551</v>
      </c>
      <c r="H24" s="133" t="str">
        <f>IFERROR(VLOOKUP(Tabla1[[#This Row],[Código_Actividad]],'[1]Formulario PPGR2'!$H$8:$I$1048576,2,FALSE),"")</f>
        <v>Reunión de seguimiento a los planes de mejora producto del informe de retorno y auditorías de calidad del CAF</v>
      </c>
      <c r="I24" s="134">
        <f>IFERROR(VLOOKUP(Tabla1[[#This Row],[Código_Actividad]],[1]!Tabla2[[Código]:[Total de Acciones ]],15,FALSE),"")</f>
        <v>3</v>
      </c>
      <c r="J24" s="131" t="s">
        <v>671</v>
      </c>
      <c r="K24" s="131" t="str">
        <f>IFERROR(VLOOKUP($J24,[5]LSIns!$B$5:$C$45,2,FALSE),"")</f>
        <v>lsUtilesdeOficina</v>
      </c>
      <c r="L24" s="133" t="s">
        <v>676</v>
      </c>
      <c r="M24" s="131" t="str">
        <f>IFERROR(VLOOKUP($L24,[6]Insumos!$C$2:$F$517,2,FALSE),"")</f>
        <v>unidad</v>
      </c>
      <c r="N24" s="136">
        <v>3</v>
      </c>
      <c r="O24" s="139">
        <f>IFERROR(VLOOKUP($L24,[6]Insumos!$C$2:$F$517,3,FALSE),"")</f>
        <v>50</v>
      </c>
      <c r="P24" s="138">
        <f>+Tabla1[[#This Row],[Precio Unitario]]*Tabla1[[#This Row],[Cantidad de Insumos]]</f>
        <v>150</v>
      </c>
      <c r="Q24" s="140" t="str">
        <f>IFERROR(VLOOKUP($L24,[6]Insumos!$C$2:$F$517,4,FALSE),"")</f>
        <v xml:space="preserve">2.3.9.2.01 </v>
      </c>
      <c r="R24" s="135" t="s">
        <v>670</v>
      </c>
    </row>
    <row r="25" spans="2:18" ht="38.25" x14ac:dyDescent="0.25">
      <c r="B25" s="131" t="e">
        <f>IF(Tabla1[[#This Row],[Código_Actividad]]="","",CONCATENATE(Tabla1[[#This Row],[POA]],".",Tabla1[[#This Row],[SRS]],".",Tabla1[[#This Row],[AREA]],".",Tabla1[[#This Row],[TIPO]]))</f>
        <v>#REF!</v>
      </c>
      <c r="C25" s="131" t="e">
        <f>IF(Tabla1[[#This Row],[Código_Actividad]]="","",'[1]Formulario PPGR1'!#REF!)</f>
        <v>#REF!</v>
      </c>
      <c r="D25" s="131" t="e">
        <f>IF(Tabla1[[#This Row],[Código_Actividad]]="","",'[1]Formulario PPGR1'!#REF!)</f>
        <v>#REF!</v>
      </c>
      <c r="E25" s="131" t="e">
        <f>IF(Tabla1[[#This Row],[Código_Actividad]]="","",'[1]Formulario PPGR1'!#REF!)</f>
        <v>#REF!</v>
      </c>
      <c r="F25" s="131" t="e">
        <f>IF(Tabla1[[#This Row],[Código_Actividad]]="","",'[1]Formulario PPGR1'!#REF!)</f>
        <v>#REF!</v>
      </c>
      <c r="G25" s="132" t="s">
        <v>553</v>
      </c>
      <c r="H25" s="133" t="str">
        <f>IFERROR(VLOOKUP(Tabla1[[#This Row],[Código_Actividad]],'[1]Formulario PPGR2'!$H$8:$I$1048576,2,FALSE),"")</f>
        <v>Sesiones de trabajo Comité de Calidad Institucional</v>
      </c>
      <c r="I25" s="134">
        <f>IFERROR(VLOOKUP(Tabla1[[#This Row],[Código_Actividad]],[1]!Tabla2[[Código]:[Total de Acciones ]],15,FALSE),"")</f>
        <v>6</v>
      </c>
      <c r="J25" s="131" t="s">
        <v>673</v>
      </c>
      <c r="K25" s="131" t="str">
        <f>IFERROR(VLOOKUP($J25,[5]LSIns!$B$5:$C$45,2,FALSE),"")</f>
        <v>lsAlimentosyBebidas</v>
      </c>
      <c r="L25" s="133" t="s">
        <v>678</v>
      </c>
      <c r="M25" s="135" t="str">
        <f>IFERROR(VLOOKUP($L25,[6]Insumos!$C$2:$F$517,2,FALSE),"")</f>
        <v>unidad</v>
      </c>
      <c r="N25" s="136">
        <v>6</v>
      </c>
      <c r="O25" s="139">
        <f>IFERROR(VLOOKUP($L25,[6]Insumos!$C$2:$F$517,3,FALSE),"")</f>
        <v>9410.5</v>
      </c>
      <c r="P25" s="138">
        <f>+Tabla1[[#This Row],[Precio Unitario]]*Tabla1[[#This Row],[Cantidad de Insumos]]</f>
        <v>56463</v>
      </c>
      <c r="Q25" s="140" t="str">
        <f>IFERROR(VLOOKUP($L25,[6]Insumos!$C$2:$F$517,4,FALSE),"")</f>
        <v>2.3.1.1.01</v>
      </c>
      <c r="R25" s="135" t="s">
        <v>670</v>
      </c>
    </row>
    <row r="26" spans="2:18" x14ac:dyDescent="0.25">
      <c r="B26" s="131" t="e">
        <f>IF(Tabla1[[#This Row],[Código_Actividad]]="","",CONCATENATE(Tabla1[[#This Row],[POA]],".",Tabla1[[#This Row],[SRS]],".",Tabla1[[#This Row],[AREA]],".",Tabla1[[#This Row],[TIPO]]))</f>
        <v>#REF!</v>
      </c>
      <c r="C26" s="131" t="e">
        <f>IF(Tabla1[[#This Row],[Código_Actividad]]="","",'[1]Formulario PPGR1'!#REF!)</f>
        <v>#REF!</v>
      </c>
      <c r="D26" s="131" t="e">
        <f>IF(Tabla1[[#This Row],[Código_Actividad]]="","",'[1]Formulario PPGR1'!#REF!)</f>
        <v>#REF!</v>
      </c>
      <c r="E26" s="131" t="e">
        <f>IF(Tabla1[[#This Row],[Código_Actividad]]="","",'[1]Formulario PPGR1'!#REF!)</f>
        <v>#REF!</v>
      </c>
      <c r="F26" s="131" t="e">
        <f>IF(Tabla1[[#This Row],[Código_Actividad]]="","",'[1]Formulario PPGR1'!#REF!)</f>
        <v>#REF!</v>
      </c>
      <c r="G26" s="132" t="s">
        <v>553</v>
      </c>
      <c r="H26" s="133" t="str">
        <f>IFERROR(VLOOKUP(Tabla1[[#This Row],[Código_Actividad]],'[1]Formulario PPGR2'!$H$8:$I$1048576,2,FALSE),"")</f>
        <v>Sesiones de trabajo Comité de Calidad Institucional</v>
      </c>
      <c r="I26" s="134">
        <f>IFERROR(VLOOKUP(Tabla1[[#This Row],[Código_Actividad]],[1]!Tabla2[[Código]:[Total de Acciones ]],15,FALSE),"")</f>
        <v>6</v>
      </c>
      <c r="J26" s="131" t="s">
        <v>679</v>
      </c>
      <c r="K26" s="131" t="str">
        <f>IFERROR(VLOOKUP($J26,[5]LSIns!$B$5:$C$45,2,FALSE),"")</f>
        <v>lsImpresionyEncuadernacion</v>
      </c>
      <c r="L26" s="133" t="s">
        <v>680</v>
      </c>
      <c r="M26" s="131" t="str">
        <f>IFERROR(VLOOKUP($L26,[6]Insumos!$C$2:$F$517,2,FALSE),"")</f>
        <v>unidad</v>
      </c>
      <c r="N26" s="136">
        <v>6</v>
      </c>
      <c r="O26" s="139">
        <f>IFERROR(VLOOKUP($L26,[6]Insumos!$C$2:$F$517,3,FALSE),"")</f>
        <v>1.9823999999999999</v>
      </c>
      <c r="P26" s="138">
        <f>+Tabla1[[#This Row],[Precio Unitario]]*Tabla1[[#This Row],[Cantidad de Insumos]]</f>
        <v>11.894399999999999</v>
      </c>
      <c r="Q26" s="140" t="str">
        <f>IFERROR(VLOOKUP($L26,[6]Insumos!$C$2:$F$517,4,FALSE),"")</f>
        <v xml:space="preserve">2.2.2.2.01 </v>
      </c>
      <c r="R26" s="135" t="s">
        <v>670</v>
      </c>
    </row>
    <row r="27" spans="2:18" ht="30.75" customHeight="1" x14ac:dyDescent="0.25">
      <c r="B27" s="131" t="e">
        <f>IF(Tabla1[[#This Row],[Código_Actividad]]="","",CONCATENATE(Tabla1[[#This Row],[POA]],".",Tabla1[[#This Row],[SRS]],".",Tabla1[[#This Row],[AREA]],".",Tabla1[[#This Row],[TIPO]]))</f>
        <v>#REF!</v>
      </c>
      <c r="C27" s="131" t="e">
        <f>IF(Tabla1[[#This Row],[Código_Actividad]]="","",'[1]Formulario PPGR1'!#REF!)</f>
        <v>#REF!</v>
      </c>
      <c r="D27" s="131" t="e">
        <f>IF(Tabla1[[#This Row],[Código_Actividad]]="","",'[1]Formulario PPGR1'!#REF!)</f>
        <v>#REF!</v>
      </c>
      <c r="E27" s="131" t="e">
        <f>IF(Tabla1[[#This Row],[Código_Actividad]]="","",'[1]Formulario PPGR1'!#REF!)</f>
        <v>#REF!</v>
      </c>
      <c r="F27" s="131" t="e">
        <f>IF(Tabla1[[#This Row],[Código_Actividad]]="","",'[1]Formulario PPGR1'!#REF!)</f>
        <v>#REF!</v>
      </c>
      <c r="G27" s="132" t="s">
        <v>555</v>
      </c>
      <c r="H27" s="133" t="str">
        <f>IFERROR(VLOOKUP(Tabla1[[#This Row],[Código_Actividad]],'[1]Formulario PPGR2'!$H$8:$I$1048576,2,FALSE),"")</f>
        <v>Seguimiento al cumplimiento de los indicadores comprometidos en la CCC</v>
      </c>
      <c r="I27" s="134">
        <f>IFERROR(VLOOKUP(Tabla1[[#This Row],[Código_Actividad]],[1]!Tabla2[[Código]:[Total de Acciones ]],15,FALSE),"")</f>
        <v>4</v>
      </c>
      <c r="J27" s="131" t="s">
        <v>665</v>
      </c>
      <c r="K27" s="131" t="str">
        <f>IFERROR(VLOOKUP($J27,[5]LSIns!$B$5:$C$45,2,FALSE),"")</f>
        <v>lsGasoil</v>
      </c>
      <c r="L27" s="133" t="s">
        <v>666</v>
      </c>
      <c r="M27" s="131" t="str">
        <f>IFERROR(VLOOKUP($L27,[6]Insumos!$C$2:$F$517,2,FALSE),"")</f>
        <v>galon</v>
      </c>
      <c r="N27" s="136">
        <v>60</v>
      </c>
      <c r="O27" s="139">
        <f>IFERROR(VLOOKUP($L27,[6]Insumos!$C$2:$F$517,3,FALSE),"")</f>
        <v>197</v>
      </c>
      <c r="P27" s="138">
        <f>+Tabla1[[#This Row],[Precio Unitario]]*Tabla1[[#This Row],[Cantidad de Insumos]]</f>
        <v>11820</v>
      </c>
      <c r="Q27" s="140" t="str">
        <f>IFERROR(VLOOKUP($L27,[6]Insumos!$C$2:$F$517,4,FALSE),"")</f>
        <v>2.3.7.1.02</v>
      </c>
      <c r="R27" s="131" t="s">
        <v>667</v>
      </c>
    </row>
    <row r="28" spans="2:18" ht="25.5" x14ac:dyDescent="0.25">
      <c r="B28" s="131" t="e">
        <f>IF(Tabla1[[#This Row],[Código_Actividad]]="","",CONCATENATE(Tabla1[[#This Row],[POA]],".",Tabla1[[#This Row],[SRS]],".",Tabla1[[#This Row],[AREA]],".",Tabla1[[#This Row],[TIPO]]))</f>
        <v>#REF!</v>
      </c>
      <c r="C28" s="131" t="e">
        <f>IF(Tabla1[[#This Row],[Código_Actividad]]="","",'[1]Formulario PPGR1'!#REF!)</f>
        <v>#REF!</v>
      </c>
      <c r="D28" s="131" t="e">
        <f>IF(Tabla1[[#This Row],[Código_Actividad]]="","",'[1]Formulario PPGR1'!#REF!)</f>
        <v>#REF!</v>
      </c>
      <c r="E28" s="131" t="e">
        <f>IF(Tabla1[[#This Row],[Código_Actividad]]="","",'[1]Formulario PPGR1'!#REF!)</f>
        <v>#REF!</v>
      </c>
      <c r="F28" s="131" t="e">
        <f>IF(Tabla1[[#This Row],[Código_Actividad]]="","",'[1]Formulario PPGR1'!#REF!)</f>
        <v>#REF!</v>
      </c>
      <c r="G28" s="132" t="s">
        <v>555</v>
      </c>
      <c r="H28" s="133" t="str">
        <f>IFERROR(VLOOKUP(Tabla1[[#This Row],[Código_Actividad]],'[1]Formulario PPGR2'!$H$8:$I$1048576,2,FALSE),"")</f>
        <v>Seguimiento al cumplimiento de los indicadores comprometidos en la CCC</v>
      </c>
      <c r="I28" s="134">
        <f>IFERROR(VLOOKUP(Tabla1[[#This Row],[Código_Actividad]],[1]!Tabla2[[Código]:[Total de Acciones ]],15,FALSE),"")</f>
        <v>4</v>
      </c>
      <c r="J28" s="131" t="s">
        <v>668</v>
      </c>
      <c r="K28" s="131" t="str">
        <f>IFERROR(VLOOKUP($J28,[5]LSIns!$B$5:$C$45,2,FALSE),"")</f>
        <v>lsProductosdePapel</v>
      </c>
      <c r="L28" s="133" t="s">
        <v>669</v>
      </c>
      <c r="M28" s="131" t="str">
        <f>IFERROR(VLOOKUP($L28,[6]Insumos!$C$2:$F$517,2,FALSE),"")</f>
        <v>resma</v>
      </c>
      <c r="N28" s="136">
        <v>2</v>
      </c>
      <c r="O28" s="139">
        <f>IFERROR(VLOOKUP($L28,[6]Insumos!$C$2:$F$517,3,FALSE),"")</f>
        <v>139.24</v>
      </c>
      <c r="P28" s="138">
        <f>+Tabla1[[#This Row],[Precio Unitario]]*Tabla1[[#This Row],[Cantidad de Insumos]]</f>
        <v>278.48</v>
      </c>
      <c r="Q28" s="140" t="str">
        <f>IFERROR(VLOOKUP($L28,[6]Insumos!$C$2:$F$517,4,FALSE),"")</f>
        <v>2.3.3.1.01</v>
      </c>
      <c r="R28" s="135" t="s">
        <v>670</v>
      </c>
    </row>
    <row r="29" spans="2:18" ht="25.5" x14ac:dyDescent="0.25">
      <c r="B29" s="131" t="e">
        <f>IF(Tabla1[[#This Row],[Código_Actividad]]="","",CONCATENATE(Tabla1[[#This Row],[POA]],".",Tabla1[[#This Row],[SRS]],".",Tabla1[[#This Row],[AREA]],".",Tabla1[[#This Row],[TIPO]]))</f>
        <v>#REF!</v>
      </c>
      <c r="C29" s="131" t="e">
        <f>IF(Tabla1[[#This Row],[Código_Actividad]]="","",'[1]Formulario PPGR1'!#REF!)</f>
        <v>#REF!</v>
      </c>
      <c r="D29" s="131" t="e">
        <f>IF(Tabla1[[#This Row],[Código_Actividad]]="","",'[1]Formulario PPGR1'!#REF!)</f>
        <v>#REF!</v>
      </c>
      <c r="E29" s="131" t="e">
        <f>IF(Tabla1[[#This Row],[Código_Actividad]]="","",'[1]Formulario PPGR1'!#REF!)</f>
        <v>#REF!</v>
      </c>
      <c r="F29" s="131" t="e">
        <f>IF(Tabla1[[#This Row],[Código_Actividad]]="","",'[1]Formulario PPGR1'!#REF!)</f>
        <v>#REF!</v>
      </c>
      <c r="G29" s="132" t="s">
        <v>555</v>
      </c>
      <c r="H29" s="133" t="str">
        <f>IFERROR(VLOOKUP(Tabla1[[#This Row],[Código_Actividad]],'[1]Formulario PPGR2'!$H$8:$I$1048576,2,FALSE),"")</f>
        <v>Seguimiento al cumplimiento de los indicadores comprometidos en la CCC</v>
      </c>
      <c r="I29" s="134">
        <f>IFERROR(VLOOKUP(Tabla1[[#This Row],[Código_Actividad]],[1]!Tabla2[[Código]:[Total de Acciones ]],15,FALSE),"")</f>
        <v>4</v>
      </c>
      <c r="J29" s="131" t="s">
        <v>671</v>
      </c>
      <c r="K29" s="131" t="str">
        <f>IFERROR(VLOOKUP($J29,[5]LSIns!$B$5:$C$45,2,FALSE),"")</f>
        <v>lsUtilesdeOficina</v>
      </c>
      <c r="L29" s="133" t="s">
        <v>677</v>
      </c>
      <c r="M29" s="131" t="str">
        <f>IFERROR(VLOOKUP($L29,[6]Insumos!$C$2:$F$517,2,FALSE),"")</f>
        <v>unidad</v>
      </c>
      <c r="N29" s="136">
        <v>2</v>
      </c>
      <c r="O29" s="139">
        <f>IFERROR(VLOOKUP($L29,[6]Insumos!$C$2:$F$517,3,FALSE),"")</f>
        <v>2700.0050000000001</v>
      </c>
      <c r="P29" s="138">
        <f>+Tabla1[[#This Row],[Precio Unitario]]*Tabla1[[#This Row],[Cantidad de Insumos]]</f>
        <v>5400.01</v>
      </c>
      <c r="Q29" s="140" t="str">
        <f>IFERROR(VLOOKUP($L29,[6]Insumos!$C$2:$F$517,4,FALSE),"")</f>
        <v xml:space="preserve">2.3.9.2.01 </v>
      </c>
      <c r="R29" s="135" t="s">
        <v>670</v>
      </c>
    </row>
    <row r="30" spans="2:18" ht="25.5" x14ac:dyDescent="0.25">
      <c r="B30" s="131" t="e">
        <f>IF(Tabla1[[#This Row],[Código_Actividad]]="","",CONCATENATE(Tabla1[[#This Row],[POA]],".",Tabla1[[#This Row],[SRS]],".",Tabla1[[#This Row],[AREA]],".",Tabla1[[#This Row],[TIPO]]))</f>
        <v>#REF!</v>
      </c>
      <c r="C30" s="131" t="e">
        <f>IF(Tabla1[[#This Row],[Código_Actividad]]="","",'[1]Formulario PPGR1'!#REF!)</f>
        <v>#REF!</v>
      </c>
      <c r="D30" s="131" t="e">
        <f>IF(Tabla1[[#This Row],[Código_Actividad]]="","",'[1]Formulario PPGR1'!#REF!)</f>
        <v>#REF!</v>
      </c>
      <c r="E30" s="131" t="e">
        <f>IF(Tabla1[[#This Row],[Código_Actividad]]="","",'[1]Formulario PPGR1'!#REF!)</f>
        <v>#REF!</v>
      </c>
      <c r="F30" s="131" t="e">
        <f>IF(Tabla1[[#This Row],[Código_Actividad]]="","",'[1]Formulario PPGR1'!#REF!)</f>
        <v>#REF!</v>
      </c>
      <c r="G30" s="132" t="s">
        <v>555</v>
      </c>
      <c r="H30" s="133" t="str">
        <f>IFERROR(VLOOKUP(Tabla1[[#This Row],[Código_Actividad]],'[1]Formulario PPGR2'!$H$8:$I$1048576,2,FALSE),"")</f>
        <v>Seguimiento al cumplimiento de los indicadores comprometidos en la CCC</v>
      </c>
      <c r="I30" s="134">
        <f>IFERROR(VLOOKUP(Tabla1[[#This Row],[Código_Actividad]],[1]!Tabla2[[Código]:[Total de Acciones ]],15,FALSE),"")</f>
        <v>4</v>
      </c>
      <c r="J30" s="131" t="s">
        <v>671</v>
      </c>
      <c r="K30" s="131" t="str">
        <f>IFERROR(VLOOKUP($J30,[5]LSIns!$B$5:$C$45,2,FALSE),"")</f>
        <v>lsUtilesdeOficina</v>
      </c>
      <c r="L30" s="133" t="s">
        <v>676</v>
      </c>
      <c r="M30" s="131" t="str">
        <f>IFERROR(VLOOKUP($L30,[6]Insumos!$C$2:$F$517,2,FALSE),"")</f>
        <v>unidad</v>
      </c>
      <c r="N30" s="136">
        <v>4</v>
      </c>
      <c r="O30" s="139">
        <f>IFERROR(VLOOKUP($L30,[6]Insumos!$C$2:$F$517,3,FALSE),"")</f>
        <v>50</v>
      </c>
      <c r="P30" s="138">
        <f>+Tabla1[[#This Row],[Precio Unitario]]*Tabla1[[#This Row],[Cantidad de Insumos]]</f>
        <v>200</v>
      </c>
      <c r="Q30" s="140" t="str">
        <f>IFERROR(VLOOKUP($L30,[6]Insumos!$C$2:$F$517,4,FALSE),"")</f>
        <v xml:space="preserve">2.3.9.2.01 </v>
      </c>
      <c r="R30" s="135" t="s">
        <v>670</v>
      </c>
    </row>
    <row r="31" spans="2:18" ht="38.25" x14ac:dyDescent="0.25">
      <c r="B31" s="131" t="e">
        <f>IF(Tabla1[[#This Row],[Código_Actividad]]="","",CONCATENATE(Tabla1[[#This Row],[POA]],".",Tabla1[[#This Row],[SRS]],".",Tabla1[[#This Row],[AREA]],".",Tabla1[[#This Row],[TIPO]]))</f>
        <v>#REF!</v>
      </c>
      <c r="C31" s="131" t="e">
        <f>IF(Tabla1[[#This Row],[Código_Actividad]]="","",'[1]Formulario PPGR1'!#REF!)</f>
        <v>#REF!</v>
      </c>
      <c r="D31" s="131" t="e">
        <f>IF(Tabla1[[#This Row],[Código_Actividad]]="","",'[1]Formulario PPGR1'!#REF!)</f>
        <v>#REF!</v>
      </c>
      <c r="E31" s="131" t="e">
        <f>IF(Tabla1[[#This Row],[Código_Actividad]]="","",'[1]Formulario PPGR1'!#REF!)</f>
        <v>#REF!</v>
      </c>
      <c r="F31" s="131" t="e">
        <f>IF(Tabla1[[#This Row],[Código_Actividad]]="","",'[1]Formulario PPGR1'!#REF!)</f>
        <v>#REF!</v>
      </c>
      <c r="G31" s="132" t="s">
        <v>563</v>
      </c>
      <c r="H31" s="133" t="str">
        <f>IFERROR(VLOOKUP(Tabla1[[#This Row],[Código_Actividad]],'[1]Formulario PPGR2'!$H$8:$I$1048576,2,FALSE),"")</f>
        <v>Elaboración del POA 2022</v>
      </c>
      <c r="I31" s="134">
        <f>IFERROR(VLOOKUP(Tabla1[[#This Row],[Código_Actividad]],[1]!Tabla2[[Código]:[Total de Acciones ]],15,FALSE),"")</f>
        <v>1</v>
      </c>
      <c r="J31" s="131" t="s">
        <v>673</v>
      </c>
      <c r="K31" s="131" t="str">
        <f>IFERROR(VLOOKUP($J31,[5]LSIns!$B$5:$C$45,2,FALSE),"")</f>
        <v>lsAlimentosyBebidas</v>
      </c>
      <c r="L31" s="133" t="s">
        <v>678</v>
      </c>
      <c r="M31" s="131" t="str">
        <f>IFERROR(VLOOKUP($L31,[6]Insumos!$C$2:$F$517,2,FALSE),"")</f>
        <v>unidad</v>
      </c>
      <c r="N31" s="136">
        <v>4</v>
      </c>
      <c r="O31" s="139">
        <f>IFERROR(VLOOKUP($L31,[6]Insumos!$C$2:$F$517,3,FALSE),"")</f>
        <v>9410.5</v>
      </c>
      <c r="P31" s="138">
        <f>+Tabla1[[#This Row],[Precio Unitario]]*Tabla1[[#This Row],[Cantidad de Insumos]]</f>
        <v>37642</v>
      </c>
      <c r="Q31" s="140" t="str">
        <f>IFERROR(VLOOKUP($L31,[6]Insumos!$C$2:$F$517,4,FALSE),"")</f>
        <v>2.3.1.1.01</v>
      </c>
      <c r="R31" s="135" t="s">
        <v>670</v>
      </c>
    </row>
    <row r="32" spans="2:18" x14ac:dyDescent="0.25">
      <c r="B32" s="131" t="e">
        <f>IF(Tabla1[[#This Row],[Código_Actividad]]="","",CONCATENATE(Tabla1[[#This Row],[POA]],".",Tabla1[[#This Row],[SRS]],".",Tabla1[[#This Row],[AREA]],".",Tabla1[[#This Row],[TIPO]]))</f>
        <v>#REF!</v>
      </c>
      <c r="C32" s="131" t="e">
        <f>IF(Tabla1[[#This Row],[Código_Actividad]]="","",'[1]Formulario PPGR1'!#REF!)</f>
        <v>#REF!</v>
      </c>
      <c r="D32" s="131" t="e">
        <f>IF(Tabla1[[#This Row],[Código_Actividad]]="","",'[1]Formulario PPGR1'!#REF!)</f>
        <v>#REF!</v>
      </c>
      <c r="E32" s="131" t="e">
        <f>IF(Tabla1[[#This Row],[Código_Actividad]]="","",'[1]Formulario PPGR1'!#REF!)</f>
        <v>#REF!</v>
      </c>
      <c r="F32" s="131" t="e">
        <f>IF(Tabla1[[#This Row],[Código_Actividad]]="","",'[1]Formulario PPGR1'!#REF!)</f>
        <v>#REF!</v>
      </c>
      <c r="G32" s="132" t="s">
        <v>563</v>
      </c>
      <c r="H32" s="133" t="str">
        <f>IFERROR(VLOOKUP(Tabla1[[#This Row],[Código_Actividad]],'[1]Formulario PPGR2'!$H$8:$I$1048576,2,FALSE),"")</f>
        <v>Elaboración del POA 2022</v>
      </c>
      <c r="I32" s="134">
        <f>IFERROR(VLOOKUP(Tabla1[[#This Row],[Código_Actividad]],[1]!Tabla2[[Código]:[Total de Acciones ]],15,FALSE),"")</f>
        <v>1</v>
      </c>
      <c r="J32" s="131" t="s">
        <v>679</v>
      </c>
      <c r="K32" s="131" t="str">
        <f>IFERROR(VLOOKUP($J32,[5]LSIns!$B$5:$C$45,2,FALSE),"")</f>
        <v>lsImpresionyEncuadernacion</v>
      </c>
      <c r="L32" s="133" t="s">
        <v>680</v>
      </c>
      <c r="M32" s="131" t="str">
        <f>IFERROR(VLOOKUP($L32,[6]Insumos!$C$2:$F$517,2,FALSE),"")</f>
        <v>unidad</v>
      </c>
      <c r="N32" s="136">
        <v>200</v>
      </c>
      <c r="O32" s="139">
        <f>IFERROR(VLOOKUP($L32,[6]Insumos!$C$2:$F$517,3,FALSE),"")</f>
        <v>1.9823999999999999</v>
      </c>
      <c r="P32" s="138">
        <f>+Tabla1[[#This Row],[Precio Unitario]]*Tabla1[[#This Row],[Cantidad de Insumos]]</f>
        <v>396.47999999999996</v>
      </c>
      <c r="Q32" s="140" t="str">
        <f>IFERROR(VLOOKUP($L32,[6]Insumos!$C$2:$F$517,4,FALSE),"")</f>
        <v xml:space="preserve">2.2.2.2.01 </v>
      </c>
      <c r="R32" s="135" t="s">
        <v>670</v>
      </c>
    </row>
    <row r="33" spans="2:18" ht="38.25" x14ac:dyDescent="0.25">
      <c r="B33" s="131" t="e">
        <f>IF(Tabla1[[#This Row],[Código_Actividad]]="","",CONCATENATE(Tabla1[[#This Row],[POA]],".",Tabla1[[#This Row],[SRS]],".",Tabla1[[#This Row],[AREA]],".",Tabla1[[#This Row],[TIPO]]))</f>
        <v>#REF!</v>
      </c>
      <c r="C33" s="131" t="e">
        <f>IF(Tabla1[[#This Row],[Código_Actividad]]="","",'[1]Formulario PPGR1'!#REF!)</f>
        <v>#REF!</v>
      </c>
      <c r="D33" s="131" t="e">
        <f>IF(Tabla1[[#This Row],[Código_Actividad]]="","",'[1]Formulario PPGR1'!#REF!)</f>
        <v>#REF!</v>
      </c>
      <c r="E33" s="131" t="e">
        <f>IF(Tabla1[[#This Row],[Código_Actividad]]="","",'[1]Formulario PPGR1'!#REF!)</f>
        <v>#REF!</v>
      </c>
      <c r="F33" s="131" t="e">
        <f>IF(Tabla1[[#This Row],[Código_Actividad]]="","",'[1]Formulario PPGR1'!#REF!)</f>
        <v>#REF!</v>
      </c>
      <c r="G33" s="132" t="s">
        <v>563</v>
      </c>
      <c r="H33" s="133" t="str">
        <f>IFERROR(VLOOKUP(Tabla1[[#This Row],[Código_Actividad]],'[1]Formulario PPGR2'!$H$8:$I$1048576,2,FALSE),"")</f>
        <v>Elaboración del POA 2022</v>
      </c>
      <c r="I33" s="134">
        <f>IFERROR(VLOOKUP(Tabla1[[#This Row],[Código_Actividad]],[1]!Tabla2[[Código]:[Total de Acciones ]],15,FALSE),"")</f>
        <v>1</v>
      </c>
      <c r="J33" s="131" t="s">
        <v>673</v>
      </c>
      <c r="K33" s="131" t="str">
        <f>IFERROR(VLOOKUP($J33,[5]LSIns!$B$5:$C$45,2,FALSE),"")</f>
        <v>lsAlimentosyBebidas</v>
      </c>
      <c r="L33" s="133" t="s">
        <v>681</v>
      </c>
      <c r="M33" s="131" t="str">
        <f>IFERROR(VLOOKUP($L33,[6]Insumos!$C$2:$F$517,2,FALSE),"")</f>
        <v>unidad</v>
      </c>
      <c r="N33" s="136">
        <v>1</v>
      </c>
      <c r="O33" s="139">
        <f>IFERROR(VLOOKUP($L33,[6]Insumos!$C$2:$F$517,3,FALSE),"")</f>
        <v>61419</v>
      </c>
      <c r="P33" s="138">
        <f>+Tabla1[[#This Row],[Precio Unitario]]*Tabla1[[#This Row],[Cantidad de Insumos]]</f>
        <v>61419</v>
      </c>
      <c r="Q33" s="140" t="str">
        <f>IFERROR(VLOOKUP($L33,[6]Insumos!$C$2:$F$517,4,FALSE),"")</f>
        <v>2.3.1.1.01</v>
      </c>
      <c r="R33" s="135" t="s">
        <v>670</v>
      </c>
    </row>
    <row r="34" spans="2:18" x14ac:dyDescent="0.25">
      <c r="B34" s="131" t="e">
        <f>IF(Tabla1[[#This Row],[Código_Actividad]]="","",CONCATENATE(Tabla1[[#This Row],[POA]],".",Tabla1[[#This Row],[SRS]],".",Tabla1[[#This Row],[AREA]],".",Tabla1[[#This Row],[TIPO]]))</f>
        <v>#REF!</v>
      </c>
      <c r="C34" s="131" t="e">
        <f>IF(Tabla1[[#This Row],[Código_Actividad]]="","",'[1]Formulario PPGR1'!#REF!)</f>
        <v>#REF!</v>
      </c>
      <c r="D34" s="131" t="e">
        <f>IF(Tabla1[[#This Row],[Código_Actividad]]="","",'[1]Formulario PPGR1'!#REF!)</f>
        <v>#REF!</v>
      </c>
      <c r="E34" s="131" t="e">
        <f>IF(Tabla1[[#This Row],[Código_Actividad]]="","",'[1]Formulario PPGR1'!#REF!)</f>
        <v>#REF!</v>
      </c>
      <c r="F34" s="131" t="e">
        <f>IF(Tabla1[[#This Row],[Código_Actividad]]="","",'[1]Formulario PPGR1'!#REF!)</f>
        <v>#REF!</v>
      </c>
      <c r="G34" s="132" t="s">
        <v>563</v>
      </c>
      <c r="H34" s="133" t="str">
        <f>IFERROR(VLOOKUP(Tabla1[[#This Row],[Código_Actividad]],'[1]Formulario PPGR2'!$H$8:$I$1048576,2,FALSE),"")</f>
        <v>Elaboración del POA 2022</v>
      </c>
      <c r="I34" s="134">
        <f>IFERROR(VLOOKUP(Tabla1[[#This Row],[Código_Actividad]],[1]!Tabla2[[Código]:[Total de Acciones ]],15,FALSE),"")</f>
        <v>1</v>
      </c>
      <c r="J34" s="131" t="s">
        <v>668</v>
      </c>
      <c r="K34" s="131" t="str">
        <f>IFERROR(VLOOKUP($J34,[5]LSIns!$B$5:$C$45,2,FALSE),"")</f>
        <v>lsProductosdePapel</v>
      </c>
      <c r="L34" s="133" t="s">
        <v>675</v>
      </c>
      <c r="M34" s="131" t="str">
        <f>IFERROR(VLOOKUP($L34,[6]Insumos!$C$2:$F$517,2,FALSE),"")</f>
        <v>Caja</v>
      </c>
      <c r="N34" s="136">
        <v>2</v>
      </c>
      <c r="O34" s="139">
        <f>IFERROR(VLOOKUP($L34,[6]Insumos!$C$2:$F$517,3,FALSE),"")</f>
        <v>233.64</v>
      </c>
      <c r="P34" s="138">
        <f>+Tabla1[[#This Row],[Precio Unitario]]*Tabla1[[#This Row],[Cantidad de Insumos]]</f>
        <v>467.28</v>
      </c>
      <c r="Q34" s="140" t="str">
        <f>IFERROR(VLOOKUP($L34,[6]Insumos!$C$2:$F$517,4,FALSE),"")</f>
        <v>2.3.3.2.01</v>
      </c>
      <c r="R34" s="135" t="s">
        <v>670</v>
      </c>
    </row>
    <row r="35" spans="2:18" x14ac:dyDescent="0.25">
      <c r="B35" s="131" t="e">
        <f>IF(Tabla1[[#This Row],[Código_Actividad]]="","",CONCATENATE(Tabla1[[#This Row],[POA]],".",Tabla1[[#This Row],[SRS]],".",Tabla1[[#This Row],[AREA]],".",Tabla1[[#This Row],[TIPO]]))</f>
        <v>#REF!</v>
      </c>
      <c r="C35" s="131" t="e">
        <f>IF(Tabla1[[#This Row],[Código_Actividad]]="","",'[1]Formulario PPGR1'!#REF!)</f>
        <v>#REF!</v>
      </c>
      <c r="D35" s="131" t="e">
        <f>IF(Tabla1[[#This Row],[Código_Actividad]]="","",'[1]Formulario PPGR1'!#REF!)</f>
        <v>#REF!</v>
      </c>
      <c r="E35" s="131" t="e">
        <f>IF(Tabla1[[#This Row],[Código_Actividad]]="","",'[1]Formulario PPGR1'!#REF!)</f>
        <v>#REF!</v>
      </c>
      <c r="F35" s="131" t="e">
        <f>IF(Tabla1[[#This Row],[Código_Actividad]]="","",'[1]Formulario PPGR1'!#REF!)</f>
        <v>#REF!</v>
      </c>
      <c r="G35" s="132" t="s">
        <v>563</v>
      </c>
      <c r="H35" s="133" t="str">
        <f>IFERROR(VLOOKUP(Tabla1[[#This Row],[Código_Actividad]],'[1]Formulario PPGR2'!$H$8:$I$1048576,2,FALSE),"")</f>
        <v>Elaboración del POA 2022</v>
      </c>
      <c r="I35" s="134">
        <f>IFERROR(VLOOKUP(Tabla1[[#This Row],[Código_Actividad]],[1]!Tabla2[[Código]:[Total de Acciones ]],15,FALSE),"")</f>
        <v>1</v>
      </c>
      <c r="J35" s="131" t="s">
        <v>668</v>
      </c>
      <c r="K35" s="131" t="str">
        <f>IFERROR(VLOOKUP($J35,[5]LSIns!$B$5:$C$45,2,FALSE),"")</f>
        <v>lsProductosdePapel</v>
      </c>
      <c r="L35" s="133" t="s">
        <v>669</v>
      </c>
      <c r="M35" s="131" t="str">
        <f>IFERROR(VLOOKUP($L35,[6]Insumos!$C$2:$F$517,2,FALSE),"")</f>
        <v>resma</v>
      </c>
      <c r="N35" s="136">
        <v>2</v>
      </c>
      <c r="O35" s="139">
        <f>IFERROR(VLOOKUP($L35,[6]Insumos!$C$2:$F$517,3,FALSE),"")</f>
        <v>139.24</v>
      </c>
      <c r="P35" s="138">
        <f>+Tabla1[[#This Row],[Precio Unitario]]*Tabla1[[#This Row],[Cantidad de Insumos]]</f>
        <v>278.48</v>
      </c>
      <c r="Q35" s="140" t="str">
        <f>IFERROR(VLOOKUP($L35,[6]Insumos!$C$2:$F$517,4,FALSE),"")</f>
        <v>2.3.3.1.01</v>
      </c>
      <c r="R35" s="135" t="s">
        <v>670</v>
      </c>
    </row>
    <row r="36" spans="2:18" x14ac:dyDescent="0.25">
      <c r="B36" s="131" t="e">
        <f>IF(Tabla1[[#This Row],[Código_Actividad]]="","",CONCATENATE(Tabla1[[#This Row],[POA]],".",Tabla1[[#This Row],[SRS]],".",Tabla1[[#This Row],[AREA]],".",Tabla1[[#This Row],[TIPO]]))</f>
        <v>#REF!</v>
      </c>
      <c r="C36" s="131" t="e">
        <f>IF(Tabla1[[#This Row],[Código_Actividad]]="","",'[1]Formulario PPGR1'!#REF!)</f>
        <v>#REF!</v>
      </c>
      <c r="D36" s="131" t="e">
        <f>IF(Tabla1[[#This Row],[Código_Actividad]]="","",'[1]Formulario PPGR1'!#REF!)</f>
        <v>#REF!</v>
      </c>
      <c r="E36" s="131" t="e">
        <f>IF(Tabla1[[#This Row],[Código_Actividad]]="","",'[1]Formulario PPGR1'!#REF!)</f>
        <v>#REF!</v>
      </c>
      <c r="F36" s="131" t="e">
        <f>IF(Tabla1[[#This Row],[Código_Actividad]]="","",'[1]Formulario PPGR1'!#REF!)</f>
        <v>#REF!</v>
      </c>
      <c r="G36" s="132" t="s">
        <v>563</v>
      </c>
      <c r="H36" s="133" t="str">
        <f>IFERROR(VLOOKUP(Tabla1[[#This Row],[Código_Actividad]],'[1]Formulario PPGR2'!$H$8:$I$1048576,2,FALSE),"")</f>
        <v>Elaboración del POA 2022</v>
      </c>
      <c r="I36" s="134">
        <f>IFERROR(VLOOKUP(Tabla1[[#This Row],[Código_Actividad]],[1]!Tabla2[[Código]:[Total de Acciones ]],15,FALSE),"")</f>
        <v>1</v>
      </c>
      <c r="J36" s="131" t="s">
        <v>671</v>
      </c>
      <c r="K36" s="131" t="str">
        <f>IFERROR(VLOOKUP($J36,[5]LSIns!$B$5:$C$45,2,FALSE),"")</f>
        <v>lsUtilesdeOficina</v>
      </c>
      <c r="L36" s="133" t="s">
        <v>676</v>
      </c>
      <c r="M36" s="131" t="str">
        <f>IFERROR(VLOOKUP($L36,[6]Insumos!$C$2:$F$517,2,FALSE),"")</f>
        <v>unidad</v>
      </c>
      <c r="N36" s="136">
        <v>5</v>
      </c>
      <c r="O36" s="139">
        <f>IFERROR(VLOOKUP($L36,[6]Insumos!$C$2:$F$517,3,FALSE),"")</f>
        <v>50</v>
      </c>
      <c r="P36" s="138">
        <f>+Tabla1[[#This Row],[Precio Unitario]]*Tabla1[[#This Row],[Cantidad de Insumos]]</f>
        <v>250</v>
      </c>
      <c r="Q36" s="140" t="str">
        <f>IFERROR(VLOOKUP($L36,[6]Insumos!$C$2:$F$517,4,FALSE),"")</f>
        <v xml:space="preserve">2.3.9.2.01 </v>
      </c>
      <c r="R36" s="135" t="s">
        <v>670</v>
      </c>
    </row>
    <row r="37" spans="2:18" ht="38.25" x14ac:dyDescent="0.25">
      <c r="B37" s="131" t="e">
        <f>IF(Tabla1[[#This Row],[Código_Actividad]]="","",CONCATENATE(Tabla1[[#This Row],[POA]],".",Tabla1[[#This Row],[SRS]],".",Tabla1[[#This Row],[AREA]],".",Tabla1[[#This Row],[TIPO]]))</f>
        <v>#REF!</v>
      </c>
      <c r="C37" s="131" t="e">
        <f>IF(Tabla1[[#This Row],[Código_Actividad]]="","",'[1]Formulario PPGR1'!#REF!)</f>
        <v>#REF!</v>
      </c>
      <c r="D37" s="131" t="e">
        <f>IF(Tabla1[[#This Row],[Código_Actividad]]="","",'[1]Formulario PPGR1'!#REF!)</f>
        <v>#REF!</v>
      </c>
      <c r="E37" s="131" t="e">
        <f>IF(Tabla1[[#This Row],[Código_Actividad]]="","",'[1]Formulario PPGR1'!#REF!)</f>
        <v>#REF!</v>
      </c>
      <c r="F37" s="131" t="e">
        <f>IF(Tabla1[[#This Row],[Código_Actividad]]="","",'[1]Formulario PPGR1'!#REF!)</f>
        <v>#REF!</v>
      </c>
      <c r="G37" s="132" t="s">
        <v>563</v>
      </c>
      <c r="H37" s="133" t="str">
        <f>IFERROR(VLOOKUP(Tabla1[[#This Row],[Código_Actividad]],'[1]Formulario PPGR2'!$H$8:$I$1048576,2,FALSE),"")</f>
        <v>Elaboración del POA 2022</v>
      </c>
      <c r="I37" s="134">
        <f>IFERROR(VLOOKUP(Tabla1[[#This Row],[Código_Actividad]],[1]!Tabla2[[Código]:[Total de Acciones ]],15,FALSE),"")</f>
        <v>1</v>
      </c>
      <c r="J37" s="131" t="s">
        <v>673</v>
      </c>
      <c r="K37" s="131" t="str">
        <f>IFERROR(VLOOKUP($J37,[5]LSIns!$B$5:$C$45,2,FALSE),"")</f>
        <v>lsAlimentosyBebidas</v>
      </c>
      <c r="L37" s="133" t="s">
        <v>682</v>
      </c>
      <c r="M37" s="131" t="str">
        <f>IFERROR(VLOOKUP($L37,[6]Insumos!$C$2:$F$517,2,FALSE),"")</f>
        <v>unidad</v>
      </c>
      <c r="N37" s="136">
        <v>1</v>
      </c>
      <c r="O37" s="139">
        <f>IFERROR(VLOOKUP($L37,[6]Insumos!$C$2:$F$517,3,FALSE),"")</f>
        <v>29393.8</v>
      </c>
      <c r="P37" s="138">
        <f>+Tabla1[[#This Row],[Precio Unitario]]*Tabla1[[#This Row],[Cantidad de Insumos]]</f>
        <v>29393.8</v>
      </c>
      <c r="Q37" s="140" t="str">
        <f>IFERROR(VLOOKUP($L37,[6]Insumos!$C$2:$F$517,4,FALSE),"")</f>
        <v>2.3.1.1.01</v>
      </c>
      <c r="R37" s="135" t="s">
        <v>670</v>
      </c>
    </row>
    <row r="38" spans="2:18" ht="38.25" x14ac:dyDescent="0.25">
      <c r="B38" s="131" t="e">
        <f>IF(Tabla1[[#This Row],[Código_Actividad]]="","",CONCATENATE(Tabla1[[#This Row],[POA]],".",Tabla1[[#This Row],[SRS]],".",Tabla1[[#This Row],[AREA]],".",Tabla1[[#This Row],[TIPO]]))</f>
        <v>#REF!</v>
      </c>
      <c r="C38" s="131" t="e">
        <f>IF(Tabla1[[#This Row],[Código_Actividad]]="","",'[1]Formulario PPGR1'!#REF!)</f>
        <v>#REF!</v>
      </c>
      <c r="D38" s="131" t="e">
        <f>IF(Tabla1[[#This Row],[Código_Actividad]]="","",'[1]Formulario PPGR1'!#REF!)</f>
        <v>#REF!</v>
      </c>
      <c r="E38" s="131" t="e">
        <f>IF(Tabla1[[#This Row],[Código_Actividad]]="","",'[1]Formulario PPGR1'!#REF!)</f>
        <v>#REF!</v>
      </c>
      <c r="F38" s="131" t="e">
        <f>IF(Tabla1[[#This Row],[Código_Actividad]]="","",'[1]Formulario PPGR1'!#REF!)</f>
        <v>#REF!</v>
      </c>
      <c r="G38" s="132" t="s">
        <v>565</v>
      </c>
      <c r="H38" s="133" t="str">
        <f>IFERROR(VLOOKUP(Tabla1[[#This Row],[Código_Actividad]],'[1]Formulario PPGR2'!$H$8:$I$1048576,2,FALSE),"")</f>
        <v>Elaboración del PACC 2022</v>
      </c>
      <c r="I38" s="134">
        <f>IFERROR(VLOOKUP(Tabla1[[#This Row],[Código_Actividad]],[1]!Tabla2[[Código]:[Total de Acciones ]],15,FALSE),"")</f>
        <v>1</v>
      </c>
      <c r="J38" s="131" t="s">
        <v>673</v>
      </c>
      <c r="K38" s="131" t="str">
        <f>IFERROR(VLOOKUP($J38,[5]LSIns!$B$5:$C$45,2,FALSE),"")</f>
        <v>lsAlimentosyBebidas</v>
      </c>
      <c r="L38" s="133" t="s">
        <v>678</v>
      </c>
      <c r="M38" s="131" t="str">
        <f>IFERROR(VLOOKUP($L38,[6]Insumos!$C$2:$F$517,2,FALSE),"")</f>
        <v>unidad</v>
      </c>
      <c r="N38" s="136">
        <v>1</v>
      </c>
      <c r="O38" s="139">
        <f>IFERROR(VLOOKUP($L38,[6]Insumos!$C$2:$F$517,3,FALSE),"")</f>
        <v>9410.5</v>
      </c>
      <c r="P38" s="138">
        <f>+Tabla1[[#This Row],[Precio Unitario]]*Tabla1[[#This Row],[Cantidad de Insumos]]</f>
        <v>9410.5</v>
      </c>
      <c r="Q38" s="140" t="str">
        <f>IFERROR(VLOOKUP($L38,[6]Insumos!$C$2:$F$517,4,FALSE),"")</f>
        <v>2.3.1.1.01</v>
      </c>
      <c r="R38" s="135" t="s">
        <v>670</v>
      </c>
    </row>
    <row r="39" spans="2:18" x14ac:dyDescent="0.25">
      <c r="B39" s="131" t="e">
        <f>IF(Tabla1[[#This Row],[Código_Actividad]]="","",CONCATENATE(Tabla1[[#This Row],[POA]],".",Tabla1[[#This Row],[SRS]],".",Tabla1[[#This Row],[AREA]],".",Tabla1[[#This Row],[TIPO]]))</f>
        <v>#REF!</v>
      </c>
      <c r="C39" s="131" t="e">
        <f>IF(Tabla1[[#This Row],[Código_Actividad]]="","",'[1]Formulario PPGR1'!#REF!)</f>
        <v>#REF!</v>
      </c>
      <c r="D39" s="131" t="e">
        <f>IF(Tabla1[[#This Row],[Código_Actividad]]="","",'[1]Formulario PPGR1'!#REF!)</f>
        <v>#REF!</v>
      </c>
      <c r="E39" s="131" t="e">
        <f>IF(Tabla1[[#This Row],[Código_Actividad]]="","",'[1]Formulario PPGR1'!#REF!)</f>
        <v>#REF!</v>
      </c>
      <c r="F39" s="131" t="e">
        <f>IF(Tabla1[[#This Row],[Código_Actividad]]="","",'[1]Formulario PPGR1'!#REF!)</f>
        <v>#REF!</v>
      </c>
      <c r="G39" s="132" t="s">
        <v>565</v>
      </c>
      <c r="H39" s="133" t="str">
        <f>IFERROR(VLOOKUP(Tabla1[[#This Row],[Código_Actividad]],'[1]Formulario PPGR2'!$H$8:$I$1048576,2,FALSE),"")</f>
        <v>Elaboración del PACC 2022</v>
      </c>
      <c r="I39" s="134">
        <f>IFERROR(VLOOKUP(Tabla1[[#This Row],[Código_Actividad]],[1]!Tabla2[[Código]:[Total de Acciones ]],15,FALSE),"")</f>
        <v>1</v>
      </c>
      <c r="J39" s="131" t="s">
        <v>679</v>
      </c>
      <c r="K39" s="131" t="str">
        <f>IFERROR(VLOOKUP($J39,[5]LSIns!$B$5:$C$45,2,FALSE),"")</f>
        <v>lsImpresionyEncuadernacion</v>
      </c>
      <c r="L39" s="133" t="s">
        <v>680</v>
      </c>
      <c r="M39" s="131" t="str">
        <f>IFERROR(VLOOKUP($L39,[6]Insumos!$C$2:$F$517,2,FALSE),"")</f>
        <v>unidad</v>
      </c>
      <c r="N39" s="136">
        <v>250</v>
      </c>
      <c r="O39" s="139">
        <f>IFERROR(VLOOKUP($L39,[6]Insumos!$C$2:$F$517,3,FALSE),"")</f>
        <v>1.9823999999999999</v>
      </c>
      <c r="P39" s="138">
        <f>+Tabla1[[#This Row],[Precio Unitario]]*Tabla1[[#This Row],[Cantidad de Insumos]]</f>
        <v>495.59999999999997</v>
      </c>
      <c r="Q39" s="140" t="str">
        <f>IFERROR(VLOOKUP($L39,[6]Insumos!$C$2:$F$517,4,FALSE),"")</f>
        <v xml:space="preserve">2.2.2.2.01 </v>
      </c>
      <c r="R39" s="135" t="s">
        <v>670</v>
      </c>
    </row>
    <row r="40" spans="2:18" ht="25.5" x14ac:dyDescent="0.25">
      <c r="B40" s="131" t="e">
        <f>IF(Tabla1[[#This Row],[Código_Actividad]]="","",CONCATENATE(Tabla1[[#This Row],[POA]],".",Tabla1[[#This Row],[SRS]],".",Tabla1[[#This Row],[AREA]],".",Tabla1[[#This Row],[TIPO]]))</f>
        <v>#REF!</v>
      </c>
      <c r="C40" s="131" t="e">
        <f>IF(Tabla1[[#This Row],[Código_Actividad]]="","",'[1]Formulario PPGR1'!#REF!)</f>
        <v>#REF!</v>
      </c>
      <c r="D40" s="131" t="e">
        <f>IF(Tabla1[[#This Row],[Código_Actividad]]="","",'[1]Formulario PPGR1'!#REF!)</f>
        <v>#REF!</v>
      </c>
      <c r="E40" s="131" t="e">
        <f>IF(Tabla1[[#This Row],[Código_Actividad]]="","",'[1]Formulario PPGR1'!#REF!)</f>
        <v>#REF!</v>
      </c>
      <c r="F40" s="131" t="e">
        <f>IF(Tabla1[[#This Row],[Código_Actividad]]="","",'[1]Formulario PPGR1'!#REF!)</f>
        <v>#REF!</v>
      </c>
      <c r="G40" s="132" t="s">
        <v>565</v>
      </c>
      <c r="H40" s="133" t="str">
        <f>IFERROR(VLOOKUP(Tabla1[[#This Row],[Código_Actividad]],'[1]Formulario PPGR2'!$H$8:$I$1048576,2,FALSE),"")</f>
        <v>Elaboración del PACC 2022</v>
      </c>
      <c r="I40" s="134">
        <f>IFERROR(VLOOKUP(Tabla1[[#This Row],[Código_Actividad]],[1]!Tabla2[[Código]:[Total de Acciones ]],15,FALSE),"")</f>
        <v>1</v>
      </c>
      <c r="J40" s="131" t="s">
        <v>673</v>
      </c>
      <c r="K40" s="131" t="str">
        <f>IFERROR(VLOOKUP($J40,[5]LSIns!$B$5:$C$45,2,FALSE),"")</f>
        <v>lsAlimentosyBebidas</v>
      </c>
      <c r="L40" s="133" t="s">
        <v>683</v>
      </c>
      <c r="M40" s="131" t="str">
        <f>IFERROR(VLOOKUP($L40,[6]Insumos!$C$2:$F$517,2,FALSE),"")</f>
        <v>unidad</v>
      </c>
      <c r="N40" s="136">
        <v>1</v>
      </c>
      <c r="O40" s="139">
        <f>IFERROR(VLOOKUP($L40,[6]Insumos!$C$2:$F$517,3,FALSE),"")</f>
        <v>25488</v>
      </c>
      <c r="P40" s="138">
        <f>+Tabla1[[#This Row],[Precio Unitario]]*Tabla1[[#This Row],[Cantidad de Insumos]]</f>
        <v>25488</v>
      </c>
      <c r="Q40" s="140" t="str">
        <f>IFERROR(VLOOKUP($L40,[6]Insumos!$C$2:$F$517,4,FALSE),"")</f>
        <v>2.3.1.1.01</v>
      </c>
      <c r="R40" s="135" t="s">
        <v>670</v>
      </c>
    </row>
    <row r="41" spans="2:18" x14ac:dyDescent="0.25">
      <c r="B41" s="131" t="e">
        <f>IF(Tabla1[[#This Row],[Código_Actividad]]="","",CONCATENATE(Tabla1[[#This Row],[POA]],".",Tabla1[[#This Row],[SRS]],".",Tabla1[[#This Row],[AREA]],".",Tabla1[[#This Row],[TIPO]]))</f>
        <v>#REF!</v>
      </c>
      <c r="C41" s="131" t="e">
        <f>IF(Tabla1[[#This Row],[Código_Actividad]]="","",'[1]Formulario PPGR1'!#REF!)</f>
        <v>#REF!</v>
      </c>
      <c r="D41" s="131" t="e">
        <f>IF(Tabla1[[#This Row],[Código_Actividad]]="","",'[1]Formulario PPGR1'!#REF!)</f>
        <v>#REF!</v>
      </c>
      <c r="E41" s="131" t="e">
        <f>IF(Tabla1[[#This Row],[Código_Actividad]]="","",'[1]Formulario PPGR1'!#REF!)</f>
        <v>#REF!</v>
      </c>
      <c r="F41" s="131" t="e">
        <f>IF(Tabla1[[#This Row],[Código_Actividad]]="","",'[1]Formulario PPGR1'!#REF!)</f>
        <v>#REF!</v>
      </c>
      <c r="G41" s="132" t="s">
        <v>565</v>
      </c>
      <c r="H41" s="133" t="str">
        <f>IFERROR(VLOOKUP(Tabla1[[#This Row],[Código_Actividad]],'[1]Formulario PPGR2'!$H$8:$I$1048576,2,FALSE),"")</f>
        <v>Elaboración del PACC 2022</v>
      </c>
      <c r="I41" s="134">
        <f>IFERROR(VLOOKUP(Tabla1[[#This Row],[Código_Actividad]],[1]!Tabla2[[Código]:[Total de Acciones ]],15,FALSE),"")</f>
        <v>1</v>
      </c>
      <c r="J41" s="131" t="s">
        <v>668</v>
      </c>
      <c r="K41" s="131" t="str">
        <f>IFERROR(VLOOKUP($J41,[5]LSIns!$B$5:$C$45,2,FALSE),"")</f>
        <v>lsProductosdePapel</v>
      </c>
      <c r="L41" s="133" t="s">
        <v>675</v>
      </c>
      <c r="M41" s="131" t="str">
        <f>IFERROR(VLOOKUP($L41,[6]Insumos!$C$2:$F$517,2,FALSE),"")</f>
        <v>Caja</v>
      </c>
      <c r="N41" s="136">
        <v>1</v>
      </c>
      <c r="O41" s="139">
        <f>IFERROR(VLOOKUP($L41,[6]Insumos!$C$2:$F$517,3,FALSE),"")</f>
        <v>233.64</v>
      </c>
      <c r="P41" s="138">
        <f>+Tabla1[[#This Row],[Precio Unitario]]*Tabla1[[#This Row],[Cantidad de Insumos]]</f>
        <v>233.64</v>
      </c>
      <c r="Q41" s="140" t="str">
        <f>IFERROR(VLOOKUP($L41,[6]Insumos!$C$2:$F$517,4,FALSE),"")</f>
        <v>2.3.3.2.01</v>
      </c>
      <c r="R41" s="135" t="s">
        <v>670</v>
      </c>
    </row>
    <row r="42" spans="2:18" x14ac:dyDescent="0.25">
      <c r="B42" s="131" t="e">
        <f>IF(Tabla1[[#This Row],[Código_Actividad]]="","",CONCATENATE(Tabla1[[#This Row],[POA]],".",Tabla1[[#This Row],[SRS]],".",Tabla1[[#This Row],[AREA]],".",Tabla1[[#This Row],[TIPO]]))</f>
        <v>#REF!</v>
      </c>
      <c r="C42" s="131" t="e">
        <f>IF(Tabla1[[#This Row],[Código_Actividad]]="","",'[1]Formulario PPGR1'!#REF!)</f>
        <v>#REF!</v>
      </c>
      <c r="D42" s="131" t="e">
        <f>IF(Tabla1[[#This Row],[Código_Actividad]]="","",'[1]Formulario PPGR1'!#REF!)</f>
        <v>#REF!</v>
      </c>
      <c r="E42" s="131" t="e">
        <f>IF(Tabla1[[#This Row],[Código_Actividad]]="","",'[1]Formulario PPGR1'!#REF!)</f>
        <v>#REF!</v>
      </c>
      <c r="F42" s="131" t="e">
        <f>IF(Tabla1[[#This Row],[Código_Actividad]]="","",'[1]Formulario PPGR1'!#REF!)</f>
        <v>#REF!</v>
      </c>
      <c r="G42" s="132" t="s">
        <v>565</v>
      </c>
      <c r="H42" s="133" t="str">
        <f>IFERROR(VLOOKUP(Tabla1[[#This Row],[Código_Actividad]],'[1]Formulario PPGR2'!$H$8:$I$1048576,2,FALSE),"")</f>
        <v>Elaboración del PACC 2022</v>
      </c>
      <c r="I42" s="134">
        <f>IFERROR(VLOOKUP(Tabla1[[#This Row],[Código_Actividad]],[1]!Tabla2[[Código]:[Total de Acciones ]],15,FALSE),"")</f>
        <v>1</v>
      </c>
      <c r="J42" s="131" t="s">
        <v>668</v>
      </c>
      <c r="K42" s="131" t="str">
        <f>IFERROR(VLOOKUP($J42,[5]LSIns!$B$5:$C$45,2,FALSE),"")</f>
        <v>lsProductosdePapel</v>
      </c>
      <c r="L42" s="133" t="s">
        <v>669</v>
      </c>
      <c r="M42" s="131" t="str">
        <f>IFERROR(VLOOKUP($L42,[6]Insumos!$C$2:$F$517,2,FALSE),"")</f>
        <v>resma</v>
      </c>
      <c r="N42" s="136">
        <v>2</v>
      </c>
      <c r="O42" s="139">
        <f>IFERROR(VLOOKUP($L42,[6]Insumos!$C$2:$F$517,3,FALSE),"")</f>
        <v>139.24</v>
      </c>
      <c r="P42" s="138">
        <f>+Tabla1[[#This Row],[Precio Unitario]]*Tabla1[[#This Row],[Cantidad de Insumos]]</f>
        <v>278.48</v>
      </c>
      <c r="Q42" s="140" t="str">
        <f>IFERROR(VLOOKUP($L42,[6]Insumos!$C$2:$F$517,4,FALSE),"")</f>
        <v>2.3.3.1.01</v>
      </c>
      <c r="R42" s="135" t="s">
        <v>670</v>
      </c>
    </row>
    <row r="43" spans="2:18" x14ac:dyDescent="0.25">
      <c r="B43" s="131" t="e">
        <f>IF(Tabla1[[#This Row],[Código_Actividad]]="","",CONCATENATE(Tabla1[[#This Row],[POA]],".",Tabla1[[#This Row],[SRS]],".",Tabla1[[#This Row],[AREA]],".",Tabla1[[#This Row],[TIPO]]))</f>
        <v>#REF!</v>
      </c>
      <c r="C43" s="131" t="e">
        <f>IF(Tabla1[[#This Row],[Código_Actividad]]="","",'[1]Formulario PPGR1'!#REF!)</f>
        <v>#REF!</v>
      </c>
      <c r="D43" s="131" t="e">
        <f>IF(Tabla1[[#This Row],[Código_Actividad]]="","",'[1]Formulario PPGR1'!#REF!)</f>
        <v>#REF!</v>
      </c>
      <c r="E43" s="131" t="e">
        <f>IF(Tabla1[[#This Row],[Código_Actividad]]="","",'[1]Formulario PPGR1'!#REF!)</f>
        <v>#REF!</v>
      </c>
      <c r="F43" s="131" t="e">
        <f>IF(Tabla1[[#This Row],[Código_Actividad]]="","",'[1]Formulario PPGR1'!#REF!)</f>
        <v>#REF!</v>
      </c>
      <c r="G43" s="132" t="s">
        <v>565</v>
      </c>
      <c r="H43" s="133" t="str">
        <f>IFERROR(VLOOKUP(Tabla1[[#This Row],[Código_Actividad]],'[1]Formulario PPGR2'!$H$8:$I$1048576,2,FALSE),"")</f>
        <v>Elaboración del PACC 2022</v>
      </c>
      <c r="I43" s="134">
        <f>IFERROR(VLOOKUP(Tabla1[[#This Row],[Código_Actividad]],[1]!Tabla2[[Código]:[Total de Acciones ]],15,FALSE),"")</f>
        <v>1</v>
      </c>
      <c r="J43" s="131" t="s">
        <v>671</v>
      </c>
      <c r="K43" s="131" t="str">
        <f>IFERROR(VLOOKUP($J43,[5]LSIns!$B$5:$C$45,2,FALSE),"")</f>
        <v>lsUtilesdeOficina</v>
      </c>
      <c r="L43" s="133" t="s">
        <v>676</v>
      </c>
      <c r="M43" s="131" t="str">
        <f>IFERROR(VLOOKUP($L43,[6]Insumos!$C$2:$F$517,2,FALSE),"")</f>
        <v>unidad</v>
      </c>
      <c r="N43" s="136">
        <v>5</v>
      </c>
      <c r="O43" s="139">
        <f>IFERROR(VLOOKUP($L43,[6]Insumos!$C$2:$F$517,3,FALSE),"")</f>
        <v>50</v>
      </c>
      <c r="P43" s="138">
        <f>+Tabla1[[#This Row],[Precio Unitario]]*Tabla1[[#This Row],[Cantidad de Insumos]]</f>
        <v>250</v>
      </c>
      <c r="Q43" s="140" t="str">
        <f>IFERROR(VLOOKUP($L43,[6]Insumos!$C$2:$F$517,4,FALSE),"")</f>
        <v xml:space="preserve">2.3.9.2.01 </v>
      </c>
      <c r="R43" s="135" t="s">
        <v>670</v>
      </c>
    </row>
    <row r="44" spans="2:18" x14ac:dyDescent="0.25">
      <c r="B44" s="131" t="e">
        <f>IF(Tabla1[[#This Row],[Código_Actividad]]="","",CONCATENATE(Tabla1[[#This Row],[POA]],".",Tabla1[[#This Row],[SRS]],".",Tabla1[[#This Row],[AREA]],".",Tabla1[[#This Row],[TIPO]]))</f>
        <v>#REF!</v>
      </c>
      <c r="C44" s="131" t="e">
        <f>IF(Tabla1[[#This Row],[Código_Actividad]]="","",'[1]Formulario PPGR1'!#REF!)</f>
        <v>#REF!</v>
      </c>
      <c r="D44" s="131" t="e">
        <f>IF(Tabla1[[#This Row],[Código_Actividad]]="","",'[1]Formulario PPGR1'!#REF!)</f>
        <v>#REF!</v>
      </c>
      <c r="E44" s="131" t="e">
        <f>IF(Tabla1[[#This Row],[Código_Actividad]]="","",'[1]Formulario PPGR1'!#REF!)</f>
        <v>#REF!</v>
      </c>
      <c r="F44" s="131" t="e">
        <f>IF(Tabla1[[#This Row],[Código_Actividad]]="","",'[1]Formulario PPGR1'!#REF!)</f>
        <v>#REF!</v>
      </c>
      <c r="G44" s="132" t="s">
        <v>568</v>
      </c>
      <c r="H44" s="133" t="str">
        <f>IFERROR(VLOOKUP(Tabla1[[#This Row],[Código_Actividad]],'[1]Formulario PPGR2'!$H$8:$I$1048576,2,FALSE),"")</f>
        <v>Elaboración de la Memoria Institucional 2021</v>
      </c>
      <c r="I44" s="134">
        <f>IFERROR(VLOOKUP(Tabla1[[#This Row],[Código_Actividad]],[1]!Tabla2[[Código]:[Total de Acciones ]],15,FALSE),"")</f>
        <v>1</v>
      </c>
      <c r="J44" s="131" t="s">
        <v>679</v>
      </c>
      <c r="K44" s="131" t="str">
        <f>IFERROR(VLOOKUP($J44,[5]LSIns!$B$5:$C$45,2,FALSE),"")</f>
        <v>lsImpresionyEncuadernacion</v>
      </c>
      <c r="L44" s="133" t="s">
        <v>680</v>
      </c>
      <c r="M44" s="131" t="str">
        <f>IFERROR(VLOOKUP($L44,[6]Insumos!$C$2:$F$517,2,FALSE),"")</f>
        <v>unidad</v>
      </c>
      <c r="N44" s="136"/>
      <c r="O44" s="139">
        <f>IFERROR(VLOOKUP($L44,[6]Insumos!$C$2:$F$517,3,FALSE),"")</f>
        <v>1.9823999999999999</v>
      </c>
      <c r="P44" s="138">
        <f>+Tabla1[[#This Row],[Precio Unitario]]*Tabla1[[#This Row],[Cantidad de Insumos]]</f>
        <v>0</v>
      </c>
      <c r="Q44" s="140" t="str">
        <f>IFERROR(VLOOKUP($L44,[6]Insumos!$C$2:$F$517,4,FALSE),"")</f>
        <v xml:space="preserve">2.2.2.2.01 </v>
      </c>
      <c r="R44" s="135" t="s">
        <v>670</v>
      </c>
    </row>
    <row r="45" spans="2:18" ht="25.5" x14ac:dyDescent="0.25">
      <c r="B45" s="131" t="e">
        <f>IF(Tabla1[[#This Row],[Código_Actividad]]="","",CONCATENATE(Tabla1[[#This Row],[POA]],".",Tabla1[[#This Row],[SRS]],".",Tabla1[[#This Row],[AREA]],".",Tabla1[[#This Row],[TIPO]]))</f>
        <v>#REF!</v>
      </c>
      <c r="C45" s="131" t="e">
        <f>IF(Tabla1[[#This Row],[Código_Actividad]]="","",'[1]Formulario PPGR1'!#REF!)</f>
        <v>#REF!</v>
      </c>
      <c r="D45" s="131" t="e">
        <f>IF(Tabla1[[#This Row],[Código_Actividad]]="","",'[1]Formulario PPGR1'!#REF!)</f>
        <v>#REF!</v>
      </c>
      <c r="E45" s="131" t="e">
        <f>IF(Tabla1[[#This Row],[Código_Actividad]]="","",'[1]Formulario PPGR1'!#REF!)</f>
        <v>#REF!</v>
      </c>
      <c r="F45" s="131" t="e">
        <f>IF(Tabla1[[#This Row],[Código_Actividad]]="","",'[1]Formulario PPGR1'!#REF!)</f>
        <v>#REF!</v>
      </c>
      <c r="G45" s="132" t="s">
        <v>568</v>
      </c>
      <c r="H45" s="133" t="str">
        <f>IFERROR(VLOOKUP(Tabla1[[#This Row],[Código_Actividad]],'[1]Formulario PPGR2'!$H$8:$I$1048576,2,FALSE),"")</f>
        <v>Elaboración de la Memoria Institucional 2021</v>
      </c>
      <c r="I45" s="134">
        <f>IFERROR(VLOOKUP(Tabla1[[#This Row],[Código_Actividad]],[1]!Tabla2[[Código]:[Total de Acciones ]],15,FALSE),"")</f>
        <v>1</v>
      </c>
      <c r="J45" s="131" t="s">
        <v>673</v>
      </c>
      <c r="K45" s="131" t="str">
        <f>IFERROR(VLOOKUP($J45,[5]LSIns!$B$5:$C$45,2,FALSE),"")</f>
        <v>lsAlimentosyBebidas</v>
      </c>
      <c r="L45" s="133" t="s">
        <v>683</v>
      </c>
      <c r="M45" s="131" t="str">
        <f>IFERROR(VLOOKUP($L45,[6]Insumos!$C$2:$F$517,2,FALSE),"")</f>
        <v>unidad</v>
      </c>
      <c r="N45" s="136">
        <v>1</v>
      </c>
      <c r="O45" s="139">
        <f>IFERROR(VLOOKUP($L45,[6]Insumos!$C$2:$F$517,3,FALSE),"")</f>
        <v>25488</v>
      </c>
      <c r="P45" s="138">
        <f>+Tabla1[[#This Row],[Precio Unitario]]*Tabla1[[#This Row],[Cantidad de Insumos]]</f>
        <v>25488</v>
      </c>
      <c r="Q45" s="140" t="str">
        <f>IFERROR(VLOOKUP($L45,[6]Insumos!$C$2:$F$517,4,FALSE),"")</f>
        <v>2.3.1.1.01</v>
      </c>
      <c r="R45" s="135" t="s">
        <v>670</v>
      </c>
    </row>
    <row r="46" spans="2:18" x14ac:dyDescent="0.25">
      <c r="B46" s="131" t="e">
        <f>IF(Tabla1[[#This Row],[Código_Actividad]]="","",CONCATENATE(Tabla1[[#This Row],[POA]],".",Tabla1[[#This Row],[SRS]],".",Tabla1[[#This Row],[AREA]],".",Tabla1[[#This Row],[TIPO]]))</f>
        <v>#REF!</v>
      </c>
      <c r="C46" s="131" t="e">
        <f>IF(Tabla1[[#This Row],[Código_Actividad]]="","",'[1]Formulario PPGR1'!#REF!)</f>
        <v>#REF!</v>
      </c>
      <c r="D46" s="131" t="e">
        <f>IF(Tabla1[[#This Row],[Código_Actividad]]="","",'[1]Formulario PPGR1'!#REF!)</f>
        <v>#REF!</v>
      </c>
      <c r="E46" s="131" t="e">
        <f>IF(Tabla1[[#This Row],[Código_Actividad]]="","",'[1]Formulario PPGR1'!#REF!)</f>
        <v>#REF!</v>
      </c>
      <c r="F46" s="131" t="e">
        <f>IF(Tabla1[[#This Row],[Código_Actividad]]="","",'[1]Formulario PPGR1'!#REF!)</f>
        <v>#REF!</v>
      </c>
      <c r="G46" s="132" t="s">
        <v>568</v>
      </c>
      <c r="H46" s="133" t="str">
        <f>IFERROR(VLOOKUP(Tabla1[[#This Row],[Código_Actividad]],'[1]Formulario PPGR2'!$H$8:$I$1048576,2,FALSE),"")</f>
        <v>Elaboración de la Memoria Institucional 2021</v>
      </c>
      <c r="I46" s="134">
        <f>IFERROR(VLOOKUP(Tabla1[[#This Row],[Código_Actividad]],[1]!Tabla2[[Código]:[Total de Acciones ]],15,FALSE),"")</f>
        <v>1</v>
      </c>
      <c r="J46" s="131" t="s">
        <v>668</v>
      </c>
      <c r="K46" s="131" t="str">
        <f>IFERROR(VLOOKUP($J46,[5]LSIns!$B$5:$C$45,2,FALSE),"")</f>
        <v>lsProductosdePapel</v>
      </c>
      <c r="L46" s="133" t="s">
        <v>669</v>
      </c>
      <c r="M46" s="131" t="str">
        <f>IFERROR(VLOOKUP($L46,[6]Insumos!$C$2:$F$517,2,FALSE),"")</f>
        <v>resma</v>
      </c>
      <c r="N46" s="136">
        <v>1</v>
      </c>
      <c r="O46" s="139">
        <f>IFERROR(VLOOKUP($L46,[6]Insumos!$C$2:$F$517,3,FALSE),"")</f>
        <v>139.24</v>
      </c>
      <c r="P46" s="138">
        <f>+Tabla1[[#This Row],[Precio Unitario]]*Tabla1[[#This Row],[Cantidad de Insumos]]</f>
        <v>139.24</v>
      </c>
      <c r="Q46" s="140" t="str">
        <f>IFERROR(VLOOKUP($L46,[6]Insumos!$C$2:$F$517,4,FALSE),"")</f>
        <v>2.3.3.1.01</v>
      </c>
      <c r="R46" s="135" t="s">
        <v>670</v>
      </c>
    </row>
    <row r="47" spans="2:18" x14ac:dyDescent="0.25">
      <c r="B47" s="131" t="e">
        <f>IF(Tabla1[[#This Row],[Código_Actividad]]="","",CONCATENATE(Tabla1[[#This Row],[POA]],".",Tabla1[[#This Row],[SRS]],".",Tabla1[[#This Row],[AREA]],".",Tabla1[[#This Row],[TIPO]]))</f>
        <v>#REF!</v>
      </c>
      <c r="C47" s="131" t="e">
        <f>IF(Tabla1[[#This Row],[Código_Actividad]]="","",'[1]Formulario PPGR1'!#REF!)</f>
        <v>#REF!</v>
      </c>
      <c r="D47" s="131" t="e">
        <f>IF(Tabla1[[#This Row],[Código_Actividad]]="","",'[1]Formulario PPGR1'!#REF!)</f>
        <v>#REF!</v>
      </c>
      <c r="E47" s="131" t="e">
        <f>IF(Tabla1[[#This Row],[Código_Actividad]]="","",'[1]Formulario PPGR1'!#REF!)</f>
        <v>#REF!</v>
      </c>
      <c r="F47" s="131" t="e">
        <f>IF(Tabla1[[#This Row],[Código_Actividad]]="","",'[1]Formulario PPGR1'!#REF!)</f>
        <v>#REF!</v>
      </c>
      <c r="G47" s="132" t="s">
        <v>568</v>
      </c>
      <c r="H47" s="133" t="str">
        <f>IFERROR(VLOOKUP(Tabla1[[#This Row],[Código_Actividad]],'[1]Formulario PPGR2'!$H$8:$I$1048576,2,FALSE),"")</f>
        <v>Elaboración de la Memoria Institucional 2021</v>
      </c>
      <c r="I47" s="134">
        <f>IFERROR(VLOOKUP(Tabla1[[#This Row],[Código_Actividad]],[1]!Tabla2[[Código]:[Total de Acciones ]],15,FALSE),"")</f>
        <v>1</v>
      </c>
      <c r="J47" s="131" t="s">
        <v>671</v>
      </c>
      <c r="K47" s="131" t="str">
        <f>IFERROR(VLOOKUP($J47,[5]LSIns!$B$5:$C$45,2,FALSE),"")</f>
        <v>lsUtilesdeOficina</v>
      </c>
      <c r="L47" s="133" t="s">
        <v>677</v>
      </c>
      <c r="M47" s="131" t="str">
        <f>IFERROR(VLOOKUP($L47,[6]Insumos!$C$2:$F$517,2,FALSE),"")</f>
        <v>unidad</v>
      </c>
      <c r="N47" s="136">
        <v>1</v>
      </c>
      <c r="O47" s="139">
        <f>IFERROR(VLOOKUP($L47,[6]Insumos!$C$2:$F$517,3,FALSE),"")</f>
        <v>2700.0050000000001</v>
      </c>
      <c r="P47" s="138">
        <f>+Tabla1[[#This Row],[Precio Unitario]]*Tabla1[[#This Row],[Cantidad de Insumos]]</f>
        <v>2700.0050000000001</v>
      </c>
      <c r="Q47" s="140" t="str">
        <f>IFERROR(VLOOKUP($L47,[6]Insumos!$C$2:$F$517,4,FALSE),"")</f>
        <v xml:space="preserve">2.3.9.2.01 </v>
      </c>
      <c r="R47" s="135" t="s">
        <v>670</v>
      </c>
    </row>
    <row r="48" spans="2:18" ht="25.5" x14ac:dyDescent="0.25">
      <c r="B48" s="131" t="e">
        <f>IF(Tabla1[[#This Row],[Código_Actividad]]="","",CONCATENATE(Tabla1[[#This Row],[POA]],".",Tabla1[[#This Row],[SRS]],".",Tabla1[[#This Row],[AREA]],".",Tabla1[[#This Row],[TIPO]]))</f>
        <v>#REF!</v>
      </c>
      <c r="C48" s="131" t="e">
        <f>IF(Tabla1[[#This Row],[Código_Actividad]]="","",'[1]Formulario PPGR1'!#REF!)</f>
        <v>#REF!</v>
      </c>
      <c r="D48" s="131" t="e">
        <f>IF(Tabla1[[#This Row],[Código_Actividad]]="","",'[1]Formulario PPGR1'!#REF!)</f>
        <v>#REF!</v>
      </c>
      <c r="E48" s="131" t="e">
        <f>IF(Tabla1[[#This Row],[Código_Actividad]]="","",'[1]Formulario PPGR1'!#REF!)</f>
        <v>#REF!</v>
      </c>
      <c r="F48" s="131" t="e">
        <f>IF(Tabla1[[#This Row],[Código_Actividad]]="","",'[1]Formulario PPGR1'!#REF!)</f>
        <v>#REF!</v>
      </c>
      <c r="G48" s="132" t="s">
        <v>571</v>
      </c>
      <c r="H48" s="133" t="str">
        <f>IFERROR(VLOOKUP(Tabla1[[#This Row],[Código_Actividad]],'[1]Formulario PPGR2'!$H$8:$I$1048576,2,FALSE),"")</f>
        <v>Levantamiento de los proyectos de cooperacion finalizados en el 2020 y en ejecucion 2021</v>
      </c>
      <c r="I48" s="134">
        <f>IFERROR(VLOOKUP(Tabla1[[#This Row],[Código_Actividad]],[1]!Tabla2[[Código]:[Total de Acciones ]],15,FALSE),"")</f>
        <v>1</v>
      </c>
      <c r="J48" s="131" t="s">
        <v>668</v>
      </c>
      <c r="K48" s="131" t="str">
        <f>IFERROR(VLOOKUP($J48,[5]LSIns!$B$5:$C$45,2,FALSE),"")</f>
        <v>lsProductosdePapel</v>
      </c>
      <c r="L48" s="133" t="s">
        <v>669</v>
      </c>
      <c r="M48" s="131" t="str">
        <f>IFERROR(VLOOKUP($L48,[6]Insumos!$C$2:$F$517,2,FALSE),"")</f>
        <v>resma</v>
      </c>
      <c r="N48" s="136">
        <v>1</v>
      </c>
      <c r="O48" s="139">
        <f>IFERROR(VLOOKUP($L48,[6]Insumos!$C$2:$F$517,3,FALSE),"")</f>
        <v>139.24</v>
      </c>
      <c r="P48" s="138">
        <f>+Tabla1[[#This Row],[Precio Unitario]]*Tabla1[[#This Row],[Cantidad de Insumos]]</f>
        <v>139.24</v>
      </c>
      <c r="Q48" s="140" t="str">
        <f>IFERROR(VLOOKUP($L48,[6]Insumos!$C$2:$F$517,4,FALSE),"")</f>
        <v>2.3.3.1.01</v>
      </c>
      <c r="R48" s="135" t="s">
        <v>670</v>
      </c>
    </row>
    <row r="49" spans="2:18" ht="25.5" x14ac:dyDescent="0.25">
      <c r="B49" s="131" t="e">
        <f>IF(Tabla1[[#This Row],[Código_Actividad]]="","",CONCATENATE(Tabla1[[#This Row],[POA]],".",Tabla1[[#This Row],[SRS]],".",Tabla1[[#This Row],[AREA]],".",Tabla1[[#This Row],[TIPO]]))</f>
        <v>#REF!</v>
      </c>
      <c r="C49" s="131" t="e">
        <f>IF(Tabla1[[#This Row],[Código_Actividad]]="","",'[1]Formulario PPGR1'!#REF!)</f>
        <v>#REF!</v>
      </c>
      <c r="D49" s="131" t="e">
        <f>IF(Tabla1[[#This Row],[Código_Actividad]]="","",'[1]Formulario PPGR1'!#REF!)</f>
        <v>#REF!</v>
      </c>
      <c r="E49" s="131" t="e">
        <f>IF(Tabla1[[#This Row],[Código_Actividad]]="","",'[1]Formulario PPGR1'!#REF!)</f>
        <v>#REF!</v>
      </c>
      <c r="F49" s="131" t="e">
        <f>IF(Tabla1[[#This Row],[Código_Actividad]]="","",'[1]Formulario PPGR1'!#REF!)</f>
        <v>#REF!</v>
      </c>
      <c r="G49" s="132" t="s">
        <v>571</v>
      </c>
      <c r="H49" s="133" t="str">
        <f>IFERROR(VLOOKUP(Tabla1[[#This Row],[Código_Actividad]],'[1]Formulario PPGR2'!$H$8:$I$1048576,2,FALSE),"")</f>
        <v>Levantamiento de los proyectos de cooperacion finalizados en el 2020 y en ejecucion 2021</v>
      </c>
      <c r="I49" s="134">
        <f>IFERROR(VLOOKUP(Tabla1[[#This Row],[Código_Actividad]],[1]!Tabla2[[Código]:[Total de Acciones ]],15,FALSE),"")</f>
        <v>1</v>
      </c>
      <c r="J49" s="131" t="s">
        <v>671</v>
      </c>
      <c r="K49" s="131" t="str">
        <f>IFERROR(VLOOKUP($J49,[5]LSIns!$B$5:$C$45,2,FALSE),"")</f>
        <v>lsUtilesdeOficina</v>
      </c>
      <c r="L49" s="133" t="s">
        <v>677</v>
      </c>
      <c r="M49" s="131" t="str">
        <f>IFERROR(VLOOKUP($L49,[6]Insumos!$C$2:$F$517,2,FALSE),"")</f>
        <v>unidad</v>
      </c>
      <c r="N49" s="136">
        <v>1</v>
      </c>
      <c r="O49" s="139">
        <f>IFERROR(VLOOKUP($L49,[6]Insumos!$C$2:$F$517,3,FALSE),"")</f>
        <v>2700.0050000000001</v>
      </c>
      <c r="P49" s="138">
        <f>+Tabla1[[#This Row],[Precio Unitario]]*Tabla1[[#This Row],[Cantidad de Insumos]]</f>
        <v>2700.0050000000001</v>
      </c>
      <c r="Q49" s="140" t="str">
        <f>IFERROR(VLOOKUP($L49,[6]Insumos!$C$2:$F$517,4,FALSE),"")</f>
        <v xml:space="preserve">2.3.9.2.01 </v>
      </c>
      <c r="R49" s="135" t="s">
        <v>670</v>
      </c>
    </row>
    <row r="50" spans="2:18" x14ac:dyDescent="0.25">
      <c r="B50" s="131" t="e">
        <f>IF(Tabla1[[#This Row],[Código_Actividad]]="","",CONCATENATE(Tabla1[[#This Row],[POA]],".",Tabla1[[#This Row],[SRS]],".",Tabla1[[#This Row],[AREA]],".",Tabla1[[#This Row],[TIPO]]))</f>
        <v>#REF!</v>
      </c>
      <c r="C50" s="131" t="e">
        <f>IF(Tabla1[[#This Row],[Código_Actividad]]="","",'[1]Formulario PPGR1'!#REF!)</f>
        <v>#REF!</v>
      </c>
      <c r="D50" s="131" t="e">
        <f>IF(Tabla1[[#This Row],[Código_Actividad]]="","",'[1]Formulario PPGR1'!#REF!)</f>
        <v>#REF!</v>
      </c>
      <c r="E50" s="131" t="e">
        <f>IF(Tabla1[[#This Row],[Código_Actividad]]="","",'[1]Formulario PPGR1'!#REF!)</f>
        <v>#REF!</v>
      </c>
      <c r="F50" s="131" t="e">
        <f>IF(Tabla1[[#This Row],[Código_Actividad]]="","",'[1]Formulario PPGR1'!#REF!)</f>
        <v>#REF!</v>
      </c>
      <c r="G50" s="132" t="s">
        <v>574</v>
      </c>
      <c r="H50" s="133" t="str">
        <f>IFERROR(VLOOKUP(Tabla1[[#This Row],[Código_Actividad]],'[1]Formulario PPGR2'!$H$8:$I$1048576,2,FALSE),"")</f>
        <v>Monitoreo Planes operativos del SRS y CEAS</v>
      </c>
      <c r="I50" s="134">
        <f>IFERROR(VLOOKUP(Tabla1[[#This Row],[Código_Actividad]],[1]!Tabla2[[Código]:[Total de Acciones ]],15,FALSE),"")</f>
        <v>4</v>
      </c>
      <c r="J50" s="131" t="s">
        <v>665</v>
      </c>
      <c r="K50" s="131" t="str">
        <f>IFERROR(VLOOKUP($J50,[5]LSIns!$B$5:$C$45,2,FALSE),"")</f>
        <v>lsGasoil</v>
      </c>
      <c r="L50" s="133" t="s">
        <v>666</v>
      </c>
      <c r="M50" s="131" t="str">
        <f>IFERROR(VLOOKUP($L50,[6]Insumos!$C$2:$F$517,2,FALSE),"")</f>
        <v>galon</v>
      </c>
      <c r="N50" s="136">
        <v>80</v>
      </c>
      <c r="O50" s="139">
        <f>IFERROR(VLOOKUP($L50,[6]Insumos!$C$2:$F$517,3,FALSE),"")</f>
        <v>197</v>
      </c>
      <c r="P50" s="138">
        <f>+Tabla1[[#This Row],[Precio Unitario]]*Tabla1[[#This Row],[Cantidad de Insumos]]</f>
        <v>15760</v>
      </c>
      <c r="Q50" s="140" t="str">
        <f>IFERROR(VLOOKUP($L50,[6]Insumos!$C$2:$F$517,4,FALSE),"")</f>
        <v>2.3.7.1.02</v>
      </c>
      <c r="R50" s="135" t="s">
        <v>667</v>
      </c>
    </row>
    <row r="51" spans="2:18" ht="38.25" x14ac:dyDescent="0.25">
      <c r="B51" s="131" t="e">
        <f>IF(Tabla1[[#This Row],[Código_Actividad]]="","",CONCATENATE(Tabla1[[#This Row],[POA]],".",Tabla1[[#This Row],[SRS]],".",Tabla1[[#This Row],[AREA]],".",Tabla1[[#This Row],[TIPO]]))</f>
        <v>#REF!</v>
      </c>
      <c r="C51" s="131" t="e">
        <f>IF(Tabla1[[#This Row],[Código_Actividad]]="","",'[1]Formulario PPGR1'!#REF!)</f>
        <v>#REF!</v>
      </c>
      <c r="D51" s="131" t="e">
        <f>IF(Tabla1[[#This Row],[Código_Actividad]]="","",'[1]Formulario PPGR1'!#REF!)</f>
        <v>#REF!</v>
      </c>
      <c r="E51" s="131" t="e">
        <f>IF(Tabla1[[#This Row],[Código_Actividad]]="","",'[1]Formulario PPGR1'!#REF!)</f>
        <v>#REF!</v>
      </c>
      <c r="F51" s="131" t="e">
        <f>IF(Tabla1[[#This Row],[Código_Actividad]]="","",'[1]Formulario PPGR1'!#REF!)</f>
        <v>#REF!</v>
      </c>
      <c r="G51" s="132" t="s">
        <v>574</v>
      </c>
      <c r="H51" s="133" t="str">
        <f>IFERROR(VLOOKUP(Tabla1[[#This Row],[Código_Actividad]],'[1]Formulario PPGR2'!$H$8:$I$1048576,2,FALSE),"")</f>
        <v>Monitoreo Planes operativos del SRS y CEAS</v>
      </c>
      <c r="I51" s="134">
        <f>IFERROR(VLOOKUP(Tabla1[[#This Row],[Código_Actividad]],[1]!Tabla2[[Código]:[Total de Acciones ]],15,FALSE),"")</f>
        <v>4</v>
      </c>
      <c r="J51" s="131" t="s">
        <v>673</v>
      </c>
      <c r="K51" s="131" t="str">
        <f>IFERROR(VLOOKUP($J51,[5]LSIns!$B$5:$C$45,2,FALSE),"")</f>
        <v>lsAlimentosyBebidas</v>
      </c>
      <c r="L51" s="133" t="s">
        <v>684</v>
      </c>
      <c r="M51" s="131" t="str">
        <f>IFERROR(VLOOKUP($L51,[6]Insumos!$C$2:$F$517,2,FALSE),"")</f>
        <v>unidad</v>
      </c>
      <c r="N51" s="136">
        <v>4</v>
      </c>
      <c r="O51" s="139">
        <f>IFERROR(VLOOKUP($L51,[6]Insumos!$C$2:$F$517,3,FALSE),"")</f>
        <v>5929.5</v>
      </c>
      <c r="P51" s="138">
        <f>+Tabla1[[#This Row],[Precio Unitario]]*Tabla1[[#This Row],[Cantidad de Insumos]]</f>
        <v>23718</v>
      </c>
      <c r="Q51" s="140" t="str">
        <f>IFERROR(VLOOKUP($L51,[6]Insumos!$C$2:$F$517,4,FALSE),"")</f>
        <v>2.3.1.1.01</v>
      </c>
      <c r="R51" s="135" t="s">
        <v>670</v>
      </c>
    </row>
    <row r="52" spans="2:18" x14ac:dyDescent="0.25">
      <c r="B52" s="131" t="e">
        <f>IF(Tabla1[[#This Row],[Código_Actividad]]="","",CONCATENATE(Tabla1[[#This Row],[POA]],".",Tabla1[[#This Row],[SRS]],".",Tabla1[[#This Row],[AREA]],".",Tabla1[[#This Row],[TIPO]]))</f>
        <v>#REF!</v>
      </c>
      <c r="C52" s="131" t="e">
        <f>IF(Tabla1[[#This Row],[Código_Actividad]]="","",'[1]Formulario PPGR1'!#REF!)</f>
        <v>#REF!</v>
      </c>
      <c r="D52" s="131" t="e">
        <f>IF(Tabla1[[#This Row],[Código_Actividad]]="","",'[1]Formulario PPGR1'!#REF!)</f>
        <v>#REF!</v>
      </c>
      <c r="E52" s="131" t="e">
        <f>IF(Tabla1[[#This Row],[Código_Actividad]]="","",'[1]Formulario PPGR1'!#REF!)</f>
        <v>#REF!</v>
      </c>
      <c r="F52" s="131" t="e">
        <f>IF(Tabla1[[#This Row],[Código_Actividad]]="","",'[1]Formulario PPGR1'!#REF!)</f>
        <v>#REF!</v>
      </c>
      <c r="G52" s="132" t="s">
        <v>574</v>
      </c>
      <c r="H52" s="133" t="str">
        <f>IFERROR(VLOOKUP(Tabla1[[#This Row],[Código_Actividad]],'[1]Formulario PPGR2'!$H$8:$I$1048576,2,FALSE),"")</f>
        <v>Monitoreo Planes operativos del SRS y CEAS</v>
      </c>
      <c r="I52" s="134">
        <f>IFERROR(VLOOKUP(Tabla1[[#This Row],[Código_Actividad]],[1]!Tabla2[[Código]:[Total de Acciones ]],15,FALSE),"")</f>
        <v>4</v>
      </c>
      <c r="J52" s="131" t="s">
        <v>668</v>
      </c>
      <c r="K52" s="131" t="str">
        <f>IFERROR(VLOOKUP($J52,[5]LSIns!$B$5:$C$45,2,FALSE),"")</f>
        <v>lsProductosdePapel</v>
      </c>
      <c r="L52" s="133" t="s">
        <v>669</v>
      </c>
      <c r="M52" s="131" t="str">
        <f>IFERROR(VLOOKUP($L52,[6]Insumos!$C$2:$F$517,2,FALSE),"")</f>
        <v>resma</v>
      </c>
      <c r="N52" s="136">
        <v>4</v>
      </c>
      <c r="O52" s="139">
        <f>IFERROR(VLOOKUP($L52,[6]Insumos!$C$2:$F$517,3,FALSE),"")</f>
        <v>139.24</v>
      </c>
      <c r="P52" s="138">
        <f>+Tabla1[[#This Row],[Precio Unitario]]*Tabla1[[#This Row],[Cantidad de Insumos]]</f>
        <v>556.96</v>
      </c>
      <c r="Q52" s="140" t="str">
        <f>IFERROR(VLOOKUP($L52,[6]Insumos!$C$2:$F$517,4,FALSE),"")</f>
        <v>2.3.3.1.01</v>
      </c>
      <c r="R52" s="135" t="s">
        <v>670</v>
      </c>
    </row>
    <row r="53" spans="2:18" x14ac:dyDescent="0.25">
      <c r="B53" s="131" t="e">
        <f>IF(Tabla1[[#This Row],[Código_Actividad]]="","",CONCATENATE(Tabla1[[#This Row],[POA]],".",Tabla1[[#This Row],[SRS]],".",Tabla1[[#This Row],[AREA]],".",Tabla1[[#This Row],[TIPO]]))</f>
        <v>#REF!</v>
      </c>
      <c r="C53" s="131" t="e">
        <f>IF(Tabla1[[#This Row],[Código_Actividad]]="","",'[1]Formulario PPGR1'!#REF!)</f>
        <v>#REF!</v>
      </c>
      <c r="D53" s="131" t="e">
        <f>IF(Tabla1[[#This Row],[Código_Actividad]]="","",'[1]Formulario PPGR1'!#REF!)</f>
        <v>#REF!</v>
      </c>
      <c r="E53" s="131" t="e">
        <f>IF(Tabla1[[#This Row],[Código_Actividad]]="","",'[1]Formulario PPGR1'!#REF!)</f>
        <v>#REF!</v>
      </c>
      <c r="F53" s="131" t="e">
        <f>IF(Tabla1[[#This Row],[Código_Actividad]]="","",'[1]Formulario PPGR1'!#REF!)</f>
        <v>#REF!</v>
      </c>
      <c r="G53" s="132" t="s">
        <v>574</v>
      </c>
      <c r="H53" s="133" t="str">
        <f>IFERROR(VLOOKUP(Tabla1[[#This Row],[Código_Actividad]],'[1]Formulario PPGR2'!$H$8:$I$1048576,2,FALSE),"")</f>
        <v>Monitoreo Planes operativos del SRS y CEAS</v>
      </c>
      <c r="I53" s="134">
        <f>IFERROR(VLOOKUP(Tabla1[[#This Row],[Código_Actividad]],[1]!Tabla2[[Código]:[Total de Acciones ]],15,FALSE),"")</f>
        <v>4</v>
      </c>
      <c r="J53" s="131" t="s">
        <v>671</v>
      </c>
      <c r="K53" s="131" t="str">
        <f>IFERROR(VLOOKUP($J53,[5]LSIns!$B$5:$C$45,2,FALSE),"")</f>
        <v>lsUtilesdeOficina</v>
      </c>
      <c r="L53" s="133" t="s">
        <v>677</v>
      </c>
      <c r="M53" s="131" t="str">
        <f>IFERROR(VLOOKUP($L53,[6]Insumos!$C$2:$F$517,2,FALSE),"")</f>
        <v>unidad</v>
      </c>
      <c r="N53" s="136">
        <v>2</v>
      </c>
      <c r="O53" s="139">
        <f>IFERROR(VLOOKUP($L53,[6]Insumos!$C$2:$F$517,3,FALSE),"")</f>
        <v>2700.0050000000001</v>
      </c>
      <c r="P53" s="138">
        <f>+Tabla1[[#This Row],[Precio Unitario]]*Tabla1[[#This Row],[Cantidad de Insumos]]</f>
        <v>5400.01</v>
      </c>
      <c r="Q53" s="140" t="str">
        <f>IFERROR(VLOOKUP($L53,[6]Insumos!$C$2:$F$517,4,FALSE),"")</f>
        <v xml:space="preserve">2.3.9.2.01 </v>
      </c>
      <c r="R53" s="135" t="s">
        <v>670</v>
      </c>
    </row>
    <row r="54" spans="2:18" ht="18" customHeight="1" x14ac:dyDescent="0.25">
      <c r="B54" s="131" t="e">
        <f>IF(Tabla1[[#This Row],[Código_Actividad]]="","",CONCATENATE(Tabla1[[#This Row],[POA]],".",Tabla1[[#This Row],[SRS]],".",Tabla1[[#This Row],[AREA]],".",Tabla1[[#This Row],[TIPO]]))</f>
        <v>#REF!</v>
      </c>
      <c r="C54" s="131" t="e">
        <f>IF(Tabla1[[#This Row],[Código_Actividad]]="","",'[1]Formulario PPGR1'!#REF!)</f>
        <v>#REF!</v>
      </c>
      <c r="D54" s="131" t="e">
        <f>IF(Tabla1[[#This Row],[Código_Actividad]]="","",'[1]Formulario PPGR1'!#REF!)</f>
        <v>#REF!</v>
      </c>
      <c r="E54" s="131" t="e">
        <f>IF(Tabla1[[#This Row],[Código_Actividad]]="","",'[1]Formulario PPGR1'!#REF!)</f>
        <v>#REF!</v>
      </c>
      <c r="F54" s="131" t="e">
        <f>IF(Tabla1[[#This Row],[Código_Actividad]]="","",'[1]Formulario PPGR1'!#REF!)</f>
        <v>#REF!</v>
      </c>
      <c r="G54" s="132" t="s">
        <v>576</v>
      </c>
      <c r="H54" s="133" t="str">
        <f>IFERROR(VLOOKUP(Tabla1[[#This Row],[Código_Actividad]],'[1]Formulario PPGR2'!$H$8:$I$1048576,2,FALSE),"")</f>
        <v>Socialización de los resultados del monitoreo del POA</v>
      </c>
      <c r="I54" s="134">
        <f>IFERROR(VLOOKUP(Tabla1[[#This Row],[Código_Actividad]],[1]!Tabla2[[Código]:[Total de Acciones ]],15,FALSE),"")</f>
        <v>3</v>
      </c>
      <c r="J54" s="131" t="s">
        <v>673</v>
      </c>
      <c r="K54" s="131" t="str">
        <f>IFERROR(VLOOKUP($J54,[5]LSIns!$B$5:$C$45,2,FALSE),"")</f>
        <v>lsAlimentosyBebidas</v>
      </c>
      <c r="L54" s="133" t="s">
        <v>682</v>
      </c>
      <c r="M54" s="131" t="str">
        <f>IFERROR(VLOOKUP($L54,[6]Insumos!$C$2:$F$517,2,FALSE),"")</f>
        <v>unidad</v>
      </c>
      <c r="N54" s="136">
        <v>3</v>
      </c>
      <c r="O54" s="139">
        <f>IFERROR(VLOOKUP($L54,[6]Insumos!$C$2:$F$517,3,FALSE),"")</f>
        <v>29393.8</v>
      </c>
      <c r="P54" s="138">
        <f>+Tabla1[[#This Row],[Precio Unitario]]*Tabla1[[#This Row],[Cantidad de Insumos]]</f>
        <v>88181.4</v>
      </c>
      <c r="Q54" s="140" t="str">
        <f>IFERROR(VLOOKUP($L54,[6]Insumos!$C$2:$F$517,4,FALSE),"")</f>
        <v>2.3.1.1.01</v>
      </c>
      <c r="R54" s="135" t="s">
        <v>670</v>
      </c>
    </row>
    <row r="55" spans="2:18" x14ac:dyDescent="0.25">
      <c r="B55" s="131" t="e">
        <f>IF(Tabla1[[#This Row],[Código_Actividad]]="","",CONCATENATE(Tabla1[[#This Row],[POA]],".",Tabla1[[#This Row],[SRS]],".",Tabla1[[#This Row],[AREA]],".",Tabla1[[#This Row],[TIPO]]))</f>
        <v>#REF!</v>
      </c>
      <c r="C55" s="131" t="e">
        <f>IF(Tabla1[[#This Row],[Código_Actividad]]="","",'[1]Formulario PPGR1'!#REF!)</f>
        <v>#REF!</v>
      </c>
      <c r="D55" s="131" t="e">
        <f>IF(Tabla1[[#This Row],[Código_Actividad]]="","",'[1]Formulario PPGR1'!#REF!)</f>
        <v>#REF!</v>
      </c>
      <c r="E55" s="131" t="e">
        <f>IF(Tabla1[[#This Row],[Código_Actividad]]="","",'[1]Formulario PPGR1'!#REF!)</f>
        <v>#REF!</v>
      </c>
      <c r="F55" s="131" t="e">
        <f>IF(Tabla1[[#This Row],[Código_Actividad]]="","",'[1]Formulario PPGR1'!#REF!)</f>
        <v>#REF!</v>
      </c>
      <c r="G55" s="132" t="s">
        <v>576</v>
      </c>
      <c r="H55" s="133" t="str">
        <f>IFERROR(VLOOKUP(Tabla1[[#This Row],[Código_Actividad]],'[1]Formulario PPGR2'!$H$8:$I$1048576,2,FALSE),"")</f>
        <v>Socialización de los resultados del monitoreo del POA</v>
      </c>
      <c r="I55" s="134">
        <f>IFERROR(VLOOKUP(Tabla1[[#This Row],[Código_Actividad]],[1]!Tabla2[[Código]:[Total de Acciones ]],15,FALSE),"")</f>
        <v>3</v>
      </c>
      <c r="J55" s="131" t="s">
        <v>668</v>
      </c>
      <c r="K55" s="131" t="str">
        <f>IFERROR(VLOOKUP($J55,[5]LSIns!$B$5:$C$45,2,FALSE),"")</f>
        <v>lsProductosdePapel</v>
      </c>
      <c r="L55" s="133" t="s">
        <v>669</v>
      </c>
      <c r="M55" s="131" t="str">
        <f>IFERROR(VLOOKUP($L55,[6]Insumos!$C$2:$F$517,2,FALSE),"")</f>
        <v>resma</v>
      </c>
      <c r="N55" s="136">
        <v>1</v>
      </c>
      <c r="O55" s="139">
        <f>IFERROR(VLOOKUP($L55,[6]Insumos!$C$2:$F$517,3,FALSE),"")</f>
        <v>139.24</v>
      </c>
      <c r="P55" s="138">
        <f>+Tabla1[[#This Row],[Precio Unitario]]*Tabla1[[#This Row],[Cantidad de Insumos]]</f>
        <v>139.24</v>
      </c>
      <c r="Q55" s="140" t="str">
        <f>IFERROR(VLOOKUP($L55,[6]Insumos!$C$2:$F$517,4,FALSE),"")</f>
        <v>2.3.3.1.01</v>
      </c>
      <c r="R55" s="135" t="s">
        <v>670</v>
      </c>
    </row>
    <row r="56" spans="2:18" x14ac:dyDescent="0.25">
      <c r="B56" s="131" t="e">
        <f>IF(Tabla1[[#This Row],[Código_Actividad]]="","",CONCATENATE(Tabla1[[#This Row],[POA]],".",Tabla1[[#This Row],[SRS]],".",Tabla1[[#This Row],[AREA]],".",Tabla1[[#This Row],[TIPO]]))</f>
        <v>#REF!</v>
      </c>
      <c r="C56" s="131" t="e">
        <f>IF(Tabla1[[#This Row],[Código_Actividad]]="","",'[1]Formulario PPGR1'!#REF!)</f>
        <v>#REF!</v>
      </c>
      <c r="D56" s="131" t="e">
        <f>IF(Tabla1[[#This Row],[Código_Actividad]]="","",'[1]Formulario PPGR1'!#REF!)</f>
        <v>#REF!</v>
      </c>
      <c r="E56" s="131" t="e">
        <f>IF(Tabla1[[#This Row],[Código_Actividad]]="","",'[1]Formulario PPGR1'!#REF!)</f>
        <v>#REF!</v>
      </c>
      <c r="F56" s="131" t="e">
        <f>IF(Tabla1[[#This Row],[Código_Actividad]]="","",'[1]Formulario PPGR1'!#REF!)</f>
        <v>#REF!</v>
      </c>
      <c r="G56" s="132" t="s">
        <v>576</v>
      </c>
      <c r="H56" s="133" t="str">
        <f>IFERROR(VLOOKUP(Tabla1[[#This Row],[Código_Actividad]],'[1]Formulario PPGR2'!$H$8:$I$1048576,2,FALSE),"")</f>
        <v>Socialización de los resultados del monitoreo del POA</v>
      </c>
      <c r="I56" s="134">
        <f>IFERROR(VLOOKUP(Tabla1[[#This Row],[Código_Actividad]],[1]!Tabla2[[Código]:[Total de Acciones ]],15,FALSE),"")</f>
        <v>3</v>
      </c>
      <c r="J56" s="131" t="s">
        <v>671</v>
      </c>
      <c r="K56" s="131" t="str">
        <f>IFERROR(VLOOKUP($J56,[5]LSIns!$B$5:$C$45,2,FALSE),"")</f>
        <v>lsUtilesdeOficina</v>
      </c>
      <c r="L56" s="133" t="s">
        <v>677</v>
      </c>
      <c r="M56" s="131" t="str">
        <f>IFERROR(VLOOKUP($L56,[6]Insumos!$C$2:$F$517,2,FALSE),"")</f>
        <v>unidad</v>
      </c>
      <c r="N56" s="136">
        <v>1</v>
      </c>
      <c r="O56" s="139">
        <f>IFERROR(VLOOKUP($L56,[6]Insumos!$C$2:$F$517,3,FALSE),"")</f>
        <v>2700.0050000000001</v>
      </c>
      <c r="P56" s="138">
        <f>+Tabla1[[#This Row],[Precio Unitario]]*Tabla1[[#This Row],[Cantidad de Insumos]]</f>
        <v>2700.0050000000001</v>
      </c>
      <c r="Q56" s="140" t="str">
        <f>IFERROR(VLOOKUP($L56,[6]Insumos!$C$2:$F$517,4,FALSE),"")</f>
        <v xml:space="preserve">2.3.9.2.01 </v>
      </c>
      <c r="R56" s="135" t="s">
        <v>670</v>
      </c>
    </row>
    <row r="57" spans="2:18" x14ac:dyDescent="0.25">
      <c r="B57" s="131" t="e">
        <f>IF(Tabla1[[#This Row],[Código_Actividad]]="","",CONCATENATE(Tabla1[[#This Row],[POA]],".",Tabla1[[#This Row],[SRS]],".",Tabla1[[#This Row],[AREA]],".",Tabla1[[#This Row],[TIPO]]))</f>
        <v>#REF!</v>
      </c>
      <c r="C57" s="131" t="e">
        <f>IF(Tabla1[[#This Row],[Código_Actividad]]="","",'[1]Formulario PPGR1'!#REF!)</f>
        <v>#REF!</v>
      </c>
      <c r="D57" s="131" t="e">
        <f>IF(Tabla1[[#This Row],[Código_Actividad]]="","",'[1]Formulario PPGR1'!#REF!)</f>
        <v>#REF!</v>
      </c>
      <c r="E57" s="131" t="e">
        <f>IF(Tabla1[[#This Row],[Código_Actividad]]="","",'[1]Formulario PPGR1'!#REF!)</f>
        <v>#REF!</v>
      </c>
      <c r="F57" s="131" t="e">
        <f>IF(Tabla1[[#This Row],[Código_Actividad]]="","",'[1]Formulario PPGR1'!#REF!)</f>
        <v>#REF!</v>
      </c>
      <c r="G57" s="132" t="s">
        <v>578</v>
      </c>
      <c r="H57" s="133" t="str">
        <f>IFERROR(VLOOKUP(Tabla1[[#This Row],[Código_Actividad]],'[1]Formulario PPGR2'!$H$8:$I$1048576,2,FALSE),"")</f>
        <v>Levantamiento de necesidades de infraesructura tecnologica</v>
      </c>
      <c r="I57" s="134">
        <f>IFERROR(VLOOKUP(Tabla1[[#This Row],[Código_Actividad]],[1]!Tabla2[[Código]:[Total de Acciones ]],15,FALSE),"")</f>
        <v>2</v>
      </c>
      <c r="J57" s="131" t="s">
        <v>665</v>
      </c>
      <c r="K57" s="131" t="str">
        <f>IFERROR(VLOOKUP($J57,[5]LSIns!$B$5:$C$45,2,FALSE),"")</f>
        <v>lsGasoil</v>
      </c>
      <c r="L57" s="133" t="s">
        <v>666</v>
      </c>
      <c r="M57" s="131" t="str">
        <f>IFERROR(VLOOKUP($L57,[6]Insumos!$C$2:$F$517,2,FALSE),"")</f>
        <v>galon</v>
      </c>
      <c r="N57" s="136">
        <v>60</v>
      </c>
      <c r="O57" s="139">
        <f>IFERROR(VLOOKUP($L57,[6]Insumos!$C$2:$F$517,3,FALSE),"")</f>
        <v>197</v>
      </c>
      <c r="P57" s="138">
        <f>+Tabla1[[#This Row],[Precio Unitario]]*Tabla1[[#This Row],[Cantidad de Insumos]]</f>
        <v>11820</v>
      </c>
      <c r="Q57" s="140" t="str">
        <f>IFERROR(VLOOKUP($L57,[6]Insumos!$C$2:$F$517,4,FALSE),"")</f>
        <v>2.3.7.1.02</v>
      </c>
      <c r="R57" s="135" t="s">
        <v>667</v>
      </c>
    </row>
    <row r="58" spans="2:18" x14ac:dyDescent="0.25">
      <c r="B58" s="131" t="e">
        <f>IF(Tabla1[[#This Row],[Código_Actividad]]="","",CONCATENATE(Tabla1[[#This Row],[POA]],".",Tabla1[[#This Row],[SRS]],".",Tabla1[[#This Row],[AREA]],".",Tabla1[[#This Row],[TIPO]]))</f>
        <v>#REF!</v>
      </c>
      <c r="C58" s="131" t="e">
        <f>IF(Tabla1[[#This Row],[Código_Actividad]]="","",'[1]Formulario PPGR1'!#REF!)</f>
        <v>#REF!</v>
      </c>
      <c r="D58" s="131" t="e">
        <f>IF(Tabla1[[#This Row],[Código_Actividad]]="","",'[1]Formulario PPGR1'!#REF!)</f>
        <v>#REF!</v>
      </c>
      <c r="E58" s="131" t="e">
        <f>IF(Tabla1[[#This Row],[Código_Actividad]]="","",'[1]Formulario PPGR1'!#REF!)</f>
        <v>#REF!</v>
      </c>
      <c r="F58" s="131" t="e">
        <f>IF(Tabla1[[#This Row],[Código_Actividad]]="","",'[1]Formulario PPGR1'!#REF!)</f>
        <v>#REF!</v>
      </c>
      <c r="G58" s="132" t="s">
        <v>578</v>
      </c>
      <c r="H58" s="133" t="str">
        <f>IFERROR(VLOOKUP(Tabla1[[#This Row],[Código_Actividad]],'[1]Formulario PPGR2'!$H$8:$I$1048576,2,FALSE),"")</f>
        <v>Levantamiento de necesidades de infraesructura tecnologica</v>
      </c>
      <c r="I58" s="134">
        <f>IFERROR(VLOOKUP(Tabla1[[#This Row],[Código_Actividad]],[1]!Tabla2[[Código]:[Total de Acciones ]],15,FALSE),"")</f>
        <v>2</v>
      </c>
      <c r="J58" s="131" t="s">
        <v>668</v>
      </c>
      <c r="K58" s="131" t="str">
        <f>IFERROR(VLOOKUP($J58,[5]LSIns!$B$5:$C$45,2,FALSE),"")</f>
        <v>lsProductosdePapel</v>
      </c>
      <c r="L58" s="133" t="s">
        <v>669</v>
      </c>
      <c r="M58" s="131" t="str">
        <f>IFERROR(VLOOKUP($L58,[6]Insumos!$C$2:$F$517,2,FALSE),"")</f>
        <v>resma</v>
      </c>
      <c r="N58" s="136">
        <v>2</v>
      </c>
      <c r="O58" s="139">
        <f>IFERROR(VLOOKUP($L58,[6]Insumos!$C$2:$F$517,3,FALSE),"")</f>
        <v>139.24</v>
      </c>
      <c r="P58" s="138">
        <f>+Tabla1[[#This Row],[Precio Unitario]]*Tabla1[[#This Row],[Cantidad de Insumos]]</f>
        <v>278.48</v>
      </c>
      <c r="Q58" s="140" t="str">
        <f>IFERROR(VLOOKUP($L58,[6]Insumos!$C$2:$F$517,4,FALSE),"")</f>
        <v>2.3.3.1.01</v>
      </c>
      <c r="R58" s="135" t="s">
        <v>670</v>
      </c>
    </row>
    <row r="59" spans="2:18" x14ac:dyDescent="0.25">
      <c r="B59" s="131" t="e">
        <f>IF(Tabla1[[#This Row],[Código_Actividad]]="","",CONCATENATE(Tabla1[[#This Row],[POA]],".",Tabla1[[#This Row],[SRS]],".",Tabla1[[#This Row],[AREA]],".",Tabla1[[#This Row],[TIPO]]))</f>
        <v>#REF!</v>
      </c>
      <c r="C59" s="131" t="e">
        <f>IF(Tabla1[[#This Row],[Código_Actividad]]="","",'[1]Formulario PPGR1'!#REF!)</f>
        <v>#REF!</v>
      </c>
      <c r="D59" s="131" t="e">
        <f>IF(Tabla1[[#This Row],[Código_Actividad]]="","",'[1]Formulario PPGR1'!#REF!)</f>
        <v>#REF!</v>
      </c>
      <c r="E59" s="131" t="e">
        <f>IF(Tabla1[[#This Row],[Código_Actividad]]="","",'[1]Formulario PPGR1'!#REF!)</f>
        <v>#REF!</v>
      </c>
      <c r="F59" s="131" t="e">
        <f>IF(Tabla1[[#This Row],[Código_Actividad]]="","",'[1]Formulario PPGR1'!#REF!)</f>
        <v>#REF!</v>
      </c>
      <c r="G59" s="132" t="s">
        <v>578</v>
      </c>
      <c r="H59" s="133" t="str">
        <f>IFERROR(VLOOKUP(Tabla1[[#This Row],[Código_Actividad]],'[1]Formulario PPGR2'!$H$8:$I$1048576,2,FALSE),"")</f>
        <v>Levantamiento de necesidades de infraesructura tecnologica</v>
      </c>
      <c r="I59" s="134">
        <f>IFERROR(VLOOKUP(Tabla1[[#This Row],[Código_Actividad]],[1]!Tabla2[[Código]:[Total de Acciones ]],15,FALSE),"")</f>
        <v>2</v>
      </c>
      <c r="J59" s="131" t="s">
        <v>671</v>
      </c>
      <c r="K59" s="131" t="str">
        <f>IFERROR(VLOOKUP($J59,[5]LSIns!$B$5:$C$45,2,FALSE),"")</f>
        <v>lsUtilesdeOficina</v>
      </c>
      <c r="L59" s="133" t="s">
        <v>677</v>
      </c>
      <c r="M59" s="131" t="str">
        <f>IFERROR(VLOOKUP($L59,[6]Insumos!$C$2:$F$517,2,FALSE),"")</f>
        <v>unidad</v>
      </c>
      <c r="N59" s="136">
        <v>2</v>
      </c>
      <c r="O59" s="139">
        <f>IFERROR(VLOOKUP($L59,[6]Insumos!$C$2:$F$517,3,FALSE),"")</f>
        <v>2700.0050000000001</v>
      </c>
      <c r="P59" s="138">
        <f>+Tabla1[[#This Row],[Precio Unitario]]*Tabla1[[#This Row],[Cantidad de Insumos]]</f>
        <v>5400.01</v>
      </c>
      <c r="Q59" s="140" t="str">
        <f>IFERROR(VLOOKUP($L59,[6]Insumos!$C$2:$F$517,4,FALSE),"")</f>
        <v xml:space="preserve">2.3.9.2.01 </v>
      </c>
      <c r="R59" s="135" t="s">
        <v>670</v>
      </c>
    </row>
    <row r="60" spans="2:18" x14ac:dyDescent="0.25">
      <c r="B60" s="131" t="e">
        <f>IF(Tabla1[[#This Row],[Código_Actividad]]="","",CONCATENATE(Tabla1[[#This Row],[POA]],".",Tabla1[[#This Row],[SRS]],".",Tabla1[[#This Row],[AREA]],".",Tabla1[[#This Row],[TIPO]]))</f>
        <v>#REF!</v>
      </c>
      <c r="C60" s="131" t="e">
        <f>IF(Tabla1[[#This Row],[Código_Actividad]]="","",'[1]Formulario PPGR1'!#REF!)</f>
        <v>#REF!</v>
      </c>
      <c r="D60" s="131" t="e">
        <f>IF(Tabla1[[#This Row],[Código_Actividad]]="","",'[1]Formulario PPGR1'!#REF!)</f>
        <v>#REF!</v>
      </c>
      <c r="E60" s="131" t="e">
        <f>IF(Tabla1[[#This Row],[Código_Actividad]]="","",'[1]Formulario PPGR1'!#REF!)</f>
        <v>#REF!</v>
      </c>
      <c r="F60" s="131" t="e">
        <f>IF(Tabla1[[#This Row],[Código_Actividad]]="","",'[1]Formulario PPGR1'!#REF!)</f>
        <v>#REF!</v>
      </c>
      <c r="G60" s="132" t="s">
        <v>581</v>
      </c>
      <c r="H60" s="133" t="str">
        <f>IFERROR(VLOOKUP(Tabla1[[#This Row],[Código_Actividad]],'[1]Formulario PPGR2'!$H$8:$I$1048576,2,FALSE),"")</f>
        <v>Soporte a los requerimientos tecnológicos internos</v>
      </c>
      <c r="I60" s="134">
        <f>IFERROR(VLOOKUP(Tabla1[[#This Row],[Código_Actividad]],[1]!Tabla2[[Código]:[Total de Acciones ]],15,FALSE),"")</f>
        <v>4</v>
      </c>
      <c r="J60" s="131" t="s">
        <v>685</v>
      </c>
      <c r="K60" s="131" t="str">
        <f>IFERROR(VLOOKUP($J60,[5]LSIns!$B$5:$C$45,2,FALSE),"")</f>
        <v>lsEquiposComputos</v>
      </c>
      <c r="L60" s="133" t="s">
        <v>686</v>
      </c>
      <c r="M60" s="131" t="str">
        <f>IFERROR(VLOOKUP($L60,[6]Insumos!$C$2:$F$517,2,FALSE),"")</f>
        <v>unidad</v>
      </c>
      <c r="N60" s="136">
        <v>3</v>
      </c>
      <c r="O60" s="139">
        <f>IFERROR(VLOOKUP($L60,[6]Insumos!$C$2:$F$517,3,FALSE),"")</f>
        <v>12390</v>
      </c>
      <c r="P60" s="138">
        <f>+Tabla1[[#This Row],[Precio Unitario]]*Tabla1[[#This Row],[Cantidad de Insumos]]</f>
        <v>37170</v>
      </c>
      <c r="Q60" s="140" t="str">
        <f>IFERROR(VLOOKUP($L60,[6]Insumos!$C$2:$F$517,4,FALSE),"")</f>
        <v>2.6.1.3.01</v>
      </c>
      <c r="R60" s="135" t="s">
        <v>670</v>
      </c>
    </row>
    <row r="61" spans="2:18" x14ac:dyDescent="0.25">
      <c r="B61" s="131" t="e">
        <f>IF(Tabla1[[#This Row],[Código_Actividad]]="","",CONCATENATE(Tabla1[[#This Row],[POA]],".",Tabla1[[#This Row],[SRS]],".",Tabla1[[#This Row],[AREA]],".",Tabla1[[#This Row],[TIPO]]))</f>
        <v>#REF!</v>
      </c>
      <c r="C61" s="131" t="e">
        <f>IF(Tabla1[[#This Row],[Código_Actividad]]="","",'[1]Formulario PPGR1'!#REF!)</f>
        <v>#REF!</v>
      </c>
      <c r="D61" s="131" t="e">
        <f>IF(Tabla1[[#This Row],[Código_Actividad]]="","",'[1]Formulario PPGR1'!#REF!)</f>
        <v>#REF!</v>
      </c>
      <c r="E61" s="131" t="e">
        <f>IF(Tabla1[[#This Row],[Código_Actividad]]="","",'[1]Formulario PPGR1'!#REF!)</f>
        <v>#REF!</v>
      </c>
      <c r="F61" s="131" t="e">
        <f>IF(Tabla1[[#This Row],[Código_Actividad]]="","",'[1]Formulario PPGR1'!#REF!)</f>
        <v>#REF!</v>
      </c>
      <c r="G61" s="132" t="s">
        <v>581</v>
      </c>
      <c r="H61" s="133" t="str">
        <f>IFERROR(VLOOKUP(Tabla1[[#This Row],[Código_Actividad]],'[1]Formulario PPGR2'!$H$8:$I$1048576,2,FALSE),"")</f>
        <v>Soporte a los requerimientos tecnológicos internos</v>
      </c>
      <c r="I61" s="134">
        <f>IFERROR(VLOOKUP(Tabla1[[#This Row],[Código_Actividad]],[1]!Tabla2[[Código]:[Total de Acciones ]],15,FALSE),"")</f>
        <v>4</v>
      </c>
      <c r="J61" s="131" t="s">
        <v>685</v>
      </c>
      <c r="K61" s="131" t="str">
        <f>IFERROR(VLOOKUP($J61,[5]LSIns!$B$5:$C$45,2,FALSE),"")</f>
        <v>lsEquiposComputos</v>
      </c>
      <c r="L61" s="133" t="s">
        <v>687</v>
      </c>
      <c r="M61" s="131" t="str">
        <f>IFERROR(VLOOKUP($L61,[6]Insumos!$C$2:$F$517,2,FALSE),"")</f>
        <v>unidad</v>
      </c>
      <c r="N61" s="136">
        <v>10</v>
      </c>
      <c r="O61" s="139">
        <f>IFERROR(VLOOKUP($L61,[6]Insumos!$C$2:$F$517,3,FALSE),"")</f>
        <v>36954.32</v>
      </c>
      <c r="P61" s="138">
        <f>+Tabla1[[#This Row],[Precio Unitario]]*Tabla1[[#This Row],[Cantidad de Insumos]]</f>
        <v>369543.2</v>
      </c>
      <c r="Q61" s="140" t="str">
        <f>IFERROR(VLOOKUP($L61,[6]Insumos!$C$2:$F$517,4,FALSE),"")</f>
        <v>2.6.1.3.01</v>
      </c>
      <c r="R61" s="135" t="s">
        <v>670</v>
      </c>
    </row>
    <row r="62" spans="2:18" ht="25.5" x14ac:dyDescent="0.25">
      <c r="B62" s="131" t="e">
        <f>IF(Tabla1[[#This Row],[Código_Actividad]]="","",CONCATENATE(Tabla1[[#This Row],[POA]],".",Tabla1[[#This Row],[SRS]],".",Tabla1[[#This Row],[AREA]],".",Tabla1[[#This Row],[TIPO]]))</f>
        <v>#REF!</v>
      </c>
      <c r="C62" s="131" t="e">
        <f>IF(Tabla1[[#This Row],[Código_Actividad]]="","",'[1]Formulario PPGR1'!#REF!)</f>
        <v>#REF!</v>
      </c>
      <c r="D62" s="131" t="e">
        <f>IF(Tabla1[[#This Row],[Código_Actividad]]="","",'[1]Formulario PPGR1'!#REF!)</f>
        <v>#REF!</v>
      </c>
      <c r="E62" s="131" t="e">
        <f>IF(Tabla1[[#This Row],[Código_Actividad]]="","",'[1]Formulario PPGR1'!#REF!)</f>
        <v>#REF!</v>
      </c>
      <c r="F62" s="131" t="e">
        <f>IF(Tabla1[[#This Row],[Código_Actividad]]="","",'[1]Formulario PPGR1'!#REF!)</f>
        <v>#REF!</v>
      </c>
      <c r="G62" s="132" t="s">
        <v>581</v>
      </c>
      <c r="H62" s="133" t="str">
        <f>IFERROR(VLOOKUP(Tabla1[[#This Row],[Código_Actividad]],'[1]Formulario PPGR2'!$H$8:$I$1048576,2,FALSE),"")</f>
        <v>Soporte a los requerimientos tecnológicos internos</v>
      </c>
      <c r="I62" s="134">
        <f>IFERROR(VLOOKUP(Tabla1[[#This Row],[Código_Actividad]],[1]!Tabla2[[Código]:[Total de Acciones ]],15,FALSE),"")</f>
        <v>4</v>
      </c>
      <c r="J62" s="131" t="s">
        <v>688</v>
      </c>
      <c r="K62" s="131" t="str">
        <f>IFERROR(VLOOKUP($J62,[5]LSIns!$B$5:$C$45,2,FALSE),"")</f>
        <v>lsMantenimiento</v>
      </c>
      <c r="L62" s="133" t="s">
        <v>689</v>
      </c>
      <c r="M62" s="131" t="str">
        <f>IFERROR(VLOOKUP($L62,[6]Insumos!$C$2:$F$517,2,FALSE),"")</f>
        <v>unidad</v>
      </c>
      <c r="N62" s="136">
        <v>10</v>
      </c>
      <c r="O62" s="139">
        <f>IFERROR(VLOOKUP($L62,[6]Insumos!$C$2:$F$517,3,FALSE),"")</f>
        <v>4130</v>
      </c>
      <c r="P62" s="138">
        <f>+Tabla1[[#This Row],[Precio Unitario]]*Tabla1[[#This Row],[Cantidad de Insumos]]</f>
        <v>41300</v>
      </c>
      <c r="Q62" s="140" t="str">
        <f>IFERROR(VLOOKUP($L62,[6]Insumos!$C$2:$F$517,4,FALSE),"")</f>
        <v>2.7.2.2.01</v>
      </c>
      <c r="R62" s="135" t="s">
        <v>670</v>
      </c>
    </row>
    <row r="63" spans="2:18" ht="25.5" x14ac:dyDescent="0.25">
      <c r="B63" s="131" t="e">
        <f>IF(Tabla1[[#This Row],[Código_Actividad]]="","",CONCATENATE(Tabla1[[#This Row],[POA]],".",Tabla1[[#This Row],[SRS]],".",Tabla1[[#This Row],[AREA]],".",Tabla1[[#This Row],[TIPO]]))</f>
        <v>#REF!</v>
      </c>
      <c r="C63" s="131" t="e">
        <f>IF(Tabla1[[#This Row],[Código_Actividad]]="","",'[1]Formulario PPGR1'!#REF!)</f>
        <v>#REF!</v>
      </c>
      <c r="D63" s="131" t="e">
        <f>IF(Tabla1[[#This Row],[Código_Actividad]]="","",'[1]Formulario PPGR1'!#REF!)</f>
        <v>#REF!</v>
      </c>
      <c r="E63" s="131" t="e">
        <f>IF(Tabla1[[#This Row],[Código_Actividad]]="","",'[1]Formulario PPGR1'!#REF!)</f>
        <v>#REF!</v>
      </c>
      <c r="F63" s="131" t="e">
        <f>IF(Tabla1[[#This Row],[Código_Actividad]]="","",'[1]Formulario PPGR1'!#REF!)</f>
        <v>#REF!</v>
      </c>
      <c r="G63" s="132" t="s">
        <v>581</v>
      </c>
      <c r="H63" s="133" t="str">
        <f>IFERROR(VLOOKUP(Tabla1[[#This Row],[Código_Actividad]],'[1]Formulario PPGR2'!$H$8:$I$1048576,2,FALSE),"")</f>
        <v>Soporte a los requerimientos tecnológicos internos</v>
      </c>
      <c r="I63" s="134">
        <f>IFERROR(VLOOKUP(Tabla1[[#This Row],[Código_Actividad]],[1]!Tabla2[[Código]:[Total de Acciones ]],15,FALSE),"")</f>
        <v>4</v>
      </c>
      <c r="J63" s="131" t="s">
        <v>688</v>
      </c>
      <c r="K63" s="131" t="str">
        <f>IFERROR(VLOOKUP($J63,[5]LSIns!$B$5:$C$45,2,FALSE),"")</f>
        <v>lsMantenimiento</v>
      </c>
      <c r="L63" s="133" t="s">
        <v>690</v>
      </c>
      <c r="M63" s="131" t="str">
        <f>IFERROR(VLOOKUP($L63,[6]Insumos!$C$2:$F$517,2,FALSE),"")</f>
        <v>unidad</v>
      </c>
      <c r="N63" s="136">
        <v>1</v>
      </c>
      <c r="O63" s="139">
        <f>IFERROR(VLOOKUP($L63,[6]Insumos!$C$2:$F$517,3,FALSE),"")</f>
        <v>24502.7</v>
      </c>
      <c r="P63" s="138">
        <f>+Tabla1[[#This Row],[Precio Unitario]]*Tabla1[[#This Row],[Cantidad de Insumos]]</f>
        <v>24502.7</v>
      </c>
      <c r="Q63" s="140" t="str">
        <f>IFERROR(VLOOKUP($L63,[6]Insumos!$C$2:$F$517,4,FALSE),"")</f>
        <v>2.7.2.2.01</v>
      </c>
      <c r="R63" s="135" t="s">
        <v>670</v>
      </c>
    </row>
    <row r="64" spans="2:18" x14ac:dyDescent="0.25">
      <c r="B64" s="131" t="e">
        <f>IF(Tabla1[[#This Row],[Código_Actividad]]="","",CONCATENATE(Tabla1[[#This Row],[POA]],".",Tabla1[[#This Row],[SRS]],".",Tabla1[[#This Row],[AREA]],".",Tabla1[[#This Row],[TIPO]]))</f>
        <v>#REF!</v>
      </c>
      <c r="C64" s="131" t="e">
        <f>IF(Tabla1[[#This Row],[Código_Actividad]]="","",'[1]Formulario PPGR1'!#REF!)</f>
        <v>#REF!</v>
      </c>
      <c r="D64" s="131" t="e">
        <f>IF(Tabla1[[#This Row],[Código_Actividad]]="","",'[1]Formulario PPGR1'!#REF!)</f>
        <v>#REF!</v>
      </c>
      <c r="E64" s="131" t="e">
        <f>IF(Tabla1[[#This Row],[Código_Actividad]]="","",'[1]Formulario PPGR1'!#REF!)</f>
        <v>#REF!</v>
      </c>
      <c r="F64" s="131" t="e">
        <f>IF(Tabla1[[#This Row],[Código_Actividad]]="","",'[1]Formulario PPGR1'!#REF!)</f>
        <v>#REF!</v>
      </c>
      <c r="G64" s="132" t="s">
        <v>581</v>
      </c>
      <c r="H64" s="133" t="str">
        <f>IFERROR(VLOOKUP(Tabla1[[#This Row],[Código_Actividad]],'[1]Formulario PPGR2'!$H$8:$I$1048576,2,FALSE),"")</f>
        <v>Soporte a los requerimientos tecnológicos internos</v>
      </c>
      <c r="I64" s="134">
        <f>IFERROR(VLOOKUP(Tabla1[[#This Row],[Código_Actividad]],[1]!Tabla2[[Código]:[Total de Acciones ]],15,FALSE),"")</f>
        <v>4</v>
      </c>
      <c r="J64" s="131" t="s">
        <v>671</v>
      </c>
      <c r="K64" s="131" t="str">
        <f>IFERROR(VLOOKUP($J64,[5]LSIns!$B$5:$C$45,2,FALSE),"")</f>
        <v>lsUtilesdeOficina</v>
      </c>
      <c r="L64" s="133" t="s">
        <v>691</v>
      </c>
      <c r="M64" s="131" t="str">
        <f>IFERROR(VLOOKUP($L64,[6]Insumos!$C$2:$F$517,2,FALSE),"")</f>
        <v>unidad</v>
      </c>
      <c r="N64" s="136">
        <v>3</v>
      </c>
      <c r="O64" s="139">
        <f>IFERROR(VLOOKUP($L64,[6]Insumos!$C$2:$F$517,3,FALSE),"")</f>
        <v>4163.9250000000002</v>
      </c>
      <c r="P64" s="138">
        <f>+Tabla1[[#This Row],[Precio Unitario]]*Tabla1[[#This Row],[Cantidad de Insumos]]</f>
        <v>12491.775000000001</v>
      </c>
      <c r="Q64" s="140" t="str">
        <f>IFERROR(VLOOKUP($L64,[6]Insumos!$C$2:$F$517,4,FALSE),"")</f>
        <v xml:space="preserve">2.3.9.2.01 </v>
      </c>
      <c r="R64" s="135" t="s">
        <v>670</v>
      </c>
    </row>
    <row r="65" spans="2:18" x14ac:dyDescent="0.25">
      <c r="B65" s="131" t="e">
        <f>IF(Tabla1[[#This Row],[Código_Actividad]]="","",CONCATENATE(Tabla1[[#This Row],[POA]],".",Tabla1[[#This Row],[SRS]],".",Tabla1[[#This Row],[AREA]],".",Tabla1[[#This Row],[TIPO]]))</f>
        <v>#REF!</v>
      </c>
      <c r="C65" s="131" t="e">
        <f>IF(Tabla1[[#This Row],[Código_Actividad]]="","",'[1]Formulario PPGR1'!#REF!)</f>
        <v>#REF!</v>
      </c>
      <c r="D65" s="131" t="e">
        <f>IF(Tabla1[[#This Row],[Código_Actividad]]="","",'[1]Formulario PPGR1'!#REF!)</f>
        <v>#REF!</v>
      </c>
      <c r="E65" s="131" t="e">
        <f>IF(Tabla1[[#This Row],[Código_Actividad]]="","",'[1]Formulario PPGR1'!#REF!)</f>
        <v>#REF!</v>
      </c>
      <c r="F65" s="131" t="e">
        <f>IF(Tabla1[[#This Row],[Código_Actividad]]="","",'[1]Formulario PPGR1'!#REF!)</f>
        <v>#REF!</v>
      </c>
      <c r="G65" s="132" t="s">
        <v>581</v>
      </c>
      <c r="H65" s="133" t="str">
        <f>IFERROR(VLOOKUP(Tabla1[[#This Row],[Código_Actividad]],'[1]Formulario PPGR2'!$H$8:$I$1048576,2,FALSE),"")</f>
        <v>Soporte a los requerimientos tecnológicos internos</v>
      </c>
      <c r="I65" s="134">
        <f>IFERROR(VLOOKUP(Tabla1[[#This Row],[Código_Actividad]],[1]!Tabla2[[Código]:[Total de Acciones ]],15,FALSE),"")</f>
        <v>4</v>
      </c>
      <c r="J65" s="131" t="s">
        <v>671</v>
      </c>
      <c r="K65" s="131" t="str">
        <f>IFERROR(VLOOKUP($J65,[5]LSIns!$B$5:$C$45,2,FALSE),"")</f>
        <v>lsUtilesdeOficina</v>
      </c>
      <c r="L65" s="133" t="s">
        <v>692</v>
      </c>
      <c r="M65" s="131" t="str">
        <f>IFERROR(VLOOKUP($L65,[6]Insumos!$C$2:$F$517,2,FALSE),"")</f>
        <v>unidad</v>
      </c>
      <c r="N65" s="136">
        <v>2</v>
      </c>
      <c r="O65" s="139">
        <f>IFERROR(VLOOKUP($L65,[6]Insumos!$C$2:$F$517,3,FALSE),"")</f>
        <v>5750.01</v>
      </c>
      <c r="P65" s="138">
        <f>+Tabla1[[#This Row],[Precio Unitario]]*Tabla1[[#This Row],[Cantidad de Insumos]]</f>
        <v>11500.02</v>
      </c>
      <c r="Q65" s="140" t="str">
        <f>IFERROR(VLOOKUP($L65,[6]Insumos!$C$2:$F$517,4,FALSE),"")</f>
        <v xml:space="preserve">2.3.9.2.01 </v>
      </c>
      <c r="R65" s="135" t="s">
        <v>670</v>
      </c>
    </row>
    <row r="66" spans="2:18" x14ac:dyDescent="0.25">
      <c r="B66" s="131" t="e">
        <f>IF(Tabla1[[#This Row],[Código_Actividad]]="","",CONCATENATE(Tabla1[[#This Row],[POA]],".",Tabla1[[#This Row],[SRS]],".",Tabla1[[#This Row],[AREA]],".",Tabla1[[#This Row],[TIPO]]))</f>
        <v>#REF!</v>
      </c>
      <c r="C66" s="131" t="e">
        <f>IF(Tabla1[[#This Row],[Código_Actividad]]="","",'[1]Formulario PPGR1'!#REF!)</f>
        <v>#REF!</v>
      </c>
      <c r="D66" s="131" t="e">
        <f>IF(Tabla1[[#This Row],[Código_Actividad]]="","",'[1]Formulario PPGR1'!#REF!)</f>
        <v>#REF!</v>
      </c>
      <c r="E66" s="131" t="e">
        <f>IF(Tabla1[[#This Row],[Código_Actividad]]="","",'[1]Formulario PPGR1'!#REF!)</f>
        <v>#REF!</v>
      </c>
      <c r="F66" s="131" t="e">
        <f>IF(Tabla1[[#This Row],[Código_Actividad]]="","",'[1]Formulario PPGR1'!#REF!)</f>
        <v>#REF!</v>
      </c>
      <c r="G66" s="132" t="s">
        <v>581</v>
      </c>
      <c r="H66" s="133" t="str">
        <f>IFERROR(VLOOKUP(Tabla1[[#This Row],[Código_Actividad]],'[1]Formulario PPGR2'!$H$8:$I$1048576,2,FALSE),"")</f>
        <v>Soporte a los requerimientos tecnológicos internos</v>
      </c>
      <c r="I66" s="134">
        <f>IFERROR(VLOOKUP(Tabla1[[#This Row],[Código_Actividad]],[1]!Tabla2[[Código]:[Total de Acciones ]],15,FALSE),"")</f>
        <v>4</v>
      </c>
      <c r="J66" s="131" t="s">
        <v>671</v>
      </c>
      <c r="K66" s="131" t="str">
        <f>IFERROR(VLOOKUP($J66,[5]LSIns!$B$5:$C$45,2,FALSE),"")</f>
        <v>lsUtilesdeOficina</v>
      </c>
      <c r="L66" s="133" t="s">
        <v>693</v>
      </c>
      <c r="M66" s="131" t="str">
        <f>IFERROR(VLOOKUP($L66,[6]Insumos!$C$2:$F$517,2,FALSE),"")</f>
        <v>unidad</v>
      </c>
      <c r="N66" s="136">
        <v>10</v>
      </c>
      <c r="O66" s="139">
        <f>IFERROR(VLOOKUP($L66,[6]Insumos!$C$2:$F$517,3,FALSE),"")</f>
        <v>254.99799999999999</v>
      </c>
      <c r="P66" s="138">
        <f>+Tabla1[[#This Row],[Precio Unitario]]*Tabla1[[#This Row],[Cantidad de Insumos]]</f>
        <v>2549.98</v>
      </c>
      <c r="Q66" s="140" t="str">
        <f>IFERROR(VLOOKUP($L66,[6]Insumos!$C$2:$F$517,4,FALSE),"")</f>
        <v xml:space="preserve">2.3.9.2.01 </v>
      </c>
      <c r="R66" s="135" t="s">
        <v>670</v>
      </c>
    </row>
    <row r="67" spans="2:18" x14ac:dyDescent="0.25">
      <c r="B67" s="131" t="e">
        <f>IF(Tabla1[[#This Row],[Código_Actividad]]="","",CONCATENATE(Tabla1[[#This Row],[POA]],".",Tabla1[[#This Row],[SRS]],".",Tabla1[[#This Row],[AREA]],".",Tabla1[[#This Row],[TIPO]]))</f>
        <v>#REF!</v>
      </c>
      <c r="C67" s="131" t="e">
        <f>IF(Tabla1[[#This Row],[Código_Actividad]]="","",'[1]Formulario PPGR1'!#REF!)</f>
        <v>#REF!</v>
      </c>
      <c r="D67" s="131" t="e">
        <f>IF(Tabla1[[#This Row],[Código_Actividad]]="","",'[1]Formulario PPGR1'!#REF!)</f>
        <v>#REF!</v>
      </c>
      <c r="E67" s="131" t="e">
        <f>IF(Tabla1[[#This Row],[Código_Actividad]]="","",'[1]Formulario PPGR1'!#REF!)</f>
        <v>#REF!</v>
      </c>
      <c r="F67" s="131" t="e">
        <f>IF(Tabla1[[#This Row],[Código_Actividad]]="","",'[1]Formulario PPGR1'!#REF!)</f>
        <v>#REF!</v>
      </c>
      <c r="G67" s="132" t="s">
        <v>581</v>
      </c>
      <c r="H67" s="133" t="str">
        <f>IFERROR(VLOOKUP(Tabla1[[#This Row],[Código_Actividad]],'[1]Formulario PPGR2'!$H$8:$I$1048576,2,FALSE),"")</f>
        <v>Soporte a los requerimientos tecnológicos internos</v>
      </c>
      <c r="I67" s="134">
        <f>IFERROR(VLOOKUP(Tabla1[[#This Row],[Código_Actividad]],[1]!Tabla2[[Código]:[Total de Acciones ]],15,FALSE),"")</f>
        <v>4</v>
      </c>
      <c r="J67" s="131" t="s">
        <v>685</v>
      </c>
      <c r="K67" s="131" t="str">
        <f>IFERROR(VLOOKUP($J67,[5]LSIns!$B$5:$C$45,2,FALSE),"")</f>
        <v>lsEquiposComputos</v>
      </c>
      <c r="L67" s="133" t="s">
        <v>694</v>
      </c>
      <c r="M67" s="131" t="str">
        <f>IFERROR(VLOOKUP($L67,[6]Insumos!$C$2:$F$517,2,FALSE),"")</f>
        <v>unidad</v>
      </c>
      <c r="N67" s="136">
        <v>5</v>
      </c>
      <c r="O67" s="139">
        <f>IFERROR(VLOOKUP($L67,[6]Insumos!$C$2:$F$517,3,FALSE),"")</f>
        <v>27200</v>
      </c>
      <c r="P67" s="138">
        <f>+Tabla1[[#This Row],[Precio Unitario]]*Tabla1[[#This Row],[Cantidad de Insumos]]</f>
        <v>136000</v>
      </c>
      <c r="Q67" s="140" t="str">
        <f>IFERROR(VLOOKUP($L67,[6]Insumos!$C$2:$F$517,4,FALSE),"")</f>
        <v>2.6.1.3.01</v>
      </c>
      <c r="R67" s="135" t="s">
        <v>670</v>
      </c>
    </row>
    <row r="68" spans="2:18" x14ac:dyDescent="0.25">
      <c r="B68" s="131" t="e">
        <f>IF(Tabla1[[#This Row],[Código_Actividad]]="","",CONCATENATE(Tabla1[[#This Row],[POA]],".",Tabla1[[#This Row],[SRS]],".",Tabla1[[#This Row],[AREA]],".",Tabla1[[#This Row],[TIPO]]))</f>
        <v>#REF!</v>
      </c>
      <c r="C68" s="131" t="e">
        <f>IF(Tabla1[[#This Row],[Código_Actividad]]="","",'[1]Formulario PPGR1'!#REF!)</f>
        <v>#REF!</v>
      </c>
      <c r="D68" s="131" t="e">
        <f>IF(Tabla1[[#This Row],[Código_Actividad]]="","",'[1]Formulario PPGR1'!#REF!)</f>
        <v>#REF!</v>
      </c>
      <c r="E68" s="131" t="e">
        <f>IF(Tabla1[[#This Row],[Código_Actividad]]="","",'[1]Formulario PPGR1'!#REF!)</f>
        <v>#REF!</v>
      </c>
      <c r="F68" s="131" t="e">
        <f>IF(Tabla1[[#This Row],[Código_Actividad]]="","",'[1]Formulario PPGR1'!#REF!)</f>
        <v>#REF!</v>
      </c>
      <c r="G68" s="141" t="s">
        <v>583</v>
      </c>
      <c r="H68" s="133" t="str">
        <f>IFERROR(VLOOKUP(Tabla1[[#This Row],[Código_Actividad]],'[1]Formulario PPGR2'!$H$8:$I$1048576,2,FALSE),"")</f>
        <v>Seguimiento a la implementación de la estructura hospitalaria</v>
      </c>
      <c r="I68" s="134">
        <f>IFERROR(VLOOKUP(Tabla1[[#This Row],[Código_Actividad]],[1]!Tabla2[[Código]:[Total de Acciones ]],15,FALSE),"")</f>
        <v>4</v>
      </c>
      <c r="J68" s="131" t="s">
        <v>665</v>
      </c>
      <c r="K68" s="131" t="str">
        <f>IFERROR(VLOOKUP($J68,[5]LSIns!$B$5:$C$45,2,FALSE),"")</f>
        <v>lsGasoil</v>
      </c>
      <c r="L68" s="133" t="s">
        <v>695</v>
      </c>
      <c r="M68" s="131" t="str">
        <f>IFERROR(VLOOKUP($L68,[6]Insumos!$C$2:$F$517,2,FALSE),"")</f>
        <v>galon</v>
      </c>
      <c r="N68" s="136">
        <v>80</v>
      </c>
      <c r="O68" s="139">
        <f>IFERROR(VLOOKUP($L68,[6]Insumos!$C$2:$F$517,3,FALSE),"")</f>
        <v>251</v>
      </c>
      <c r="P68" s="138">
        <f>+Tabla1[[#This Row],[Precio Unitario]]*Tabla1[[#This Row],[Cantidad de Insumos]]</f>
        <v>20080</v>
      </c>
      <c r="Q68" s="140" t="str">
        <f>IFERROR(VLOOKUP($L68,[6]Insumos!$C$2:$F$517,4,FALSE),"")</f>
        <v>2.3.7.1.02</v>
      </c>
      <c r="R68" s="135" t="s">
        <v>667</v>
      </c>
    </row>
    <row r="69" spans="2:18" ht="25.5" x14ac:dyDescent="0.25">
      <c r="B69" s="131" t="e">
        <f>IF(Tabla1[[#This Row],[Código_Actividad]]="","",CONCATENATE(Tabla1[[#This Row],[POA]],".",Tabla1[[#This Row],[SRS]],".",Tabla1[[#This Row],[AREA]],".",Tabla1[[#This Row],[TIPO]]))</f>
        <v>#REF!</v>
      </c>
      <c r="C69" s="131" t="e">
        <f>IF(Tabla1[[#This Row],[Código_Actividad]]="","",'[1]Formulario PPGR1'!#REF!)</f>
        <v>#REF!</v>
      </c>
      <c r="D69" s="131" t="e">
        <f>IF(Tabla1[[#This Row],[Código_Actividad]]="","",'[1]Formulario PPGR1'!#REF!)</f>
        <v>#REF!</v>
      </c>
      <c r="E69" s="131" t="e">
        <f>IF(Tabla1[[#This Row],[Código_Actividad]]="","",'[1]Formulario PPGR1'!#REF!)</f>
        <v>#REF!</v>
      </c>
      <c r="F69" s="131" t="e">
        <f>IF(Tabla1[[#This Row],[Código_Actividad]]="","",'[1]Formulario PPGR1'!#REF!)</f>
        <v>#REF!</v>
      </c>
      <c r="G69" s="141" t="s">
        <v>585</v>
      </c>
      <c r="H69" s="133" t="str">
        <f>IFERROR(VLOOKUP(Tabla1[[#This Row],[Código_Actividad]],'[1]Formulario PPGR2'!$H$8:$I$1048576,2,FALSE),"")</f>
        <v>Supervisión del cumplimiento de los lineamietos de seguridad hospitalaria</v>
      </c>
      <c r="I69" s="134">
        <f>IFERROR(VLOOKUP(Tabla1[[#This Row],[Código_Actividad]],[1]!Tabla2[[Código]:[Total de Acciones ]],15,FALSE),"")</f>
        <v>3</v>
      </c>
      <c r="J69" s="131" t="s">
        <v>665</v>
      </c>
      <c r="K69" s="131" t="str">
        <f>IFERROR(VLOOKUP($J69,[5]LSIns!$B$5:$C$45,2,FALSE),"")</f>
        <v>lsGasoil</v>
      </c>
      <c r="L69" s="133" t="s">
        <v>695</v>
      </c>
      <c r="M69" s="131" t="str">
        <f>IFERROR(VLOOKUP($L69,[6]Insumos!$C$2:$F$517,2,FALSE),"")</f>
        <v>galon</v>
      </c>
      <c r="N69" s="136">
        <v>60</v>
      </c>
      <c r="O69" s="139">
        <f>IFERROR(VLOOKUP($L69,[6]Insumos!$C$2:$F$517,3,FALSE),"")</f>
        <v>251</v>
      </c>
      <c r="P69" s="138">
        <f>+Tabla1[[#This Row],[Precio Unitario]]*Tabla1[[#This Row],[Cantidad de Insumos]]</f>
        <v>15060</v>
      </c>
      <c r="Q69" s="140" t="str">
        <f>IFERROR(VLOOKUP($L69,[6]Insumos!$C$2:$F$517,4,FALSE),"")</f>
        <v>2.3.7.1.02</v>
      </c>
      <c r="R69" s="135" t="s">
        <v>667</v>
      </c>
    </row>
    <row r="70" spans="2:18" ht="25.5" x14ac:dyDescent="0.25">
      <c r="B70" s="131" t="e">
        <f>IF(Tabla1[[#This Row],[Código_Actividad]]="","",CONCATENATE(Tabla1[[#This Row],[POA]],".",Tabla1[[#This Row],[SRS]],".",Tabla1[[#This Row],[AREA]],".",Tabla1[[#This Row],[TIPO]]))</f>
        <v>#REF!</v>
      </c>
      <c r="C70" s="131" t="e">
        <f>IF(Tabla1[[#This Row],[Código_Actividad]]="","",'[1]Formulario PPGR1'!#REF!)</f>
        <v>#REF!</v>
      </c>
      <c r="D70" s="131" t="e">
        <f>IF(Tabla1[[#This Row],[Código_Actividad]]="","",'[1]Formulario PPGR1'!#REF!)</f>
        <v>#REF!</v>
      </c>
      <c r="E70" s="131" t="e">
        <f>IF(Tabla1[[#This Row],[Código_Actividad]]="","",'[1]Formulario PPGR1'!#REF!)</f>
        <v>#REF!</v>
      </c>
      <c r="F70" s="131" t="e">
        <f>IF(Tabla1[[#This Row],[Código_Actividad]]="","",'[1]Formulario PPGR1'!#REF!)</f>
        <v>#REF!</v>
      </c>
      <c r="G70" s="141" t="s">
        <v>585</v>
      </c>
      <c r="H70" s="133" t="str">
        <f>IFERROR(VLOOKUP(Tabla1[[#This Row],[Código_Actividad]],'[1]Formulario PPGR2'!$H$8:$I$1048576,2,FALSE),"")</f>
        <v>Supervisión del cumplimiento de los lineamietos de seguridad hospitalaria</v>
      </c>
      <c r="I70" s="134">
        <f>IFERROR(VLOOKUP(Tabla1[[#This Row],[Código_Actividad]],[1]!Tabla2[[Código]:[Total de Acciones ]],15,FALSE),"")</f>
        <v>3</v>
      </c>
      <c r="J70" s="131" t="s">
        <v>668</v>
      </c>
      <c r="K70" s="131" t="str">
        <f>IFERROR(VLOOKUP($J70,[5]LSIns!$B$5:$C$45,2,FALSE),"")</f>
        <v>lsProductosdePapel</v>
      </c>
      <c r="L70" s="133" t="s">
        <v>669</v>
      </c>
      <c r="M70" s="131" t="str">
        <f>IFERROR(VLOOKUP($L70,[6]Insumos!$C$2:$F$517,2,FALSE),"")</f>
        <v>resma</v>
      </c>
      <c r="N70" s="136">
        <v>1</v>
      </c>
      <c r="O70" s="139">
        <f>IFERROR(VLOOKUP($L70,[6]Insumos!$C$2:$F$517,3,FALSE),"")</f>
        <v>139.24</v>
      </c>
      <c r="P70" s="138">
        <f>+Tabla1[[#This Row],[Precio Unitario]]*Tabla1[[#This Row],[Cantidad de Insumos]]</f>
        <v>139.24</v>
      </c>
      <c r="Q70" s="140" t="str">
        <f>IFERROR(VLOOKUP($L70,[6]Insumos!$C$2:$F$517,4,FALSE),"")</f>
        <v>2.3.3.1.01</v>
      </c>
      <c r="R70" s="135" t="s">
        <v>670</v>
      </c>
    </row>
    <row r="71" spans="2:18" ht="25.5" x14ac:dyDescent="0.25">
      <c r="B71" s="131" t="e">
        <f>IF(Tabla1[[#This Row],[Código_Actividad]]="","",CONCATENATE(Tabla1[[#This Row],[POA]],".",Tabla1[[#This Row],[SRS]],".",Tabla1[[#This Row],[AREA]],".",Tabla1[[#This Row],[TIPO]]))</f>
        <v>#REF!</v>
      </c>
      <c r="C71" s="131" t="e">
        <f>IF(Tabla1[[#This Row],[Código_Actividad]]="","",'[1]Formulario PPGR1'!#REF!)</f>
        <v>#REF!</v>
      </c>
      <c r="D71" s="131" t="e">
        <f>IF(Tabla1[[#This Row],[Código_Actividad]]="","",'[1]Formulario PPGR1'!#REF!)</f>
        <v>#REF!</v>
      </c>
      <c r="E71" s="131" t="e">
        <f>IF(Tabla1[[#This Row],[Código_Actividad]]="","",'[1]Formulario PPGR1'!#REF!)</f>
        <v>#REF!</v>
      </c>
      <c r="F71" s="131" t="e">
        <f>IF(Tabla1[[#This Row],[Código_Actividad]]="","",'[1]Formulario PPGR1'!#REF!)</f>
        <v>#REF!</v>
      </c>
      <c r="G71" s="141" t="s">
        <v>585</v>
      </c>
      <c r="H71" s="133" t="str">
        <f>IFERROR(VLOOKUP(Tabla1[[#This Row],[Código_Actividad]],'[1]Formulario PPGR2'!$H$8:$I$1048576,2,FALSE),"")</f>
        <v>Supervisión del cumplimiento de los lineamietos de seguridad hospitalaria</v>
      </c>
      <c r="I71" s="134">
        <f>IFERROR(VLOOKUP(Tabla1[[#This Row],[Código_Actividad]],[1]!Tabla2[[Código]:[Total de Acciones ]],15,FALSE),"")</f>
        <v>3</v>
      </c>
      <c r="J71" s="131" t="s">
        <v>671</v>
      </c>
      <c r="K71" s="131" t="str">
        <f>IFERROR(VLOOKUP($J71,[5]LSIns!$B$5:$C$45,2,FALSE),"")</f>
        <v>lsUtilesdeOficina</v>
      </c>
      <c r="L71" s="133" t="s">
        <v>677</v>
      </c>
      <c r="M71" s="131" t="str">
        <f>IFERROR(VLOOKUP($L71,[6]Insumos!$C$2:$F$517,2,FALSE),"")</f>
        <v>unidad</v>
      </c>
      <c r="N71" s="136">
        <v>1</v>
      </c>
      <c r="O71" s="139">
        <f>IFERROR(VLOOKUP($L71,[6]Insumos!$C$2:$F$517,3,FALSE),"")</f>
        <v>2700.0050000000001</v>
      </c>
      <c r="P71" s="138">
        <f>+Tabla1[[#This Row],[Precio Unitario]]*Tabla1[[#This Row],[Cantidad de Insumos]]</f>
        <v>2700.0050000000001</v>
      </c>
      <c r="Q71" s="140" t="str">
        <f>IFERROR(VLOOKUP($L71,[6]Insumos!$C$2:$F$517,4,FALSE),"")</f>
        <v xml:space="preserve">2.3.9.2.01 </v>
      </c>
      <c r="R71" s="135" t="s">
        <v>670</v>
      </c>
    </row>
    <row r="72" spans="2:18" ht="25.5" x14ac:dyDescent="0.25">
      <c r="B72" s="131" t="e">
        <f>IF(Tabla1[[#This Row],[Código_Actividad]]="","",CONCATENATE(Tabla1[[#This Row],[POA]],".",Tabla1[[#This Row],[SRS]],".",Tabla1[[#This Row],[AREA]],".",Tabla1[[#This Row],[TIPO]]))</f>
        <v>#REF!</v>
      </c>
      <c r="C72" s="131" t="e">
        <f>IF(Tabla1[[#This Row],[Código_Actividad]]="","",'[1]Formulario PPGR1'!#REF!)</f>
        <v>#REF!</v>
      </c>
      <c r="D72" s="131" t="e">
        <f>IF(Tabla1[[#This Row],[Código_Actividad]]="","",'[1]Formulario PPGR1'!#REF!)</f>
        <v>#REF!</v>
      </c>
      <c r="E72" s="131" t="e">
        <f>IF(Tabla1[[#This Row],[Código_Actividad]]="","",'[1]Formulario PPGR1'!#REF!)</f>
        <v>#REF!</v>
      </c>
      <c r="F72" s="131" t="e">
        <f>IF(Tabla1[[#This Row],[Código_Actividad]]="","",'[1]Formulario PPGR1'!#REF!)</f>
        <v>#REF!</v>
      </c>
      <c r="G72" s="141" t="s">
        <v>585</v>
      </c>
      <c r="H72" s="133" t="str">
        <f>IFERROR(VLOOKUP(Tabla1[[#This Row],[Código_Actividad]],'[1]Formulario PPGR2'!$H$8:$I$1048576,2,FALSE),"")</f>
        <v>Supervisión del cumplimiento de los lineamietos de seguridad hospitalaria</v>
      </c>
      <c r="I72" s="134">
        <f>IFERROR(VLOOKUP(Tabla1[[#This Row],[Código_Actividad]],[1]!Tabla2[[Código]:[Total de Acciones ]],15,FALSE),"")</f>
        <v>3</v>
      </c>
      <c r="J72" s="131" t="s">
        <v>671</v>
      </c>
      <c r="K72" s="131" t="str">
        <f>IFERROR(VLOOKUP($J72,[5]LSIns!$B$5:$C$45,2,FALSE),"")</f>
        <v>lsUtilesdeOficina</v>
      </c>
      <c r="L72" s="133" t="s">
        <v>696</v>
      </c>
      <c r="M72" s="131" t="str">
        <f>IFERROR(VLOOKUP($L72,[6]Insumos!$C$2:$F$517,2,FALSE),"")</f>
        <v>unidad</v>
      </c>
      <c r="N72" s="136">
        <v>1</v>
      </c>
      <c r="O72" s="139">
        <f>IFERROR(VLOOKUP($L72,[6]Insumos!$C$2:$F$517,3,FALSE),"")</f>
        <v>55</v>
      </c>
      <c r="P72" s="138">
        <f>+Tabla1[[#This Row],[Precio Unitario]]*Tabla1[[#This Row],[Cantidad de Insumos]]</f>
        <v>55</v>
      </c>
      <c r="Q72" s="140" t="str">
        <f>IFERROR(VLOOKUP($L72,[6]Insumos!$C$2:$F$517,4,FALSE),"")</f>
        <v xml:space="preserve">2.3.9.2.01 </v>
      </c>
      <c r="R72" s="135" t="s">
        <v>670</v>
      </c>
    </row>
    <row r="73" spans="2:18" x14ac:dyDescent="0.25">
      <c r="B73" s="131" t="e">
        <f>IF(Tabla1[[#This Row],[Código_Actividad]]="","",CONCATENATE(Tabla1[[#This Row],[POA]],".",Tabla1[[#This Row],[SRS]],".",Tabla1[[#This Row],[AREA]],".",Tabla1[[#This Row],[TIPO]]))</f>
        <v>#REF!</v>
      </c>
      <c r="C73" s="131" t="e">
        <f>IF(Tabla1[[#This Row],[Código_Actividad]]="","",'[1]Formulario PPGR1'!#REF!)</f>
        <v>#REF!</v>
      </c>
      <c r="D73" s="131" t="e">
        <f>IF(Tabla1[[#This Row],[Código_Actividad]]="","",'[1]Formulario PPGR1'!#REF!)</f>
        <v>#REF!</v>
      </c>
      <c r="E73" s="131" t="e">
        <f>IF(Tabla1[[#This Row],[Código_Actividad]]="","",'[1]Formulario PPGR1'!#REF!)</f>
        <v>#REF!</v>
      </c>
      <c r="F73" s="131" t="e">
        <f>IF(Tabla1[[#This Row],[Código_Actividad]]="","",'[1]Formulario PPGR1'!#REF!)</f>
        <v>#REF!</v>
      </c>
      <c r="G73" s="141" t="s">
        <v>632</v>
      </c>
      <c r="H73" s="133" t="str">
        <f>IFERROR(VLOOKUP(Tabla1[[#This Row],[Código_Actividad]],'[1]Formulario PPGR2'!$H$8:$I$1048576,2,FALSE),"")</f>
        <v xml:space="preserve">Actualización del portal de transparencia </v>
      </c>
      <c r="I73" s="134">
        <f>IFERROR(VLOOKUP(Tabla1[[#This Row],[Código_Actividad]],[1]!Tabla2[[Código]:[Total de Acciones ]],15,FALSE),"")</f>
        <v>12</v>
      </c>
      <c r="J73" s="131" t="s">
        <v>668</v>
      </c>
      <c r="K73" s="131" t="str">
        <f>IFERROR(VLOOKUP($J73,[5]LSIns!$B$5:$C$45,2,FALSE),"")</f>
        <v>lsProductosdePapel</v>
      </c>
      <c r="L73" s="133" t="s">
        <v>669</v>
      </c>
      <c r="M73" s="131" t="str">
        <f>IFERROR(VLOOKUP($L73,[6]Insumos!$C$2:$F$517,2,FALSE),"")</f>
        <v>resma</v>
      </c>
      <c r="N73" s="136">
        <v>1</v>
      </c>
      <c r="O73" s="139">
        <f>IFERROR(VLOOKUP($L73,[6]Insumos!$C$2:$F$517,3,FALSE),"")</f>
        <v>139.24</v>
      </c>
      <c r="P73" s="138">
        <f>+Tabla1[[#This Row],[Precio Unitario]]*Tabla1[[#This Row],[Cantidad de Insumos]]</f>
        <v>139.24</v>
      </c>
      <c r="Q73" s="140" t="str">
        <f>IFERROR(VLOOKUP($L73,[6]Insumos!$C$2:$F$517,4,FALSE),"")</f>
        <v>2.3.3.1.01</v>
      </c>
      <c r="R73" s="135" t="s">
        <v>670</v>
      </c>
    </row>
    <row r="74" spans="2:18" x14ac:dyDescent="0.25">
      <c r="B74" s="131" t="e">
        <f>IF(Tabla1[[#This Row],[Código_Actividad]]="","",CONCATENATE(Tabla1[[#This Row],[POA]],".",Tabla1[[#This Row],[SRS]],".",Tabla1[[#This Row],[AREA]],".",Tabla1[[#This Row],[TIPO]]))</f>
        <v>#REF!</v>
      </c>
      <c r="C74" s="131" t="e">
        <f>IF(Tabla1[[#This Row],[Código_Actividad]]="","",'[1]Formulario PPGR1'!#REF!)</f>
        <v>#REF!</v>
      </c>
      <c r="D74" s="131" t="e">
        <f>IF(Tabla1[[#This Row],[Código_Actividad]]="","",'[1]Formulario PPGR1'!#REF!)</f>
        <v>#REF!</v>
      </c>
      <c r="E74" s="131" t="e">
        <f>IF(Tabla1[[#This Row],[Código_Actividad]]="","",'[1]Formulario PPGR1'!#REF!)</f>
        <v>#REF!</v>
      </c>
      <c r="F74" s="131" t="e">
        <f>IF(Tabla1[[#This Row],[Código_Actividad]]="","",'[1]Formulario PPGR1'!#REF!)</f>
        <v>#REF!</v>
      </c>
      <c r="G74" s="141" t="s">
        <v>632</v>
      </c>
      <c r="H74" s="133" t="str">
        <f>IFERROR(VLOOKUP(Tabla1[[#This Row],[Código_Actividad]],'[1]Formulario PPGR2'!$H$8:$I$1048576,2,FALSE),"")</f>
        <v xml:space="preserve">Actualización del portal de transparencia </v>
      </c>
      <c r="I74" s="134">
        <f>IFERROR(VLOOKUP(Tabla1[[#This Row],[Código_Actividad]],[1]!Tabla2[[Código]:[Total de Acciones ]],15,FALSE),"")</f>
        <v>12</v>
      </c>
      <c r="J74" s="131" t="s">
        <v>671</v>
      </c>
      <c r="K74" s="131" t="str">
        <f>IFERROR(VLOOKUP($J74,[5]LSIns!$B$5:$C$45,2,FALSE),"")</f>
        <v>lsUtilesdeOficina</v>
      </c>
      <c r="L74" s="133" t="s">
        <v>677</v>
      </c>
      <c r="M74" s="131" t="str">
        <f>IFERROR(VLOOKUP($L74,[6]Insumos!$C$2:$F$517,2,FALSE),"")</f>
        <v>unidad</v>
      </c>
      <c r="N74" s="136">
        <v>1</v>
      </c>
      <c r="O74" s="139">
        <f>IFERROR(VLOOKUP($L74,[6]Insumos!$C$2:$F$517,3,FALSE),"")</f>
        <v>2700.0050000000001</v>
      </c>
      <c r="P74" s="138">
        <f>+Tabla1[[#This Row],[Precio Unitario]]*Tabla1[[#This Row],[Cantidad de Insumos]]</f>
        <v>2700.0050000000001</v>
      </c>
      <c r="Q74" s="140" t="str">
        <f>IFERROR(VLOOKUP($L74,[6]Insumos!$C$2:$F$517,4,FALSE),"")</f>
        <v xml:space="preserve">2.3.9.2.01 </v>
      </c>
      <c r="R74" s="135" t="s">
        <v>670</v>
      </c>
    </row>
    <row r="75" spans="2:18" x14ac:dyDescent="0.25">
      <c r="B75" s="131" t="e">
        <f>IF(Tabla1[[#This Row],[Código_Actividad]]="","",CONCATENATE(Tabla1[[#This Row],[POA]],".",Tabla1[[#This Row],[SRS]],".",Tabla1[[#This Row],[AREA]],".",Tabla1[[#This Row],[TIPO]]))</f>
        <v>#REF!</v>
      </c>
      <c r="C75" s="131" t="e">
        <f>IF(Tabla1[[#This Row],[Código_Actividad]]="","",'[1]Formulario PPGR1'!#REF!)</f>
        <v>#REF!</v>
      </c>
      <c r="D75" s="131" t="e">
        <f>IF(Tabla1[[#This Row],[Código_Actividad]]="","",'[1]Formulario PPGR1'!#REF!)</f>
        <v>#REF!</v>
      </c>
      <c r="E75" s="131" t="e">
        <f>IF(Tabla1[[#This Row],[Código_Actividad]]="","",'[1]Formulario PPGR1'!#REF!)</f>
        <v>#REF!</v>
      </c>
      <c r="F75" s="131" t="e">
        <f>IF(Tabla1[[#This Row],[Código_Actividad]]="","",'[1]Formulario PPGR1'!#REF!)</f>
        <v>#REF!</v>
      </c>
      <c r="G75" s="141" t="s">
        <v>632</v>
      </c>
      <c r="H75" s="133" t="str">
        <f>IFERROR(VLOOKUP(Tabla1[[#This Row],[Código_Actividad]],'[1]Formulario PPGR2'!$H$8:$I$1048576,2,FALSE),"")</f>
        <v xml:space="preserve">Actualización del portal de transparencia </v>
      </c>
      <c r="I75" s="134">
        <f>IFERROR(VLOOKUP(Tabla1[[#This Row],[Código_Actividad]],[1]!Tabla2[[Código]:[Total de Acciones ]],15,FALSE),"")</f>
        <v>12</v>
      </c>
      <c r="J75" s="131" t="s">
        <v>671</v>
      </c>
      <c r="K75" s="131" t="str">
        <f>IFERROR(VLOOKUP($J75,[5]LSIns!$B$5:$C$45,2,FALSE),"")</f>
        <v>lsUtilesdeOficina</v>
      </c>
      <c r="L75" s="133" t="s">
        <v>672</v>
      </c>
      <c r="M75" s="131" t="str">
        <f>IFERROR(VLOOKUP($L75,[6]Insumos!$C$2:$F$517,2,FALSE),"")</f>
        <v>Caja</v>
      </c>
      <c r="N75" s="136">
        <v>2</v>
      </c>
      <c r="O75" s="139">
        <f>IFERROR(VLOOKUP($L75,[6]Insumos!$C$2:$F$517,3,FALSE),"")</f>
        <v>71.98</v>
      </c>
      <c r="P75" s="138">
        <f>+Tabla1[[#This Row],[Precio Unitario]]*Tabla1[[#This Row],[Cantidad de Insumos]]</f>
        <v>143.96</v>
      </c>
      <c r="Q75" s="140" t="str">
        <f>IFERROR(VLOOKUP($L75,[6]Insumos!$C$2:$F$517,4,FALSE),"")</f>
        <v xml:space="preserve">2.3.9.2.01 </v>
      </c>
      <c r="R75" s="135" t="s">
        <v>670</v>
      </c>
    </row>
    <row r="76" spans="2:18" ht="38.25" x14ac:dyDescent="0.25">
      <c r="B76" s="131" t="e">
        <f>IF(Tabla1[[#This Row],[Código_Actividad]]="","",CONCATENATE(Tabla1[[#This Row],[POA]],".",Tabla1[[#This Row],[SRS]],".",Tabla1[[#This Row],[AREA]],".",Tabla1[[#This Row],[TIPO]]))</f>
        <v>#REF!</v>
      </c>
      <c r="C76" s="131" t="e">
        <f>IF(Tabla1[[#This Row],[Código_Actividad]]="","",'[1]Formulario PPGR1'!#REF!)</f>
        <v>#REF!</v>
      </c>
      <c r="D76" s="131" t="e">
        <f>IF(Tabla1[[#This Row],[Código_Actividad]]="","",'[1]Formulario PPGR1'!#REF!)</f>
        <v>#REF!</v>
      </c>
      <c r="E76" s="131" t="e">
        <f>IF(Tabla1[[#This Row],[Código_Actividad]]="","",'[1]Formulario PPGR1'!#REF!)</f>
        <v>#REF!</v>
      </c>
      <c r="F76" s="131" t="e">
        <f>IF(Tabla1[[#This Row],[Código_Actividad]]="","",'[1]Formulario PPGR1'!#REF!)</f>
        <v>#REF!</v>
      </c>
      <c r="G76" s="141" t="s">
        <v>635</v>
      </c>
      <c r="H76" s="133" t="str">
        <f>IFERROR(VLOOKUP(Tabla1[[#This Row],[Código_Actividad]],'[1]Formulario PPGR2'!$H$8:$I$1048576,2,FALSE),"")</f>
        <v>Reunión de seguimiento al comité de medios web</v>
      </c>
      <c r="I76" s="134">
        <f>IFERROR(VLOOKUP(Tabla1[[#This Row],[Código_Actividad]],[1]!Tabla2[[Código]:[Total de Acciones ]],15,FALSE),"")</f>
        <v>4</v>
      </c>
      <c r="J76" s="131" t="s">
        <v>673</v>
      </c>
      <c r="K76" s="131" t="str">
        <f>IFERROR(VLOOKUP($J76,[5]LSIns!$B$5:$C$45,2,FALSE),"")</f>
        <v>lsAlimentosyBebidas</v>
      </c>
      <c r="L76" s="133" t="s">
        <v>684</v>
      </c>
      <c r="M76" s="131" t="str">
        <f>IFERROR(VLOOKUP($L76,[6]Insumos!$C$2:$F$517,2,FALSE),"")</f>
        <v>unidad</v>
      </c>
      <c r="N76" s="136">
        <v>4</v>
      </c>
      <c r="O76" s="139">
        <f>IFERROR(VLOOKUP($L76,[6]Insumos!$C$2:$F$517,3,FALSE),"")</f>
        <v>5929.5</v>
      </c>
      <c r="P76" s="138">
        <f>+Tabla1[[#This Row],[Precio Unitario]]*Tabla1[[#This Row],[Cantidad de Insumos]]</f>
        <v>23718</v>
      </c>
      <c r="Q76" s="140" t="str">
        <f>IFERROR(VLOOKUP($L76,[6]Insumos!$C$2:$F$517,4,FALSE),"")</f>
        <v>2.3.1.1.01</v>
      </c>
      <c r="R76" s="135" t="s">
        <v>670</v>
      </c>
    </row>
    <row r="77" spans="2:18" x14ac:dyDescent="0.25">
      <c r="B77" s="131" t="e">
        <f>IF(Tabla1[[#This Row],[Código_Actividad]]="","",CONCATENATE(Tabla1[[#This Row],[POA]],".",Tabla1[[#This Row],[SRS]],".",Tabla1[[#This Row],[AREA]],".",Tabla1[[#This Row],[TIPO]]))</f>
        <v>#REF!</v>
      </c>
      <c r="C77" s="131" t="e">
        <f>IF(Tabla1[[#This Row],[Código_Actividad]]="","",'[1]Formulario PPGR1'!#REF!)</f>
        <v>#REF!</v>
      </c>
      <c r="D77" s="131" t="e">
        <f>IF(Tabla1[[#This Row],[Código_Actividad]]="","",'[1]Formulario PPGR1'!#REF!)</f>
        <v>#REF!</v>
      </c>
      <c r="E77" s="131" t="e">
        <f>IF(Tabla1[[#This Row],[Código_Actividad]]="","",'[1]Formulario PPGR1'!#REF!)</f>
        <v>#REF!</v>
      </c>
      <c r="F77" s="131" t="e">
        <f>IF(Tabla1[[#This Row],[Código_Actividad]]="","",'[1]Formulario PPGR1'!#REF!)</f>
        <v>#REF!</v>
      </c>
      <c r="G77" s="141" t="s">
        <v>635</v>
      </c>
      <c r="H77" s="133" t="str">
        <f>IFERROR(VLOOKUP(Tabla1[[#This Row],[Código_Actividad]],'[1]Formulario PPGR2'!$H$8:$I$1048576,2,FALSE),"")</f>
        <v>Reunión de seguimiento al comité de medios web</v>
      </c>
      <c r="I77" s="134">
        <f>IFERROR(VLOOKUP(Tabla1[[#This Row],[Código_Actividad]],[1]!Tabla2[[Código]:[Total de Acciones ]],15,FALSE),"")</f>
        <v>4</v>
      </c>
      <c r="J77" s="131" t="s">
        <v>668</v>
      </c>
      <c r="K77" s="131" t="str">
        <f>IFERROR(VLOOKUP($J77,[5]LSIns!$B$5:$C$45,2,FALSE),"")</f>
        <v>lsProductosdePapel</v>
      </c>
      <c r="L77" s="133" t="s">
        <v>697</v>
      </c>
      <c r="M77" s="131" t="str">
        <f>IFERROR(VLOOKUP($L77,[6]Insumos!$C$2:$F$517,2,FALSE),"")</f>
        <v>unidad</v>
      </c>
      <c r="N77" s="136">
        <v>4</v>
      </c>
      <c r="O77" s="139">
        <f>IFERROR(VLOOKUP($L77,[6]Insumos!$C$2:$F$517,3,FALSE),"")</f>
        <v>368.75</v>
      </c>
      <c r="P77" s="138">
        <f>+Tabla1[[#This Row],[Precio Unitario]]*Tabla1[[#This Row],[Cantidad de Insumos]]</f>
        <v>1475</v>
      </c>
      <c r="Q77" s="140" t="str">
        <f>IFERROR(VLOOKUP($L77,[6]Insumos!$C$2:$F$517,4,FALSE),"")</f>
        <v>2.3.3.2.01</v>
      </c>
      <c r="R77" s="135" t="s">
        <v>670</v>
      </c>
    </row>
    <row r="78" spans="2:18" x14ac:dyDescent="0.25">
      <c r="B78" s="131" t="e">
        <f>IF(Tabla1[[#This Row],[Código_Actividad]]="","",CONCATENATE(Tabla1[[#This Row],[POA]],".",Tabla1[[#This Row],[SRS]],".",Tabla1[[#This Row],[AREA]],".",Tabla1[[#This Row],[TIPO]]))</f>
        <v>#REF!</v>
      </c>
      <c r="C78" s="131" t="e">
        <f>IF(Tabla1[[#This Row],[Código_Actividad]]="","",'[1]Formulario PPGR1'!#REF!)</f>
        <v>#REF!</v>
      </c>
      <c r="D78" s="131" t="e">
        <f>IF(Tabla1[[#This Row],[Código_Actividad]]="","",'[1]Formulario PPGR1'!#REF!)</f>
        <v>#REF!</v>
      </c>
      <c r="E78" s="131" t="e">
        <f>IF(Tabla1[[#This Row],[Código_Actividad]]="","",'[1]Formulario PPGR1'!#REF!)</f>
        <v>#REF!</v>
      </c>
      <c r="F78" s="131" t="e">
        <f>IF(Tabla1[[#This Row],[Código_Actividad]]="","",'[1]Formulario PPGR1'!#REF!)</f>
        <v>#REF!</v>
      </c>
      <c r="G78" s="141" t="s">
        <v>635</v>
      </c>
      <c r="H78" s="133" t="str">
        <f>IFERROR(VLOOKUP(Tabla1[[#This Row],[Código_Actividad]],'[1]Formulario PPGR2'!$H$8:$I$1048576,2,FALSE),"")</f>
        <v>Reunión de seguimiento al comité de medios web</v>
      </c>
      <c r="I78" s="134">
        <f>IFERROR(VLOOKUP(Tabla1[[#This Row],[Código_Actividad]],[1]!Tabla2[[Código]:[Total de Acciones ]],15,FALSE),"")</f>
        <v>4</v>
      </c>
      <c r="J78" s="131" t="s">
        <v>671</v>
      </c>
      <c r="K78" s="131" t="str">
        <f>IFERROR(VLOOKUP($J78,[5]LSIns!$B$5:$C$45,2,FALSE),"")</f>
        <v>lsUtilesdeOficina</v>
      </c>
      <c r="L78" s="133" t="s">
        <v>672</v>
      </c>
      <c r="M78" s="131" t="str">
        <f>IFERROR(VLOOKUP($L78,[6]Insumos!$C$2:$F$517,2,FALSE),"")</f>
        <v>Caja</v>
      </c>
      <c r="N78" s="136">
        <v>4</v>
      </c>
      <c r="O78" s="139">
        <f>IFERROR(VLOOKUP($L78,[6]Insumos!$C$2:$F$517,3,FALSE),"")</f>
        <v>71.98</v>
      </c>
      <c r="P78" s="138">
        <f>+Tabla1[[#This Row],[Precio Unitario]]*Tabla1[[#This Row],[Cantidad de Insumos]]</f>
        <v>287.92</v>
      </c>
      <c r="Q78" s="140" t="str">
        <f>IFERROR(VLOOKUP($L78,[6]Insumos!$C$2:$F$517,4,FALSE),"")</f>
        <v xml:space="preserve">2.3.9.2.01 </v>
      </c>
      <c r="R78" s="135" t="s">
        <v>670</v>
      </c>
    </row>
    <row r="79" spans="2:18" ht="25.5" x14ac:dyDescent="0.25">
      <c r="B79" s="131" t="e">
        <f>IF(Tabla1[[#This Row],[Código_Actividad]]="","",CONCATENATE(Tabla1[[#This Row],[POA]],".",Tabla1[[#This Row],[SRS]],".",Tabla1[[#This Row],[AREA]],".",Tabla1[[#This Row],[TIPO]]))</f>
        <v>#REF!</v>
      </c>
      <c r="C79" s="131" t="e">
        <f>IF(Tabla1[[#This Row],[Código_Actividad]]="","",'[1]Formulario PPGR1'!#REF!)</f>
        <v>#REF!</v>
      </c>
      <c r="D79" s="131" t="e">
        <f>IF(Tabla1[[#This Row],[Código_Actividad]]="","",'[1]Formulario PPGR1'!#REF!)</f>
        <v>#REF!</v>
      </c>
      <c r="E79" s="131" t="e">
        <f>IF(Tabla1[[#This Row],[Código_Actividad]]="","",'[1]Formulario PPGR1'!#REF!)</f>
        <v>#REF!</v>
      </c>
      <c r="F79" s="131" t="e">
        <f>IF(Tabla1[[#This Row],[Código_Actividad]]="","",'[1]Formulario PPGR1'!#REF!)</f>
        <v>#REF!</v>
      </c>
      <c r="G79" s="141" t="s">
        <v>637</v>
      </c>
      <c r="H79" s="133" t="str">
        <f>IFERROR(VLOOKUP(Tabla1[[#This Row],[Código_Actividad]],'[1]Formulario PPGR2'!$H$8:$I$1048576,2,FALSE),"")</f>
        <v>Análisis y seguimiento al proceso de Quejas y Sugerencias del portal de Atención Ciudadana 312</v>
      </c>
      <c r="I79" s="134">
        <f>IFERROR(VLOOKUP(Tabla1[[#This Row],[Código_Actividad]],[1]!Tabla2[[Código]:[Total de Acciones ]],15,FALSE),"")</f>
        <v>4</v>
      </c>
      <c r="J79" s="131" t="s">
        <v>668</v>
      </c>
      <c r="K79" s="131" t="str">
        <f>IFERROR(VLOOKUP($J79,[5]LSIns!$B$5:$C$45,2,FALSE),"")</f>
        <v>lsProductosdePapel</v>
      </c>
      <c r="L79" s="133" t="s">
        <v>697</v>
      </c>
      <c r="M79" s="131" t="str">
        <f>IFERROR(VLOOKUP($L79,[6]Insumos!$C$2:$F$517,2,FALSE),"")</f>
        <v>unidad</v>
      </c>
      <c r="N79" s="136">
        <v>2</v>
      </c>
      <c r="O79" s="139">
        <f>IFERROR(VLOOKUP($L79,[6]Insumos!$C$2:$F$517,3,FALSE),"")</f>
        <v>368.75</v>
      </c>
      <c r="P79" s="138">
        <f>+Tabla1[[#This Row],[Precio Unitario]]*Tabla1[[#This Row],[Cantidad de Insumos]]</f>
        <v>737.5</v>
      </c>
      <c r="Q79" s="140" t="str">
        <f>IFERROR(VLOOKUP($L79,[6]Insumos!$C$2:$F$517,4,FALSE),"")</f>
        <v>2.3.3.2.01</v>
      </c>
      <c r="R79" s="135" t="s">
        <v>670</v>
      </c>
    </row>
    <row r="80" spans="2:18" ht="25.5" x14ac:dyDescent="0.25">
      <c r="B80" s="131" t="e">
        <f>IF(Tabla1[[#This Row],[Código_Actividad]]="","",CONCATENATE(Tabla1[[#This Row],[POA]],".",Tabla1[[#This Row],[SRS]],".",Tabla1[[#This Row],[AREA]],".",Tabla1[[#This Row],[TIPO]]))</f>
        <v>#REF!</v>
      </c>
      <c r="C80" s="131" t="e">
        <f>IF(Tabla1[[#This Row],[Código_Actividad]]="","",'[1]Formulario PPGR1'!#REF!)</f>
        <v>#REF!</v>
      </c>
      <c r="D80" s="131" t="e">
        <f>IF(Tabla1[[#This Row],[Código_Actividad]]="","",'[1]Formulario PPGR1'!#REF!)</f>
        <v>#REF!</v>
      </c>
      <c r="E80" s="131" t="e">
        <f>IF(Tabla1[[#This Row],[Código_Actividad]]="","",'[1]Formulario PPGR1'!#REF!)</f>
        <v>#REF!</v>
      </c>
      <c r="F80" s="131" t="e">
        <f>IF(Tabla1[[#This Row],[Código_Actividad]]="","",'[1]Formulario PPGR1'!#REF!)</f>
        <v>#REF!</v>
      </c>
      <c r="G80" s="141" t="s">
        <v>637</v>
      </c>
      <c r="H80" s="133" t="str">
        <f>IFERROR(VLOOKUP(Tabla1[[#This Row],[Código_Actividad]],'[1]Formulario PPGR2'!$H$8:$I$1048576,2,FALSE),"")</f>
        <v>Análisis y seguimiento al proceso de Quejas y Sugerencias del portal de Atención Ciudadana 312</v>
      </c>
      <c r="I80" s="134">
        <f>IFERROR(VLOOKUP(Tabla1[[#This Row],[Código_Actividad]],[1]!Tabla2[[Código]:[Total de Acciones ]],15,FALSE),"")</f>
        <v>4</v>
      </c>
      <c r="J80" s="131" t="s">
        <v>671</v>
      </c>
      <c r="K80" s="131" t="str">
        <f>IFERROR(VLOOKUP($J80,[5]LSIns!$B$5:$C$45,2,FALSE),"")</f>
        <v>lsUtilesdeOficina</v>
      </c>
      <c r="L80" s="133" t="s">
        <v>672</v>
      </c>
      <c r="M80" s="131" t="str">
        <f>IFERROR(VLOOKUP($L80,[6]Insumos!$C$2:$F$517,2,FALSE),"")</f>
        <v>Caja</v>
      </c>
      <c r="N80" s="136">
        <v>3</v>
      </c>
      <c r="O80" s="139">
        <f>IFERROR(VLOOKUP($L80,[6]Insumos!$C$2:$F$517,3,FALSE),"")</f>
        <v>71.98</v>
      </c>
      <c r="P80" s="138">
        <f>+Tabla1[[#This Row],[Precio Unitario]]*Tabla1[[#This Row],[Cantidad de Insumos]]</f>
        <v>215.94</v>
      </c>
      <c r="Q80" s="140" t="str">
        <f>IFERROR(VLOOKUP($L80,[6]Insumos!$C$2:$F$517,4,FALSE),"")</f>
        <v xml:space="preserve">2.3.9.2.01 </v>
      </c>
      <c r="R80" s="135" t="s">
        <v>670</v>
      </c>
    </row>
    <row r="81" spans="2:18" ht="25.5" x14ac:dyDescent="0.25">
      <c r="B81" s="131" t="e">
        <f>IF(Tabla1[[#This Row],[Código_Actividad]]="","",CONCATENATE(Tabla1[[#This Row],[POA]],".",Tabla1[[#This Row],[SRS]],".",Tabla1[[#This Row],[AREA]],".",Tabla1[[#This Row],[TIPO]]))</f>
        <v>#REF!</v>
      </c>
      <c r="C81" s="131" t="e">
        <f>IF(Tabla1[[#This Row],[Código_Actividad]]="","",'[1]Formulario PPGR1'!#REF!)</f>
        <v>#REF!</v>
      </c>
      <c r="D81" s="131" t="e">
        <f>IF(Tabla1[[#This Row],[Código_Actividad]]="","",'[1]Formulario PPGR1'!#REF!)</f>
        <v>#REF!</v>
      </c>
      <c r="E81" s="131" t="e">
        <f>IF(Tabla1[[#This Row],[Código_Actividad]]="","",'[1]Formulario PPGR1'!#REF!)</f>
        <v>#REF!</v>
      </c>
      <c r="F81" s="131" t="e">
        <f>IF(Tabla1[[#This Row],[Código_Actividad]]="","",'[1]Formulario PPGR1'!#REF!)</f>
        <v>#REF!</v>
      </c>
      <c r="G81" s="141" t="s">
        <v>639</v>
      </c>
      <c r="H81" s="133" t="str">
        <f>IFERROR(VLOOKUP(Tabla1[[#This Row],[Código_Actividad]],'[1]Formulario PPGR2'!$H$8:$I$1048576,2,FALSE),"")</f>
        <v>Recibir, tramitar y responder las solicitudes de informacion de los ciudadanos</v>
      </c>
      <c r="I81" s="134">
        <f>IFERROR(VLOOKUP(Tabla1[[#This Row],[Código_Actividad]],[1]!Tabla2[[Código]:[Total de Acciones ]],15,FALSE),"")</f>
        <v>4</v>
      </c>
      <c r="J81" s="131" t="s">
        <v>668</v>
      </c>
      <c r="K81" s="131" t="str">
        <f>IFERROR(VLOOKUP($J81,[5]LSIns!$B$5:$C$45,2,FALSE),"")</f>
        <v>lsProductosdePapel</v>
      </c>
      <c r="L81" s="133" t="s">
        <v>669</v>
      </c>
      <c r="M81" s="131" t="str">
        <f>IFERROR(VLOOKUP($L81,[6]Insumos!$C$2:$F$517,2,FALSE),"")</f>
        <v>resma</v>
      </c>
      <c r="N81" s="136">
        <v>2</v>
      </c>
      <c r="O81" s="139">
        <f>IFERROR(VLOOKUP($L81,[6]Insumos!$C$2:$F$517,3,FALSE),"")</f>
        <v>139.24</v>
      </c>
      <c r="P81" s="138">
        <f>+Tabla1[[#This Row],[Precio Unitario]]*Tabla1[[#This Row],[Cantidad de Insumos]]</f>
        <v>278.48</v>
      </c>
      <c r="Q81" s="140" t="str">
        <f>IFERROR(VLOOKUP($L81,[6]Insumos!$C$2:$F$517,4,FALSE),"")</f>
        <v>2.3.3.1.01</v>
      </c>
      <c r="R81" s="135" t="s">
        <v>670</v>
      </c>
    </row>
    <row r="82" spans="2:18" ht="25.5" x14ac:dyDescent="0.25">
      <c r="B82" s="131" t="e">
        <f>IF(Tabla1[[#This Row],[Código_Actividad]]="","",CONCATENATE(Tabla1[[#This Row],[POA]],".",Tabla1[[#This Row],[SRS]],".",Tabla1[[#This Row],[AREA]],".",Tabla1[[#This Row],[TIPO]]))</f>
        <v>#REF!</v>
      </c>
      <c r="C82" s="131" t="e">
        <f>IF(Tabla1[[#This Row],[Código_Actividad]]="","",'[1]Formulario PPGR1'!#REF!)</f>
        <v>#REF!</v>
      </c>
      <c r="D82" s="131" t="e">
        <f>IF(Tabla1[[#This Row],[Código_Actividad]]="","",'[1]Formulario PPGR1'!#REF!)</f>
        <v>#REF!</v>
      </c>
      <c r="E82" s="131" t="e">
        <f>IF(Tabla1[[#This Row],[Código_Actividad]]="","",'[1]Formulario PPGR1'!#REF!)</f>
        <v>#REF!</v>
      </c>
      <c r="F82" s="131" t="e">
        <f>IF(Tabla1[[#This Row],[Código_Actividad]]="","",'[1]Formulario PPGR1'!#REF!)</f>
        <v>#REF!</v>
      </c>
      <c r="G82" s="141" t="s">
        <v>639</v>
      </c>
      <c r="H82" s="133" t="str">
        <f>IFERROR(VLOOKUP(Tabla1[[#This Row],[Código_Actividad]],'[1]Formulario PPGR2'!$H$8:$I$1048576,2,FALSE),"")</f>
        <v>Recibir, tramitar y responder las solicitudes de informacion de los ciudadanos</v>
      </c>
      <c r="I82" s="134">
        <f>IFERROR(VLOOKUP(Tabla1[[#This Row],[Código_Actividad]],[1]!Tabla2[[Código]:[Total de Acciones ]],15,FALSE),"")</f>
        <v>4</v>
      </c>
      <c r="J82" s="131" t="s">
        <v>671</v>
      </c>
      <c r="K82" s="131" t="str">
        <f>IFERROR(VLOOKUP($J82,[5]LSIns!$B$5:$C$45,2,FALSE),"")</f>
        <v>lsUtilesdeOficina</v>
      </c>
      <c r="L82" s="133" t="s">
        <v>677</v>
      </c>
      <c r="M82" s="131" t="str">
        <f>IFERROR(VLOOKUP($L82,[6]Insumos!$C$2:$F$517,2,FALSE),"")</f>
        <v>unidad</v>
      </c>
      <c r="N82" s="136">
        <v>2</v>
      </c>
      <c r="O82" s="139">
        <f>IFERROR(VLOOKUP($L82,[6]Insumos!$C$2:$F$517,3,FALSE),"")</f>
        <v>2700.0050000000001</v>
      </c>
      <c r="P82" s="138">
        <f>+Tabla1[[#This Row],[Precio Unitario]]*Tabla1[[#This Row],[Cantidad de Insumos]]</f>
        <v>5400.01</v>
      </c>
      <c r="Q82" s="140" t="str">
        <f>IFERROR(VLOOKUP($L82,[6]Insumos!$C$2:$F$517,4,FALSE),"")</f>
        <v xml:space="preserve">2.3.9.2.01 </v>
      </c>
      <c r="R82" s="135" t="s">
        <v>670</v>
      </c>
    </row>
    <row r="83" spans="2:18" ht="25.5" x14ac:dyDescent="0.25">
      <c r="B83" s="131" t="e">
        <f>IF(Tabla1[[#This Row],[Código_Actividad]]="","",CONCATENATE(Tabla1[[#This Row],[POA]],".",Tabla1[[#This Row],[SRS]],".",Tabla1[[#This Row],[AREA]],".",Tabla1[[#This Row],[TIPO]]))</f>
        <v>#REF!</v>
      </c>
      <c r="C83" s="131" t="e">
        <f>IF(Tabla1[[#This Row],[Código_Actividad]]="","",'[1]Formulario PPGR1'!#REF!)</f>
        <v>#REF!</v>
      </c>
      <c r="D83" s="131" t="e">
        <f>IF(Tabla1[[#This Row],[Código_Actividad]]="","",'[1]Formulario PPGR1'!#REF!)</f>
        <v>#REF!</v>
      </c>
      <c r="E83" s="131" t="e">
        <f>IF(Tabla1[[#This Row],[Código_Actividad]]="","",'[1]Formulario PPGR1'!#REF!)</f>
        <v>#REF!</v>
      </c>
      <c r="F83" s="131" t="e">
        <f>IF(Tabla1[[#This Row],[Código_Actividad]]="","",'[1]Formulario PPGR1'!#REF!)</f>
        <v>#REF!</v>
      </c>
      <c r="G83" s="141" t="s">
        <v>639</v>
      </c>
      <c r="H83" s="133" t="str">
        <f>IFERROR(VLOOKUP(Tabla1[[#This Row],[Código_Actividad]],'[1]Formulario PPGR2'!$H$8:$I$1048576,2,FALSE),"")</f>
        <v>Recibir, tramitar y responder las solicitudes de informacion de los ciudadanos</v>
      </c>
      <c r="I83" s="134">
        <f>IFERROR(VLOOKUP(Tabla1[[#This Row],[Código_Actividad]],[1]!Tabla2[[Código]:[Total de Acciones ]],15,FALSE),"")</f>
        <v>4</v>
      </c>
      <c r="J83" s="131" t="s">
        <v>671</v>
      </c>
      <c r="K83" s="131" t="str">
        <f>IFERROR(VLOOKUP($J83,[5]LSIns!$B$5:$C$45,2,FALSE),"")</f>
        <v>lsUtilesdeOficina</v>
      </c>
      <c r="L83" s="133" t="s">
        <v>672</v>
      </c>
      <c r="M83" s="131" t="str">
        <f>IFERROR(VLOOKUP($L83,[6]Insumos!$C$2:$F$517,2,FALSE),"")</f>
        <v>Caja</v>
      </c>
      <c r="N83" s="136">
        <v>2</v>
      </c>
      <c r="O83" s="139">
        <f>IFERROR(VLOOKUP($L83,[6]Insumos!$C$2:$F$517,3,FALSE),"")</f>
        <v>71.98</v>
      </c>
      <c r="P83" s="138">
        <f>+Tabla1[[#This Row],[Precio Unitario]]*Tabla1[[#This Row],[Cantidad de Insumos]]</f>
        <v>143.96</v>
      </c>
      <c r="Q83" s="140" t="str">
        <f>IFERROR(VLOOKUP($L83,[6]Insumos!$C$2:$F$517,4,FALSE),"")</f>
        <v xml:space="preserve">2.3.9.2.01 </v>
      </c>
      <c r="R83" s="135" t="s">
        <v>670</v>
      </c>
    </row>
    <row r="84" spans="2:18" ht="38.25" x14ac:dyDescent="0.25">
      <c r="B84" s="131" t="e">
        <f>IF(Tabla1[[#This Row],[Código_Actividad]]="","",CONCATENATE(Tabla1[[#This Row],[POA]],".",Tabla1[[#This Row],[SRS]],".",Tabla1[[#This Row],[AREA]],".",Tabla1[[#This Row],[TIPO]]))</f>
        <v>#REF!</v>
      </c>
      <c r="C84" s="131" t="e">
        <f>IF(Tabla1[[#This Row],[Código_Actividad]]="","",'[1]Formulario PPGR1'!#REF!)</f>
        <v>#REF!</v>
      </c>
      <c r="D84" s="131" t="e">
        <f>IF(Tabla1[[#This Row],[Código_Actividad]]="","",'[1]Formulario PPGR1'!#REF!)</f>
        <v>#REF!</v>
      </c>
      <c r="E84" s="131" t="e">
        <f>IF(Tabla1[[#This Row],[Código_Actividad]]="","",'[1]Formulario PPGR1'!#REF!)</f>
        <v>#REF!</v>
      </c>
      <c r="F84" s="131" t="e">
        <f>IF(Tabla1[[#This Row],[Código_Actividad]]="","",'[1]Formulario PPGR1'!#REF!)</f>
        <v>#REF!</v>
      </c>
      <c r="G84" s="141" t="s">
        <v>641</v>
      </c>
      <c r="H84" s="133" t="str">
        <f>IFERROR(VLOOKUP(Tabla1[[#This Row],[Código_Actividad]],'[1]Formulario PPGR2'!$H$8:$I$1048576,2,FALSE),"")</f>
        <v>Taller Etica del servidor publico</v>
      </c>
      <c r="I84" s="134">
        <f>IFERROR(VLOOKUP(Tabla1[[#This Row],[Código_Actividad]],[1]!Tabla2[[Código]:[Total de Acciones ]],15,FALSE),"")</f>
        <v>1</v>
      </c>
      <c r="J84" s="131" t="s">
        <v>673</v>
      </c>
      <c r="K84" s="131" t="str">
        <f>IFERROR(VLOOKUP($J84,[5]LSIns!$B$5:$C$45,2,FALSE),"")</f>
        <v>lsAlimentosyBebidas</v>
      </c>
      <c r="L84" s="133" t="s">
        <v>682</v>
      </c>
      <c r="M84" s="131" t="str">
        <f>IFERROR(VLOOKUP($L84,[6]Insumos!$C$2:$F$517,2,FALSE),"")</f>
        <v>unidad</v>
      </c>
      <c r="N84" s="136">
        <v>1</v>
      </c>
      <c r="O84" s="139">
        <f>IFERROR(VLOOKUP($L84,[6]Insumos!$C$2:$F$517,3,FALSE),"")</f>
        <v>29393.8</v>
      </c>
      <c r="P84" s="138">
        <f>+Tabla1[[#This Row],[Precio Unitario]]*Tabla1[[#This Row],[Cantidad de Insumos]]</f>
        <v>29393.8</v>
      </c>
      <c r="Q84" s="140" t="str">
        <f>IFERROR(VLOOKUP($L84,[6]Insumos!$C$2:$F$517,4,FALSE),"")</f>
        <v>2.3.1.1.01</v>
      </c>
      <c r="R84" s="135" t="s">
        <v>670</v>
      </c>
    </row>
    <row r="85" spans="2:18" ht="38.25" x14ac:dyDescent="0.25">
      <c r="B85" s="131" t="e">
        <f>IF(Tabla1[[#This Row],[Código_Actividad]]="","",CONCATENATE(Tabla1[[#This Row],[POA]],".",Tabla1[[#This Row],[SRS]],".",Tabla1[[#This Row],[AREA]],".",Tabla1[[#This Row],[TIPO]]))</f>
        <v>#REF!</v>
      </c>
      <c r="C85" s="131" t="e">
        <f>IF(Tabla1[[#This Row],[Código_Actividad]]="","",'[1]Formulario PPGR1'!#REF!)</f>
        <v>#REF!</v>
      </c>
      <c r="D85" s="131" t="e">
        <f>IF(Tabla1[[#This Row],[Código_Actividad]]="","",'[1]Formulario PPGR1'!#REF!)</f>
        <v>#REF!</v>
      </c>
      <c r="E85" s="131" t="e">
        <f>IF(Tabla1[[#This Row],[Código_Actividad]]="","",'[1]Formulario PPGR1'!#REF!)</f>
        <v>#REF!</v>
      </c>
      <c r="F85" s="131" t="e">
        <f>IF(Tabla1[[#This Row],[Código_Actividad]]="","",'[1]Formulario PPGR1'!#REF!)</f>
        <v>#REF!</v>
      </c>
      <c r="G85" s="141" t="s">
        <v>641</v>
      </c>
      <c r="H85" s="133" t="str">
        <f>IFERROR(VLOOKUP(Tabla1[[#This Row],[Código_Actividad]],'[1]Formulario PPGR2'!$H$8:$I$1048576,2,FALSE),"")</f>
        <v>Taller Etica del servidor publico</v>
      </c>
      <c r="I85" s="134">
        <f>IFERROR(VLOOKUP(Tabla1[[#This Row],[Código_Actividad]],[1]!Tabla2[[Código]:[Total de Acciones ]],15,FALSE),"")</f>
        <v>1</v>
      </c>
      <c r="J85" s="131" t="s">
        <v>673</v>
      </c>
      <c r="K85" s="131" t="str">
        <f>IFERROR(VLOOKUP($J85,[5]LSIns!$B$5:$C$45,2,FALSE),"")</f>
        <v>lsAlimentosyBebidas</v>
      </c>
      <c r="L85" s="133" t="s">
        <v>681</v>
      </c>
      <c r="M85" s="131" t="str">
        <f>IFERROR(VLOOKUP($L85,[6]Insumos!$C$2:$F$517,2,FALSE),"")</f>
        <v>unidad</v>
      </c>
      <c r="N85" s="136">
        <v>1</v>
      </c>
      <c r="O85" s="139">
        <f>IFERROR(VLOOKUP($L85,[6]Insumos!$C$2:$F$517,3,FALSE),"")</f>
        <v>61419</v>
      </c>
      <c r="P85" s="138">
        <f>+Tabla1[[#This Row],[Precio Unitario]]*Tabla1[[#This Row],[Cantidad de Insumos]]</f>
        <v>61419</v>
      </c>
      <c r="Q85" s="140" t="str">
        <f>IFERROR(VLOOKUP($L85,[6]Insumos!$C$2:$F$517,4,FALSE),"")</f>
        <v>2.3.1.1.01</v>
      </c>
      <c r="R85" s="135" t="s">
        <v>670</v>
      </c>
    </row>
    <row r="86" spans="2:18" x14ac:dyDescent="0.25">
      <c r="B86" s="131" t="e">
        <f>IF(Tabla1[[#This Row],[Código_Actividad]]="","",CONCATENATE(Tabla1[[#This Row],[POA]],".",Tabla1[[#This Row],[SRS]],".",Tabla1[[#This Row],[AREA]],".",Tabla1[[#This Row],[TIPO]]))</f>
        <v>#REF!</v>
      </c>
      <c r="C86" s="131" t="e">
        <f>IF(Tabla1[[#This Row],[Código_Actividad]]="","",'[1]Formulario PPGR1'!#REF!)</f>
        <v>#REF!</v>
      </c>
      <c r="D86" s="131" t="e">
        <f>IF(Tabla1[[#This Row],[Código_Actividad]]="","",'[1]Formulario PPGR1'!#REF!)</f>
        <v>#REF!</v>
      </c>
      <c r="E86" s="131" t="e">
        <f>IF(Tabla1[[#This Row],[Código_Actividad]]="","",'[1]Formulario PPGR1'!#REF!)</f>
        <v>#REF!</v>
      </c>
      <c r="F86" s="131" t="e">
        <f>IF(Tabla1[[#This Row],[Código_Actividad]]="","",'[1]Formulario PPGR1'!#REF!)</f>
        <v>#REF!</v>
      </c>
      <c r="G86" s="141" t="s">
        <v>641</v>
      </c>
      <c r="H86" s="133" t="str">
        <f>IFERROR(VLOOKUP(Tabla1[[#This Row],[Código_Actividad]],'[1]Formulario PPGR2'!$H$8:$I$1048576,2,FALSE),"")</f>
        <v>Taller Etica del servidor publico</v>
      </c>
      <c r="I86" s="134">
        <f>IFERROR(VLOOKUP(Tabla1[[#This Row],[Código_Actividad]],[1]!Tabla2[[Código]:[Total de Acciones ]],15,FALSE),"")</f>
        <v>1</v>
      </c>
      <c r="J86" s="131" t="s">
        <v>668</v>
      </c>
      <c r="K86" s="131" t="str">
        <f>IFERROR(VLOOKUP($J86,[5]LSIns!$B$5:$C$45,2,FALSE),"")</f>
        <v>lsProductosdePapel</v>
      </c>
      <c r="L86" s="133" t="s">
        <v>669</v>
      </c>
      <c r="M86" s="131" t="str">
        <f>IFERROR(VLOOKUP($L86,[6]Insumos!$C$2:$F$517,2,FALSE),"")</f>
        <v>resma</v>
      </c>
      <c r="N86" s="136">
        <v>1</v>
      </c>
      <c r="O86" s="139">
        <f>IFERROR(VLOOKUP($L86,[6]Insumos!$C$2:$F$517,3,FALSE),"")</f>
        <v>139.24</v>
      </c>
      <c r="P86" s="138">
        <f>+Tabla1[[#This Row],[Precio Unitario]]*Tabla1[[#This Row],[Cantidad de Insumos]]</f>
        <v>139.24</v>
      </c>
      <c r="Q86" s="140" t="str">
        <f>IFERROR(VLOOKUP($L86,[6]Insumos!$C$2:$F$517,4,FALSE),"")</f>
        <v>2.3.3.1.01</v>
      </c>
      <c r="R86" s="135" t="s">
        <v>670</v>
      </c>
    </row>
    <row r="87" spans="2:18" x14ac:dyDescent="0.25">
      <c r="B87" s="131" t="e">
        <f>IF(Tabla1[[#This Row],[Código_Actividad]]="","",CONCATENATE(Tabla1[[#This Row],[POA]],".",Tabla1[[#This Row],[SRS]],".",Tabla1[[#This Row],[AREA]],".",Tabla1[[#This Row],[TIPO]]))</f>
        <v>#REF!</v>
      </c>
      <c r="C87" s="131" t="e">
        <f>IF(Tabla1[[#This Row],[Código_Actividad]]="","",'[1]Formulario PPGR1'!#REF!)</f>
        <v>#REF!</v>
      </c>
      <c r="D87" s="131" t="e">
        <f>IF(Tabla1[[#This Row],[Código_Actividad]]="","",'[1]Formulario PPGR1'!#REF!)</f>
        <v>#REF!</v>
      </c>
      <c r="E87" s="131" t="e">
        <f>IF(Tabla1[[#This Row],[Código_Actividad]]="","",'[1]Formulario PPGR1'!#REF!)</f>
        <v>#REF!</v>
      </c>
      <c r="F87" s="131" t="e">
        <f>IF(Tabla1[[#This Row],[Código_Actividad]]="","",'[1]Formulario PPGR1'!#REF!)</f>
        <v>#REF!</v>
      </c>
      <c r="G87" s="141" t="s">
        <v>641</v>
      </c>
      <c r="H87" s="133" t="str">
        <f>IFERROR(VLOOKUP(Tabla1[[#This Row],[Código_Actividad]],'[1]Formulario PPGR2'!$H$8:$I$1048576,2,FALSE),"")</f>
        <v>Taller Etica del servidor publico</v>
      </c>
      <c r="I87" s="134">
        <f>IFERROR(VLOOKUP(Tabla1[[#This Row],[Código_Actividad]],[1]!Tabla2[[Código]:[Total de Acciones ]],15,FALSE),"")</f>
        <v>1</v>
      </c>
      <c r="J87" s="131" t="s">
        <v>671</v>
      </c>
      <c r="K87" s="131" t="str">
        <f>IFERROR(VLOOKUP($J87,[5]LSIns!$B$5:$C$45,2,FALSE),"")</f>
        <v>lsUtilesdeOficina</v>
      </c>
      <c r="L87" s="133" t="s">
        <v>677</v>
      </c>
      <c r="M87" s="131" t="str">
        <f>IFERROR(VLOOKUP($L87,[6]Insumos!$C$2:$F$517,2,FALSE),"")</f>
        <v>unidad</v>
      </c>
      <c r="N87" s="136">
        <v>1</v>
      </c>
      <c r="O87" s="139">
        <f>IFERROR(VLOOKUP($L87,[6]Insumos!$C$2:$F$517,3,FALSE),"")</f>
        <v>2700.0050000000001</v>
      </c>
      <c r="P87" s="138">
        <f>+Tabla1[[#This Row],[Precio Unitario]]*Tabla1[[#This Row],[Cantidad de Insumos]]</f>
        <v>2700.0050000000001</v>
      </c>
      <c r="Q87" s="140" t="str">
        <f>IFERROR(VLOOKUP($L87,[6]Insumos!$C$2:$F$517,4,FALSE),"")</f>
        <v xml:space="preserve">2.3.9.2.01 </v>
      </c>
      <c r="R87" s="135" t="s">
        <v>670</v>
      </c>
    </row>
    <row r="88" spans="2:18" x14ac:dyDescent="0.25">
      <c r="B88" s="131" t="e">
        <f>IF(Tabla1[[#This Row],[Código_Actividad]]="","",CONCATENATE(Tabla1[[#This Row],[POA]],".",Tabla1[[#This Row],[SRS]],".",Tabla1[[#This Row],[AREA]],".",Tabla1[[#This Row],[TIPO]]))</f>
        <v>#REF!</v>
      </c>
      <c r="C88" s="131" t="e">
        <f>IF(Tabla1[[#This Row],[Código_Actividad]]="","",'[1]Formulario PPGR1'!#REF!)</f>
        <v>#REF!</v>
      </c>
      <c r="D88" s="131" t="e">
        <f>IF(Tabla1[[#This Row],[Código_Actividad]]="","",'[1]Formulario PPGR1'!#REF!)</f>
        <v>#REF!</v>
      </c>
      <c r="E88" s="131" t="e">
        <f>IF(Tabla1[[#This Row],[Código_Actividad]]="","",'[1]Formulario PPGR1'!#REF!)</f>
        <v>#REF!</v>
      </c>
      <c r="F88" s="131" t="e">
        <f>IF(Tabla1[[#This Row],[Código_Actividad]]="","",'[1]Formulario PPGR1'!#REF!)</f>
        <v>#REF!</v>
      </c>
      <c r="G88" s="141" t="s">
        <v>641</v>
      </c>
      <c r="H88" s="133" t="str">
        <f>IFERROR(VLOOKUP(Tabla1[[#This Row],[Código_Actividad]],'[1]Formulario PPGR2'!$H$8:$I$1048576,2,FALSE),"")</f>
        <v>Taller Etica del servidor publico</v>
      </c>
      <c r="I88" s="134">
        <f>IFERROR(VLOOKUP(Tabla1[[#This Row],[Código_Actividad]],[1]!Tabla2[[Código]:[Total de Acciones ]],15,FALSE),"")</f>
        <v>1</v>
      </c>
      <c r="J88" s="131" t="s">
        <v>671</v>
      </c>
      <c r="K88" s="131" t="str">
        <f>IFERROR(VLOOKUP($J88,[5]LSIns!$B$5:$C$45,2,FALSE),"")</f>
        <v>lsUtilesdeOficina</v>
      </c>
      <c r="L88" s="133" t="s">
        <v>672</v>
      </c>
      <c r="M88" s="131" t="str">
        <f>IFERROR(VLOOKUP($L88,[6]Insumos!$C$2:$F$517,2,FALSE),"")</f>
        <v>Caja</v>
      </c>
      <c r="N88" s="136">
        <v>5</v>
      </c>
      <c r="O88" s="139">
        <f>IFERROR(VLOOKUP($L88,[6]Insumos!$C$2:$F$517,3,FALSE),"")</f>
        <v>71.98</v>
      </c>
      <c r="P88" s="138">
        <f>+Tabla1[[#This Row],[Precio Unitario]]*Tabla1[[#This Row],[Cantidad de Insumos]]</f>
        <v>359.90000000000003</v>
      </c>
      <c r="Q88" s="140" t="str">
        <f>IFERROR(VLOOKUP($L88,[6]Insumos!$C$2:$F$517,4,FALSE),"")</f>
        <v xml:space="preserve">2.3.9.2.01 </v>
      </c>
      <c r="R88" s="135" t="s">
        <v>670</v>
      </c>
    </row>
    <row r="89" spans="2:18" x14ac:dyDescent="0.25">
      <c r="B89" s="131" t="e">
        <f>IF(Tabla1[[#This Row],[Código_Actividad]]="","",CONCATENATE(Tabla1[[#This Row],[POA]],".",Tabla1[[#This Row],[SRS]],".",Tabla1[[#This Row],[AREA]],".",Tabla1[[#This Row],[TIPO]]))</f>
        <v>#REF!</v>
      </c>
      <c r="C89" s="131" t="e">
        <f>IF(Tabla1[[#This Row],[Código_Actividad]]="","",'[1]Formulario PPGR1'!#REF!)</f>
        <v>#REF!</v>
      </c>
      <c r="D89" s="131" t="e">
        <f>IF(Tabla1[[#This Row],[Código_Actividad]]="","",'[1]Formulario PPGR1'!#REF!)</f>
        <v>#REF!</v>
      </c>
      <c r="E89" s="131" t="e">
        <f>IF(Tabla1[[#This Row],[Código_Actividad]]="","",'[1]Formulario PPGR1'!#REF!)</f>
        <v>#REF!</v>
      </c>
      <c r="F89" s="131" t="e">
        <f>IF(Tabla1[[#This Row],[Código_Actividad]]="","",'[1]Formulario PPGR1'!#REF!)</f>
        <v>#REF!</v>
      </c>
      <c r="G89" s="141" t="s">
        <v>641</v>
      </c>
      <c r="H89" s="133" t="str">
        <f>IFERROR(VLOOKUP(Tabla1[[#This Row],[Código_Actividad]],'[1]Formulario PPGR2'!$H$8:$I$1048576,2,FALSE),"")</f>
        <v>Taller Etica del servidor publico</v>
      </c>
      <c r="I89" s="134">
        <f>IFERROR(VLOOKUP(Tabla1[[#This Row],[Código_Actividad]],[1]!Tabla2[[Código]:[Total de Acciones ]],15,FALSE),"")</f>
        <v>1</v>
      </c>
      <c r="J89" s="131" t="s">
        <v>668</v>
      </c>
      <c r="K89" s="131" t="str">
        <f>IFERROR(VLOOKUP($J89,[5]LSIns!$B$5:$C$45,2,FALSE),"")</f>
        <v>lsProductosdePapel</v>
      </c>
      <c r="L89" s="133" t="s">
        <v>698</v>
      </c>
      <c r="M89" s="131" t="str">
        <f>IFERROR(VLOOKUP($L89,[6]Insumos!$C$2:$F$517,2,FALSE),"")</f>
        <v>Caja</v>
      </c>
      <c r="N89" s="136">
        <v>1</v>
      </c>
      <c r="O89" s="139">
        <f>IFERROR(VLOOKUP($L89,[6]Insumos!$C$2:$F$517,3,FALSE),"")</f>
        <v>175.82</v>
      </c>
      <c r="P89" s="138">
        <f>+Tabla1[[#This Row],[Precio Unitario]]*Tabla1[[#This Row],[Cantidad de Insumos]]</f>
        <v>175.82</v>
      </c>
      <c r="Q89" s="140" t="str">
        <f>IFERROR(VLOOKUP($L89,[6]Insumos!$C$2:$F$517,4,FALSE),"")</f>
        <v>2.3.3.2.01</v>
      </c>
      <c r="R89" s="135" t="s">
        <v>670</v>
      </c>
    </row>
    <row r="90" spans="2:18" ht="38.25" x14ac:dyDescent="0.25">
      <c r="B90" s="131" t="e">
        <f>IF(Tabla1[[#This Row],[Código_Actividad]]="","",CONCATENATE(Tabla1[[#This Row],[POA]],".",Tabla1[[#This Row],[SRS]],".",Tabla1[[#This Row],[AREA]],".",Tabla1[[#This Row],[TIPO]]))</f>
        <v>#REF!</v>
      </c>
      <c r="C90" s="131" t="e">
        <f>IF(Tabla1[[#This Row],[Código_Actividad]]="","",'[1]Formulario PPGR1'!#REF!)</f>
        <v>#REF!</v>
      </c>
      <c r="D90" s="131" t="e">
        <f>IF(Tabla1[[#This Row],[Código_Actividad]]="","",'[1]Formulario PPGR1'!#REF!)</f>
        <v>#REF!</v>
      </c>
      <c r="E90" s="131" t="e">
        <f>IF(Tabla1[[#This Row],[Código_Actividad]]="","",'[1]Formulario PPGR1'!#REF!)</f>
        <v>#REF!</v>
      </c>
      <c r="F90" s="131" t="e">
        <f>IF(Tabla1[[#This Row],[Código_Actividad]]="","",'[1]Formulario PPGR1'!#REF!)</f>
        <v>#REF!</v>
      </c>
      <c r="G90" s="141" t="s">
        <v>643</v>
      </c>
      <c r="H90" s="133" t="str">
        <f>IFERROR(VLOOKUP(Tabla1[[#This Row],[Código_Actividad]],'[1]Formulario PPGR2'!$H$8:$I$1048576,2,FALSE),"")</f>
        <v>Taller Conflictos de Intereses y Anticorrupcion</v>
      </c>
      <c r="I90" s="134">
        <f>IFERROR(VLOOKUP(Tabla1[[#This Row],[Código_Actividad]],[1]!Tabla2[[Código]:[Total de Acciones ]],15,FALSE),"")</f>
        <v>1</v>
      </c>
      <c r="J90" s="131" t="s">
        <v>673</v>
      </c>
      <c r="K90" s="131" t="str">
        <f>IFERROR(VLOOKUP($J90,[5]LSIns!$B$5:$C$45,2,FALSE),"")</f>
        <v>lsAlimentosyBebidas</v>
      </c>
      <c r="L90" s="133" t="s">
        <v>682</v>
      </c>
      <c r="M90" s="131" t="str">
        <f>IFERROR(VLOOKUP($L90,[6]Insumos!$C$2:$F$517,2,FALSE),"")</f>
        <v>unidad</v>
      </c>
      <c r="N90" s="136">
        <v>1</v>
      </c>
      <c r="O90" s="139">
        <f>IFERROR(VLOOKUP($L90,[6]Insumos!$C$2:$F$517,3,FALSE),"")</f>
        <v>29393.8</v>
      </c>
      <c r="P90" s="138">
        <f>+Tabla1[[#This Row],[Precio Unitario]]*Tabla1[[#This Row],[Cantidad de Insumos]]</f>
        <v>29393.8</v>
      </c>
      <c r="Q90" s="140" t="str">
        <f>IFERROR(VLOOKUP($L90,[6]Insumos!$C$2:$F$517,4,FALSE),"")</f>
        <v>2.3.1.1.01</v>
      </c>
      <c r="R90" s="135" t="s">
        <v>670</v>
      </c>
    </row>
    <row r="91" spans="2:18" ht="38.25" x14ac:dyDescent="0.25">
      <c r="B91" s="131" t="e">
        <f>IF(Tabla1[[#This Row],[Código_Actividad]]="","",CONCATENATE(Tabla1[[#This Row],[POA]],".",Tabla1[[#This Row],[SRS]],".",Tabla1[[#This Row],[AREA]],".",Tabla1[[#This Row],[TIPO]]))</f>
        <v>#REF!</v>
      </c>
      <c r="C91" s="131" t="e">
        <f>IF(Tabla1[[#This Row],[Código_Actividad]]="","",'[1]Formulario PPGR1'!#REF!)</f>
        <v>#REF!</v>
      </c>
      <c r="D91" s="131" t="e">
        <f>IF(Tabla1[[#This Row],[Código_Actividad]]="","",'[1]Formulario PPGR1'!#REF!)</f>
        <v>#REF!</v>
      </c>
      <c r="E91" s="131" t="e">
        <f>IF(Tabla1[[#This Row],[Código_Actividad]]="","",'[1]Formulario PPGR1'!#REF!)</f>
        <v>#REF!</v>
      </c>
      <c r="F91" s="131" t="e">
        <f>IF(Tabla1[[#This Row],[Código_Actividad]]="","",'[1]Formulario PPGR1'!#REF!)</f>
        <v>#REF!</v>
      </c>
      <c r="G91" s="141" t="s">
        <v>643</v>
      </c>
      <c r="H91" s="133" t="str">
        <f>IFERROR(VLOOKUP(Tabla1[[#This Row],[Código_Actividad]],'[1]Formulario PPGR2'!$H$8:$I$1048576,2,FALSE),"")</f>
        <v>Taller Conflictos de Intereses y Anticorrupcion</v>
      </c>
      <c r="I91" s="134">
        <f>IFERROR(VLOOKUP(Tabla1[[#This Row],[Código_Actividad]],[1]!Tabla2[[Código]:[Total de Acciones ]],15,FALSE),"")</f>
        <v>1</v>
      </c>
      <c r="J91" s="131" t="s">
        <v>673</v>
      </c>
      <c r="K91" s="131" t="str">
        <f>IFERROR(VLOOKUP($J91,[5]LSIns!$B$5:$C$45,2,FALSE),"")</f>
        <v>lsAlimentosyBebidas</v>
      </c>
      <c r="L91" s="133" t="s">
        <v>681</v>
      </c>
      <c r="M91" s="131" t="str">
        <f>IFERROR(VLOOKUP($L91,[6]Insumos!$C$2:$F$517,2,FALSE),"")</f>
        <v>unidad</v>
      </c>
      <c r="N91" s="136">
        <v>1</v>
      </c>
      <c r="O91" s="139">
        <f>IFERROR(VLOOKUP($L91,[6]Insumos!$C$2:$F$517,3,FALSE),"")</f>
        <v>61419</v>
      </c>
      <c r="P91" s="138">
        <f>+Tabla1[[#This Row],[Precio Unitario]]*Tabla1[[#This Row],[Cantidad de Insumos]]</f>
        <v>61419</v>
      </c>
      <c r="Q91" s="140" t="str">
        <f>IFERROR(VLOOKUP($L91,[6]Insumos!$C$2:$F$517,4,FALSE),"")</f>
        <v>2.3.1.1.01</v>
      </c>
      <c r="R91" s="135" t="s">
        <v>670</v>
      </c>
    </row>
    <row r="92" spans="2:18" x14ac:dyDescent="0.25">
      <c r="B92" s="131" t="e">
        <f>IF(Tabla1[[#This Row],[Código_Actividad]]="","",CONCATENATE(Tabla1[[#This Row],[POA]],".",Tabla1[[#This Row],[SRS]],".",Tabla1[[#This Row],[AREA]],".",Tabla1[[#This Row],[TIPO]]))</f>
        <v>#REF!</v>
      </c>
      <c r="C92" s="131" t="e">
        <f>IF(Tabla1[[#This Row],[Código_Actividad]]="","",'[1]Formulario PPGR1'!#REF!)</f>
        <v>#REF!</v>
      </c>
      <c r="D92" s="131" t="e">
        <f>IF(Tabla1[[#This Row],[Código_Actividad]]="","",'[1]Formulario PPGR1'!#REF!)</f>
        <v>#REF!</v>
      </c>
      <c r="E92" s="131" t="e">
        <f>IF(Tabla1[[#This Row],[Código_Actividad]]="","",'[1]Formulario PPGR1'!#REF!)</f>
        <v>#REF!</v>
      </c>
      <c r="F92" s="131" t="e">
        <f>IF(Tabla1[[#This Row],[Código_Actividad]]="","",'[1]Formulario PPGR1'!#REF!)</f>
        <v>#REF!</v>
      </c>
      <c r="G92" s="141" t="s">
        <v>643</v>
      </c>
      <c r="H92" s="133" t="str">
        <f>IFERROR(VLOOKUP(Tabla1[[#This Row],[Código_Actividad]],'[1]Formulario PPGR2'!$H$8:$I$1048576,2,FALSE),"")</f>
        <v>Taller Conflictos de Intereses y Anticorrupcion</v>
      </c>
      <c r="I92" s="134">
        <f>IFERROR(VLOOKUP(Tabla1[[#This Row],[Código_Actividad]],[1]!Tabla2[[Código]:[Total de Acciones ]],15,FALSE),"")</f>
        <v>1</v>
      </c>
      <c r="J92" s="131" t="s">
        <v>668</v>
      </c>
      <c r="K92" s="131" t="str">
        <f>IFERROR(VLOOKUP($J92,[5]LSIns!$B$5:$C$45,2,FALSE),"")</f>
        <v>lsProductosdePapel</v>
      </c>
      <c r="L92" s="133" t="s">
        <v>669</v>
      </c>
      <c r="M92" s="131" t="str">
        <f>IFERROR(VLOOKUP($L92,[6]Insumos!$C$2:$F$517,2,FALSE),"")</f>
        <v>resma</v>
      </c>
      <c r="N92" s="136">
        <v>1</v>
      </c>
      <c r="O92" s="139">
        <f>IFERROR(VLOOKUP($L92,[6]Insumos!$C$2:$F$517,3,FALSE),"")</f>
        <v>139.24</v>
      </c>
      <c r="P92" s="138">
        <f>+Tabla1[[#This Row],[Precio Unitario]]*Tabla1[[#This Row],[Cantidad de Insumos]]</f>
        <v>139.24</v>
      </c>
      <c r="Q92" s="140" t="str">
        <f>IFERROR(VLOOKUP($L92,[6]Insumos!$C$2:$F$517,4,FALSE),"")</f>
        <v>2.3.3.1.01</v>
      </c>
      <c r="R92" s="135" t="s">
        <v>670</v>
      </c>
    </row>
    <row r="93" spans="2:18" x14ac:dyDescent="0.25">
      <c r="B93" s="131" t="e">
        <f>IF(Tabla1[[#This Row],[Código_Actividad]]="","",CONCATENATE(Tabla1[[#This Row],[POA]],".",Tabla1[[#This Row],[SRS]],".",Tabla1[[#This Row],[AREA]],".",Tabla1[[#This Row],[TIPO]]))</f>
        <v>#REF!</v>
      </c>
      <c r="C93" s="131" t="e">
        <f>IF(Tabla1[[#This Row],[Código_Actividad]]="","",'[1]Formulario PPGR1'!#REF!)</f>
        <v>#REF!</v>
      </c>
      <c r="D93" s="131" t="e">
        <f>IF(Tabla1[[#This Row],[Código_Actividad]]="","",'[1]Formulario PPGR1'!#REF!)</f>
        <v>#REF!</v>
      </c>
      <c r="E93" s="131" t="e">
        <f>IF(Tabla1[[#This Row],[Código_Actividad]]="","",'[1]Formulario PPGR1'!#REF!)</f>
        <v>#REF!</v>
      </c>
      <c r="F93" s="131" t="e">
        <f>IF(Tabla1[[#This Row],[Código_Actividad]]="","",'[1]Formulario PPGR1'!#REF!)</f>
        <v>#REF!</v>
      </c>
      <c r="G93" s="141" t="s">
        <v>643</v>
      </c>
      <c r="H93" s="133" t="str">
        <f>IFERROR(VLOOKUP(Tabla1[[#This Row],[Código_Actividad]],'[1]Formulario PPGR2'!$H$8:$I$1048576,2,FALSE),"")</f>
        <v>Taller Conflictos de Intereses y Anticorrupcion</v>
      </c>
      <c r="I93" s="134">
        <f>IFERROR(VLOOKUP(Tabla1[[#This Row],[Código_Actividad]],[1]!Tabla2[[Código]:[Total de Acciones ]],15,FALSE),"")</f>
        <v>1</v>
      </c>
      <c r="J93" s="131" t="s">
        <v>671</v>
      </c>
      <c r="K93" s="131" t="str">
        <f>IFERROR(VLOOKUP($J93,[5]LSIns!$B$5:$C$45,2,FALSE),"")</f>
        <v>lsUtilesdeOficina</v>
      </c>
      <c r="L93" s="133" t="s">
        <v>677</v>
      </c>
      <c r="M93" s="131" t="str">
        <f>IFERROR(VLOOKUP($L93,[6]Insumos!$C$2:$F$517,2,FALSE),"")</f>
        <v>unidad</v>
      </c>
      <c r="N93" s="136">
        <v>1</v>
      </c>
      <c r="O93" s="139">
        <f>IFERROR(VLOOKUP($L93,[6]Insumos!$C$2:$F$517,3,FALSE),"")</f>
        <v>2700.0050000000001</v>
      </c>
      <c r="P93" s="138">
        <f>+Tabla1[[#This Row],[Precio Unitario]]*Tabla1[[#This Row],[Cantidad de Insumos]]</f>
        <v>2700.0050000000001</v>
      </c>
      <c r="Q93" s="140" t="str">
        <f>IFERROR(VLOOKUP($L93,[6]Insumos!$C$2:$F$517,4,FALSE),"")</f>
        <v xml:space="preserve">2.3.9.2.01 </v>
      </c>
      <c r="R93" s="135" t="s">
        <v>670</v>
      </c>
    </row>
    <row r="94" spans="2:18" x14ac:dyDescent="0.25">
      <c r="B94" s="131" t="e">
        <f>IF(Tabla1[[#This Row],[Código_Actividad]]="","",CONCATENATE(Tabla1[[#This Row],[POA]],".",Tabla1[[#This Row],[SRS]],".",Tabla1[[#This Row],[AREA]],".",Tabla1[[#This Row],[TIPO]]))</f>
        <v>#REF!</v>
      </c>
      <c r="C94" s="131" t="e">
        <f>IF(Tabla1[[#This Row],[Código_Actividad]]="","",'[1]Formulario PPGR1'!#REF!)</f>
        <v>#REF!</v>
      </c>
      <c r="D94" s="131" t="e">
        <f>IF(Tabla1[[#This Row],[Código_Actividad]]="","",'[1]Formulario PPGR1'!#REF!)</f>
        <v>#REF!</v>
      </c>
      <c r="E94" s="131" t="e">
        <f>IF(Tabla1[[#This Row],[Código_Actividad]]="","",'[1]Formulario PPGR1'!#REF!)</f>
        <v>#REF!</v>
      </c>
      <c r="F94" s="131" t="e">
        <f>IF(Tabla1[[#This Row],[Código_Actividad]]="","",'[1]Formulario PPGR1'!#REF!)</f>
        <v>#REF!</v>
      </c>
      <c r="G94" s="141" t="s">
        <v>643</v>
      </c>
      <c r="H94" s="133" t="str">
        <f>IFERROR(VLOOKUP(Tabla1[[#This Row],[Código_Actividad]],'[1]Formulario PPGR2'!$H$8:$I$1048576,2,FALSE),"")</f>
        <v>Taller Conflictos de Intereses y Anticorrupcion</v>
      </c>
      <c r="I94" s="134">
        <f>IFERROR(VLOOKUP(Tabla1[[#This Row],[Código_Actividad]],[1]!Tabla2[[Código]:[Total de Acciones ]],15,FALSE),"")</f>
        <v>1</v>
      </c>
      <c r="J94" s="131" t="s">
        <v>671</v>
      </c>
      <c r="K94" s="131" t="str">
        <f>IFERROR(VLOOKUP($J94,[5]LSIns!$B$5:$C$45,2,FALSE),"")</f>
        <v>lsUtilesdeOficina</v>
      </c>
      <c r="L94" s="133" t="s">
        <v>672</v>
      </c>
      <c r="M94" s="131" t="str">
        <f>IFERROR(VLOOKUP($L94,[6]Insumos!$C$2:$F$517,2,FALSE),"")</f>
        <v>Caja</v>
      </c>
      <c r="N94" s="136">
        <v>5</v>
      </c>
      <c r="O94" s="139">
        <f>IFERROR(VLOOKUP($L94,[6]Insumos!$C$2:$F$517,3,FALSE),"")</f>
        <v>71.98</v>
      </c>
      <c r="P94" s="138">
        <f>+Tabla1[[#This Row],[Precio Unitario]]*Tabla1[[#This Row],[Cantidad de Insumos]]</f>
        <v>359.90000000000003</v>
      </c>
      <c r="Q94" s="140" t="str">
        <f>IFERROR(VLOOKUP($L94,[6]Insumos!$C$2:$F$517,4,FALSE),"")</f>
        <v xml:space="preserve">2.3.9.2.01 </v>
      </c>
      <c r="R94" s="135" t="s">
        <v>670</v>
      </c>
    </row>
    <row r="95" spans="2:18" x14ac:dyDescent="0.25">
      <c r="B95" s="131" t="e">
        <f>IF(Tabla1[[#This Row],[Código_Actividad]]="","",CONCATENATE(Tabla1[[#This Row],[POA]],".",Tabla1[[#This Row],[SRS]],".",Tabla1[[#This Row],[AREA]],".",Tabla1[[#This Row],[TIPO]]))</f>
        <v>#REF!</v>
      </c>
      <c r="C95" s="131" t="e">
        <f>IF(Tabla1[[#This Row],[Código_Actividad]]="","",'[1]Formulario PPGR1'!#REF!)</f>
        <v>#REF!</v>
      </c>
      <c r="D95" s="131" t="e">
        <f>IF(Tabla1[[#This Row],[Código_Actividad]]="","",'[1]Formulario PPGR1'!#REF!)</f>
        <v>#REF!</v>
      </c>
      <c r="E95" s="131" t="e">
        <f>IF(Tabla1[[#This Row],[Código_Actividad]]="","",'[1]Formulario PPGR1'!#REF!)</f>
        <v>#REF!</v>
      </c>
      <c r="F95" s="131" t="e">
        <f>IF(Tabla1[[#This Row],[Código_Actividad]]="","",'[1]Formulario PPGR1'!#REF!)</f>
        <v>#REF!</v>
      </c>
      <c r="G95" s="141" t="s">
        <v>643</v>
      </c>
      <c r="H95" s="133" t="str">
        <f>IFERROR(VLOOKUP(Tabla1[[#This Row],[Código_Actividad]],'[1]Formulario PPGR2'!$H$8:$I$1048576,2,FALSE),"")</f>
        <v>Taller Conflictos de Intereses y Anticorrupcion</v>
      </c>
      <c r="I95" s="134">
        <f>IFERROR(VLOOKUP(Tabla1[[#This Row],[Código_Actividad]],[1]!Tabla2[[Código]:[Total de Acciones ]],15,FALSE),"")</f>
        <v>1</v>
      </c>
      <c r="J95" s="131" t="s">
        <v>668</v>
      </c>
      <c r="K95" s="131" t="str">
        <f>IFERROR(VLOOKUP($J95,[5]LSIns!$B$5:$C$45,2,FALSE),"")</f>
        <v>lsProductosdePapel</v>
      </c>
      <c r="L95" s="133" t="s">
        <v>698</v>
      </c>
      <c r="M95" s="131" t="str">
        <f>IFERROR(VLOOKUP($L95,[6]Insumos!$C$2:$F$517,2,FALSE),"")</f>
        <v>Caja</v>
      </c>
      <c r="N95" s="136">
        <v>1</v>
      </c>
      <c r="O95" s="139">
        <f>IFERROR(VLOOKUP($L95,[6]Insumos!$C$2:$F$517,3,FALSE),"")</f>
        <v>175.82</v>
      </c>
      <c r="P95" s="138">
        <f>+Tabla1[[#This Row],[Precio Unitario]]*Tabla1[[#This Row],[Cantidad de Insumos]]</f>
        <v>175.82</v>
      </c>
      <c r="Q95" s="140" t="str">
        <f>IFERROR(VLOOKUP($L95,[6]Insumos!$C$2:$F$517,4,FALSE),"")</f>
        <v>2.3.3.2.01</v>
      </c>
      <c r="R95" s="135" t="s">
        <v>670</v>
      </c>
    </row>
    <row r="96" spans="2:18" ht="25.5" x14ac:dyDescent="0.25">
      <c r="B96" s="131" t="e">
        <f>IF(Tabla1[[#This Row],[Código_Actividad]]="","",CONCATENATE(Tabla1[[#This Row],[POA]],".",Tabla1[[#This Row],[SRS]],".",Tabla1[[#This Row],[AREA]],".",Tabla1[[#This Row],[TIPO]]))</f>
        <v>#REF!</v>
      </c>
      <c r="C96" s="131" t="e">
        <f>IF(Tabla1[[#This Row],[Código_Actividad]]="","",'[1]Formulario PPGR1'!#REF!)</f>
        <v>#REF!</v>
      </c>
      <c r="D96" s="131" t="e">
        <f>IF(Tabla1[[#This Row],[Código_Actividad]]="","",'[1]Formulario PPGR1'!#REF!)</f>
        <v>#REF!</v>
      </c>
      <c r="E96" s="131" t="e">
        <f>IF(Tabla1[[#This Row],[Código_Actividad]]="","",'[1]Formulario PPGR1'!#REF!)</f>
        <v>#REF!</v>
      </c>
      <c r="F96" s="131" t="e">
        <f>IF(Tabla1[[#This Row],[Código_Actividad]]="","",'[1]Formulario PPGR1'!#REF!)</f>
        <v>#REF!</v>
      </c>
      <c r="G96" s="141" t="s">
        <v>645</v>
      </c>
      <c r="H96" s="133" t="str">
        <f>IFERROR(VLOOKUP(Tabla1[[#This Row],[Código_Actividad]],'[1]Formulario PPGR2'!$H$8:$I$1048576,2,FALSE),"")</f>
        <v>Seguimiento a la conformación de las Comisiones de Etica de los CEAS</v>
      </c>
      <c r="I96" s="134">
        <f>IFERROR(VLOOKUP(Tabla1[[#This Row],[Código_Actividad]],[1]!Tabla2[[Código]:[Total de Acciones ]],15,FALSE),"")</f>
        <v>4</v>
      </c>
      <c r="J96" s="131" t="s">
        <v>665</v>
      </c>
      <c r="K96" s="131" t="str">
        <f>IFERROR(VLOOKUP($J96,[5]LSIns!$B$5:$C$45,2,FALSE),"")</f>
        <v>lsGasoil</v>
      </c>
      <c r="L96" s="133" t="s">
        <v>695</v>
      </c>
      <c r="M96" s="131" t="str">
        <f>IFERROR(VLOOKUP($L96,[6]Insumos!$C$2:$F$517,2,FALSE),"")</f>
        <v>galon</v>
      </c>
      <c r="N96" s="136">
        <v>90</v>
      </c>
      <c r="O96" s="139">
        <f>IFERROR(VLOOKUP($L96,[6]Insumos!$C$2:$F$517,3,FALSE),"")</f>
        <v>251</v>
      </c>
      <c r="P96" s="138">
        <f>+Tabla1[[#This Row],[Precio Unitario]]*Tabla1[[#This Row],[Cantidad de Insumos]]</f>
        <v>22590</v>
      </c>
      <c r="Q96" s="140" t="str">
        <f>IFERROR(VLOOKUP($L96,[6]Insumos!$C$2:$F$517,4,FALSE),"")</f>
        <v>2.3.7.1.02</v>
      </c>
      <c r="R96" s="135" t="s">
        <v>667</v>
      </c>
    </row>
    <row r="97" spans="2:18" ht="25.5" x14ac:dyDescent="0.25">
      <c r="B97" s="131" t="e">
        <f>IF(Tabla1[[#This Row],[Código_Actividad]]="","",CONCATENATE(Tabla1[[#This Row],[POA]],".",Tabla1[[#This Row],[SRS]],".",Tabla1[[#This Row],[AREA]],".",Tabla1[[#This Row],[TIPO]]))</f>
        <v>#REF!</v>
      </c>
      <c r="C97" s="131" t="e">
        <f>IF(Tabla1[[#This Row],[Código_Actividad]]="","",'[1]Formulario PPGR1'!#REF!)</f>
        <v>#REF!</v>
      </c>
      <c r="D97" s="131" t="e">
        <f>IF(Tabla1[[#This Row],[Código_Actividad]]="","",'[1]Formulario PPGR1'!#REF!)</f>
        <v>#REF!</v>
      </c>
      <c r="E97" s="131" t="e">
        <f>IF(Tabla1[[#This Row],[Código_Actividad]]="","",'[1]Formulario PPGR1'!#REF!)</f>
        <v>#REF!</v>
      </c>
      <c r="F97" s="131" t="e">
        <f>IF(Tabla1[[#This Row],[Código_Actividad]]="","",'[1]Formulario PPGR1'!#REF!)</f>
        <v>#REF!</v>
      </c>
      <c r="G97" s="141" t="s">
        <v>645</v>
      </c>
      <c r="H97" s="133" t="str">
        <f>IFERROR(VLOOKUP(Tabla1[[#This Row],[Código_Actividad]],'[1]Formulario PPGR2'!$H$8:$I$1048576,2,FALSE),"")</f>
        <v>Seguimiento a la conformación de las Comisiones de Etica de los CEAS</v>
      </c>
      <c r="I97" s="134">
        <f>IFERROR(VLOOKUP(Tabla1[[#This Row],[Código_Actividad]],[1]!Tabla2[[Código]:[Total de Acciones ]],15,FALSE),"")</f>
        <v>4</v>
      </c>
      <c r="J97" s="131" t="s">
        <v>668</v>
      </c>
      <c r="K97" s="131" t="str">
        <f>IFERROR(VLOOKUP($J97,[5]LSIns!$B$5:$C$45,2,FALSE),"")</f>
        <v>lsProductosdePapel</v>
      </c>
      <c r="L97" s="133" t="s">
        <v>669</v>
      </c>
      <c r="M97" s="131" t="str">
        <f>IFERROR(VLOOKUP($L97,[6]Insumos!$C$2:$F$517,2,FALSE),"")</f>
        <v>resma</v>
      </c>
      <c r="N97" s="136">
        <v>1</v>
      </c>
      <c r="O97" s="139">
        <f>IFERROR(VLOOKUP($L97,[6]Insumos!$C$2:$F$517,3,FALSE),"")</f>
        <v>139.24</v>
      </c>
      <c r="P97" s="138">
        <f>+Tabla1[[#This Row],[Precio Unitario]]*Tabla1[[#This Row],[Cantidad de Insumos]]</f>
        <v>139.24</v>
      </c>
      <c r="Q97" s="140" t="str">
        <f>IFERROR(VLOOKUP($L97,[6]Insumos!$C$2:$F$517,4,FALSE),"")</f>
        <v>2.3.3.1.01</v>
      </c>
      <c r="R97" s="135" t="s">
        <v>670</v>
      </c>
    </row>
    <row r="98" spans="2:18" ht="25.5" x14ac:dyDescent="0.25">
      <c r="B98" s="131" t="e">
        <f>IF(Tabla1[[#This Row],[Código_Actividad]]="","",CONCATENATE(Tabla1[[#This Row],[POA]],".",Tabla1[[#This Row],[SRS]],".",Tabla1[[#This Row],[AREA]],".",Tabla1[[#This Row],[TIPO]]))</f>
        <v>#REF!</v>
      </c>
      <c r="C98" s="131" t="e">
        <f>IF(Tabla1[[#This Row],[Código_Actividad]]="","",'[1]Formulario PPGR1'!#REF!)</f>
        <v>#REF!</v>
      </c>
      <c r="D98" s="131" t="e">
        <f>IF(Tabla1[[#This Row],[Código_Actividad]]="","",'[1]Formulario PPGR1'!#REF!)</f>
        <v>#REF!</v>
      </c>
      <c r="E98" s="131" t="e">
        <f>IF(Tabla1[[#This Row],[Código_Actividad]]="","",'[1]Formulario PPGR1'!#REF!)</f>
        <v>#REF!</v>
      </c>
      <c r="F98" s="131" t="e">
        <f>IF(Tabla1[[#This Row],[Código_Actividad]]="","",'[1]Formulario PPGR1'!#REF!)</f>
        <v>#REF!</v>
      </c>
      <c r="G98" s="141" t="s">
        <v>645</v>
      </c>
      <c r="H98" s="133" t="str">
        <f>IFERROR(VLOOKUP(Tabla1[[#This Row],[Código_Actividad]],'[1]Formulario PPGR2'!$H$8:$I$1048576,2,FALSE),"")</f>
        <v>Seguimiento a la conformación de las Comisiones de Etica de los CEAS</v>
      </c>
      <c r="I98" s="134">
        <f>IFERROR(VLOOKUP(Tabla1[[#This Row],[Código_Actividad]],[1]!Tabla2[[Código]:[Total de Acciones ]],15,FALSE),"")</f>
        <v>4</v>
      </c>
      <c r="J98" s="131" t="s">
        <v>671</v>
      </c>
      <c r="K98" s="131" t="str">
        <f>IFERROR(VLOOKUP($J98,[5]LSIns!$B$5:$C$45,2,FALSE),"")</f>
        <v>lsUtilesdeOficina</v>
      </c>
      <c r="L98" s="133" t="s">
        <v>672</v>
      </c>
      <c r="M98" s="131" t="str">
        <f>IFERROR(VLOOKUP($L98,[6]Insumos!$C$2:$F$517,2,FALSE),"")</f>
        <v>Caja</v>
      </c>
      <c r="N98" s="136"/>
      <c r="O98" s="139">
        <f>IFERROR(VLOOKUP($L98,[6]Insumos!$C$2:$F$517,3,FALSE),"")</f>
        <v>71.98</v>
      </c>
      <c r="P98" s="138">
        <f>+Tabla1[[#This Row],[Precio Unitario]]*Tabla1[[#This Row],[Cantidad de Insumos]]</f>
        <v>0</v>
      </c>
      <c r="Q98" s="140" t="str">
        <f>IFERROR(VLOOKUP($L98,[6]Insumos!$C$2:$F$517,4,FALSE),"")</f>
        <v xml:space="preserve">2.3.9.2.01 </v>
      </c>
      <c r="R98" s="135" t="s">
        <v>670</v>
      </c>
    </row>
    <row r="99" spans="2:18" ht="25.5" x14ac:dyDescent="0.25">
      <c r="B99" s="131" t="e">
        <f>IF(Tabla1[[#This Row],[Código_Actividad]]="","",CONCATENATE(Tabla1[[#This Row],[POA]],".",Tabla1[[#This Row],[SRS]],".",Tabla1[[#This Row],[AREA]],".",Tabla1[[#This Row],[TIPO]]))</f>
        <v>#REF!</v>
      </c>
      <c r="C99" s="131" t="e">
        <f>IF(Tabla1[[#This Row],[Código_Actividad]]="","",'[1]Formulario PPGR1'!#REF!)</f>
        <v>#REF!</v>
      </c>
      <c r="D99" s="131" t="e">
        <f>IF(Tabla1[[#This Row],[Código_Actividad]]="","",'[1]Formulario PPGR1'!#REF!)</f>
        <v>#REF!</v>
      </c>
      <c r="E99" s="131" t="e">
        <f>IF(Tabla1[[#This Row],[Código_Actividad]]="","",'[1]Formulario PPGR1'!#REF!)</f>
        <v>#REF!</v>
      </c>
      <c r="F99" s="131" t="e">
        <f>IF(Tabla1[[#This Row],[Código_Actividad]]="","",'[1]Formulario PPGR1'!#REF!)</f>
        <v>#REF!</v>
      </c>
      <c r="G99" s="141" t="s">
        <v>645</v>
      </c>
      <c r="H99" s="133" t="str">
        <f>IFERROR(VLOOKUP(Tabla1[[#This Row],[Código_Actividad]],'[1]Formulario PPGR2'!$H$8:$I$1048576,2,FALSE),"")</f>
        <v>Seguimiento a la conformación de las Comisiones de Etica de los CEAS</v>
      </c>
      <c r="I99" s="134">
        <f>IFERROR(VLOOKUP(Tabla1[[#This Row],[Código_Actividad]],[1]!Tabla2[[Código]:[Total de Acciones ]],15,FALSE),"")</f>
        <v>4</v>
      </c>
      <c r="J99" s="131" t="s">
        <v>671</v>
      </c>
      <c r="K99" s="131" t="str">
        <f>IFERROR(VLOOKUP($J99,[5]LSIns!$B$5:$C$45,2,FALSE),"")</f>
        <v>lsUtilesdeOficina</v>
      </c>
      <c r="L99" s="133" t="s">
        <v>699</v>
      </c>
      <c r="M99" s="131" t="str">
        <f>IFERROR(VLOOKUP($L99,[6]Insumos!$C$2:$F$517,2,FALSE),"")</f>
        <v>unidad</v>
      </c>
      <c r="N99" s="136">
        <v>2</v>
      </c>
      <c r="O99" s="139">
        <f>IFERROR(VLOOKUP($L99,[6]Insumos!$C$2:$F$517,3,FALSE),"")</f>
        <v>7.8470000000000004</v>
      </c>
      <c r="P99" s="138">
        <f>+Tabla1[[#This Row],[Precio Unitario]]*Tabla1[[#This Row],[Cantidad de Insumos]]</f>
        <v>15.694000000000001</v>
      </c>
      <c r="Q99" s="140" t="str">
        <f>IFERROR(VLOOKUP($L99,[6]Insumos!$C$2:$F$517,4,FALSE),"")</f>
        <v xml:space="preserve">2.3.9.2.01 </v>
      </c>
      <c r="R99" s="135" t="s">
        <v>670</v>
      </c>
    </row>
    <row r="100" spans="2:18" ht="25.5" x14ac:dyDescent="0.25">
      <c r="B100" s="131" t="e">
        <f>IF(Tabla1[[#This Row],[Código_Actividad]]="","",CONCATENATE(Tabla1[[#This Row],[POA]],".",Tabla1[[#This Row],[SRS]],".",Tabla1[[#This Row],[AREA]],".",Tabla1[[#This Row],[TIPO]]))</f>
        <v>#REF!</v>
      </c>
      <c r="C100" s="131" t="e">
        <f>IF(Tabla1[[#This Row],[Código_Actividad]]="","",'[1]Formulario PPGR1'!#REF!)</f>
        <v>#REF!</v>
      </c>
      <c r="D100" s="131" t="e">
        <f>IF(Tabla1[[#This Row],[Código_Actividad]]="","",'[1]Formulario PPGR1'!#REF!)</f>
        <v>#REF!</v>
      </c>
      <c r="E100" s="131" t="e">
        <f>IF(Tabla1[[#This Row],[Código_Actividad]]="","",'[1]Formulario PPGR1'!#REF!)</f>
        <v>#REF!</v>
      </c>
      <c r="F100" s="131" t="e">
        <f>IF(Tabla1[[#This Row],[Código_Actividad]]="","",'[1]Formulario PPGR1'!#REF!)</f>
        <v>#REF!</v>
      </c>
      <c r="G100" s="141" t="s">
        <v>645</v>
      </c>
      <c r="H100" s="133" t="str">
        <f>IFERROR(VLOOKUP(Tabla1[[#This Row],[Código_Actividad]],'[1]Formulario PPGR2'!$H$8:$I$1048576,2,FALSE),"")</f>
        <v>Seguimiento a la conformación de las Comisiones de Etica de los CEAS</v>
      </c>
      <c r="I100" s="134">
        <f>IFERROR(VLOOKUP(Tabla1[[#This Row],[Código_Actividad]],[1]!Tabla2[[Código]:[Total de Acciones ]],15,FALSE),"")</f>
        <v>4</v>
      </c>
      <c r="J100" s="131" t="s">
        <v>671</v>
      </c>
      <c r="K100" s="131" t="str">
        <f>IFERROR(VLOOKUP($J100,[5]LSIns!$B$5:$C$45,2,FALSE),"")</f>
        <v>lsUtilesdeOficina</v>
      </c>
      <c r="L100" s="133" t="s">
        <v>700</v>
      </c>
      <c r="M100" s="131" t="str">
        <f>IFERROR(VLOOKUP($L100,[6]Insumos!$C$2:$F$517,2,FALSE),"")</f>
        <v>unidad</v>
      </c>
      <c r="N100" s="136">
        <v>1</v>
      </c>
      <c r="O100" s="139">
        <f>IFERROR(VLOOKUP($L100,[6]Insumos!$C$2:$F$517,3,FALSE),"")</f>
        <v>46.999499999999998</v>
      </c>
      <c r="P100" s="138">
        <f>+Tabla1[[#This Row],[Precio Unitario]]*Tabla1[[#This Row],[Cantidad de Insumos]]</f>
        <v>46.999499999999998</v>
      </c>
      <c r="Q100" s="140" t="str">
        <f>IFERROR(VLOOKUP($L100,[6]Insumos!$C$2:$F$517,4,FALSE),"")</f>
        <v xml:space="preserve">2.3.9.2.01 </v>
      </c>
      <c r="R100" s="135" t="s">
        <v>670</v>
      </c>
    </row>
    <row r="101" spans="2:18" ht="25.5" x14ac:dyDescent="0.25">
      <c r="B101" s="131" t="e">
        <f>IF(Tabla1[[#This Row],[Código_Actividad]]="","",CONCATENATE(Tabla1[[#This Row],[POA]],".",Tabla1[[#This Row],[SRS]],".",Tabla1[[#This Row],[AREA]],".",Tabla1[[#This Row],[TIPO]]))</f>
        <v>#REF!</v>
      </c>
      <c r="C101" s="131" t="e">
        <f>IF(Tabla1[[#This Row],[Código_Actividad]]="","",'[1]Formulario PPGR1'!#REF!)</f>
        <v>#REF!</v>
      </c>
      <c r="D101" s="131" t="e">
        <f>IF(Tabla1[[#This Row],[Código_Actividad]]="","",'[1]Formulario PPGR1'!#REF!)</f>
        <v>#REF!</v>
      </c>
      <c r="E101" s="131" t="e">
        <f>IF(Tabla1[[#This Row],[Código_Actividad]]="","",'[1]Formulario PPGR1'!#REF!)</f>
        <v>#REF!</v>
      </c>
      <c r="F101" s="131" t="e">
        <f>IF(Tabla1[[#This Row],[Código_Actividad]]="","",'[1]Formulario PPGR1'!#REF!)</f>
        <v>#REF!</v>
      </c>
      <c r="G101" s="141" t="s">
        <v>645</v>
      </c>
      <c r="H101" s="133" t="str">
        <f>IFERROR(VLOOKUP(Tabla1[[#This Row],[Código_Actividad]],'[1]Formulario PPGR2'!$H$8:$I$1048576,2,FALSE),"")</f>
        <v>Seguimiento a la conformación de las Comisiones de Etica de los CEAS</v>
      </c>
      <c r="I101" s="134">
        <f>IFERROR(VLOOKUP(Tabla1[[#This Row],[Código_Actividad]],[1]!Tabla2[[Código]:[Total de Acciones ]],15,FALSE),"")</f>
        <v>4</v>
      </c>
      <c r="J101" s="131" t="s">
        <v>671</v>
      </c>
      <c r="K101" s="131" t="str">
        <f>IFERROR(VLOOKUP($J101,[5]LSIns!$B$5:$C$45,2,FALSE),"")</f>
        <v>lsUtilesdeOficina</v>
      </c>
      <c r="L101" s="133" t="s">
        <v>701</v>
      </c>
      <c r="M101" s="131" t="str">
        <f>IFERROR(VLOOKUP($L101,[6]Insumos!$C$2:$F$517,2,FALSE),"")</f>
        <v>unidad</v>
      </c>
      <c r="N101" s="136">
        <v>2</v>
      </c>
      <c r="O101" s="139">
        <f>IFERROR(VLOOKUP($L101,[6]Insumos!$C$2:$F$517,3,FALSE),"")</f>
        <v>9.6760000000000002</v>
      </c>
      <c r="P101" s="138">
        <f>+Tabla1[[#This Row],[Precio Unitario]]*Tabla1[[#This Row],[Cantidad de Insumos]]</f>
        <v>19.352</v>
      </c>
      <c r="Q101" s="140" t="str">
        <f>IFERROR(VLOOKUP($L101,[6]Insumos!$C$2:$F$517,4,FALSE),"")</f>
        <v xml:space="preserve">2.3.9.2.01 </v>
      </c>
      <c r="R101" s="135" t="s">
        <v>670</v>
      </c>
    </row>
    <row r="102" spans="2:18" ht="25.5" x14ac:dyDescent="0.25">
      <c r="B102" s="131" t="e">
        <f>IF(Tabla1[[#This Row],[Código_Actividad]]="","",CONCATENATE(Tabla1[[#This Row],[POA]],".",Tabla1[[#This Row],[SRS]],".",Tabla1[[#This Row],[AREA]],".",Tabla1[[#This Row],[TIPO]]))</f>
        <v>#REF!</v>
      </c>
      <c r="C102" s="131" t="e">
        <f>IF(Tabla1[[#This Row],[Código_Actividad]]="","",'[1]Formulario PPGR1'!#REF!)</f>
        <v>#REF!</v>
      </c>
      <c r="D102" s="131" t="e">
        <f>IF(Tabla1[[#This Row],[Código_Actividad]]="","",'[1]Formulario PPGR1'!#REF!)</f>
        <v>#REF!</v>
      </c>
      <c r="E102" s="131" t="e">
        <f>IF(Tabla1[[#This Row],[Código_Actividad]]="","",'[1]Formulario PPGR1'!#REF!)</f>
        <v>#REF!</v>
      </c>
      <c r="F102" s="131" t="e">
        <f>IF(Tabla1[[#This Row],[Código_Actividad]]="","",'[1]Formulario PPGR1'!#REF!)</f>
        <v>#REF!</v>
      </c>
      <c r="G102" s="141" t="s">
        <v>647</v>
      </c>
      <c r="H102" s="133" t="str">
        <f>IFERROR(VLOOKUP(Tabla1[[#This Row],[Código_Actividad]],'[1]Formulario PPGR2'!$H$8:$I$1048576,2,FALSE),"")</f>
        <v xml:space="preserve"> Socialización del Plan de comunicación interna y externa con los equipos de interes</v>
      </c>
      <c r="I102" s="134">
        <f>IFERROR(VLOOKUP(Tabla1[[#This Row],[Código_Actividad]],[1]!Tabla2[[Código]:[Total de Acciones ]],15,FALSE),"")</f>
        <v>1</v>
      </c>
      <c r="J102" s="131" t="s">
        <v>673</v>
      </c>
      <c r="K102" s="131" t="str">
        <f>IFERROR(VLOOKUP($J102,[5]LSIns!$B$5:$C$45,2,FALSE),"")</f>
        <v>lsAlimentosyBebidas</v>
      </c>
      <c r="L102" s="133" t="s">
        <v>683</v>
      </c>
      <c r="M102" s="131" t="str">
        <f>IFERROR(VLOOKUP($L102,[6]Insumos!$C$2:$F$517,2,FALSE),"")</f>
        <v>unidad</v>
      </c>
      <c r="N102" s="136">
        <v>1</v>
      </c>
      <c r="O102" s="139">
        <f>IFERROR(VLOOKUP($L102,[6]Insumos!$C$2:$F$517,3,FALSE),"")</f>
        <v>25488</v>
      </c>
      <c r="P102" s="138">
        <f>+Tabla1[[#This Row],[Precio Unitario]]*Tabla1[[#This Row],[Cantidad de Insumos]]</f>
        <v>25488</v>
      </c>
      <c r="Q102" s="140" t="str">
        <f>IFERROR(VLOOKUP($L102,[6]Insumos!$C$2:$F$517,4,FALSE),"")</f>
        <v>2.3.1.1.01</v>
      </c>
      <c r="R102" s="135" t="s">
        <v>667</v>
      </c>
    </row>
    <row r="103" spans="2:18" ht="25.5" x14ac:dyDescent="0.25">
      <c r="B103" s="131" t="e">
        <f>IF(Tabla1[[#This Row],[Código_Actividad]]="","",CONCATENATE(Tabla1[[#This Row],[POA]],".",Tabla1[[#This Row],[SRS]],".",Tabla1[[#This Row],[AREA]],".",Tabla1[[#This Row],[TIPO]]))</f>
        <v>#REF!</v>
      </c>
      <c r="C103" s="131" t="e">
        <f>IF(Tabla1[[#This Row],[Código_Actividad]]="","",'[1]Formulario PPGR1'!#REF!)</f>
        <v>#REF!</v>
      </c>
      <c r="D103" s="131" t="e">
        <f>IF(Tabla1[[#This Row],[Código_Actividad]]="","",'[1]Formulario PPGR1'!#REF!)</f>
        <v>#REF!</v>
      </c>
      <c r="E103" s="131" t="e">
        <f>IF(Tabla1[[#This Row],[Código_Actividad]]="","",'[1]Formulario PPGR1'!#REF!)</f>
        <v>#REF!</v>
      </c>
      <c r="F103" s="131" t="e">
        <f>IF(Tabla1[[#This Row],[Código_Actividad]]="","",'[1]Formulario PPGR1'!#REF!)</f>
        <v>#REF!</v>
      </c>
      <c r="G103" s="141" t="s">
        <v>647</v>
      </c>
      <c r="H103" s="133" t="str">
        <f>IFERROR(VLOOKUP(Tabla1[[#This Row],[Código_Actividad]],'[1]Formulario PPGR2'!$H$8:$I$1048576,2,FALSE),"")</f>
        <v xml:space="preserve"> Socialización del Plan de comunicación interna y externa con los equipos de interes</v>
      </c>
      <c r="I103" s="134">
        <f>IFERROR(VLOOKUP(Tabla1[[#This Row],[Código_Actividad]],[1]!Tabla2[[Código]:[Total de Acciones ]],15,FALSE),"")</f>
        <v>1</v>
      </c>
      <c r="J103" s="131" t="s">
        <v>668</v>
      </c>
      <c r="K103" s="131" t="str">
        <f>IFERROR(VLOOKUP($J103,[5]LSIns!$B$5:$C$45,2,FALSE),"")</f>
        <v>lsProductosdePapel</v>
      </c>
      <c r="L103" s="133" t="s">
        <v>669</v>
      </c>
      <c r="M103" s="131" t="str">
        <f>IFERROR(VLOOKUP($L103,[6]Insumos!$C$2:$F$517,2,FALSE),"")</f>
        <v>resma</v>
      </c>
      <c r="N103" s="136">
        <v>1</v>
      </c>
      <c r="O103" s="139">
        <f>IFERROR(VLOOKUP($L103,[6]Insumos!$C$2:$F$517,3,FALSE),"")</f>
        <v>139.24</v>
      </c>
      <c r="P103" s="138">
        <f>+Tabla1[[#This Row],[Precio Unitario]]*Tabla1[[#This Row],[Cantidad de Insumos]]</f>
        <v>139.24</v>
      </c>
      <c r="Q103" s="140" t="str">
        <f>IFERROR(VLOOKUP($L103,[6]Insumos!$C$2:$F$517,4,FALSE),"")</f>
        <v>2.3.3.1.01</v>
      </c>
      <c r="R103" s="135" t="s">
        <v>670</v>
      </c>
    </row>
    <row r="104" spans="2:18" ht="25.5" x14ac:dyDescent="0.25">
      <c r="B104" s="131" t="e">
        <f>IF(Tabla1[[#This Row],[Código_Actividad]]="","",CONCATENATE(Tabla1[[#This Row],[POA]],".",Tabla1[[#This Row],[SRS]],".",Tabla1[[#This Row],[AREA]],".",Tabla1[[#This Row],[TIPO]]))</f>
        <v>#REF!</v>
      </c>
      <c r="C104" s="131" t="e">
        <f>IF(Tabla1[[#This Row],[Código_Actividad]]="","",'[1]Formulario PPGR1'!#REF!)</f>
        <v>#REF!</v>
      </c>
      <c r="D104" s="131" t="e">
        <f>IF(Tabla1[[#This Row],[Código_Actividad]]="","",'[1]Formulario PPGR1'!#REF!)</f>
        <v>#REF!</v>
      </c>
      <c r="E104" s="131" t="e">
        <f>IF(Tabla1[[#This Row],[Código_Actividad]]="","",'[1]Formulario PPGR1'!#REF!)</f>
        <v>#REF!</v>
      </c>
      <c r="F104" s="131" t="e">
        <f>IF(Tabla1[[#This Row],[Código_Actividad]]="","",'[1]Formulario PPGR1'!#REF!)</f>
        <v>#REF!</v>
      </c>
      <c r="G104" s="141" t="s">
        <v>647</v>
      </c>
      <c r="H104" s="133" t="str">
        <f>IFERROR(VLOOKUP(Tabla1[[#This Row],[Código_Actividad]],'[1]Formulario PPGR2'!$H$8:$I$1048576,2,FALSE),"")</f>
        <v xml:space="preserve"> Socialización del Plan de comunicación interna y externa con los equipos de interes</v>
      </c>
      <c r="I104" s="134">
        <f>IFERROR(VLOOKUP(Tabla1[[#This Row],[Código_Actividad]],[1]!Tabla2[[Código]:[Total de Acciones ]],15,FALSE),"")</f>
        <v>1</v>
      </c>
      <c r="J104" s="131" t="s">
        <v>671</v>
      </c>
      <c r="K104" s="131" t="str">
        <f>IFERROR(VLOOKUP($J104,[5]LSIns!$B$5:$C$45,2,FALSE),"")</f>
        <v>lsUtilesdeOficina</v>
      </c>
      <c r="L104" s="133" t="s">
        <v>677</v>
      </c>
      <c r="M104" s="131" t="str">
        <f>IFERROR(VLOOKUP($L104,[6]Insumos!$C$2:$F$517,2,FALSE),"")</f>
        <v>unidad</v>
      </c>
      <c r="N104" s="136">
        <v>1</v>
      </c>
      <c r="O104" s="139">
        <f>IFERROR(VLOOKUP($L104,[6]Insumos!$C$2:$F$517,3,FALSE),"")</f>
        <v>2700.0050000000001</v>
      </c>
      <c r="P104" s="138">
        <f>+Tabla1[[#This Row],[Precio Unitario]]*Tabla1[[#This Row],[Cantidad de Insumos]]</f>
        <v>2700.0050000000001</v>
      </c>
      <c r="Q104" s="140" t="str">
        <f>IFERROR(VLOOKUP($L104,[6]Insumos!$C$2:$F$517,4,FALSE),"")</f>
        <v xml:space="preserve">2.3.9.2.01 </v>
      </c>
      <c r="R104" s="135" t="s">
        <v>670</v>
      </c>
    </row>
    <row r="105" spans="2:18" ht="25.5" x14ac:dyDescent="0.25">
      <c r="B105" s="131" t="e">
        <f>IF(Tabla1[[#This Row],[Código_Actividad]]="","",CONCATENATE(Tabla1[[#This Row],[POA]],".",Tabla1[[#This Row],[SRS]],".",Tabla1[[#This Row],[AREA]],".",Tabla1[[#This Row],[TIPO]]))</f>
        <v>#REF!</v>
      </c>
      <c r="C105" s="131" t="e">
        <f>IF(Tabla1[[#This Row],[Código_Actividad]]="","",'[1]Formulario PPGR1'!#REF!)</f>
        <v>#REF!</v>
      </c>
      <c r="D105" s="131" t="e">
        <f>IF(Tabla1[[#This Row],[Código_Actividad]]="","",'[1]Formulario PPGR1'!#REF!)</f>
        <v>#REF!</v>
      </c>
      <c r="E105" s="131" t="e">
        <f>IF(Tabla1[[#This Row],[Código_Actividad]]="","",'[1]Formulario PPGR1'!#REF!)</f>
        <v>#REF!</v>
      </c>
      <c r="F105" s="131" t="e">
        <f>IF(Tabla1[[#This Row],[Código_Actividad]]="","",'[1]Formulario PPGR1'!#REF!)</f>
        <v>#REF!</v>
      </c>
      <c r="G105" s="141" t="s">
        <v>647</v>
      </c>
      <c r="H105" s="133" t="str">
        <f>IFERROR(VLOOKUP(Tabla1[[#This Row],[Código_Actividad]],'[1]Formulario PPGR2'!$H$8:$I$1048576,2,FALSE),"")</f>
        <v xml:space="preserve"> Socialización del Plan de comunicación interna y externa con los equipos de interes</v>
      </c>
      <c r="I105" s="134">
        <f>IFERROR(VLOOKUP(Tabla1[[#This Row],[Código_Actividad]],[1]!Tabla2[[Código]:[Total de Acciones ]],15,FALSE),"")</f>
        <v>1</v>
      </c>
      <c r="J105" s="131" t="s">
        <v>671</v>
      </c>
      <c r="K105" s="131" t="str">
        <f>IFERROR(VLOOKUP($J105,[5]LSIns!$B$5:$C$45,2,FALSE),"")</f>
        <v>lsUtilesdeOficina</v>
      </c>
      <c r="L105" s="133" t="s">
        <v>672</v>
      </c>
      <c r="M105" s="131" t="str">
        <f>IFERROR(VLOOKUP($L105,[6]Insumos!$C$2:$F$517,2,FALSE),"")</f>
        <v>Caja</v>
      </c>
      <c r="N105" s="136">
        <v>1</v>
      </c>
      <c r="O105" s="139">
        <f>IFERROR(VLOOKUP($L105,[6]Insumos!$C$2:$F$517,3,FALSE),"")</f>
        <v>71.98</v>
      </c>
      <c r="P105" s="138">
        <f>+Tabla1[[#This Row],[Precio Unitario]]*Tabla1[[#This Row],[Cantidad de Insumos]]</f>
        <v>71.98</v>
      </c>
      <c r="Q105" s="140" t="str">
        <f>IFERROR(VLOOKUP($L105,[6]Insumos!$C$2:$F$517,4,FALSE),"")</f>
        <v xml:space="preserve">2.3.9.2.01 </v>
      </c>
      <c r="R105" s="135" t="s">
        <v>670</v>
      </c>
    </row>
    <row r="106" spans="2:18" ht="25.5" x14ac:dyDescent="0.25">
      <c r="B106" s="131" t="e">
        <f>IF(Tabla1[[#This Row],[Código_Actividad]]="","",CONCATENATE(Tabla1[[#This Row],[POA]],".",Tabla1[[#This Row],[SRS]],".",Tabla1[[#This Row],[AREA]],".",Tabla1[[#This Row],[TIPO]]))</f>
        <v>#REF!</v>
      </c>
      <c r="C106" s="131" t="e">
        <f>IF(Tabla1[[#This Row],[Código_Actividad]]="","",'[1]Formulario PPGR1'!#REF!)</f>
        <v>#REF!</v>
      </c>
      <c r="D106" s="131" t="e">
        <f>IF(Tabla1[[#This Row],[Código_Actividad]]="","",'[1]Formulario PPGR1'!#REF!)</f>
        <v>#REF!</v>
      </c>
      <c r="E106" s="131" t="e">
        <f>IF(Tabla1[[#This Row],[Código_Actividad]]="","",'[1]Formulario PPGR1'!#REF!)</f>
        <v>#REF!</v>
      </c>
      <c r="F106" s="131" t="e">
        <f>IF(Tabla1[[#This Row],[Código_Actividad]]="","",'[1]Formulario PPGR1'!#REF!)</f>
        <v>#REF!</v>
      </c>
      <c r="G106" s="141" t="s">
        <v>647</v>
      </c>
      <c r="H106" s="133" t="str">
        <f>IFERROR(VLOOKUP(Tabla1[[#This Row],[Código_Actividad]],'[1]Formulario PPGR2'!$H$8:$I$1048576,2,FALSE),"")</f>
        <v xml:space="preserve"> Socialización del Plan de comunicación interna y externa con los equipos de interes</v>
      </c>
      <c r="I106" s="134">
        <f>IFERROR(VLOOKUP(Tabla1[[#This Row],[Código_Actividad]],[1]!Tabla2[[Código]:[Total de Acciones ]],15,FALSE),"")</f>
        <v>1</v>
      </c>
      <c r="J106" s="131" t="s">
        <v>668</v>
      </c>
      <c r="K106" s="131" t="str">
        <f>IFERROR(VLOOKUP($J106,[5]LSIns!$B$5:$C$45,2,FALSE),"")</f>
        <v>lsProductosdePapel</v>
      </c>
      <c r="L106" s="133" t="s">
        <v>698</v>
      </c>
      <c r="M106" s="131" t="str">
        <f>IFERROR(VLOOKUP($L106,[6]Insumos!$C$2:$F$517,2,FALSE),"")</f>
        <v>Caja</v>
      </c>
      <c r="N106" s="136">
        <v>1</v>
      </c>
      <c r="O106" s="139">
        <f>IFERROR(VLOOKUP($L106,[6]Insumos!$C$2:$F$517,3,FALSE),"")</f>
        <v>175.82</v>
      </c>
      <c r="P106" s="138">
        <f>+Tabla1[[#This Row],[Precio Unitario]]*Tabla1[[#This Row],[Cantidad de Insumos]]</f>
        <v>175.82</v>
      </c>
      <c r="Q106" s="140" t="str">
        <f>IFERROR(VLOOKUP($L106,[6]Insumos!$C$2:$F$517,4,FALSE),"")</f>
        <v>2.3.3.2.01</v>
      </c>
      <c r="R106" s="135" t="s">
        <v>670</v>
      </c>
    </row>
    <row r="107" spans="2:18" ht="25.5" x14ac:dyDescent="0.25">
      <c r="B107" s="131" t="e">
        <f>IF(Tabla1[[#This Row],[Código_Actividad]]="","",CONCATENATE(Tabla1[[#This Row],[POA]],".",Tabla1[[#This Row],[SRS]],".",Tabla1[[#This Row],[AREA]],".",Tabla1[[#This Row],[TIPO]]))</f>
        <v>#REF!</v>
      </c>
      <c r="C107" s="131" t="e">
        <f>IF(Tabla1[[#This Row],[Código_Actividad]]="","",'[1]Formulario PPGR1'!#REF!)</f>
        <v>#REF!</v>
      </c>
      <c r="D107" s="131" t="e">
        <f>IF(Tabla1[[#This Row],[Código_Actividad]]="","",'[1]Formulario PPGR1'!#REF!)</f>
        <v>#REF!</v>
      </c>
      <c r="E107" s="131" t="e">
        <f>IF(Tabla1[[#This Row],[Código_Actividad]]="","",'[1]Formulario PPGR1'!#REF!)</f>
        <v>#REF!</v>
      </c>
      <c r="F107" s="131" t="e">
        <f>IF(Tabla1[[#This Row],[Código_Actividad]]="","",'[1]Formulario PPGR1'!#REF!)</f>
        <v>#REF!</v>
      </c>
      <c r="G107" s="141" t="s">
        <v>649</v>
      </c>
      <c r="H107" s="133" t="str">
        <f>IFERROR(VLOOKUP(Tabla1[[#This Row],[Código_Actividad]],'[1]Formulario PPGR2'!$H$8:$I$1048576,2,FALSE),"")</f>
        <v>Monitoreo del cumplimiento del Plan de comunicación en los CEAS</v>
      </c>
      <c r="I107" s="134">
        <f>IFERROR(VLOOKUP(Tabla1[[#This Row],[Código_Actividad]],[1]!Tabla2[[Código]:[Total de Acciones ]],15,FALSE),"")</f>
        <v>2</v>
      </c>
      <c r="J107" s="131" t="s">
        <v>665</v>
      </c>
      <c r="K107" s="131" t="str">
        <f>IFERROR(VLOOKUP($J107,[5]LSIns!$B$5:$C$45,2,FALSE),"")</f>
        <v>lsGasoil</v>
      </c>
      <c r="L107" s="133" t="s">
        <v>666</v>
      </c>
      <c r="M107" s="131" t="str">
        <f>IFERROR(VLOOKUP($L107,[6]Insumos!$C$2:$F$517,2,FALSE),"")</f>
        <v>galon</v>
      </c>
      <c r="N107" s="136">
        <v>80</v>
      </c>
      <c r="O107" s="139">
        <f>IFERROR(VLOOKUP($L107,[6]Insumos!$C$2:$F$517,3,FALSE),"")</f>
        <v>197</v>
      </c>
      <c r="P107" s="138">
        <f>+Tabla1[[#This Row],[Precio Unitario]]*Tabla1[[#This Row],[Cantidad de Insumos]]</f>
        <v>15760</v>
      </c>
      <c r="Q107" s="140" t="str">
        <f>IFERROR(VLOOKUP($L107,[6]Insumos!$C$2:$F$517,4,FALSE),"")</f>
        <v>2.3.7.1.02</v>
      </c>
      <c r="R107" s="135" t="s">
        <v>667</v>
      </c>
    </row>
    <row r="108" spans="2:18" ht="25.5" x14ac:dyDescent="0.25">
      <c r="B108" s="131" t="e">
        <f>IF(Tabla1[[#This Row],[Código_Actividad]]="","",CONCATENATE(Tabla1[[#This Row],[POA]],".",Tabla1[[#This Row],[SRS]],".",Tabla1[[#This Row],[AREA]],".",Tabla1[[#This Row],[TIPO]]))</f>
        <v>#REF!</v>
      </c>
      <c r="C108" s="131" t="e">
        <f>IF(Tabla1[[#This Row],[Código_Actividad]]="","",'[1]Formulario PPGR1'!#REF!)</f>
        <v>#REF!</v>
      </c>
      <c r="D108" s="131" t="e">
        <f>IF(Tabla1[[#This Row],[Código_Actividad]]="","",'[1]Formulario PPGR1'!#REF!)</f>
        <v>#REF!</v>
      </c>
      <c r="E108" s="131" t="e">
        <f>IF(Tabla1[[#This Row],[Código_Actividad]]="","",'[1]Formulario PPGR1'!#REF!)</f>
        <v>#REF!</v>
      </c>
      <c r="F108" s="131" t="e">
        <f>IF(Tabla1[[#This Row],[Código_Actividad]]="","",'[1]Formulario PPGR1'!#REF!)</f>
        <v>#REF!</v>
      </c>
      <c r="G108" s="141" t="s">
        <v>649</v>
      </c>
      <c r="H108" s="133" t="str">
        <f>IFERROR(VLOOKUP(Tabla1[[#This Row],[Código_Actividad]],'[1]Formulario PPGR2'!$H$8:$I$1048576,2,FALSE),"")</f>
        <v>Monitoreo del cumplimiento del Plan de comunicación en los CEAS</v>
      </c>
      <c r="I108" s="134">
        <f>IFERROR(VLOOKUP(Tabla1[[#This Row],[Código_Actividad]],[1]!Tabla2[[Código]:[Total de Acciones ]],15,FALSE),"")</f>
        <v>2</v>
      </c>
      <c r="J108" s="131" t="s">
        <v>668</v>
      </c>
      <c r="K108" s="131" t="str">
        <f>IFERROR(VLOOKUP($J108,[5]LSIns!$B$5:$C$45,2,FALSE),"")</f>
        <v>lsProductosdePapel</v>
      </c>
      <c r="L108" s="133" t="s">
        <v>669</v>
      </c>
      <c r="M108" s="131" t="str">
        <f>IFERROR(VLOOKUP($L108,[6]Insumos!$C$2:$F$517,2,FALSE),"")</f>
        <v>resma</v>
      </c>
      <c r="N108" s="136">
        <v>1</v>
      </c>
      <c r="O108" s="139">
        <f>IFERROR(VLOOKUP($L108,[6]Insumos!$C$2:$F$517,3,FALSE),"")</f>
        <v>139.24</v>
      </c>
      <c r="P108" s="138">
        <f>+Tabla1[[#This Row],[Precio Unitario]]*Tabla1[[#This Row],[Cantidad de Insumos]]</f>
        <v>139.24</v>
      </c>
      <c r="Q108" s="140" t="str">
        <f>IFERROR(VLOOKUP($L108,[6]Insumos!$C$2:$F$517,4,FALSE),"")</f>
        <v>2.3.3.1.01</v>
      </c>
      <c r="R108" s="135" t="s">
        <v>670</v>
      </c>
    </row>
    <row r="109" spans="2:18" ht="25.5" x14ac:dyDescent="0.25">
      <c r="B109" s="131" t="e">
        <f>IF(Tabla1[[#This Row],[Código_Actividad]]="","",CONCATENATE(Tabla1[[#This Row],[POA]],".",Tabla1[[#This Row],[SRS]],".",Tabla1[[#This Row],[AREA]],".",Tabla1[[#This Row],[TIPO]]))</f>
        <v>#REF!</v>
      </c>
      <c r="C109" s="131" t="e">
        <f>IF(Tabla1[[#This Row],[Código_Actividad]]="","",'[1]Formulario PPGR1'!#REF!)</f>
        <v>#REF!</v>
      </c>
      <c r="D109" s="131" t="e">
        <f>IF(Tabla1[[#This Row],[Código_Actividad]]="","",'[1]Formulario PPGR1'!#REF!)</f>
        <v>#REF!</v>
      </c>
      <c r="E109" s="131" t="e">
        <f>IF(Tabla1[[#This Row],[Código_Actividad]]="","",'[1]Formulario PPGR1'!#REF!)</f>
        <v>#REF!</v>
      </c>
      <c r="F109" s="131" t="e">
        <f>IF(Tabla1[[#This Row],[Código_Actividad]]="","",'[1]Formulario PPGR1'!#REF!)</f>
        <v>#REF!</v>
      </c>
      <c r="G109" s="141" t="s">
        <v>649</v>
      </c>
      <c r="H109" s="133" t="str">
        <f>IFERROR(VLOOKUP(Tabla1[[#This Row],[Código_Actividad]],'[1]Formulario PPGR2'!$H$8:$I$1048576,2,FALSE),"")</f>
        <v>Monitoreo del cumplimiento del Plan de comunicación en los CEAS</v>
      </c>
      <c r="I109" s="134">
        <f>IFERROR(VLOOKUP(Tabla1[[#This Row],[Código_Actividad]],[1]!Tabla2[[Código]:[Total de Acciones ]],15,FALSE),"")</f>
        <v>2</v>
      </c>
      <c r="J109" s="131" t="s">
        <v>671</v>
      </c>
      <c r="K109" s="131" t="str">
        <f>IFERROR(VLOOKUP($J109,[5]LSIns!$B$5:$C$45,2,FALSE),"")</f>
        <v>lsUtilesdeOficina</v>
      </c>
      <c r="L109" s="133" t="s">
        <v>672</v>
      </c>
      <c r="M109" s="131" t="str">
        <f>IFERROR(VLOOKUP($L109,[6]Insumos!$C$2:$F$517,2,FALSE),"")</f>
        <v>Caja</v>
      </c>
      <c r="N109" s="136">
        <v>1</v>
      </c>
      <c r="O109" s="139">
        <f>IFERROR(VLOOKUP($L109,[6]Insumos!$C$2:$F$517,3,FALSE),"")</f>
        <v>71.98</v>
      </c>
      <c r="P109" s="138">
        <f>+Tabla1[[#This Row],[Precio Unitario]]*Tabla1[[#This Row],[Cantidad de Insumos]]</f>
        <v>71.98</v>
      </c>
      <c r="Q109" s="140" t="str">
        <f>IFERROR(VLOOKUP($L109,[6]Insumos!$C$2:$F$517,4,FALSE),"")</f>
        <v xml:space="preserve">2.3.9.2.01 </v>
      </c>
      <c r="R109" s="135" t="s">
        <v>670</v>
      </c>
    </row>
    <row r="110" spans="2:18" ht="25.5" x14ac:dyDescent="0.25">
      <c r="B110" s="131" t="e">
        <f>IF(Tabla1[[#This Row],[Código_Actividad]]="","",CONCATENATE(Tabla1[[#This Row],[POA]],".",Tabla1[[#This Row],[SRS]],".",Tabla1[[#This Row],[AREA]],".",Tabla1[[#This Row],[TIPO]]))</f>
        <v>#REF!</v>
      </c>
      <c r="C110" s="131" t="e">
        <f>IF(Tabla1[[#This Row],[Código_Actividad]]="","",'[1]Formulario PPGR1'!#REF!)</f>
        <v>#REF!</v>
      </c>
      <c r="D110" s="131" t="e">
        <f>IF(Tabla1[[#This Row],[Código_Actividad]]="","",'[1]Formulario PPGR1'!#REF!)</f>
        <v>#REF!</v>
      </c>
      <c r="E110" s="131" t="e">
        <f>IF(Tabla1[[#This Row],[Código_Actividad]]="","",'[1]Formulario PPGR1'!#REF!)</f>
        <v>#REF!</v>
      </c>
      <c r="F110" s="131" t="e">
        <f>IF(Tabla1[[#This Row],[Código_Actividad]]="","",'[1]Formulario PPGR1'!#REF!)</f>
        <v>#REF!</v>
      </c>
      <c r="G110" s="141" t="s">
        <v>649</v>
      </c>
      <c r="H110" s="133" t="str">
        <f>IFERROR(VLOOKUP(Tabla1[[#This Row],[Código_Actividad]],'[1]Formulario PPGR2'!$H$8:$I$1048576,2,FALSE),"")</f>
        <v>Monitoreo del cumplimiento del Plan de comunicación en los CEAS</v>
      </c>
      <c r="I110" s="134">
        <f>IFERROR(VLOOKUP(Tabla1[[#This Row],[Código_Actividad]],[1]!Tabla2[[Código]:[Total de Acciones ]],15,FALSE),"")</f>
        <v>2</v>
      </c>
      <c r="J110" s="131" t="s">
        <v>671</v>
      </c>
      <c r="K110" s="131" t="str">
        <f>IFERROR(VLOOKUP($J110,[5]LSIns!$B$5:$C$45,2,FALSE),"")</f>
        <v>lsUtilesdeOficina</v>
      </c>
      <c r="L110" s="133" t="s">
        <v>699</v>
      </c>
      <c r="M110" s="131" t="str">
        <f>IFERROR(VLOOKUP($L110,[6]Insumos!$C$2:$F$517,2,FALSE),"")</f>
        <v>unidad</v>
      </c>
      <c r="N110" s="136">
        <v>1</v>
      </c>
      <c r="O110" s="139">
        <f>IFERROR(VLOOKUP($L110,[6]Insumos!$C$2:$F$517,3,FALSE),"")</f>
        <v>7.8470000000000004</v>
      </c>
      <c r="P110" s="138">
        <f>+Tabla1[[#This Row],[Precio Unitario]]*Tabla1[[#This Row],[Cantidad de Insumos]]</f>
        <v>7.8470000000000004</v>
      </c>
      <c r="Q110" s="140" t="str">
        <f>IFERROR(VLOOKUP($L110,[6]Insumos!$C$2:$F$517,4,FALSE),"")</f>
        <v xml:space="preserve">2.3.9.2.01 </v>
      </c>
      <c r="R110" s="135" t="s">
        <v>670</v>
      </c>
    </row>
    <row r="111" spans="2:18" ht="25.5" x14ac:dyDescent="0.25">
      <c r="B111" s="131" t="e">
        <f>IF(Tabla1[[#This Row],[Código_Actividad]]="","",CONCATENATE(Tabla1[[#This Row],[POA]],".",Tabla1[[#This Row],[SRS]],".",Tabla1[[#This Row],[AREA]],".",Tabla1[[#This Row],[TIPO]]))</f>
        <v>#REF!</v>
      </c>
      <c r="C111" s="131" t="e">
        <f>IF(Tabla1[[#This Row],[Código_Actividad]]="","",'[1]Formulario PPGR1'!#REF!)</f>
        <v>#REF!</v>
      </c>
      <c r="D111" s="131" t="e">
        <f>IF(Tabla1[[#This Row],[Código_Actividad]]="","",'[1]Formulario PPGR1'!#REF!)</f>
        <v>#REF!</v>
      </c>
      <c r="E111" s="131" t="e">
        <f>IF(Tabla1[[#This Row],[Código_Actividad]]="","",'[1]Formulario PPGR1'!#REF!)</f>
        <v>#REF!</v>
      </c>
      <c r="F111" s="131" t="e">
        <f>IF(Tabla1[[#This Row],[Código_Actividad]]="","",'[1]Formulario PPGR1'!#REF!)</f>
        <v>#REF!</v>
      </c>
      <c r="G111" s="141" t="s">
        <v>649</v>
      </c>
      <c r="H111" s="133" t="str">
        <f>IFERROR(VLOOKUP(Tabla1[[#This Row],[Código_Actividad]],'[1]Formulario PPGR2'!$H$8:$I$1048576,2,FALSE),"")</f>
        <v>Monitoreo del cumplimiento del Plan de comunicación en los CEAS</v>
      </c>
      <c r="I111" s="134">
        <f>IFERROR(VLOOKUP(Tabla1[[#This Row],[Código_Actividad]],[1]!Tabla2[[Código]:[Total de Acciones ]],15,FALSE),"")</f>
        <v>2</v>
      </c>
      <c r="J111" s="131" t="s">
        <v>671</v>
      </c>
      <c r="K111" s="131" t="str">
        <f>IFERROR(VLOOKUP($J111,[5]LSIns!$B$5:$C$45,2,FALSE),"")</f>
        <v>lsUtilesdeOficina</v>
      </c>
      <c r="L111" s="133" t="s">
        <v>700</v>
      </c>
      <c r="M111" s="131" t="str">
        <f>IFERROR(VLOOKUP($L111,[6]Insumos!$C$2:$F$517,2,FALSE),"")</f>
        <v>unidad</v>
      </c>
      <c r="N111" s="136">
        <v>1</v>
      </c>
      <c r="O111" s="139">
        <f>IFERROR(VLOOKUP($L111,[6]Insumos!$C$2:$F$517,3,FALSE),"")</f>
        <v>46.999499999999998</v>
      </c>
      <c r="P111" s="138">
        <f>+Tabla1[[#This Row],[Precio Unitario]]*Tabla1[[#This Row],[Cantidad de Insumos]]</f>
        <v>46.999499999999998</v>
      </c>
      <c r="Q111" s="140" t="str">
        <f>IFERROR(VLOOKUP($L111,[6]Insumos!$C$2:$F$517,4,FALSE),"")</f>
        <v xml:space="preserve">2.3.9.2.01 </v>
      </c>
      <c r="R111" s="135" t="s">
        <v>670</v>
      </c>
    </row>
    <row r="112" spans="2:18" ht="38.25" x14ac:dyDescent="0.25">
      <c r="B112" s="131" t="e">
        <f>IF(Tabla1[[#This Row],[Código_Actividad]]="","",CONCATENATE(Tabla1[[#This Row],[POA]],".",Tabla1[[#This Row],[SRS]],".",Tabla1[[#This Row],[AREA]],".",Tabla1[[#This Row],[TIPO]]))</f>
        <v>#REF!</v>
      </c>
      <c r="C112" s="131" t="e">
        <f>IF(Tabla1[[#This Row],[Código_Actividad]]="","",'[1]Formulario PPGR1'!#REF!)</f>
        <v>#REF!</v>
      </c>
      <c r="D112" s="131" t="e">
        <f>IF(Tabla1[[#This Row],[Código_Actividad]]="","",'[1]Formulario PPGR1'!#REF!)</f>
        <v>#REF!</v>
      </c>
      <c r="E112" s="131" t="e">
        <f>IF(Tabla1[[#This Row],[Código_Actividad]]="","",'[1]Formulario PPGR1'!#REF!)</f>
        <v>#REF!</v>
      </c>
      <c r="F112" s="131" t="e">
        <f>IF(Tabla1[[#This Row],[Código_Actividad]]="","",'[1]Formulario PPGR1'!#REF!)</f>
        <v>#REF!</v>
      </c>
      <c r="G112" s="132" t="s">
        <v>369</v>
      </c>
      <c r="H112" s="133" t="str">
        <f>IFERROR(VLOOKUP(Tabla1[[#This Row],[Código_Actividad]],'[1]Formulario PPGR2'!$H$8:$I$1048576,2,FALSE),"")</f>
        <v>Capacitación a proveedores sobre promoción, consejería y anticoncepción postevento obstétrico, metodos anticonceptivos de largo plazo y de emergencia</v>
      </c>
      <c r="I112" s="134">
        <f>IFERROR(VLOOKUP(Tabla1[[#This Row],[Código_Actividad]],[1]!Tabla2[[Código]:[Total de Acciones ]],15,FALSE),"")</f>
        <v>4</v>
      </c>
      <c r="J112" s="131" t="s">
        <v>673</v>
      </c>
      <c r="K112" s="131" t="str">
        <f>IFERROR(VLOOKUP($J112,[5]LSIns!$B$5:$C$45,2,FALSE),"")</f>
        <v>lsAlimentosyBebidas</v>
      </c>
      <c r="L112" s="133" t="s">
        <v>681</v>
      </c>
      <c r="M112" s="131" t="str">
        <f>IFERROR(VLOOKUP($L112,[6]Insumos!$C$2:$F$517,2,FALSE),"")</f>
        <v>unidad</v>
      </c>
      <c r="N112" s="136">
        <v>1</v>
      </c>
      <c r="O112" s="139">
        <f>IFERROR(VLOOKUP($L112,[6]Insumos!$C$2:$F$517,3,FALSE),"")</f>
        <v>61419</v>
      </c>
      <c r="P112" s="138">
        <f>+Tabla1[[#This Row],[Precio Unitario]]*Tabla1[[#This Row],[Cantidad de Insumos]]</f>
        <v>61419</v>
      </c>
      <c r="Q112" s="140" t="str">
        <f>IFERROR(VLOOKUP($L112,[6]Insumos!$C$2:$F$517,4,FALSE),"")</f>
        <v>2.3.1.1.01</v>
      </c>
      <c r="R112" s="131" t="s">
        <v>670</v>
      </c>
    </row>
    <row r="113" spans="2:18" ht="38.25" x14ac:dyDescent="0.25">
      <c r="B113" s="131" t="e">
        <f>IF(Tabla1[[#This Row],[Código_Actividad]]="","",CONCATENATE(Tabla1[[#This Row],[POA]],".",Tabla1[[#This Row],[SRS]],".",Tabla1[[#This Row],[AREA]],".",Tabla1[[#This Row],[TIPO]]))</f>
        <v>#REF!</v>
      </c>
      <c r="C113" s="131" t="e">
        <f>IF(Tabla1[[#This Row],[Código_Actividad]]="","",'[1]Formulario PPGR1'!#REF!)</f>
        <v>#REF!</v>
      </c>
      <c r="D113" s="131" t="e">
        <f>IF(Tabla1[[#This Row],[Código_Actividad]]="","",'[1]Formulario PPGR1'!#REF!)</f>
        <v>#REF!</v>
      </c>
      <c r="E113" s="131" t="e">
        <f>IF(Tabla1[[#This Row],[Código_Actividad]]="","",'[1]Formulario PPGR1'!#REF!)</f>
        <v>#REF!</v>
      </c>
      <c r="F113" s="131" t="e">
        <f>IF(Tabla1[[#This Row],[Código_Actividad]]="","",'[1]Formulario PPGR1'!#REF!)</f>
        <v>#REF!</v>
      </c>
      <c r="G113" s="132" t="s">
        <v>369</v>
      </c>
      <c r="H113" s="133" t="str">
        <f>IFERROR(VLOOKUP(Tabla1[[#This Row],[Código_Actividad]],'[1]Formulario PPGR2'!$H$8:$I$1048576,2,FALSE),"")</f>
        <v>Capacitación a proveedores sobre promoción, consejería y anticoncepción postevento obstétrico, metodos anticonceptivos de largo plazo y de emergencia</v>
      </c>
      <c r="I113" s="134">
        <f>IFERROR(VLOOKUP(Tabla1[[#This Row],[Código_Actividad]],[1]!Tabla2[[Código]:[Total de Acciones ]],15,FALSE),"")</f>
        <v>4</v>
      </c>
      <c r="J113" s="131" t="s">
        <v>668</v>
      </c>
      <c r="K113" s="131" t="str">
        <f>IFERROR(VLOOKUP($J113,[5]LSIns!$B$5:$C$45,2,FALSE),"")</f>
        <v>lsProductosdePapel</v>
      </c>
      <c r="L113" s="133" t="s">
        <v>702</v>
      </c>
      <c r="M113" s="131" t="str">
        <f>IFERROR(VLOOKUP($L113,[6]Insumos!$C$2:$F$517,2,FALSE),"")</f>
        <v>unidad</v>
      </c>
      <c r="N113" s="136">
        <v>40</v>
      </c>
      <c r="O113" s="139">
        <f>IFERROR(VLOOKUP($L113,[6]Insumos!$C$2:$F$517,3,FALSE),"")</f>
        <v>132.75</v>
      </c>
      <c r="P113" s="138">
        <f>+Tabla1[[#This Row],[Precio Unitario]]*Tabla1[[#This Row],[Cantidad de Insumos]]</f>
        <v>5310</v>
      </c>
      <c r="Q113" s="140" t="str">
        <f>IFERROR(VLOOKUP($L113,[6]Insumos!$C$2:$F$517,4,FALSE),"")</f>
        <v>2.3.3.2.01</v>
      </c>
      <c r="R113" s="131" t="s">
        <v>670</v>
      </c>
    </row>
    <row r="114" spans="2:18" ht="38.25" x14ac:dyDescent="0.25">
      <c r="B114" s="131" t="e">
        <f>IF(Tabla1[[#This Row],[Código_Actividad]]="","",CONCATENATE(Tabla1[[#This Row],[POA]],".",Tabla1[[#This Row],[SRS]],".",Tabla1[[#This Row],[AREA]],".",Tabla1[[#This Row],[TIPO]]))</f>
        <v>#REF!</v>
      </c>
      <c r="C114" s="131" t="e">
        <f>IF(Tabla1[[#This Row],[Código_Actividad]]="","",'[1]Formulario PPGR1'!#REF!)</f>
        <v>#REF!</v>
      </c>
      <c r="D114" s="131" t="e">
        <f>IF(Tabla1[[#This Row],[Código_Actividad]]="","",'[1]Formulario PPGR1'!#REF!)</f>
        <v>#REF!</v>
      </c>
      <c r="E114" s="131" t="e">
        <f>IF(Tabla1[[#This Row],[Código_Actividad]]="","",'[1]Formulario PPGR1'!#REF!)</f>
        <v>#REF!</v>
      </c>
      <c r="F114" s="131" t="e">
        <f>IF(Tabla1[[#This Row],[Código_Actividad]]="","",'[1]Formulario PPGR1'!#REF!)</f>
        <v>#REF!</v>
      </c>
      <c r="G114" s="132" t="s">
        <v>369</v>
      </c>
      <c r="H114" s="133" t="str">
        <f>IFERROR(VLOOKUP(Tabla1[[#This Row],[Código_Actividad]],'[1]Formulario PPGR2'!$H$8:$I$1048576,2,FALSE),"")</f>
        <v>Capacitación a proveedores sobre promoción, consejería y anticoncepción postevento obstétrico, metodos anticonceptivos de largo plazo y de emergencia</v>
      </c>
      <c r="I114" s="134">
        <f>IFERROR(VLOOKUP(Tabla1[[#This Row],[Código_Actividad]],[1]!Tabla2[[Código]:[Total de Acciones ]],15,FALSE),"")</f>
        <v>4</v>
      </c>
      <c r="J114" s="131" t="s">
        <v>679</v>
      </c>
      <c r="K114" s="131" t="str">
        <f>IFERROR(VLOOKUP($J114,[5]LSIns!$B$5:$C$45,2,FALSE),"")</f>
        <v>lsImpresionyEncuadernacion</v>
      </c>
      <c r="L114" s="133" t="s">
        <v>680</v>
      </c>
      <c r="M114" s="131" t="str">
        <f>IFERROR(VLOOKUP($L114,[6]Insumos!$C$2:$F$517,2,FALSE),"")</f>
        <v>unidad</v>
      </c>
      <c r="N114" s="136">
        <v>80</v>
      </c>
      <c r="O114" s="139">
        <f>IFERROR(VLOOKUP($L114,[6]Insumos!$C$2:$F$517,3,FALSE),"")</f>
        <v>1.9823999999999999</v>
      </c>
      <c r="P114" s="138">
        <f>+Tabla1[[#This Row],[Precio Unitario]]*Tabla1[[#This Row],[Cantidad de Insumos]]</f>
        <v>158.59199999999998</v>
      </c>
      <c r="Q114" s="140" t="str">
        <f>IFERROR(VLOOKUP($L114,[6]Insumos!$C$2:$F$517,4,FALSE),"")</f>
        <v xml:space="preserve">2.2.2.2.01 </v>
      </c>
      <c r="R114" s="131" t="s">
        <v>670</v>
      </c>
    </row>
    <row r="115" spans="2:18" ht="38.25" x14ac:dyDescent="0.25">
      <c r="B115" s="131" t="e">
        <f>IF(Tabla1[[#This Row],[Código_Actividad]]="","",CONCATENATE(Tabla1[[#This Row],[POA]],".",Tabla1[[#This Row],[SRS]],".",Tabla1[[#This Row],[AREA]],".",Tabla1[[#This Row],[TIPO]]))</f>
        <v>#REF!</v>
      </c>
      <c r="C115" s="131" t="e">
        <f>IF(Tabla1[[#This Row],[Código_Actividad]]="","",'[1]Formulario PPGR1'!#REF!)</f>
        <v>#REF!</v>
      </c>
      <c r="D115" s="131" t="e">
        <f>IF(Tabla1[[#This Row],[Código_Actividad]]="","",'[1]Formulario PPGR1'!#REF!)</f>
        <v>#REF!</v>
      </c>
      <c r="E115" s="131" t="e">
        <f>IF(Tabla1[[#This Row],[Código_Actividad]]="","",'[1]Formulario PPGR1'!#REF!)</f>
        <v>#REF!</v>
      </c>
      <c r="F115" s="131" t="e">
        <f>IF(Tabla1[[#This Row],[Código_Actividad]]="","",'[1]Formulario PPGR1'!#REF!)</f>
        <v>#REF!</v>
      </c>
      <c r="G115" s="132" t="s">
        <v>369</v>
      </c>
      <c r="H115" s="133" t="str">
        <f>IFERROR(VLOOKUP(Tabla1[[#This Row],[Código_Actividad]],'[1]Formulario PPGR2'!$H$8:$I$1048576,2,FALSE),"")</f>
        <v>Capacitación a proveedores sobre promoción, consejería y anticoncepción postevento obstétrico, metodos anticonceptivos de largo plazo y de emergencia</v>
      </c>
      <c r="I115" s="134">
        <f>IFERROR(VLOOKUP(Tabla1[[#This Row],[Código_Actividad]],[1]!Tabla2[[Código]:[Total de Acciones ]],15,FALSE),"")</f>
        <v>4</v>
      </c>
      <c r="J115" s="131" t="s">
        <v>671</v>
      </c>
      <c r="K115" s="131" t="str">
        <f>IFERROR(VLOOKUP($J115,[5]LSIns!$B$5:$C$45,2,FALSE),"")</f>
        <v>lsUtilesdeOficina</v>
      </c>
      <c r="L115" s="133" t="s">
        <v>672</v>
      </c>
      <c r="M115" s="131" t="str">
        <f>IFERROR(VLOOKUP($L115,[6]Insumos!$C$2:$F$517,2,FALSE),"")</f>
        <v>Caja</v>
      </c>
      <c r="N115" s="136">
        <v>2</v>
      </c>
      <c r="O115" s="139">
        <f>IFERROR(VLOOKUP($L115,[6]Insumos!$C$2:$F$517,3,FALSE),"")</f>
        <v>71.98</v>
      </c>
      <c r="P115" s="138">
        <f>+Tabla1[[#This Row],[Precio Unitario]]*Tabla1[[#This Row],[Cantidad de Insumos]]</f>
        <v>143.96</v>
      </c>
      <c r="Q115" s="140" t="str">
        <f>IFERROR(VLOOKUP($L115,[6]Insumos!$C$2:$F$517,4,FALSE),"")</f>
        <v xml:space="preserve">2.3.9.2.01 </v>
      </c>
      <c r="R115" s="131" t="s">
        <v>670</v>
      </c>
    </row>
    <row r="116" spans="2:18" ht="38.25" x14ac:dyDescent="0.25">
      <c r="B116" s="131" t="e">
        <f>IF(Tabla1[[#This Row],[Código_Actividad]]="","",CONCATENATE(Tabla1[[#This Row],[POA]],".",Tabla1[[#This Row],[SRS]],".",Tabla1[[#This Row],[AREA]],".",Tabla1[[#This Row],[TIPO]]))</f>
        <v>#REF!</v>
      </c>
      <c r="C116" s="131" t="e">
        <f>IF(Tabla1[[#This Row],[Código_Actividad]]="","",'[1]Formulario PPGR1'!#REF!)</f>
        <v>#REF!</v>
      </c>
      <c r="D116" s="131" t="e">
        <f>IF(Tabla1[[#This Row],[Código_Actividad]]="","",'[1]Formulario PPGR1'!#REF!)</f>
        <v>#REF!</v>
      </c>
      <c r="E116" s="131" t="e">
        <f>IF(Tabla1[[#This Row],[Código_Actividad]]="","",'[1]Formulario PPGR1'!#REF!)</f>
        <v>#REF!</v>
      </c>
      <c r="F116" s="131" t="e">
        <f>IF(Tabla1[[#This Row],[Código_Actividad]]="","",'[1]Formulario PPGR1'!#REF!)</f>
        <v>#REF!</v>
      </c>
      <c r="G116" s="132" t="s">
        <v>372</v>
      </c>
      <c r="H116" s="133" t="str">
        <f>IFERROR(VLOOKUP(Tabla1[[#This Row],[Código_Actividad]],'[1]Formulario PPGR2'!$H$8:$I$1048576,2,FALSE),"")</f>
        <v>Monitoreo en los servicios en la entrega y colocacion intrauterina de metodos anticonceptivos en adolecentes y mujeres con riesgos en el embarazo</v>
      </c>
      <c r="I116" s="134">
        <f>IFERROR(VLOOKUP(Tabla1[[#This Row],[Código_Actividad]],[1]!Tabla2[[Código]:[Total de Acciones ]],15,FALSE),"")</f>
        <v>4</v>
      </c>
      <c r="J116" s="131" t="s">
        <v>665</v>
      </c>
      <c r="K116" s="131" t="str">
        <f>IFERROR(VLOOKUP($J116,[5]LSIns!$B$5:$C$45,2,FALSE),"")</f>
        <v>lsGasoil</v>
      </c>
      <c r="L116" s="133" t="s">
        <v>666</v>
      </c>
      <c r="M116" s="131" t="str">
        <f>IFERROR(VLOOKUP($L116,[6]Insumos!$C$2:$F$517,2,FALSE),"")</f>
        <v>galon</v>
      </c>
      <c r="N116" s="136">
        <v>50</v>
      </c>
      <c r="O116" s="139">
        <f>IFERROR(VLOOKUP($L116,[6]Insumos!$C$2:$F$517,3,FALSE),"")</f>
        <v>197</v>
      </c>
      <c r="P116" s="138">
        <f>+Tabla1[[#This Row],[Precio Unitario]]*Tabla1[[#This Row],[Cantidad de Insumos]]</f>
        <v>9850</v>
      </c>
      <c r="Q116" s="140" t="str">
        <f>IFERROR(VLOOKUP($L116,[6]Insumos!$C$2:$F$517,4,FALSE),"")</f>
        <v>2.3.7.1.02</v>
      </c>
      <c r="R116" s="131" t="s">
        <v>667</v>
      </c>
    </row>
    <row r="117" spans="2:18" ht="25.5" x14ac:dyDescent="0.25">
      <c r="B117" s="131" t="e">
        <f>IF(Tabla1[[#This Row],[Código_Actividad]]="","",CONCATENATE(Tabla1[[#This Row],[POA]],".",Tabla1[[#This Row],[SRS]],".",Tabla1[[#This Row],[AREA]],".",Tabla1[[#This Row],[TIPO]]))</f>
        <v>#REF!</v>
      </c>
      <c r="C117" s="131" t="e">
        <f>IF(Tabla1[[#This Row],[Código_Actividad]]="","",'[1]Formulario PPGR1'!#REF!)</f>
        <v>#REF!</v>
      </c>
      <c r="D117" s="131" t="e">
        <f>IF(Tabla1[[#This Row],[Código_Actividad]]="","",'[1]Formulario PPGR1'!#REF!)</f>
        <v>#REF!</v>
      </c>
      <c r="E117" s="131" t="e">
        <f>IF(Tabla1[[#This Row],[Código_Actividad]]="","",'[1]Formulario PPGR1'!#REF!)</f>
        <v>#REF!</v>
      </c>
      <c r="F117" s="131" t="e">
        <f>IF(Tabla1[[#This Row],[Código_Actividad]]="","",'[1]Formulario PPGR1'!#REF!)</f>
        <v>#REF!</v>
      </c>
      <c r="G117" s="132" t="s">
        <v>389</v>
      </c>
      <c r="H117" s="133" t="str">
        <f>IFERROR(VLOOKUP(Tabla1[[#This Row],[Código_Actividad]],'[1]Formulario PPGR2'!$H$8:$I$1048576,2,FALSE),"")</f>
        <v>Mesas Tecnicas de seguimiento al diagnostico y tratamiento de la Malaria</v>
      </c>
      <c r="I117" s="134">
        <f>IFERROR(VLOOKUP(Tabla1[[#This Row],[Código_Actividad]],[1]!Tabla2[[Código]:[Total de Acciones ]],15,FALSE),"")</f>
        <v>4</v>
      </c>
      <c r="J117" s="131" t="s">
        <v>673</v>
      </c>
      <c r="K117" s="131" t="str">
        <f>IFERROR(VLOOKUP($J117,[5]LSIns!$B$5:$C$45,2,FALSE),"")</f>
        <v>lsAlimentosyBebidas</v>
      </c>
      <c r="L117" s="133" t="s">
        <v>674</v>
      </c>
      <c r="M117" s="131" t="str">
        <f>IFERROR(VLOOKUP($L117,[6]Insumos!$C$2:$F$517,2,FALSE),"")</f>
        <v>unidad</v>
      </c>
      <c r="N117" s="136">
        <v>1</v>
      </c>
      <c r="O117" s="139">
        <f>IFERROR(VLOOKUP($L117,[6]Insumos!$C$2:$F$517,3,FALSE),"")</f>
        <v>5000.5</v>
      </c>
      <c r="P117" s="138">
        <f>+Tabla1[[#This Row],[Precio Unitario]]*Tabla1[[#This Row],[Cantidad de Insumos]]</f>
        <v>5000.5</v>
      </c>
      <c r="Q117" s="140" t="str">
        <f>IFERROR(VLOOKUP($L117,[6]Insumos!$C$2:$F$517,4,FALSE),"")</f>
        <v>2.3.1.1.01</v>
      </c>
      <c r="R117" s="131" t="s">
        <v>670</v>
      </c>
    </row>
    <row r="118" spans="2:18" ht="25.5" x14ac:dyDescent="0.25">
      <c r="B118" s="131" t="e">
        <f>IF(Tabla1[[#This Row],[Código_Actividad]]="","",CONCATENATE(Tabla1[[#This Row],[POA]],".",Tabla1[[#This Row],[SRS]],".",Tabla1[[#This Row],[AREA]],".",Tabla1[[#This Row],[TIPO]]))</f>
        <v>#REF!</v>
      </c>
      <c r="C118" s="131" t="e">
        <f>IF(Tabla1[[#This Row],[Código_Actividad]]="","",'[1]Formulario PPGR1'!#REF!)</f>
        <v>#REF!</v>
      </c>
      <c r="D118" s="131" t="e">
        <f>IF(Tabla1[[#This Row],[Código_Actividad]]="","",'[1]Formulario PPGR1'!#REF!)</f>
        <v>#REF!</v>
      </c>
      <c r="E118" s="131" t="e">
        <f>IF(Tabla1[[#This Row],[Código_Actividad]]="","",'[1]Formulario PPGR1'!#REF!)</f>
        <v>#REF!</v>
      </c>
      <c r="F118" s="131" t="e">
        <f>IF(Tabla1[[#This Row],[Código_Actividad]]="","",'[1]Formulario PPGR1'!#REF!)</f>
        <v>#REF!</v>
      </c>
      <c r="G118" s="132" t="s">
        <v>389</v>
      </c>
      <c r="H118" s="133" t="str">
        <f>IFERROR(VLOOKUP(Tabla1[[#This Row],[Código_Actividad]],'[1]Formulario PPGR2'!$H$8:$I$1048576,2,FALSE),"")</f>
        <v>Mesas Tecnicas de seguimiento al diagnostico y tratamiento de la Malaria</v>
      </c>
      <c r="I118" s="134">
        <f>IFERROR(VLOOKUP(Tabla1[[#This Row],[Código_Actividad]],[1]!Tabla2[[Código]:[Total de Acciones ]],15,FALSE),"")</f>
        <v>4</v>
      </c>
      <c r="J118" s="131" t="s">
        <v>679</v>
      </c>
      <c r="K118" s="131" t="str">
        <f>IFERROR(VLOOKUP($J118,[5]LSIns!$B$5:$C$45,2,FALSE),"")</f>
        <v>lsImpresionyEncuadernacion</v>
      </c>
      <c r="L118" s="133" t="s">
        <v>680</v>
      </c>
      <c r="M118" s="131" t="str">
        <f>IFERROR(VLOOKUP($L118,[6]Insumos!$C$2:$F$517,2,FALSE),"")</f>
        <v>unidad</v>
      </c>
      <c r="N118" s="136">
        <v>10</v>
      </c>
      <c r="O118" s="139">
        <f>IFERROR(VLOOKUP($L118,[6]Insumos!$C$2:$F$517,3,FALSE),"")</f>
        <v>1.9823999999999999</v>
      </c>
      <c r="P118" s="138">
        <f>+Tabla1[[#This Row],[Precio Unitario]]*Tabla1[[#This Row],[Cantidad de Insumos]]</f>
        <v>19.823999999999998</v>
      </c>
      <c r="Q118" s="140" t="str">
        <f>IFERROR(VLOOKUP($L118,[6]Insumos!$C$2:$F$517,4,FALSE),"")</f>
        <v xml:space="preserve">2.2.2.2.01 </v>
      </c>
      <c r="R118" s="131" t="s">
        <v>670</v>
      </c>
    </row>
    <row r="119" spans="2:18" ht="25.5" x14ac:dyDescent="0.25">
      <c r="B119" s="131" t="e">
        <f>IF(Tabla1[[#This Row],[Código_Actividad]]="","",CONCATENATE(Tabla1[[#This Row],[POA]],".",Tabla1[[#This Row],[SRS]],".",Tabla1[[#This Row],[AREA]],".",Tabla1[[#This Row],[TIPO]]))</f>
        <v>#REF!</v>
      </c>
      <c r="C119" s="131" t="e">
        <f>IF(Tabla1[[#This Row],[Código_Actividad]]="","",'[1]Formulario PPGR1'!#REF!)</f>
        <v>#REF!</v>
      </c>
      <c r="D119" s="131" t="e">
        <f>IF(Tabla1[[#This Row],[Código_Actividad]]="","",'[1]Formulario PPGR1'!#REF!)</f>
        <v>#REF!</v>
      </c>
      <c r="E119" s="131" t="e">
        <f>IF(Tabla1[[#This Row],[Código_Actividad]]="","",'[1]Formulario PPGR1'!#REF!)</f>
        <v>#REF!</v>
      </c>
      <c r="F119" s="131" t="e">
        <f>IF(Tabla1[[#This Row],[Código_Actividad]]="","",'[1]Formulario PPGR1'!#REF!)</f>
        <v>#REF!</v>
      </c>
      <c r="G119" s="132" t="s">
        <v>389</v>
      </c>
      <c r="H119" s="133" t="str">
        <f>IFERROR(VLOOKUP(Tabla1[[#This Row],[Código_Actividad]],'[1]Formulario PPGR2'!$H$8:$I$1048576,2,FALSE),"")</f>
        <v>Mesas Tecnicas de seguimiento al diagnostico y tratamiento de la Malaria</v>
      </c>
      <c r="I119" s="134">
        <f>IFERROR(VLOOKUP(Tabla1[[#This Row],[Código_Actividad]],[1]!Tabla2[[Código]:[Total de Acciones ]],15,FALSE),"")</f>
        <v>4</v>
      </c>
      <c r="J119" s="131" t="s">
        <v>668</v>
      </c>
      <c r="K119" s="131" t="str">
        <f>IFERROR(VLOOKUP($J119,[5]LSIns!$B$5:$C$45,2,FALSE),"")</f>
        <v>lsProductosdePapel</v>
      </c>
      <c r="L119" s="133" t="s">
        <v>698</v>
      </c>
      <c r="M119" s="131" t="str">
        <f>IFERROR(VLOOKUP($L119,[6]Insumos!$C$2:$F$517,2,FALSE),"")</f>
        <v>Caja</v>
      </c>
      <c r="N119" s="136">
        <v>1</v>
      </c>
      <c r="O119" s="139">
        <f>IFERROR(VLOOKUP($L119,[6]Insumos!$C$2:$F$517,3,FALSE),"")</f>
        <v>175.82</v>
      </c>
      <c r="P119" s="138">
        <f>+Tabla1[[#This Row],[Precio Unitario]]*Tabla1[[#This Row],[Cantidad de Insumos]]</f>
        <v>175.82</v>
      </c>
      <c r="Q119" s="140" t="str">
        <f>IFERROR(VLOOKUP($L119,[6]Insumos!$C$2:$F$517,4,FALSE),"")</f>
        <v>2.3.3.2.01</v>
      </c>
      <c r="R119" s="131" t="s">
        <v>670</v>
      </c>
    </row>
    <row r="120" spans="2:18" ht="25.5" x14ac:dyDescent="0.25">
      <c r="B120" s="131" t="e">
        <f>IF(Tabla1[[#This Row],[Código_Actividad]]="","",CONCATENATE(Tabla1[[#This Row],[POA]],".",Tabla1[[#This Row],[SRS]],".",Tabla1[[#This Row],[AREA]],".",Tabla1[[#This Row],[TIPO]]))</f>
        <v>#REF!</v>
      </c>
      <c r="C120" s="131" t="e">
        <f>IF(Tabla1[[#This Row],[Código_Actividad]]="","",'[1]Formulario PPGR1'!#REF!)</f>
        <v>#REF!</v>
      </c>
      <c r="D120" s="131" t="e">
        <f>IF(Tabla1[[#This Row],[Código_Actividad]]="","",'[1]Formulario PPGR1'!#REF!)</f>
        <v>#REF!</v>
      </c>
      <c r="E120" s="131" t="e">
        <f>IF(Tabla1[[#This Row],[Código_Actividad]]="","",'[1]Formulario PPGR1'!#REF!)</f>
        <v>#REF!</v>
      </c>
      <c r="F120" s="131" t="e">
        <f>IF(Tabla1[[#This Row],[Código_Actividad]]="","",'[1]Formulario PPGR1'!#REF!)</f>
        <v>#REF!</v>
      </c>
      <c r="G120" s="132" t="s">
        <v>389</v>
      </c>
      <c r="H120" s="133" t="str">
        <f>IFERROR(VLOOKUP(Tabla1[[#This Row],[Código_Actividad]],'[1]Formulario PPGR2'!$H$8:$I$1048576,2,FALSE),"")</f>
        <v>Mesas Tecnicas de seguimiento al diagnostico y tratamiento de la Malaria</v>
      </c>
      <c r="I120" s="134">
        <f>IFERROR(VLOOKUP(Tabla1[[#This Row],[Código_Actividad]],[1]!Tabla2[[Código]:[Total de Acciones ]],15,FALSE),"")</f>
        <v>4</v>
      </c>
      <c r="J120" s="131" t="s">
        <v>668</v>
      </c>
      <c r="K120" s="131" t="str">
        <f>IFERROR(VLOOKUP($J120,[5]LSIns!$B$5:$C$45,2,FALSE),"")</f>
        <v>lsProductosdePapel</v>
      </c>
      <c r="L120" s="133" t="s">
        <v>669</v>
      </c>
      <c r="M120" s="131" t="str">
        <f>IFERROR(VLOOKUP($L120,[6]Insumos!$C$2:$F$517,2,FALSE),"")</f>
        <v>resma</v>
      </c>
      <c r="N120" s="136">
        <v>1</v>
      </c>
      <c r="O120" s="139">
        <f>IFERROR(VLOOKUP($L120,[6]Insumos!$C$2:$F$517,3,FALSE),"")</f>
        <v>139.24</v>
      </c>
      <c r="P120" s="138">
        <f>+Tabla1[[#This Row],[Precio Unitario]]*Tabla1[[#This Row],[Cantidad de Insumos]]</f>
        <v>139.24</v>
      </c>
      <c r="Q120" s="140" t="str">
        <f>IFERROR(VLOOKUP($L120,[6]Insumos!$C$2:$F$517,4,FALSE),"")</f>
        <v>2.3.3.1.01</v>
      </c>
      <c r="R120" s="131" t="s">
        <v>670</v>
      </c>
    </row>
    <row r="121" spans="2:18" ht="38.25" x14ac:dyDescent="0.25">
      <c r="B121" s="131" t="e">
        <f>IF(Tabla1[[#This Row],[Código_Actividad]]="","",CONCATENATE(Tabla1[[#This Row],[POA]],".",Tabla1[[#This Row],[SRS]],".",Tabla1[[#This Row],[AREA]],".",Tabla1[[#This Row],[TIPO]]))</f>
        <v>#REF!</v>
      </c>
      <c r="C121" s="131" t="e">
        <f>IF(Tabla1[[#This Row],[Código_Actividad]]="","",'[1]Formulario PPGR1'!#REF!)</f>
        <v>#REF!</v>
      </c>
      <c r="D121" s="131" t="e">
        <f>IF(Tabla1[[#This Row],[Código_Actividad]]="","",'[1]Formulario PPGR1'!#REF!)</f>
        <v>#REF!</v>
      </c>
      <c r="E121" s="131" t="e">
        <f>IF(Tabla1[[#This Row],[Código_Actividad]]="","",'[1]Formulario PPGR1'!#REF!)</f>
        <v>#REF!</v>
      </c>
      <c r="F121" s="131" t="e">
        <f>IF(Tabla1[[#This Row],[Código_Actividad]]="","",'[1]Formulario PPGR1'!#REF!)</f>
        <v>#REF!</v>
      </c>
      <c r="G121" s="132" t="s">
        <v>391</v>
      </c>
      <c r="H121" s="133" t="str">
        <f>IFERROR(VLOOKUP(Tabla1[[#This Row],[Código_Actividad]],'[1]Formulario PPGR2'!$H$8:$I$1048576,2,FALSE),"")</f>
        <v>Supervisión de la Implementación del plan de fortalecimiento de los sevicios de Malaria en la Red de Establecimiento según guia clinica</v>
      </c>
      <c r="I121" s="134">
        <f>IFERROR(VLOOKUP(Tabla1[[#This Row],[Código_Actividad]],[1]!Tabla2[[Código]:[Total de Acciones ]],15,FALSE),"")</f>
        <v>4</v>
      </c>
      <c r="J121" s="131" t="s">
        <v>665</v>
      </c>
      <c r="K121" s="131" t="str">
        <f>IFERROR(VLOOKUP($J121,[5]LSIns!$B$5:$C$45,2,FALSE),"")</f>
        <v>lsGasoil</v>
      </c>
      <c r="L121" s="133" t="s">
        <v>666</v>
      </c>
      <c r="M121" s="131" t="str">
        <f>IFERROR(VLOOKUP($L121,[6]Insumos!$C$2:$F$517,2,FALSE),"")</f>
        <v>galon</v>
      </c>
      <c r="N121" s="136">
        <v>40</v>
      </c>
      <c r="O121" s="139">
        <f>IFERROR(VLOOKUP($L121,[6]Insumos!$C$2:$F$517,3,FALSE),"")</f>
        <v>197</v>
      </c>
      <c r="P121" s="138">
        <f>+Tabla1[[#This Row],[Precio Unitario]]*Tabla1[[#This Row],[Cantidad de Insumos]]</f>
        <v>7880</v>
      </c>
      <c r="Q121" s="140" t="str">
        <f>IFERROR(VLOOKUP($L121,[6]Insumos!$C$2:$F$517,4,FALSE),"")</f>
        <v>2.3.7.1.02</v>
      </c>
      <c r="R121" s="131" t="s">
        <v>667</v>
      </c>
    </row>
    <row r="122" spans="2:18" ht="25.5" x14ac:dyDescent="0.25">
      <c r="B122" s="131" t="e">
        <f>IF(Tabla1[[#This Row],[Código_Actividad]]="","",CONCATENATE(Tabla1[[#This Row],[POA]],".",Tabla1[[#This Row],[SRS]],".",Tabla1[[#This Row],[AREA]],".",Tabla1[[#This Row],[TIPO]]))</f>
        <v>#REF!</v>
      </c>
      <c r="C122" s="131" t="e">
        <f>IF(Tabla1[[#This Row],[Código_Actividad]]="","",'[1]Formulario PPGR1'!#REF!)</f>
        <v>#REF!</v>
      </c>
      <c r="D122" s="131" t="e">
        <f>IF(Tabla1[[#This Row],[Código_Actividad]]="","",'[1]Formulario PPGR1'!#REF!)</f>
        <v>#REF!</v>
      </c>
      <c r="E122" s="131" t="e">
        <f>IF(Tabla1[[#This Row],[Código_Actividad]]="","",'[1]Formulario PPGR1'!#REF!)</f>
        <v>#REF!</v>
      </c>
      <c r="F122" s="131" t="e">
        <f>IF(Tabla1[[#This Row],[Código_Actividad]]="","",'[1]Formulario PPGR1'!#REF!)</f>
        <v>#REF!</v>
      </c>
      <c r="G122" s="141" t="s">
        <v>448</v>
      </c>
      <c r="H122" s="133" t="str">
        <f>IFERROR(VLOOKUP(Tabla1[[#This Row],[Código_Actividad]],'[1]Formulario PPGR2'!$H$8:$I$1048576,2,FALSE),"")</f>
        <v>Supervisión  a la implementaciòn de la cartera de servicios en la UNAP</v>
      </c>
      <c r="I122" s="134">
        <f>IFERROR(VLOOKUP(Tabla1[[#This Row],[Código_Actividad]],[1]!Tabla2[[Código]:[Total de Acciones ]],15,FALSE),"")</f>
        <v>4</v>
      </c>
      <c r="J122" s="131" t="s">
        <v>665</v>
      </c>
      <c r="K122" s="131" t="str">
        <f>IFERROR(VLOOKUP($J122,[5]LSIns!$B$5:$C$45,2,FALSE),"")</f>
        <v>lsGasoil</v>
      </c>
      <c r="L122" s="133" t="s">
        <v>666</v>
      </c>
      <c r="M122" s="131" t="str">
        <f>IFERROR(VLOOKUP($L122,[6]Insumos!$C$2:$F$517,2,FALSE),"")</f>
        <v>galon</v>
      </c>
      <c r="N122" s="136">
        <v>20</v>
      </c>
      <c r="O122" s="139">
        <f>IFERROR(VLOOKUP($L122,[6]Insumos!$C$2:$F$517,3,FALSE),"")</f>
        <v>197</v>
      </c>
      <c r="P122" s="138">
        <f>+Tabla1[[#This Row],[Precio Unitario]]*Tabla1[[#This Row],[Cantidad de Insumos]]</f>
        <v>3940</v>
      </c>
      <c r="Q122" s="140" t="str">
        <f>IFERROR(VLOOKUP($L122,[6]Insumos!$C$2:$F$517,4,FALSE),"")</f>
        <v>2.3.7.1.02</v>
      </c>
      <c r="R122" s="131" t="s">
        <v>667</v>
      </c>
    </row>
    <row r="123" spans="2:18" ht="25.5" x14ac:dyDescent="0.25">
      <c r="B123" s="131" t="e">
        <f>IF(Tabla1[[#This Row],[Código_Actividad]]="","",CONCATENATE(Tabla1[[#This Row],[POA]],".",Tabla1[[#This Row],[SRS]],".",Tabla1[[#This Row],[AREA]],".",Tabla1[[#This Row],[TIPO]]))</f>
        <v>#REF!</v>
      </c>
      <c r="C123" s="131" t="e">
        <f>IF(Tabla1[[#This Row],[Código_Actividad]]="","",'[1]Formulario PPGR1'!#REF!)</f>
        <v>#REF!</v>
      </c>
      <c r="D123" s="131" t="e">
        <f>IF(Tabla1[[#This Row],[Código_Actividad]]="","",'[1]Formulario PPGR1'!#REF!)</f>
        <v>#REF!</v>
      </c>
      <c r="E123" s="131" t="e">
        <f>IF(Tabla1[[#This Row],[Código_Actividad]]="","",'[1]Formulario PPGR1'!#REF!)</f>
        <v>#REF!</v>
      </c>
      <c r="F123" s="131" t="e">
        <f>IF(Tabla1[[#This Row],[Código_Actividad]]="","",'[1]Formulario PPGR1'!#REF!)</f>
        <v>#REF!</v>
      </c>
      <c r="G123" s="141" t="s">
        <v>498</v>
      </c>
      <c r="H123" s="133" t="str">
        <f>IFERROR(VLOOKUP(Tabla1[[#This Row],[Código_Actividad]],'[1]Formulario PPGR2'!$H$8:$I$1048576,2,FALSE),"")</f>
        <v xml:space="preserve">Seguimiento a la conformación de los diferentes comités  Hospitalarios </v>
      </c>
      <c r="I123" s="134">
        <f>IFERROR(VLOOKUP(Tabla1[[#This Row],[Código_Actividad]],[1]!Tabla2[[Código]:[Total de Acciones ]],15,FALSE),"")</f>
        <v>4</v>
      </c>
      <c r="J123" s="131" t="s">
        <v>665</v>
      </c>
      <c r="K123" s="131" t="str">
        <f>IFERROR(VLOOKUP($J123,[5]LSIns!$B$5:$C$45,2,FALSE),"")</f>
        <v>lsGasoil</v>
      </c>
      <c r="L123" s="133" t="s">
        <v>666</v>
      </c>
      <c r="M123" s="131" t="str">
        <f>IFERROR(VLOOKUP($L123,[6]Insumos!$C$2:$F$517,2,FALSE),"")</f>
        <v>galon</v>
      </c>
      <c r="N123" s="136">
        <v>50</v>
      </c>
      <c r="O123" s="139">
        <f>IFERROR(VLOOKUP($L123,[6]Insumos!$C$2:$F$517,3,FALSE),"")</f>
        <v>197</v>
      </c>
      <c r="P123" s="138">
        <f>+Tabla1[[#This Row],[Precio Unitario]]*Tabla1[[#This Row],[Cantidad de Insumos]]</f>
        <v>9850</v>
      </c>
      <c r="Q123" s="140" t="str">
        <f>IFERROR(VLOOKUP($L123,[6]Insumos!$C$2:$F$517,4,FALSE),"")</f>
        <v>2.3.7.1.02</v>
      </c>
      <c r="R123" s="131" t="s">
        <v>667</v>
      </c>
    </row>
    <row r="124" spans="2:18" ht="25.5" x14ac:dyDescent="0.25">
      <c r="B124" s="131" t="e">
        <f>IF(Tabla1[[#This Row],[Código_Actividad]]="","",CONCATENATE(Tabla1[[#This Row],[POA]],".",Tabla1[[#This Row],[SRS]],".",Tabla1[[#This Row],[AREA]],".",Tabla1[[#This Row],[TIPO]]))</f>
        <v>#REF!</v>
      </c>
      <c r="C124" s="131" t="e">
        <f>IF(Tabla1[[#This Row],[Código_Actividad]]="","",'[1]Formulario PPGR1'!#REF!)</f>
        <v>#REF!</v>
      </c>
      <c r="D124" s="131" t="e">
        <f>IF(Tabla1[[#This Row],[Código_Actividad]]="","",'[1]Formulario PPGR1'!#REF!)</f>
        <v>#REF!</v>
      </c>
      <c r="E124" s="131" t="e">
        <f>IF(Tabla1[[#This Row],[Código_Actividad]]="","",'[1]Formulario PPGR1'!#REF!)</f>
        <v>#REF!</v>
      </c>
      <c r="F124" s="131" t="e">
        <f>IF(Tabla1[[#This Row],[Código_Actividad]]="","",'[1]Formulario PPGR1'!#REF!)</f>
        <v>#REF!</v>
      </c>
      <c r="G124" s="141" t="s">
        <v>500</v>
      </c>
      <c r="H124" s="133" t="str">
        <f>IFERROR(VLOOKUP(Tabla1[[#This Row],[Código_Actividad]],'[1]Formulario PPGR2'!$H$8:$I$1048576,2,FALSE),"")</f>
        <v>Seguimiento a la conformación de los diferentes comités del Primer Nivel</v>
      </c>
      <c r="I124" s="134">
        <f>IFERROR(VLOOKUP(Tabla1[[#This Row],[Código_Actividad]],[1]!Tabla2[[Código]:[Total de Acciones ]],15,FALSE),"")</f>
        <v>4</v>
      </c>
      <c r="J124" s="131" t="s">
        <v>665</v>
      </c>
      <c r="K124" s="131" t="str">
        <f>IFERROR(VLOOKUP($J124,[5]LSIns!$B$5:$C$45,2,FALSE),"")</f>
        <v>lsGasoil</v>
      </c>
      <c r="L124" s="133" t="s">
        <v>666</v>
      </c>
      <c r="M124" s="131" t="str">
        <f>IFERROR(VLOOKUP($L124,[6]Insumos!$C$2:$F$517,2,FALSE),"")</f>
        <v>galon</v>
      </c>
      <c r="N124" s="136">
        <v>20</v>
      </c>
      <c r="O124" s="139">
        <f>IFERROR(VLOOKUP($L124,[6]Insumos!$C$2:$F$517,3,FALSE),"")</f>
        <v>197</v>
      </c>
      <c r="P124" s="138">
        <f>+Tabla1[[#This Row],[Precio Unitario]]*Tabla1[[#This Row],[Cantidad de Insumos]]</f>
        <v>3940</v>
      </c>
      <c r="Q124" s="140" t="str">
        <f>IFERROR(VLOOKUP($L124,[6]Insumos!$C$2:$F$517,4,FALSE),"")</f>
        <v>2.3.7.1.02</v>
      </c>
      <c r="R124" s="131" t="s">
        <v>667</v>
      </c>
    </row>
    <row r="125" spans="2:18" x14ac:dyDescent="0.25">
      <c r="B125" s="131" t="e">
        <f>IF(Tabla1[[#This Row],[Código_Actividad]]="","",CONCATENATE(Tabla1[[#This Row],[POA]],".",Tabla1[[#This Row],[SRS]],".",Tabla1[[#This Row],[AREA]],".",Tabla1[[#This Row],[TIPO]]))</f>
        <v>#REF!</v>
      </c>
      <c r="C125" s="131" t="e">
        <f>IF(Tabla1[[#This Row],[Código_Actividad]]="","",'[1]Formulario PPGR1'!#REF!)</f>
        <v>#REF!</v>
      </c>
      <c r="D125" s="131" t="e">
        <f>IF(Tabla1[[#This Row],[Código_Actividad]]="","",'[1]Formulario PPGR1'!#REF!)</f>
        <v>#REF!</v>
      </c>
      <c r="E125" s="131" t="e">
        <f>IF(Tabla1[[#This Row],[Código_Actividad]]="","",'[1]Formulario PPGR1'!#REF!)</f>
        <v>#REF!</v>
      </c>
      <c r="F125" s="131" t="e">
        <f>IF(Tabla1[[#This Row],[Código_Actividad]]="","",'[1]Formulario PPGR1'!#REF!)</f>
        <v>#REF!</v>
      </c>
      <c r="G125" s="141" t="s">
        <v>534</v>
      </c>
      <c r="H125" s="133" t="str">
        <f>IFERROR(VLOOKUP(Tabla1[[#This Row],[Código_Actividad]],'[1]Formulario PPGR2'!$H$8:$I$1048576,2,FALSE),"")</f>
        <v>Implementación del Proceso de Auditoría Médica</v>
      </c>
      <c r="I125" s="134">
        <f>IFERROR(VLOOKUP(Tabla1[[#This Row],[Código_Actividad]],[1]!Tabla2[[Código]:[Total de Acciones ]],15,FALSE),"")</f>
        <v>4</v>
      </c>
      <c r="J125" s="131" t="s">
        <v>665</v>
      </c>
      <c r="K125" s="131" t="str">
        <f>IFERROR(VLOOKUP($J125,[5]LSIns!$B$5:$C$45,2,FALSE),"")</f>
        <v>lsGasoil</v>
      </c>
      <c r="L125" s="133" t="s">
        <v>666</v>
      </c>
      <c r="M125" s="131" t="str">
        <f>IFERROR(VLOOKUP($L125,[6]Insumos!$C$2:$F$517,2,FALSE),"")</f>
        <v>galon</v>
      </c>
      <c r="N125" s="136">
        <v>5</v>
      </c>
      <c r="O125" s="139">
        <f>IFERROR(VLOOKUP($L125,[6]Insumos!$C$2:$F$517,3,FALSE),"")</f>
        <v>197</v>
      </c>
      <c r="P125" s="138">
        <f>+Tabla1[[#This Row],[Precio Unitario]]*Tabla1[[#This Row],[Cantidad de Insumos]]</f>
        <v>985</v>
      </c>
      <c r="Q125" s="140" t="str">
        <f>IFERROR(VLOOKUP($L125,[6]Insumos!$C$2:$F$517,4,FALSE),"")</f>
        <v>2.3.7.1.02</v>
      </c>
      <c r="R125" s="131" t="s">
        <v>667</v>
      </c>
    </row>
    <row r="126" spans="2:18" x14ac:dyDescent="0.25">
      <c r="B126" s="131" t="e">
        <f>IF(Tabla1[[#This Row],[Código_Actividad]]="","",CONCATENATE(Tabla1[[#This Row],[POA]],".",Tabla1[[#This Row],[SRS]],".",Tabla1[[#This Row],[AREA]],".",Tabla1[[#This Row],[TIPO]]))</f>
        <v>#REF!</v>
      </c>
      <c r="C126" s="131" t="e">
        <f>IF(Tabla1[[#This Row],[Código_Actividad]]="","",'[1]Formulario PPGR1'!#REF!)</f>
        <v>#REF!</v>
      </c>
      <c r="D126" s="131" t="e">
        <f>IF(Tabla1[[#This Row],[Código_Actividad]]="","",'[1]Formulario PPGR1'!#REF!)</f>
        <v>#REF!</v>
      </c>
      <c r="E126" s="131" t="e">
        <f>IF(Tabla1[[#This Row],[Código_Actividad]]="","",'[1]Formulario PPGR1'!#REF!)</f>
        <v>#REF!</v>
      </c>
      <c r="F126" s="131" t="e">
        <f>IF(Tabla1[[#This Row],[Código_Actividad]]="","",'[1]Formulario PPGR1'!#REF!)</f>
        <v>#REF!</v>
      </c>
      <c r="G126" s="141" t="s">
        <v>534</v>
      </c>
      <c r="H126" s="133" t="str">
        <f>IFERROR(VLOOKUP(Tabla1[[#This Row],[Código_Actividad]],'[1]Formulario PPGR2'!$H$8:$I$1048576,2,FALSE),"")</f>
        <v>Implementación del Proceso de Auditoría Médica</v>
      </c>
      <c r="I126" s="134">
        <f>IFERROR(VLOOKUP(Tabla1[[#This Row],[Código_Actividad]],[1]!Tabla2[[Código]:[Total de Acciones ]],15,FALSE),"")</f>
        <v>4</v>
      </c>
      <c r="J126" s="131" t="s">
        <v>668</v>
      </c>
      <c r="K126" s="131" t="str">
        <f>IFERROR(VLOOKUP($J126,[5]LSIns!$B$5:$C$45,2,FALSE),"")</f>
        <v>lsProductosdePapel</v>
      </c>
      <c r="L126" s="133" t="s">
        <v>698</v>
      </c>
      <c r="M126" s="131" t="str">
        <f>IFERROR(VLOOKUP($L126,[6]Insumos!$C$2:$F$517,2,FALSE),"")</f>
        <v>Caja</v>
      </c>
      <c r="N126" s="136">
        <v>1</v>
      </c>
      <c r="O126" s="139">
        <f>IFERROR(VLOOKUP($L126,[6]Insumos!$C$2:$F$517,3,FALSE),"")</f>
        <v>175.82</v>
      </c>
      <c r="P126" s="138">
        <f>+Tabla1[[#This Row],[Precio Unitario]]*Tabla1[[#This Row],[Cantidad de Insumos]]</f>
        <v>175.82</v>
      </c>
      <c r="Q126" s="140" t="str">
        <f>IFERROR(VLOOKUP($L126,[6]Insumos!$C$2:$F$517,4,FALSE),"")</f>
        <v>2.3.3.2.01</v>
      </c>
      <c r="R126" s="131" t="s">
        <v>670</v>
      </c>
    </row>
    <row r="127" spans="2:18" x14ac:dyDescent="0.25">
      <c r="B127" s="131" t="e">
        <f>IF(Tabla1[[#This Row],[Código_Actividad]]="","",CONCATENATE(Tabla1[[#This Row],[POA]],".",Tabla1[[#This Row],[SRS]],".",Tabla1[[#This Row],[AREA]],".",Tabla1[[#This Row],[TIPO]]))</f>
        <v>#REF!</v>
      </c>
      <c r="C127" s="131" t="e">
        <f>IF(Tabla1[[#This Row],[Código_Actividad]]="","",'[1]Formulario PPGR1'!#REF!)</f>
        <v>#REF!</v>
      </c>
      <c r="D127" s="131" t="e">
        <f>IF(Tabla1[[#This Row],[Código_Actividad]]="","",'[1]Formulario PPGR1'!#REF!)</f>
        <v>#REF!</v>
      </c>
      <c r="E127" s="131" t="e">
        <f>IF(Tabla1[[#This Row],[Código_Actividad]]="","",'[1]Formulario PPGR1'!#REF!)</f>
        <v>#REF!</v>
      </c>
      <c r="F127" s="131" t="e">
        <f>IF(Tabla1[[#This Row],[Código_Actividad]]="","",'[1]Formulario PPGR1'!#REF!)</f>
        <v>#REF!</v>
      </c>
      <c r="G127" s="141" t="s">
        <v>534</v>
      </c>
      <c r="H127" s="133" t="str">
        <f>IFERROR(VLOOKUP(Tabla1[[#This Row],[Código_Actividad]],'[1]Formulario PPGR2'!$H$8:$I$1048576,2,FALSE),"")</f>
        <v>Implementación del Proceso de Auditoría Médica</v>
      </c>
      <c r="I127" s="134">
        <f>IFERROR(VLOOKUP(Tabla1[[#This Row],[Código_Actividad]],[1]!Tabla2[[Código]:[Total de Acciones ]],15,FALSE),"")</f>
        <v>4</v>
      </c>
      <c r="J127" s="131" t="s">
        <v>668</v>
      </c>
      <c r="K127" s="131" t="str">
        <f>IFERROR(VLOOKUP($J127,[5]LSIns!$B$5:$C$45,2,FALSE),"")</f>
        <v>lsProductosdePapel</v>
      </c>
      <c r="L127" s="133" t="s">
        <v>669</v>
      </c>
      <c r="M127" s="131" t="str">
        <f>IFERROR(VLOOKUP($L127,[6]Insumos!$C$2:$F$517,2,FALSE),"")</f>
        <v>resma</v>
      </c>
      <c r="N127" s="136">
        <v>1</v>
      </c>
      <c r="O127" s="139">
        <f>IFERROR(VLOOKUP($L127,[6]Insumos!$C$2:$F$517,3,FALSE),"")</f>
        <v>139.24</v>
      </c>
      <c r="P127" s="138">
        <f>+Tabla1[[#This Row],[Precio Unitario]]*Tabla1[[#This Row],[Cantidad de Insumos]]</f>
        <v>139.24</v>
      </c>
      <c r="Q127" s="140" t="str">
        <f>IFERROR(VLOOKUP($L127,[6]Insumos!$C$2:$F$517,4,FALSE),"")</f>
        <v>2.3.3.1.01</v>
      </c>
      <c r="R127" s="131" t="s">
        <v>670</v>
      </c>
    </row>
    <row r="128" spans="2:18" ht="25.5" x14ac:dyDescent="0.25">
      <c r="B128" s="131" t="e">
        <f>IF(Tabla1[[#This Row],[Código_Actividad]]="","",CONCATENATE(Tabla1[[#This Row],[POA]],".",Tabla1[[#This Row],[SRS]],".",Tabla1[[#This Row],[AREA]],".",Tabla1[[#This Row],[TIPO]]))</f>
        <v>#REF!</v>
      </c>
      <c r="C128" s="131" t="e">
        <f>IF(Tabla1[[#This Row],[Código_Actividad]]="","",'[1]Formulario PPGR1'!#REF!)</f>
        <v>#REF!</v>
      </c>
      <c r="D128" s="131" t="e">
        <f>IF(Tabla1[[#This Row],[Código_Actividad]]="","",'[1]Formulario PPGR1'!#REF!)</f>
        <v>#REF!</v>
      </c>
      <c r="E128" s="131" t="e">
        <f>IF(Tabla1[[#This Row],[Código_Actividad]]="","",'[1]Formulario PPGR1'!#REF!)</f>
        <v>#REF!</v>
      </c>
      <c r="F128" s="131" t="e">
        <f>IF(Tabla1[[#This Row],[Código_Actividad]]="","",'[1]Formulario PPGR1'!#REF!)</f>
        <v>#REF!</v>
      </c>
      <c r="G128" s="141" t="s">
        <v>616</v>
      </c>
      <c r="H128" s="133" t="str">
        <f>IFERROR(VLOOKUP(Tabla1[[#This Row],[Código_Actividad]],'[1]Formulario PPGR2'!$H$8:$I$1048576,2,FALSE),"")</f>
        <v>Seguimiento al fortalecimiento de los servicios ofertados en la Red para firma de contrato con las ARS</v>
      </c>
      <c r="I128" s="134">
        <f>IFERROR(VLOOKUP(Tabla1[[#This Row],[Código_Actividad]],[1]!Tabla2[[Código]:[Total de Acciones ]],15,FALSE),"")</f>
        <v>4</v>
      </c>
      <c r="J128" s="131" t="s">
        <v>665</v>
      </c>
      <c r="K128" s="131" t="str">
        <f>IFERROR(VLOOKUP($J128,[5]LSIns!$B$5:$C$45,2,FALSE),"")</f>
        <v>lsGasoil</v>
      </c>
      <c r="L128" s="133" t="s">
        <v>666</v>
      </c>
      <c r="M128" s="131" t="str">
        <f>IFERROR(VLOOKUP($L128,[6]Insumos!$C$2:$F$517,2,FALSE),"")</f>
        <v>galon</v>
      </c>
      <c r="N128" s="136">
        <v>10</v>
      </c>
      <c r="O128" s="139">
        <f>IFERROR(VLOOKUP($L128,[6]Insumos!$C$2:$F$517,3,FALSE),"")</f>
        <v>197</v>
      </c>
      <c r="P128" s="138">
        <f>+Tabla1[[#This Row],[Precio Unitario]]*Tabla1[[#This Row],[Cantidad de Insumos]]</f>
        <v>1970</v>
      </c>
      <c r="Q128" s="140" t="str">
        <f>IFERROR(VLOOKUP($L128,[6]Insumos!$C$2:$F$517,4,FALSE),"")</f>
        <v>2.3.7.1.02</v>
      </c>
      <c r="R128" s="131" t="s">
        <v>667</v>
      </c>
    </row>
    <row r="129" spans="2:18" ht="25.5" x14ac:dyDescent="0.25">
      <c r="B129" s="131" t="e">
        <f>IF(Tabla1[[#This Row],[Código_Actividad]]="","",CONCATENATE(Tabla1[[#This Row],[POA]],".",Tabla1[[#This Row],[SRS]],".",Tabla1[[#This Row],[AREA]],".",Tabla1[[#This Row],[TIPO]]))</f>
        <v>#REF!</v>
      </c>
      <c r="C129" s="131" t="e">
        <f>IF(Tabla1[[#This Row],[Código_Actividad]]="","",'[1]Formulario PPGR1'!#REF!)</f>
        <v>#REF!</v>
      </c>
      <c r="D129" s="131" t="e">
        <f>IF(Tabla1[[#This Row],[Código_Actividad]]="","",'[1]Formulario PPGR1'!#REF!)</f>
        <v>#REF!</v>
      </c>
      <c r="E129" s="131" t="e">
        <f>IF(Tabla1[[#This Row],[Código_Actividad]]="","",'[1]Formulario PPGR1'!#REF!)</f>
        <v>#REF!</v>
      </c>
      <c r="F129" s="131" t="e">
        <f>IF(Tabla1[[#This Row],[Código_Actividad]]="","",'[1]Formulario PPGR1'!#REF!)</f>
        <v>#REF!</v>
      </c>
      <c r="G129" s="132" t="s">
        <v>413</v>
      </c>
      <c r="H129" s="133" t="str">
        <f>IFERROR(VLOOKUP(Tabla1[[#This Row],[Código_Actividad]],'[1]Formulario PPGR2'!$H$8:$I$1048576,2,FALSE),"")</f>
        <v xml:space="preserve">Supervisión a la Implementación del Plan de mejora del Indice de seguridad hospitalario comites de emergencias Regionales </v>
      </c>
      <c r="I129" s="134">
        <f>IFERROR(VLOOKUP(Tabla1[[#This Row],[Código_Actividad]],[1]!Tabla2[[Código]:[Total de Acciones ]],15,FALSE),"")</f>
        <v>4</v>
      </c>
      <c r="J129" s="131" t="s">
        <v>665</v>
      </c>
      <c r="K129" s="131" t="str">
        <f>IFERROR(VLOOKUP($J129,[5]LSIns!$B$5:$C$45,2,FALSE),"")</f>
        <v>lsGasoil</v>
      </c>
      <c r="L129" s="133" t="s">
        <v>666</v>
      </c>
      <c r="M129" s="131" t="str">
        <f>IFERROR(VLOOKUP($L129,[6]Insumos!$C$2:$F$517,2,FALSE),"")</f>
        <v>galon</v>
      </c>
      <c r="N129" s="136">
        <v>60</v>
      </c>
      <c r="O129" s="139">
        <f>IFERROR(VLOOKUP($L129,[6]Insumos!$C$2:$F$517,3,FALSE),"")</f>
        <v>197</v>
      </c>
      <c r="P129" s="138">
        <f>+Tabla1[[#This Row],[Precio Unitario]]*Tabla1[[#This Row],[Cantidad de Insumos]]</f>
        <v>11820</v>
      </c>
      <c r="Q129" s="140" t="str">
        <f>IFERROR(VLOOKUP($L129,[6]Insumos!$C$2:$F$517,4,FALSE),"")</f>
        <v>2.3.7.1.02</v>
      </c>
      <c r="R129" s="131" t="s">
        <v>670</v>
      </c>
    </row>
    <row r="130" spans="2:18" ht="25.5" x14ac:dyDescent="0.25">
      <c r="B130" s="131" t="e">
        <f>IF(Tabla1[[#This Row],[Código_Actividad]]="","",CONCATENATE(Tabla1[[#This Row],[POA]],".",Tabla1[[#This Row],[SRS]],".",Tabla1[[#This Row],[AREA]],".",Tabla1[[#This Row],[TIPO]]))</f>
        <v>#REF!</v>
      </c>
      <c r="C130" s="131" t="e">
        <f>IF(Tabla1[[#This Row],[Código_Actividad]]="","",'[1]Formulario PPGR1'!#REF!)</f>
        <v>#REF!</v>
      </c>
      <c r="D130" s="131" t="e">
        <f>IF(Tabla1[[#This Row],[Código_Actividad]]="","",'[1]Formulario PPGR1'!#REF!)</f>
        <v>#REF!</v>
      </c>
      <c r="E130" s="131" t="e">
        <f>IF(Tabla1[[#This Row],[Código_Actividad]]="","",'[1]Formulario PPGR1'!#REF!)</f>
        <v>#REF!</v>
      </c>
      <c r="F130" s="131" t="e">
        <f>IF(Tabla1[[#This Row],[Código_Actividad]]="","",'[1]Formulario PPGR1'!#REF!)</f>
        <v>#REF!</v>
      </c>
      <c r="G130" s="132" t="s">
        <v>416</v>
      </c>
      <c r="H130" s="133" t="str">
        <f>IFERROR(VLOOKUP(Tabla1[[#This Row],[Código_Actividad]],'[1]Formulario PPGR2'!$H$8:$I$1048576,2,FALSE),"")</f>
        <v>Supervisión del Seguimiento a la  Elaboración Planes de Emergencias y Desastres Hospitalarios</v>
      </c>
      <c r="I130" s="134">
        <f>IFERROR(VLOOKUP(Tabla1[[#This Row],[Código_Actividad]],[1]!Tabla2[[Código]:[Total de Acciones ]],15,FALSE),"")</f>
        <v>4</v>
      </c>
      <c r="J130" s="131" t="s">
        <v>665</v>
      </c>
      <c r="K130" s="131" t="str">
        <f>IFERROR(VLOOKUP($J130,[5]LSIns!$B$5:$C$45,2,FALSE),"")</f>
        <v>lsGasoil</v>
      </c>
      <c r="L130" s="133" t="s">
        <v>666</v>
      </c>
      <c r="M130" s="131" t="str">
        <f>IFERROR(VLOOKUP($L130,[6]Insumos!$C$2:$F$517,2,FALSE),"")</f>
        <v>galon</v>
      </c>
      <c r="N130" s="136">
        <v>60</v>
      </c>
      <c r="O130" s="139">
        <f>IFERROR(VLOOKUP($L130,[6]Insumos!$C$2:$F$517,3,FALSE),"")</f>
        <v>197</v>
      </c>
      <c r="P130" s="138">
        <f>+Tabla1[[#This Row],[Precio Unitario]]*Tabla1[[#This Row],[Cantidad de Insumos]]</f>
        <v>11820</v>
      </c>
      <c r="Q130" s="140" t="str">
        <f>IFERROR(VLOOKUP($L130,[6]Insumos!$C$2:$F$517,4,FALSE),"")</f>
        <v>2.3.7.1.02</v>
      </c>
      <c r="R130" s="135" t="s">
        <v>667</v>
      </c>
    </row>
    <row r="131" spans="2:18" ht="38.25" x14ac:dyDescent="0.25">
      <c r="B131" s="131" t="e">
        <f>IF(Tabla1[[#This Row],[Código_Actividad]]="","",CONCATENATE(Tabla1[[#This Row],[POA]],".",Tabla1[[#This Row],[SRS]],".",Tabla1[[#This Row],[AREA]],".",Tabla1[[#This Row],[TIPO]]))</f>
        <v>#REF!</v>
      </c>
      <c r="C131" s="131" t="e">
        <f>IF(Tabla1[[#This Row],[Código_Actividad]]="","",'[1]Formulario PPGR1'!#REF!)</f>
        <v>#REF!</v>
      </c>
      <c r="D131" s="131" t="e">
        <f>IF(Tabla1[[#This Row],[Código_Actividad]]="","",'[1]Formulario PPGR1'!#REF!)</f>
        <v>#REF!</v>
      </c>
      <c r="E131" s="131" t="e">
        <f>IF(Tabla1[[#This Row],[Código_Actividad]]="","",'[1]Formulario PPGR1'!#REF!)</f>
        <v>#REF!</v>
      </c>
      <c r="F131" s="131" t="e">
        <f>IF(Tabla1[[#This Row],[Código_Actividad]]="","",'[1]Formulario PPGR1'!#REF!)</f>
        <v>#REF!</v>
      </c>
      <c r="G131" s="132" t="s">
        <v>418</v>
      </c>
      <c r="H131" s="133" t="str">
        <f>IFERROR(VLOOKUP(Tabla1[[#This Row],[Código_Actividad]],'[1]Formulario PPGR2'!$H$8:$I$1048576,2,FALSE),"")</f>
        <v>Supervisión y Seguimiento a la funcionabilidad  de los  Planes de  Emergencias y Desastres Hospitalarios a traves de los simulacros.</v>
      </c>
      <c r="I131" s="134">
        <f>IFERROR(VLOOKUP(Tabla1[[#This Row],[Código_Actividad]],[1]!Tabla2[[Código]:[Total de Acciones ]],15,FALSE),"")</f>
        <v>3</v>
      </c>
      <c r="J131" s="131" t="s">
        <v>665</v>
      </c>
      <c r="K131" s="131" t="str">
        <f>IFERROR(VLOOKUP($J131,[5]LSIns!$B$5:$C$45,2,FALSE),"")</f>
        <v>lsGasoil</v>
      </c>
      <c r="L131" s="133" t="s">
        <v>666</v>
      </c>
      <c r="M131" s="131" t="str">
        <f>IFERROR(VLOOKUP($L131,[6]Insumos!$C$2:$F$517,2,FALSE),"")</f>
        <v>galon</v>
      </c>
      <c r="N131" s="136">
        <v>60</v>
      </c>
      <c r="O131" s="139">
        <f>IFERROR(VLOOKUP($L131,[6]Insumos!$C$2:$F$517,3,FALSE),"")</f>
        <v>197</v>
      </c>
      <c r="P131" s="138">
        <f>+Tabla1[[#This Row],[Precio Unitario]]*Tabla1[[#This Row],[Cantidad de Insumos]]</f>
        <v>11820</v>
      </c>
      <c r="Q131" s="140" t="str">
        <f>IFERROR(VLOOKUP($L131,[6]Insumos!$C$2:$F$517,4,FALSE),"")</f>
        <v>2.3.7.1.02</v>
      </c>
      <c r="R131" s="135" t="s">
        <v>667</v>
      </c>
    </row>
    <row r="132" spans="2:18" ht="38.25" x14ac:dyDescent="0.25">
      <c r="B132" s="131" t="e">
        <f>IF(Tabla1[[#This Row],[Código_Actividad]]="","",CONCATENATE(Tabla1[[#This Row],[POA]],".",Tabla1[[#This Row],[SRS]],".",Tabla1[[#This Row],[AREA]],".",Tabla1[[#This Row],[TIPO]]))</f>
        <v>#REF!</v>
      </c>
      <c r="C132" s="131" t="e">
        <f>IF(Tabla1[[#This Row],[Código_Actividad]]="","",'[1]Formulario PPGR1'!#REF!)</f>
        <v>#REF!</v>
      </c>
      <c r="D132" s="131" t="e">
        <f>IF(Tabla1[[#This Row],[Código_Actividad]]="","",'[1]Formulario PPGR1'!#REF!)</f>
        <v>#REF!</v>
      </c>
      <c r="E132" s="131" t="e">
        <f>IF(Tabla1[[#This Row],[Código_Actividad]]="","",'[1]Formulario PPGR1'!#REF!)</f>
        <v>#REF!</v>
      </c>
      <c r="F132" s="131" t="e">
        <f>IF(Tabla1[[#This Row],[Código_Actividad]]="","",'[1]Formulario PPGR1'!#REF!)</f>
        <v>#REF!</v>
      </c>
      <c r="G132" s="132" t="s">
        <v>420</v>
      </c>
      <c r="H132" s="133" t="str">
        <f>IFERROR(VLOOKUP(Tabla1[[#This Row],[Código_Actividad]],'[1]Formulario PPGR2'!$H$8:$I$1048576,2,FALSE),"")</f>
        <v>Coordinación de la Implementación del Modelo Integrado de Atención de Emergencias y Urgencias</v>
      </c>
      <c r="I132" s="134">
        <f>IFERROR(VLOOKUP(Tabla1[[#This Row],[Código_Actividad]],[1]!Tabla2[[Código]:[Total de Acciones ]],15,FALSE),"")</f>
        <v>1</v>
      </c>
      <c r="J132" s="131" t="s">
        <v>673</v>
      </c>
      <c r="K132" s="131" t="str">
        <f>IFERROR(VLOOKUP($J132,[5]LSIns!$B$5:$C$45,2,FALSE),"")</f>
        <v>lsAlimentosyBebidas</v>
      </c>
      <c r="L132" s="133" t="s">
        <v>703</v>
      </c>
      <c r="M132" s="131" t="str">
        <f>IFERROR(VLOOKUP($L132,[6]Insumos!$C$2:$F$517,2,FALSE),"")</f>
        <v>unidad</v>
      </c>
      <c r="N132" s="136">
        <v>1</v>
      </c>
      <c r="O132" s="139">
        <f>IFERROR(VLOOKUP($L132,[6]Insumos!$C$2:$F$517,3,FALSE),"")</f>
        <v>12626</v>
      </c>
      <c r="P132" s="138">
        <f>+Tabla1[[#This Row],[Precio Unitario]]*Tabla1[[#This Row],[Cantidad de Insumos]]</f>
        <v>12626</v>
      </c>
      <c r="Q132" s="140" t="str">
        <f>IFERROR(VLOOKUP($L132,[6]Insumos!$C$2:$F$517,4,FALSE),"")</f>
        <v>2.3.1.1.01</v>
      </c>
      <c r="R132" s="135" t="s">
        <v>667</v>
      </c>
    </row>
    <row r="133" spans="2:18" ht="38.25" x14ac:dyDescent="0.25">
      <c r="B133" s="131" t="e">
        <f>IF(Tabla1[[#This Row],[Código_Actividad]]="","",CONCATENATE(Tabla1[[#This Row],[POA]],".",Tabla1[[#This Row],[SRS]],".",Tabla1[[#This Row],[AREA]],".",Tabla1[[#This Row],[TIPO]]))</f>
        <v>#REF!</v>
      </c>
      <c r="C133" s="131" t="e">
        <f>IF(Tabla1[[#This Row],[Código_Actividad]]="","",'[1]Formulario PPGR1'!#REF!)</f>
        <v>#REF!</v>
      </c>
      <c r="D133" s="131" t="e">
        <f>IF(Tabla1[[#This Row],[Código_Actividad]]="","",'[1]Formulario PPGR1'!#REF!)</f>
        <v>#REF!</v>
      </c>
      <c r="E133" s="131" t="e">
        <f>IF(Tabla1[[#This Row],[Código_Actividad]]="","",'[1]Formulario PPGR1'!#REF!)</f>
        <v>#REF!</v>
      </c>
      <c r="F133" s="131" t="e">
        <f>IF(Tabla1[[#This Row],[Código_Actividad]]="","",'[1]Formulario PPGR1'!#REF!)</f>
        <v>#REF!</v>
      </c>
      <c r="G133" s="132" t="s">
        <v>422</v>
      </c>
      <c r="H133" s="133" t="str">
        <f>IFERROR(VLOOKUP(Tabla1[[#This Row],[Código_Actividad]],'[1]Formulario PPGR2'!$H$8:$I$1048576,2,FALSE),"")</f>
        <v>Coordinación Implementación de RAC-Triaje en sala de emergencias </v>
      </c>
      <c r="I133" s="134">
        <f>IFERROR(VLOOKUP(Tabla1[[#This Row],[Código_Actividad]],[1]!Tabla2[[Código]:[Total de Acciones ]],15,FALSE),"")</f>
        <v>3</v>
      </c>
      <c r="J133" s="131" t="s">
        <v>673</v>
      </c>
      <c r="K133" s="131" t="str">
        <f>IFERROR(VLOOKUP($J133,[5]LSIns!$B$5:$C$45,2,FALSE),"")</f>
        <v>lsAlimentosyBebidas</v>
      </c>
      <c r="L133" s="133" t="s">
        <v>703</v>
      </c>
      <c r="M133" s="131" t="str">
        <f>IFERROR(VLOOKUP($L133,[6]Insumos!$C$2:$F$517,2,FALSE),"")</f>
        <v>unidad</v>
      </c>
      <c r="N133" s="136">
        <v>3</v>
      </c>
      <c r="O133" s="139">
        <f>IFERROR(VLOOKUP($L133,[6]Insumos!$C$2:$F$517,3,FALSE),"")</f>
        <v>12626</v>
      </c>
      <c r="P133" s="138">
        <f>+Tabla1[[#This Row],[Precio Unitario]]*Tabla1[[#This Row],[Cantidad de Insumos]]</f>
        <v>37878</v>
      </c>
      <c r="Q133" s="140" t="str">
        <f>IFERROR(VLOOKUP($L133,[6]Insumos!$C$2:$F$517,4,FALSE),"")</f>
        <v>2.3.1.1.01</v>
      </c>
      <c r="R133" s="135" t="s">
        <v>670</v>
      </c>
    </row>
    <row r="134" spans="2:18" ht="25.5" x14ac:dyDescent="0.25">
      <c r="B134" s="131" t="e">
        <f>IF(Tabla1[[#This Row],[Código_Actividad]]="","",CONCATENATE(Tabla1[[#This Row],[POA]],".",Tabla1[[#This Row],[SRS]],".",Tabla1[[#This Row],[AREA]],".",Tabla1[[#This Row],[TIPO]]))</f>
        <v>#REF!</v>
      </c>
      <c r="C134" s="131" t="e">
        <f>IF(Tabla1[[#This Row],[Código_Actividad]]="","",'[1]Formulario PPGR1'!#REF!)</f>
        <v>#REF!</v>
      </c>
      <c r="D134" s="131" t="e">
        <f>IF(Tabla1[[#This Row],[Código_Actividad]]="","",'[1]Formulario PPGR1'!#REF!)</f>
        <v>#REF!</v>
      </c>
      <c r="E134" s="131" t="e">
        <f>IF(Tabla1[[#This Row],[Código_Actividad]]="","",'[1]Formulario PPGR1'!#REF!)</f>
        <v>#REF!</v>
      </c>
      <c r="F134" s="131" t="e">
        <f>IF(Tabla1[[#This Row],[Código_Actividad]]="","",'[1]Formulario PPGR1'!#REF!)</f>
        <v>#REF!</v>
      </c>
      <c r="G134" s="132" t="s">
        <v>424</v>
      </c>
      <c r="H134" s="133" t="str">
        <f>IFERROR(VLOOKUP(Tabla1[[#This Row],[Código_Actividad]],'[1]Formulario PPGR2'!$H$8:$I$1048576,2,FALSE),"")</f>
        <v xml:space="preserve">Supervisión de la capacitación de salud del Soporte Vital Basico y Soporte Vital Avanzado </v>
      </c>
      <c r="I134" s="134">
        <f>IFERROR(VLOOKUP(Tabla1[[#This Row],[Código_Actividad]],[1]!Tabla2[[Código]:[Total de Acciones ]],15,FALSE),"")</f>
        <v>2</v>
      </c>
      <c r="J134" s="131" t="s">
        <v>665</v>
      </c>
      <c r="K134" s="131" t="str">
        <f>IFERROR(VLOOKUP($J134,[5]LSIns!$B$5:$C$45,2,FALSE),"")</f>
        <v>lsGasoil</v>
      </c>
      <c r="L134" s="133" t="s">
        <v>666</v>
      </c>
      <c r="M134" s="131" t="str">
        <f>IFERROR(VLOOKUP($L134,[6]Insumos!$C$2:$F$517,2,FALSE),"")</f>
        <v>galon</v>
      </c>
      <c r="N134" s="136">
        <v>60</v>
      </c>
      <c r="O134" s="139">
        <f>IFERROR(VLOOKUP($L134,[6]Insumos!$C$2:$F$517,3,FALSE),"")</f>
        <v>197</v>
      </c>
      <c r="P134" s="138">
        <f>+Tabla1[[#This Row],[Precio Unitario]]*Tabla1[[#This Row],[Cantidad de Insumos]]</f>
        <v>11820</v>
      </c>
      <c r="Q134" s="140" t="str">
        <f>IFERROR(VLOOKUP($L134,[6]Insumos!$C$2:$F$517,4,FALSE),"")</f>
        <v>2.3.7.1.02</v>
      </c>
      <c r="R134" s="135" t="s">
        <v>670</v>
      </c>
    </row>
    <row r="135" spans="2:18" ht="38.25" x14ac:dyDescent="0.25">
      <c r="B135" s="131" t="e">
        <f>IF(Tabla1[[#This Row],[Código_Actividad]]="","",CONCATENATE(Tabla1[[#This Row],[POA]],".",Tabla1[[#This Row],[SRS]],".",Tabla1[[#This Row],[AREA]],".",Tabla1[[#This Row],[TIPO]]))</f>
        <v>#REF!</v>
      </c>
      <c r="C135" s="131" t="e">
        <f>IF(Tabla1[[#This Row],[Código_Actividad]]="","",'[1]Formulario PPGR1'!#REF!)</f>
        <v>#REF!</v>
      </c>
      <c r="D135" s="131" t="e">
        <f>IF(Tabla1[[#This Row],[Código_Actividad]]="","",'[1]Formulario PPGR1'!#REF!)</f>
        <v>#REF!</v>
      </c>
      <c r="E135" s="131" t="e">
        <f>IF(Tabla1[[#This Row],[Código_Actividad]]="","",'[1]Formulario PPGR1'!#REF!)</f>
        <v>#REF!</v>
      </c>
      <c r="F135" s="131" t="e">
        <f>IF(Tabla1[[#This Row],[Código_Actividad]]="","",'[1]Formulario PPGR1'!#REF!)</f>
        <v>#REF!</v>
      </c>
      <c r="G135" s="132" t="s">
        <v>427</v>
      </c>
      <c r="H135" s="133" t="str">
        <f>IFERROR(VLOOKUP(Tabla1[[#This Row],[Código_Actividad]],'[1]Formulario PPGR2'!$H$8:$I$1048576,2,FALSE),"")</f>
        <v>Supervisión de la Capacitación del personal de las Ambulancias en los manuales asistenciales, Soporte vital Básico y soporte Vital Avanzado</v>
      </c>
      <c r="I135" s="134">
        <f>IFERROR(VLOOKUP(Tabla1[[#This Row],[Código_Actividad]],[1]!Tabla2[[Código]:[Total de Acciones ]],15,FALSE),"")</f>
        <v>2</v>
      </c>
      <c r="J135" s="131" t="s">
        <v>665</v>
      </c>
      <c r="K135" s="131" t="str">
        <f>IFERROR(VLOOKUP($J135,[5]LSIns!$B$5:$C$45,2,FALSE),"")</f>
        <v>lsGasoil</v>
      </c>
      <c r="L135" s="133" t="s">
        <v>666</v>
      </c>
      <c r="M135" s="131" t="str">
        <f>IFERROR(VLOOKUP($L135,[6]Insumos!$C$2:$F$517,2,FALSE),"")</f>
        <v>galon</v>
      </c>
      <c r="N135" s="136">
        <v>17</v>
      </c>
      <c r="O135" s="139">
        <f>IFERROR(VLOOKUP($L135,[6]Insumos!$C$2:$F$517,3,FALSE),"")</f>
        <v>197</v>
      </c>
      <c r="P135" s="138">
        <f>+Tabla1[[#This Row],[Precio Unitario]]*Tabla1[[#This Row],[Cantidad de Insumos]]</f>
        <v>3349</v>
      </c>
      <c r="Q135" s="140" t="str">
        <f>IFERROR(VLOOKUP($L135,[6]Insumos!$C$2:$F$517,4,FALSE),"")</f>
        <v>2.3.7.1.02</v>
      </c>
      <c r="R135" s="135" t="s">
        <v>667</v>
      </c>
    </row>
    <row r="136" spans="2:18" ht="25.5" x14ac:dyDescent="0.25">
      <c r="B136" s="131" t="e">
        <f>IF(Tabla1[[#This Row],[Código_Actividad]]="","",CONCATENATE(Tabla1[[#This Row],[POA]],".",Tabla1[[#This Row],[SRS]],".",Tabla1[[#This Row],[AREA]],".",Tabla1[[#This Row],[TIPO]]))</f>
        <v>#REF!</v>
      </c>
      <c r="C136" s="131" t="e">
        <f>IF(Tabla1[[#This Row],[Código_Actividad]]="","",'[1]Formulario PPGR1'!#REF!)</f>
        <v>#REF!</v>
      </c>
      <c r="D136" s="131" t="e">
        <f>IF(Tabla1[[#This Row],[Código_Actividad]]="","",'[1]Formulario PPGR1'!#REF!)</f>
        <v>#REF!</v>
      </c>
      <c r="E136" s="131" t="e">
        <f>IF(Tabla1[[#This Row],[Código_Actividad]]="","",'[1]Formulario PPGR1'!#REF!)</f>
        <v>#REF!</v>
      </c>
      <c r="F136" s="131" t="e">
        <f>IF(Tabla1[[#This Row],[Código_Actividad]]="","",'[1]Formulario PPGR1'!#REF!)</f>
        <v>#REF!</v>
      </c>
      <c r="G136" s="132" t="s">
        <v>430</v>
      </c>
      <c r="H136" s="133" t="str">
        <f>IFERROR(VLOOKUP(Tabla1[[#This Row],[Código_Actividad]],'[1]Formulario PPGR2'!$H$8:$I$1048576,2,FALSE),"")</f>
        <v>Visitas de Coordinación y de supervisión de la sala de emergencias  (carro de paro)</v>
      </c>
      <c r="I136" s="134">
        <f>IFERROR(VLOOKUP(Tabla1[[#This Row],[Código_Actividad]],[1]!Tabla2[[Código]:[Total de Acciones ]],15,FALSE),"")</f>
        <v>4</v>
      </c>
      <c r="J136" s="131" t="s">
        <v>665</v>
      </c>
      <c r="K136" s="131" t="str">
        <f>IFERROR(VLOOKUP($J136,[5]LSIns!$B$5:$C$45,2,FALSE),"")</f>
        <v>lsGasoil</v>
      </c>
      <c r="L136" s="133" t="s">
        <v>666</v>
      </c>
      <c r="M136" s="131" t="str">
        <f>IFERROR(VLOOKUP($L136,[6]Insumos!$C$2:$F$517,2,FALSE),"")</f>
        <v>galon</v>
      </c>
      <c r="N136" s="136">
        <v>60</v>
      </c>
      <c r="O136" s="139">
        <f>IFERROR(VLOOKUP($L136,[6]Insumos!$C$2:$F$517,3,FALSE),"")</f>
        <v>197</v>
      </c>
      <c r="P136" s="138">
        <f>+Tabla1[[#This Row],[Precio Unitario]]*Tabla1[[#This Row],[Cantidad de Insumos]]</f>
        <v>11820</v>
      </c>
      <c r="Q136" s="140" t="str">
        <f>IFERROR(VLOOKUP($L136,[6]Insumos!$C$2:$F$517,4,FALSE),"")</f>
        <v>2.3.7.1.02</v>
      </c>
      <c r="R136" s="135" t="s">
        <v>667</v>
      </c>
    </row>
    <row r="137" spans="2:18" ht="38.25" x14ac:dyDescent="0.25">
      <c r="B137" s="131" t="e">
        <f>IF(Tabla1[[#This Row],[Código_Actividad]]="","",CONCATENATE(Tabla1[[#This Row],[POA]],".",Tabla1[[#This Row],[SRS]],".",Tabla1[[#This Row],[AREA]],".",Tabla1[[#This Row],[TIPO]]))</f>
        <v>#REF!</v>
      </c>
      <c r="C137" s="131" t="e">
        <f>IF(Tabla1[[#This Row],[Código_Actividad]]="","",'[1]Formulario PPGR1'!#REF!)</f>
        <v>#REF!</v>
      </c>
      <c r="D137" s="131" t="e">
        <f>IF(Tabla1[[#This Row],[Código_Actividad]]="","",'[1]Formulario PPGR1'!#REF!)</f>
        <v>#REF!</v>
      </c>
      <c r="E137" s="131" t="e">
        <f>IF(Tabla1[[#This Row],[Código_Actividad]]="","",'[1]Formulario PPGR1'!#REF!)</f>
        <v>#REF!</v>
      </c>
      <c r="F137" s="131" t="e">
        <f>IF(Tabla1[[#This Row],[Código_Actividad]]="","",'[1]Formulario PPGR1'!#REF!)</f>
        <v>#REF!</v>
      </c>
      <c r="G137" s="132" t="s">
        <v>434</v>
      </c>
      <c r="H137" s="133" t="str">
        <f>IFERROR(VLOOKUP(Tabla1[[#This Row],[Código_Actividad]],'[1]Formulario PPGR2'!$H$8:$I$1048576,2,FALSE),"")</f>
        <v>Coordinación del Procedimiento de Traslado Inter-hospitalario de Pacientes Emergentes y Urgentes</v>
      </c>
      <c r="I137" s="134">
        <f>IFERROR(VLOOKUP(Tabla1[[#This Row],[Código_Actividad]],[1]!Tabla2[[Código]:[Total de Acciones ]],15,FALSE),"")</f>
        <v>1</v>
      </c>
      <c r="J137" s="131" t="s">
        <v>673</v>
      </c>
      <c r="K137" s="131" t="str">
        <f>IFERROR(VLOOKUP($J137,[5]LSIns!$B$5:$C$45,2,FALSE),"")</f>
        <v>lsAlimentosyBebidas</v>
      </c>
      <c r="L137" s="133" t="s">
        <v>703</v>
      </c>
      <c r="M137" s="131" t="str">
        <f>IFERROR(VLOOKUP($L137,[6]Insumos!$C$2:$F$517,2,FALSE),"")</f>
        <v>unidad</v>
      </c>
      <c r="N137" s="136">
        <v>1</v>
      </c>
      <c r="O137" s="139">
        <f>IFERROR(VLOOKUP($L137,[6]Insumos!$C$2:$F$517,3,FALSE),"")</f>
        <v>12626</v>
      </c>
      <c r="P137" s="138">
        <f>+Tabla1[[#This Row],[Precio Unitario]]*Tabla1[[#This Row],[Cantidad de Insumos]]</f>
        <v>12626</v>
      </c>
      <c r="Q137" s="140" t="str">
        <f>IFERROR(VLOOKUP($L137,[6]Insumos!$C$2:$F$517,4,FALSE),"")</f>
        <v>2.3.1.1.01</v>
      </c>
      <c r="R137" s="135" t="s">
        <v>667</v>
      </c>
    </row>
    <row r="138" spans="2:18" ht="25.5" x14ac:dyDescent="0.25">
      <c r="B138" s="131" t="e">
        <f>IF(Tabla1[[#This Row],[Código_Actividad]]="","",CONCATENATE(Tabla1[[#This Row],[POA]],".",Tabla1[[#This Row],[SRS]],".",Tabla1[[#This Row],[AREA]],".",Tabla1[[#This Row],[TIPO]]))</f>
        <v>#REF!</v>
      </c>
      <c r="C138" s="131" t="e">
        <f>IF(Tabla1[[#This Row],[Código_Actividad]]="","",'[1]Formulario PPGR1'!#REF!)</f>
        <v>#REF!</v>
      </c>
      <c r="D138" s="131" t="e">
        <f>IF(Tabla1[[#This Row],[Código_Actividad]]="","",'[1]Formulario PPGR1'!#REF!)</f>
        <v>#REF!</v>
      </c>
      <c r="E138" s="131" t="e">
        <f>IF(Tabla1[[#This Row],[Código_Actividad]]="","",'[1]Formulario PPGR1'!#REF!)</f>
        <v>#REF!</v>
      </c>
      <c r="F138" s="131" t="e">
        <f>IF(Tabla1[[#This Row],[Código_Actividad]]="","",'[1]Formulario PPGR1'!#REF!)</f>
        <v>#REF!</v>
      </c>
      <c r="G138" s="132" t="s">
        <v>434</v>
      </c>
      <c r="H138" s="133" t="str">
        <f>IFERROR(VLOOKUP(Tabla1[[#This Row],[Código_Actividad]],'[1]Formulario PPGR2'!$H$8:$I$1048576,2,FALSE),"")</f>
        <v>Coordinación del Procedimiento de Traslado Inter-hospitalario de Pacientes Emergentes y Urgentes</v>
      </c>
      <c r="I138" s="134">
        <f>IFERROR(VLOOKUP(Tabla1[[#This Row],[Código_Actividad]],[1]!Tabla2[[Código]:[Total de Acciones ]],15,FALSE),"")</f>
        <v>1</v>
      </c>
      <c r="J138" s="131" t="s">
        <v>668</v>
      </c>
      <c r="K138" s="131" t="str">
        <f>IFERROR(VLOOKUP($J138,[5]LSIns!$B$5:$C$45,2,FALSE),"")</f>
        <v>lsProductosdePapel</v>
      </c>
      <c r="L138" s="133" t="s">
        <v>702</v>
      </c>
      <c r="M138" s="131" t="str">
        <f>IFERROR(VLOOKUP($L138,[6]Insumos!$C$2:$F$517,2,FALSE),"")</f>
        <v>unidad</v>
      </c>
      <c r="N138" s="136">
        <v>1</v>
      </c>
      <c r="O138" s="139">
        <f>IFERROR(VLOOKUP($L138,[6]Insumos!$C$2:$F$517,3,FALSE),"")</f>
        <v>132.75</v>
      </c>
      <c r="P138" s="138">
        <f>+Tabla1[[#This Row],[Precio Unitario]]*Tabla1[[#This Row],[Cantidad de Insumos]]</f>
        <v>132.75</v>
      </c>
      <c r="Q138" s="140" t="str">
        <f>IFERROR(VLOOKUP($L138,[6]Insumos!$C$2:$F$517,4,FALSE),"")</f>
        <v>2.3.3.2.01</v>
      </c>
      <c r="R138" s="135" t="s">
        <v>670</v>
      </c>
    </row>
    <row r="139" spans="2:18" ht="25.5" x14ac:dyDescent="0.25">
      <c r="B139" s="131" t="e">
        <f>IF(Tabla1[[#This Row],[Código_Actividad]]="","",CONCATENATE(Tabla1[[#This Row],[POA]],".",Tabla1[[#This Row],[SRS]],".",Tabla1[[#This Row],[AREA]],".",Tabla1[[#This Row],[TIPO]]))</f>
        <v>#REF!</v>
      </c>
      <c r="C139" s="131" t="e">
        <f>IF(Tabla1[[#This Row],[Código_Actividad]]="","",'[1]Formulario PPGR1'!#REF!)</f>
        <v>#REF!</v>
      </c>
      <c r="D139" s="131" t="e">
        <f>IF(Tabla1[[#This Row],[Código_Actividad]]="","",'[1]Formulario PPGR1'!#REF!)</f>
        <v>#REF!</v>
      </c>
      <c r="E139" s="131" t="e">
        <f>IF(Tabla1[[#This Row],[Código_Actividad]]="","",'[1]Formulario PPGR1'!#REF!)</f>
        <v>#REF!</v>
      </c>
      <c r="F139" s="131" t="e">
        <f>IF(Tabla1[[#This Row],[Código_Actividad]]="","",'[1]Formulario PPGR1'!#REF!)</f>
        <v>#REF!</v>
      </c>
      <c r="G139" s="132" t="s">
        <v>434</v>
      </c>
      <c r="H139" s="133" t="str">
        <f>IFERROR(VLOOKUP(Tabla1[[#This Row],[Código_Actividad]],'[1]Formulario PPGR2'!$H$8:$I$1048576,2,FALSE),"")</f>
        <v>Coordinación del Procedimiento de Traslado Inter-hospitalario de Pacientes Emergentes y Urgentes</v>
      </c>
      <c r="I139" s="134">
        <f>IFERROR(VLOOKUP(Tabla1[[#This Row],[Código_Actividad]],[1]!Tabla2[[Código]:[Total de Acciones ]],15,FALSE),"")</f>
        <v>1</v>
      </c>
      <c r="J139" s="131" t="s">
        <v>671</v>
      </c>
      <c r="K139" s="131" t="str">
        <f>IFERROR(VLOOKUP($J139,[5]LSIns!$B$5:$C$45,2,FALSE),"")</f>
        <v>lsUtilesdeOficina</v>
      </c>
      <c r="L139" s="133" t="s">
        <v>672</v>
      </c>
      <c r="M139" s="131" t="str">
        <f>IFERROR(VLOOKUP($L139,[6]Insumos!$C$2:$F$517,2,FALSE),"")</f>
        <v>Caja</v>
      </c>
      <c r="N139" s="136">
        <v>2</v>
      </c>
      <c r="O139" s="139">
        <f>IFERROR(VLOOKUP($L139,[6]Insumos!$C$2:$F$517,3,FALSE),"")</f>
        <v>71.98</v>
      </c>
      <c r="P139" s="138">
        <f>+Tabla1[[#This Row],[Precio Unitario]]*Tabla1[[#This Row],[Cantidad de Insumos]]</f>
        <v>143.96</v>
      </c>
      <c r="Q139" s="140" t="str">
        <f>IFERROR(VLOOKUP($L139,[6]Insumos!$C$2:$F$517,4,FALSE),"")</f>
        <v xml:space="preserve">2.3.9.2.01 </v>
      </c>
      <c r="R139" s="135" t="s">
        <v>670</v>
      </c>
    </row>
    <row r="140" spans="2:18" ht="25.5" x14ac:dyDescent="0.25">
      <c r="B140" s="131" t="e">
        <f>IF(Tabla1[[#This Row],[Código_Actividad]]="","",CONCATENATE(Tabla1[[#This Row],[POA]],".",Tabla1[[#This Row],[SRS]],".",Tabla1[[#This Row],[AREA]],".",Tabla1[[#This Row],[TIPO]]))</f>
        <v>#REF!</v>
      </c>
      <c r="C140" s="131" t="e">
        <f>IF(Tabla1[[#This Row],[Código_Actividad]]="","",'[1]Formulario PPGR1'!#REF!)</f>
        <v>#REF!</v>
      </c>
      <c r="D140" s="131" t="e">
        <f>IF(Tabla1[[#This Row],[Código_Actividad]]="","",'[1]Formulario PPGR1'!#REF!)</f>
        <v>#REF!</v>
      </c>
      <c r="E140" s="131" t="e">
        <f>IF(Tabla1[[#This Row],[Código_Actividad]]="","",'[1]Formulario PPGR1'!#REF!)</f>
        <v>#REF!</v>
      </c>
      <c r="F140" s="131" t="e">
        <f>IF(Tabla1[[#This Row],[Código_Actividad]]="","",'[1]Formulario PPGR1'!#REF!)</f>
        <v>#REF!</v>
      </c>
      <c r="G140" s="132" t="s">
        <v>422</v>
      </c>
      <c r="H140" s="133" t="str">
        <f>IFERROR(VLOOKUP(Tabla1[[#This Row],[Código_Actividad]],'[1]Formulario PPGR2'!$H$8:$I$1048576,2,FALSE),"")</f>
        <v>Coordinación Implementación de RAC-Triaje en sala de emergencias </v>
      </c>
      <c r="I140" s="134">
        <f>IFERROR(VLOOKUP(Tabla1[[#This Row],[Código_Actividad]],[1]!Tabla2[[Código]:[Total de Acciones ]],15,FALSE),"")</f>
        <v>3</v>
      </c>
      <c r="J140" s="131" t="s">
        <v>668</v>
      </c>
      <c r="K140" s="131" t="str">
        <f>IFERROR(VLOOKUP($J140,[5]LSIns!$B$5:$C$45,2,FALSE),"")</f>
        <v>lsProductosdePapel</v>
      </c>
      <c r="L140" s="133" t="s">
        <v>698</v>
      </c>
      <c r="M140" s="131" t="str">
        <f>IFERROR(VLOOKUP($L140,[6]Insumos!$C$2:$F$517,2,FALSE),"")</f>
        <v>Caja</v>
      </c>
      <c r="N140" s="136">
        <v>1</v>
      </c>
      <c r="O140" s="139">
        <f>IFERROR(VLOOKUP($L140,[6]Insumos!$C$2:$F$517,3,FALSE),"")</f>
        <v>175.82</v>
      </c>
      <c r="P140" s="138">
        <f>+Tabla1[[#This Row],[Precio Unitario]]*Tabla1[[#This Row],[Cantidad de Insumos]]</f>
        <v>175.82</v>
      </c>
      <c r="Q140" s="140" t="str">
        <f>IFERROR(VLOOKUP($L140,[6]Insumos!$C$2:$F$517,4,FALSE),"")</f>
        <v>2.3.3.2.01</v>
      </c>
      <c r="R140" s="135" t="s">
        <v>670</v>
      </c>
    </row>
    <row r="141" spans="2:18" ht="25.5" x14ac:dyDescent="0.25">
      <c r="B141" s="131" t="e">
        <f>IF(Tabla1[[#This Row],[Código_Actividad]]="","",CONCATENATE(Tabla1[[#This Row],[POA]],".",Tabla1[[#This Row],[SRS]],".",Tabla1[[#This Row],[AREA]],".",Tabla1[[#This Row],[TIPO]]))</f>
        <v>#REF!</v>
      </c>
      <c r="C141" s="131" t="e">
        <f>IF(Tabla1[[#This Row],[Código_Actividad]]="","",'[1]Formulario PPGR1'!#REF!)</f>
        <v>#REF!</v>
      </c>
      <c r="D141" s="131" t="e">
        <f>IF(Tabla1[[#This Row],[Código_Actividad]]="","",'[1]Formulario PPGR1'!#REF!)</f>
        <v>#REF!</v>
      </c>
      <c r="E141" s="131" t="e">
        <f>IF(Tabla1[[#This Row],[Código_Actividad]]="","",'[1]Formulario PPGR1'!#REF!)</f>
        <v>#REF!</v>
      </c>
      <c r="F141" s="131" t="e">
        <f>IF(Tabla1[[#This Row],[Código_Actividad]]="","",'[1]Formulario PPGR1'!#REF!)</f>
        <v>#REF!</v>
      </c>
      <c r="G141" s="132" t="s">
        <v>422</v>
      </c>
      <c r="H141" s="133" t="str">
        <f>IFERROR(VLOOKUP(Tabla1[[#This Row],[Código_Actividad]],'[1]Formulario PPGR2'!$H$8:$I$1048576,2,FALSE),"")</f>
        <v>Coordinación Implementación de RAC-Triaje en sala de emergencias </v>
      </c>
      <c r="I141" s="134">
        <f>IFERROR(VLOOKUP(Tabla1[[#This Row],[Código_Actividad]],[1]!Tabla2[[Código]:[Total de Acciones ]],15,FALSE),"")</f>
        <v>3</v>
      </c>
      <c r="J141" s="131" t="s">
        <v>671</v>
      </c>
      <c r="K141" s="131" t="str">
        <f>IFERROR(VLOOKUP($J141,[5]LSIns!$B$5:$C$45,2,FALSE),"")</f>
        <v>lsUtilesdeOficina</v>
      </c>
      <c r="L141" s="133" t="s">
        <v>696</v>
      </c>
      <c r="M141" s="131" t="str">
        <f>IFERROR(VLOOKUP($L141,[6]Insumos!$C$2:$F$517,2,FALSE),"")</f>
        <v>unidad</v>
      </c>
      <c r="N141" s="136">
        <v>6</v>
      </c>
      <c r="O141" s="139">
        <f>IFERROR(VLOOKUP($L141,[6]Insumos!$C$2:$F$517,3,FALSE),"")</f>
        <v>55</v>
      </c>
      <c r="P141" s="138">
        <f>+Tabla1[[#This Row],[Precio Unitario]]*Tabla1[[#This Row],[Cantidad de Insumos]]</f>
        <v>330</v>
      </c>
      <c r="Q141" s="140" t="str">
        <f>IFERROR(VLOOKUP($L141,[6]Insumos!$C$2:$F$517,4,FALSE),"")</f>
        <v xml:space="preserve">2.3.9.2.01 </v>
      </c>
      <c r="R141" s="135" t="s">
        <v>670</v>
      </c>
    </row>
    <row r="142" spans="2:18" ht="25.5" x14ac:dyDescent="0.25">
      <c r="B142" s="131" t="e">
        <f>IF(Tabla1[[#This Row],[Código_Actividad]]="","",CONCATENATE(Tabla1[[#This Row],[POA]],".",Tabla1[[#This Row],[SRS]],".",Tabla1[[#This Row],[AREA]],".",Tabla1[[#This Row],[TIPO]]))</f>
        <v>#REF!</v>
      </c>
      <c r="C142" s="131" t="e">
        <f>IF(Tabla1[[#This Row],[Código_Actividad]]="","",'[1]Formulario PPGR1'!#REF!)</f>
        <v>#REF!</v>
      </c>
      <c r="D142" s="131" t="e">
        <f>IF(Tabla1[[#This Row],[Código_Actividad]]="","",'[1]Formulario PPGR1'!#REF!)</f>
        <v>#REF!</v>
      </c>
      <c r="E142" s="131" t="e">
        <f>IF(Tabla1[[#This Row],[Código_Actividad]]="","",'[1]Formulario PPGR1'!#REF!)</f>
        <v>#REF!</v>
      </c>
      <c r="F142" s="131" t="e">
        <f>IF(Tabla1[[#This Row],[Código_Actividad]]="","",'[1]Formulario PPGR1'!#REF!)</f>
        <v>#REF!</v>
      </c>
      <c r="G142" s="132" t="s">
        <v>422</v>
      </c>
      <c r="H142" s="133" t="str">
        <f>IFERROR(VLOOKUP(Tabla1[[#This Row],[Código_Actividad]],'[1]Formulario PPGR2'!$H$8:$I$1048576,2,FALSE),"")</f>
        <v>Coordinación Implementación de RAC-Triaje en sala de emergencias </v>
      </c>
      <c r="I142" s="134">
        <f>IFERROR(VLOOKUP(Tabla1[[#This Row],[Código_Actividad]],[1]!Tabla2[[Código]:[Total de Acciones ]],15,FALSE),"")</f>
        <v>3</v>
      </c>
      <c r="J142" s="131" t="s">
        <v>668</v>
      </c>
      <c r="K142" s="131" t="str">
        <f>IFERROR(VLOOKUP($J142,[5]LSIns!$B$5:$C$45,2,FALSE),"")</f>
        <v>lsProductosdePapel</v>
      </c>
      <c r="L142" s="133" t="s">
        <v>669</v>
      </c>
      <c r="M142" s="131" t="str">
        <f>IFERROR(VLOOKUP($L142,[6]Insumos!$C$2:$F$517,2,FALSE),"")</f>
        <v>resma</v>
      </c>
      <c r="N142" s="136">
        <v>1</v>
      </c>
      <c r="O142" s="139">
        <f>IFERROR(VLOOKUP($L142,[6]Insumos!$C$2:$F$517,3,FALSE),"")</f>
        <v>139.24</v>
      </c>
      <c r="P142" s="138">
        <f>+Tabla1[[#This Row],[Precio Unitario]]*Tabla1[[#This Row],[Cantidad de Insumos]]</f>
        <v>139.24</v>
      </c>
      <c r="Q142" s="140" t="str">
        <f>IFERROR(VLOOKUP($L142,[6]Insumos!$C$2:$F$517,4,FALSE),"")</f>
        <v>2.3.3.1.01</v>
      </c>
      <c r="R142" s="135" t="s">
        <v>670</v>
      </c>
    </row>
    <row r="143" spans="2:18" ht="25.5" x14ac:dyDescent="0.25">
      <c r="B143" s="131" t="e">
        <f>IF(Tabla1[[#This Row],[Código_Actividad]]="","",CONCATENATE(Tabla1[[#This Row],[POA]],".",Tabla1[[#This Row],[SRS]],".",Tabla1[[#This Row],[AREA]],".",Tabla1[[#This Row],[TIPO]]))</f>
        <v>#REF!</v>
      </c>
      <c r="C143" s="131" t="e">
        <f>IF(Tabla1[[#This Row],[Código_Actividad]]="","",'[1]Formulario PPGR1'!#REF!)</f>
        <v>#REF!</v>
      </c>
      <c r="D143" s="131" t="e">
        <f>IF(Tabla1[[#This Row],[Código_Actividad]]="","",'[1]Formulario PPGR1'!#REF!)</f>
        <v>#REF!</v>
      </c>
      <c r="E143" s="131" t="e">
        <f>IF(Tabla1[[#This Row],[Código_Actividad]]="","",'[1]Formulario PPGR1'!#REF!)</f>
        <v>#REF!</v>
      </c>
      <c r="F143" s="131" t="e">
        <f>IF(Tabla1[[#This Row],[Código_Actividad]]="","",'[1]Formulario PPGR1'!#REF!)</f>
        <v>#REF!</v>
      </c>
      <c r="G143" s="141" t="s">
        <v>436</v>
      </c>
      <c r="H143" s="133" t="str">
        <f>IFERROR(VLOOKUP(Tabla1[[#This Row],[Código_Actividad]],'[1]Formulario PPGR2'!$H$8:$I$1048576,2,FALSE),"")</f>
        <v>Coordinación de simulacros de la Red asistencial</v>
      </c>
      <c r="I143" s="134">
        <f>IFERROR(VLOOKUP(Tabla1[[#This Row],[Código_Actividad]],[1]!Tabla2[[Código]:[Total de Acciones ]],15,FALSE),"")</f>
        <v>1</v>
      </c>
      <c r="J143" s="131" t="s">
        <v>673</v>
      </c>
      <c r="K143" s="131" t="str">
        <f>IFERROR(VLOOKUP($J143,[5]LSIns!$B$5:$C$45,2,FALSE),"")</f>
        <v>lsAlimentosyBebidas</v>
      </c>
      <c r="L143" s="133" t="s">
        <v>683</v>
      </c>
      <c r="M143" s="131" t="str">
        <f>IFERROR(VLOOKUP($L143,[6]Insumos!$C$2:$F$517,2,FALSE),"")</f>
        <v>unidad</v>
      </c>
      <c r="N143" s="136">
        <v>1</v>
      </c>
      <c r="O143" s="139">
        <f>IFERROR(VLOOKUP($L143,[6]Insumos!$C$2:$F$517,3,FALSE),"")</f>
        <v>25488</v>
      </c>
      <c r="P143" s="138">
        <f>+Tabla1[[#This Row],[Precio Unitario]]*Tabla1[[#This Row],[Cantidad de Insumos]]</f>
        <v>25488</v>
      </c>
      <c r="Q143" s="140" t="str">
        <f>IFERROR(VLOOKUP($L143,[6]Insumos!$C$2:$F$517,4,FALSE),"")</f>
        <v>2.3.1.1.01</v>
      </c>
      <c r="R143" s="135" t="s">
        <v>670</v>
      </c>
    </row>
    <row r="144" spans="2:18" ht="38.25" x14ac:dyDescent="0.25">
      <c r="B144" s="131" t="e">
        <f>IF(Tabla1[[#This Row],[Código_Actividad]]="","",CONCATENATE(Tabla1[[#This Row],[POA]],".",Tabla1[[#This Row],[SRS]],".",Tabla1[[#This Row],[AREA]],".",Tabla1[[#This Row],[TIPO]]))</f>
        <v>#REF!</v>
      </c>
      <c r="C144" s="131" t="e">
        <f>IF(Tabla1[[#This Row],[Código_Actividad]]="","",'[1]Formulario PPGR1'!#REF!)</f>
        <v>#REF!</v>
      </c>
      <c r="D144" s="131" t="e">
        <f>IF(Tabla1[[#This Row],[Código_Actividad]]="","",'[1]Formulario PPGR1'!#REF!)</f>
        <v>#REF!</v>
      </c>
      <c r="E144" s="131" t="e">
        <f>IF(Tabla1[[#This Row],[Código_Actividad]]="","",'[1]Formulario PPGR1'!#REF!)</f>
        <v>#REF!</v>
      </c>
      <c r="F144" s="131" t="e">
        <f>IF(Tabla1[[#This Row],[Código_Actividad]]="","",'[1]Formulario PPGR1'!#REF!)</f>
        <v>#REF!</v>
      </c>
      <c r="G144" s="141" t="s">
        <v>438</v>
      </c>
      <c r="H144" s="133" t="str">
        <f>IFERROR(VLOOKUP(Tabla1[[#This Row],[Código_Actividad]],'[1]Formulario PPGR2'!$H$8:$I$1048576,2,FALSE),"")</f>
        <v xml:space="preserve">Coordinación de preparacion Operativo  feriado Navidad y Año Nuevo </v>
      </c>
      <c r="I144" s="134">
        <f>IFERROR(VLOOKUP(Tabla1[[#This Row],[Código_Actividad]],[1]!Tabla2[[Código]:[Total de Acciones ]],15,FALSE),"")</f>
        <v>1</v>
      </c>
      <c r="J144" s="131" t="s">
        <v>673</v>
      </c>
      <c r="K144" s="131" t="str">
        <f>IFERROR(VLOOKUP($J144,[5]LSIns!$B$5:$C$45,2,FALSE),"")</f>
        <v>lsAlimentosyBebidas</v>
      </c>
      <c r="L144" s="133" t="s">
        <v>703</v>
      </c>
      <c r="M144" s="131" t="str">
        <f>IFERROR(VLOOKUP($L144,[6]Insumos!$C$2:$F$517,2,FALSE),"")</f>
        <v>unidad</v>
      </c>
      <c r="N144" s="136">
        <v>2</v>
      </c>
      <c r="O144" s="139">
        <f>IFERROR(VLOOKUP($L144,[6]Insumos!$C$2:$F$517,3,FALSE),"")</f>
        <v>12626</v>
      </c>
      <c r="P144" s="138">
        <f>+Tabla1[[#This Row],[Precio Unitario]]*Tabla1[[#This Row],[Cantidad de Insumos]]</f>
        <v>25252</v>
      </c>
      <c r="Q144" s="140" t="str">
        <f>IFERROR(VLOOKUP($L144,[6]Insumos!$C$2:$F$517,4,FALSE),"")</f>
        <v>2.3.1.1.01</v>
      </c>
      <c r="R144" s="135" t="s">
        <v>670</v>
      </c>
    </row>
    <row r="145" spans="2:18" ht="25.5" x14ac:dyDescent="0.25">
      <c r="B145" s="131" t="e">
        <f>IF(Tabla1[[#This Row],[Código_Actividad]]="","",CONCATENATE(Tabla1[[#This Row],[POA]],".",Tabla1[[#This Row],[SRS]],".",Tabla1[[#This Row],[AREA]],".",Tabla1[[#This Row],[TIPO]]))</f>
        <v>#REF!</v>
      </c>
      <c r="C145" s="131" t="e">
        <f>IF(Tabla1[[#This Row],[Código_Actividad]]="","",'[1]Formulario PPGR1'!#REF!)</f>
        <v>#REF!</v>
      </c>
      <c r="D145" s="131" t="e">
        <f>IF(Tabla1[[#This Row],[Código_Actividad]]="","",'[1]Formulario PPGR1'!#REF!)</f>
        <v>#REF!</v>
      </c>
      <c r="E145" s="131" t="e">
        <f>IF(Tabla1[[#This Row],[Código_Actividad]]="","",'[1]Formulario PPGR1'!#REF!)</f>
        <v>#REF!</v>
      </c>
      <c r="F145" s="131" t="e">
        <f>IF(Tabla1[[#This Row],[Código_Actividad]]="","",'[1]Formulario PPGR1'!#REF!)</f>
        <v>#REF!</v>
      </c>
      <c r="G145" s="141" t="s">
        <v>438</v>
      </c>
      <c r="H145" s="133" t="str">
        <f>IFERROR(VLOOKUP(Tabla1[[#This Row],[Código_Actividad]],'[1]Formulario PPGR2'!$H$8:$I$1048576,2,FALSE),"")</f>
        <v xml:space="preserve">Coordinación de preparacion Operativo  feriado Navidad y Año Nuevo </v>
      </c>
      <c r="I145" s="134">
        <f>IFERROR(VLOOKUP(Tabla1[[#This Row],[Código_Actividad]],[1]!Tabla2[[Código]:[Total de Acciones ]],15,FALSE),"")</f>
        <v>1</v>
      </c>
      <c r="J145" s="131" t="s">
        <v>668</v>
      </c>
      <c r="K145" s="131" t="str">
        <f>IFERROR(VLOOKUP($J145,[5]LSIns!$B$5:$C$45,2,FALSE),"")</f>
        <v>lsProductosdePapel</v>
      </c>
      <c r="L145" s="133" t="s">
        <v>698</v>
      </c>
      <c r="M145" s="131" t="str">
        <f>IFERROR(VLOOKUP($L145,[6]Insumos!$C$2:$F$517,2,FALSE),"")</f>
        <v>Caja</v>
      </c>
      <c r="N145" s="136">
        <v>1</v>
      </c>
      <c r="O145" s="139">
        <f>IFERROR(VLOOKUP($L145,[6]Insumos!$C$2:$F$517,3,FALSE),"")</f>
        <v>175.82</v>
      </c>
      <c r="P145" s="138">
        <f>+Tabla1[[#This Row],[Precio Unitario]]*Tabla1[[#This Row],[Cantidad de Insumos]]</f>
        <v>175.82</v>
      </c>
      <c r="Q145" s="140" t="str">
        <f>IFERROR(VLOOKUP($L145,[6]Insumos!$C$2:$F$517,4,FALSE),"")</f>
        <v>2.3.3.2.01</v>
      </c>
      <c r="R145" s="135" t="s">
        <v>670</v>
      </c>
    </row>
    <row r="146" spans="2:18" ht="25.5" x14ac:dyDescent="0.25">
      <c r="B146" s="131" t="e">
        <f>IF(Tabla1[[#This Row],[Código_Actividad]]="","",CONCATENATE(Tabla1[[#This Row],[POA]],".",Tabla1[[#This Row],[SRS]],".",Tabla1[[#This Row],[AREA]],".",Tabla1[[#This Row],[TIPO]]))</f>
        <v>#REF!</v>
      </c>
      <c r="C146" s="131" t="e">
        <f>IF(Tabla1[[#This Row],[Código_Actividad]]="","",'[1]Formulario PPGR1'!#REF!)</f>
        <v>#REF!</v>
      </c>
      <c r="D146" s="131" t="e">
        <f>IF(Tabla1[[#This Row],[Código_Actividad]]="","",'[1]Formulario PPGR1'!#REF!)</f>
        <v>#REF!</v>
      </c>
      <c r="E146" s="131" t="e">
        <f>IF(Tabla1[[#This Row],[Código_Actividad]]="","",'[1]Formulario PPGR1'!#REF!)</f>
        <v>#REF!</v>
      </c>
      <c r="F146" s="131" t="e">
        <f>IF(Tabla1[[#This Row],[Código_Actividad]]="","",'[1]Formulario PPGR1'!#REF!)</f>
        <v>#REF!</v>
      </c>
      <c r="G146" s="141" t="s">
        <v>438</v>
      </c>
      <c r="H146" s="133" t="str">
        <f>IFERROR(VLOOKUP(Tabla1[[#This Row],[Código_Actividad]],'[1]Formulario PPGR2'!$H$8:$I$1048576,2,FALSE),"")</f>
        <v xml:space="preserve">Coordinación de preparacion Operativo  feriado Navidad y Año Nuevo </v>
      </c>
      <c r="I146" s="134">
        <f>IFERROR(VLOOKUP(Tabla1[[#This Row],[Código_Actividad]],[1]!Tabla2[[Código]:[Total de Acciones ]],15,FALSE),"")</f>
        <v>1</v>
      </c>
      <c r="J146" s="131" t="s">
        <v>671</v>
      </c>
      <c r="K146" s="131" t="str">
        <f>IFERROR(VLOOKUP($J146,[5]LSIns!$B$5:$C$45,2,FALSE),"")</f>
        <v>lsUtilesdeOficina</v>
      </c>
      <c r="L146" s="133" t="s">
        <v>672</v>
      </c>
      <c r="M146" s="131" t="str">
        <f>IFERROR(VLOOKUP($L146,[6]Insumos!$C$2:$F$517,2,FALSE),"")</f>
        <v>Caja</v>
      </c>
      <c r="N146" s="136">
        <v>1</v>
      </c>
      <c r="O146" s="139">
        <f>IFERROR(VLOOKUP($L146,[6]Insumos!$C$2:$F$517,3,FALSE),"")</f>
        <v>71.98</v>
      </c>
      <c r="P146" s="138">
        <f>+Tabla1[[#This Row],[Precio Unitario]]*Tabla1[[#This Row],[Cantidad de Insumos]]</f>
        <v>71.98</v>
      </c>
      <c r="Q146" s="140" t="str">
        <f>IFERROR(VLOOKUP($L146,[6]Insumos!$C$2:$F$517,4,FALSE),"")</f>
        <v xml:space="preserve">2.3.9.2.01 </v>
      </c>
      <c r="R146" s="135" t="s">
        <v>670</v>
      </c>
    </row>
    <row r="147" spans="2:18" ht="38.25" x14ac:dyDescent="0.25">
      <c r="B147" s="131" t="e">
        <f>IF(Tabla1[[#This Row],[Código_Actividad]]="","",CONCATENATE(Tabla1[[#This Row],[POA]],".",Tabla1[[#This Row],[SRS]],".",Tabla1[[#This Row],[AREA]],".",Tabla1[[#This Row],[TIPO]]))</f>
        <v>#REF!</v>
      </c>
      <c r="C147" s="131" t="e">
        <f>IF(Tabla1[[#This Row],[Código_Actividad]]="","",'[1]Formulario PPGR1'!#REF!)</f>
        <v>#REF!</v>
      </c>
      <c r="D147" s="131" t="e">
        <f>IF(Tabla1[[#This Row],[Código_Actividad]]="","",'[1]Formulario PPGR1'!#REF!)</f>
        <v>#REF!</v>
      </c>
      <c r="E147" s="131" t="e">
        <f>IF(Tabla1[[#This Row],[Código_Actividad]]="","",'[1]Formulario PPGR1'!#REF!)</f>
        <v>#REF!</v>
      </c>
      <c r="F147" s="131" t="e">
        <f>IF(Tabla1[[#This Row],[Código_Actividad]]="","",'[1]Formulario PPGR1'!#REF!)</f>
        <v>#REF!</v>
      </c>
      <c r="G147" s="141" t="s">
        <v>440</v>
      </c>
      <c r="H147" s="133" t="str">
        <f>IFERROR(VLOOKUP(Tabla1[[#This Row],[Código_Actividad]],'[1]Formulario PPGR2'!$H$8:$I$1048576,2,FALSE),"")</f>
        <v xml:space="preserve">Coordinación de preparacion Operativo  Semana Santa </v>
      </c>
      <c r="I147" s="134">
        <f>IFERROR(VLOOKUP(Tabla1[[#This Row],[Código_Actividad]],[1]!Tabla2[[Código]:[Total de Acciones ]],15,FALSE),"")</f>
        <v>2</v>
      </c>
      <c r="J147" s="131" t="s">
        <v>673</v>
      </c>
      <c r="K147" s="131" t="str">
        <f>IFERROR(VLOOKUP($J147,[5]LSIns!$B$5:$C$45,2,FALSE),"")</f>
        <v>lsAlimentosyBebidas</v>
      </c>
      <c r="L147" s="133" t="s">
        <v>703</v>
      </c>
      <c r="M147" s="131" t="str">
        <f>IFERROR(VLOOKUP($L147,[6]Insumos!$C$2:$F$517,2,FALSE),"")</f>
        <v>unidad</v>
      </c>
      <c r="N147" s="136">
        <v>2</v>
      </c>
      <c r="O147" s="139">
        <f>IFERROR(VLOOKUP($L147,[6]Insumos!$C$2:$F$517,3,FALSE),"")</f>
        <v>12626</v>
      </c>
      <c r="P147" s="138">
        <f>+Tabla1[[#This Row],[Precio Unitario]]*Tabla1[[#This Row],[Cantidad de Insumos]]</f>
        <v>25252</v>
      </c>
      <c r="Q147" s="140" t="str">
        <f>IFERROR(VLOOKUP($L147,[6]Insumos!$C$2:$F$517,4,FALSE),"")</f>
        <v>2.3.1.1.01</v>
      </c>
      <c r="R147" s="135" t="s">
        <v>670</v>
      </c>
    </row>
    <row r="148" spans="2:18" ht="38.25" x14ac:dyDescent="0.25">
      <c r="B148" s="131" t="e">
        <f>IF(Tabla1[[#This Row],[Código_Actividad]]="","",CONCATENATE(Tabla1[[#This Row],[POA]],".",Tabla1[[#This Row],[SRS]],".",Tabla1[[#This Row],[AREA]],".",Tabla1[[#This Row],[TIPO]]))</f>
        <v>#REF!</v>
      </c>
      <c r="C148" s="131" t="e">
        <f>IF(Tabla1[[#This Row],[Código_Actividad]]="","",'[1]Formulario PPGR1'!#REF!)</f>
        <v>#REF!</v>
      </c>
      <c r="D148" s="131" t="e">
        <f>IF(Tabla1[[#This Row],[Código_Actividad]]="","",'[1]Formulario PPGR1'!#REF!)</f>
        <v>#REF!</v>
      </c>
      <c r="E148" s="131" t="e">
        <f>IF(Tabla1[[#This Row],[Código_Actividad]]="","",'[1]Formulario PPGR1'!#REF!)</f>
        <v>#REF!</v>
      </c>
      <c r="F148" s="131" t="e">
        <f>IF(Tabla1[[#This Row],[Código_Actividad]]="","",'[1]Formulario PPGR1'!#REF!)</f>
        <v>#REF!</v>
      </c>
      <c r="G148" s="141" t="s">
        <v>442</v>
      </c>
      <c r="H148" s="133" t="str">
        <f>IFERROR(VLOOKUP(Tabla1[[#This Row],[Código_Actividad]],'[1]Formulario PPGR2'!$H$8:$I$1048576,2,FALSE),"")</f>
        <v xml:space="preserve">Coordinación de preparacion Operativo  Patronales y Festividades locales </v>
      </c>
      <c r="I148" s="134">
        <f>IFERROR(VLOOKUP(Tabla1[[#This Row],[Código_Actividad]],[1]!Tabla2[[Código]:[Total de Acciones ]],15,FALSE),"")</f>
        <v>1</v>
      </c>
      <c r="J148" s="131" t="s">
        <v>673</v>
      </c>
      <c r="K148" s="131" t="str">
        <f>IFERROR(VLOOKUP($J148,[5]LSIns!$B$5:$C$45,2,FALSE),"")</f>
        <v>lsAlimentosyBebidas</v>
      </c>
      <c r="L148" s="133" t="s">
        <v>684</v>
      </c>
      <c r="M148" s="131" t="str">
        <f>IFERROR(VLOOKUP($L148,[6]Insumos!$C$2:$F$517,2,FALSE),"")</f>
        <v>unidad</v>
      </c>
      <c r="N148" s="136">
        <v>1</v>
      </c>
      <c r="O148" s="139">
        <f>IFERROR(VLOOKUP($L148,[6]Insumos!$C$2:$F$517,3,FALSE),"")</f>
        <v>5929.5</v>
      </c>
      <c r="P148" s="138">
        <f>+Tabla1[[#This Row],[Precio Unitario]]*Tabla1[[#This Row],[Cantidad de Insumos]]</f>
        <v>5929.5</v>
      </c>
      <c r="Q148" s="140" t="str">
        <f>IFERROR(VLOOKUP($L148,[6]Insumos!$C$2:$F$517,4,FALSE),"")</f>
        <v>2.3.1.1.01</v>
      </c>
      <c r="R148" s="135" t="s">
        <v>670</v>
      </c>
    </row>
    <row r="149" spans="2:18" ht="38.25" x14ac:dyDescent="0.25">
      <c r="B149" s="131" t="e">
        <f>IF(Tabla1[[#This Row],[Código_Actividad]]="","",CONCATENATE(Tabla1[[#This Row],[POA]],".",Tabla1[[#This Row],[SRS]],".",Tabla1[[#This Row],[AREA]],".",Tabla1[[#This Row],[TIPO]]))</f>
        <v>#REF!</v>
      </c>
      <c r="C149" s="131" t="e">
        <f>IF(Tabla1[[#This Row],[Código_Actividad]]="","",'[1]Formulario PPGR1'!#REF!)</f>
        <v>#REF!</v>
      </c>
      <c r="D149" s="131" t="e">
        <f>IF(Tabla1[[#This Row],[Código_Actividad]]="","",'[1]Formulario PPGR1'!#REF!)</f>
        <v>#REF!</v>
      </c>
      <c r="E149" s="131" t="e">
        <f>IF(Tabla1[[#This Row],[Código_Actividad]]="","",'[1]Formulario PPGR1'!#REF!)</f>
        <v>#REF!</v>
      </c>
      <c r="F149" s="131" t="e">
        <f>IF(Tabla1[[#This Row],[Código_Actividad]]="","",'[1]Formulario PPGR1'!#REF!)</f>
        <v>#REF!</v>
      </c>
      <c r="G149" s="141" t="s">
        <v>444</v>
      </c>
      <c r="H149" s="133" t="str">
        <f>IFERROR(VLOOKUP(Tabla1[[#This Row],[Código_Actividad]],'[1]Formulario PPGR2'!$H$8:$I$1048576,2,FALSE),"")</f>
        <v>Coordinación  Preparativos y Respuesta a Temporada Ciclónica y Eventos de Salud Publica consecuentes</v>
      </c>
      <c r="I149" s="134">
        <f>IFERROR(VLOOKUP(Tabla1[[#This Row],[Código_Actividad]],[1]!Tabla2[[Código]:[Total de Acciones ]],15,FALSE),"")</f>
        <v>2</v>
      </c>
      <c r="J149" s="131" t="s">
        <v>673</v>
      </c>
      <c r="K149" s="131" t="str">
        <f>IFERROR(VLOOKUP($J149,[5]LSIns!$B$5:$C$45,2,FALSE),"")</f>
        <v>lsAlimentosyBebidas</v>
      </c>
      <c r="L149" s="133" t="s">
        <v>682</v>
      </c>
      <c r="M149" s="131" t="str">
        <f>IFERROR(VLOOKUP($L149,[6]Insumos!$C$2:$F$517,2,FALSE),"")</f>
        <v>unidad</v>
      </c>
      <c r="N149" s="136">
        <v>2</v>
      </c>
      <c r="O149" s="139">
        <f>IFERROR(VLOOKUP($L149,[6]Insumos!$C$2:$F$517,3,FALSE),"")</f>
        <v>29393.8</v>
      </c>
      <c r="P149" s="138">
        <f>+Tabla1[[#This Row],[Precio Unitario]]*Tabla1[[#This Row],[Cantidad de Insumos]]</f>
        <v>58787.6</v>
      </c>
      <c r="Q149" s="140" t="str">
        <f>IFERROR(VLOOKUP($L149,[6]Insumos!$C$2:$F$517,4,FALSE),"")</f>
        <v>2.3.1.1.01</v>
      </c>
      <c r="R149" s="135" t="s">
        <v>670</v>
      </c>
    </row>
    <row r="150" spans="2:18" ht="38.25" x14ac:dyDescent="0.25">
      <c r="B150" s="131" t="e">
        <f>IF(Tabla1[[#This Row],[Código_Actividad]]="","",CONCATENATE(Tabla1[[#This Row],[POA]],".",Tabla1[[#This Row],[SRS]],".",Tabla1[[#This Row],[AREA]],".",Tabla1[[#This Row],[TIPO]]))</f>
        <v>#REF!</v>
      </c>
      <c r="C150" s="131" t="e">
        <f>IF(Tabla1[[#This Row],[Código_Actividad]]="","",'[1]Formulario PPGR1'!#REF!)</f>
        <v>#REF!</v>
      </c>
      <c r="D150" s="131" t="e">
        <f>IF(Tabla1[[#This Row],[Código_Actividad]]="","",'[1]Formulario PPGR1'!#REF!)</f>
        <v>#REF!</v>
      </c>
      <c r="E150" s="131" t="e">
        <f>IF(Tabla1[[#This Row],[Código_Actividad]]="","",'[1]Formulario PPGR1'!#REF!)</f>
        <v>#REF!</v>
      </c>
      <c r="F150" s="131" t="e">
        <f>IF(Tabla1[[#This Row],[Código_Actividad]]="","",'[1]Formulario PPGR1'!#REF!)</f>
        <v>#REF!</v>
      </c>
      <c r="G150" s="141" t="s">
        <v>446</v>
      </c>
      <c r="H150" s="133" t="str">
        <f>IFERROR(VLOOKUP(Tabla1[[#This Row],[Código_Actividad]],'[1]Formulario PPGR2'!$H$8:$I$1048576,2,FALSE),"")</f>
        <v>Coordinación  Plan de Preparación y Respuesta a Brotes Epidemiologicos</v>
      </c>
      <c r="I150" s="134">
        <f>IFERROR(VLOOKUP(Tabla1[[#This Row],[Código_Actividad]],[1]!Tabla2[[Código]:[Total de Acciones ]],15,FALSE),"")</f>
        <v>2</v>
      </c>
      <c r="J150" s="131" t="s">
        <v>673</v>
      </c>
      <c r="K150" s="131" t="str">
        <f>IFERROR(VLOOKUP($J150,[5]LSIns!$B$5:$C$45,2,FALSE),"")</f>
        <v>lsAlimentosyBebidas</v>
      </c>
      <c r="L150" s="133" t="s">
        <v>703</v>
      </c>
      <c r="M150" s="131" t="str">
        <f>IFERROR(VLOOKUP($L150,[6]Insumos!$C$2:$F$517,2,FALSE),"")</f>
        <v>unidad</v>
      </c>
      <c r="N150" s="136">
        <v>2</v>
      </c>
      <c r="O150" s="139">
        <f>IFERROR(VLOOKUP($L150,[6]Insumos!$C$2:$F$517,3,FALSE),"")</f>
        <v>12626</v>
      </c>
      <c r="P150" s="138">
        <f>+Tabla1[[#This Row],[Precio Unitario]]*Tabla1[[#This Row],[Cantidad de Insumos]]</f>
        <v>25252</v>
      </c>
      <c r="Q150" s="140" t="str">
        <f>IFERROR(VLOOKUP($L150,[6]Insumos!$C$2:$F$517,4,FALSE),"")</f>
        <v>2.3.1.1.01</v>
      </c>
      <c r="R150" s="135" t="s">
        <v>670</v>
      </c>
    </row>
    <row r="151" spans="2:18" ht="25.5" x14ac:dyDescent="0.25">
      <c r="B151" s="131" t="e">
        <f>IF(Tabla1[[#This Row],[Código_Actividad]]="","",CONCATENATE(Tabla1[[#This Row],[POA]],".",Tabla1[[#This Row],[SRS]],".",Tabla1[[#This Row],[AREA]],".",Tabla1[[#This Row],[TIPO]]))</f>
        <v>#REF!</v>
      </c>
      <c r="C151" s="131" t="e">
        <f>IF(Tabla1[[#This Row],[Código_Actividad]]="","",'[1]Formulario PPGR1'!#REF!)</f>
        <v>#REF!</v>
      </c>
      <c r="D151" s="131" t="e">
        <f>IF(Tabla1[[#This Row],[Código_Actividad]]="","",'[1]Formulario PPGR1'!#REF!)</f>
        <v>#REF!</v>
      </c>
      <c r="E151" s="131" t="e">
        <f>IF(Tabla1[[#This Row],[Código_Actividad]]="","",'[1]Formulario PPGR1'!#REF!)</f>
        <v>#REF!</v>
      </c>
      <c r="F151" s="131" t="e">
        <f>IF(Tabla1[[#This Row],[Código_Actividad]]="","",'[1]Formulario PPGR1'!#REF!)</f>
        <v>#REF!</v>
      </c>
      <c r="G151" s="141" t="s">
        <v>446</v>
      </c>
      <c r="H151" s="133" t="str">
        <f>IFERROR(VLOOKUP(Tabla1[[#This Row],[Código_Actividad]],'[1]Formulario PPGR2'!$H$8:$I$1048576,2,FALSE),"")</f>
        <v>Coordinación  Plan de Preparación y Respuesta a Brotes Epidemiologicos</v>
      </c>
      <c r="I151" s="134">
        <f>IFERROR(VLOOKUP(Tabla1[[#This Row],[Código_Actividad]],[1]!Tabla2[[Código]:[Total de Acciones ]],15,FALSE),"")</f>
        <v>2</v>
      </c>
      <c r="J151" s="131" t="s">
        <v>668</v>
      </c>
      <c r="K151" s="131" t="str">
        <f>IFERROR(VLOOKUP($J151,[5]LSIns!$B$5:$C$45,2,FALSE),"")</f>
        <v>lsProductosdePapel</v>
      </c>
      <c r="L151" s="133" t="s">
        <v>698</v>
      </c>
      <c r="M151" s="131" t="str">
        <f>IFERROR(VLOOKUP($L151,[6]Insumos!$C$2:$F$517,2,FALSE),"")</f>
        <v>Caja</v>
      </c>
      <c r="N151" s="136">
        <v>2</v>
      </c>
      <c r="O151" s="139">
        <f>IFERROR(VLOOKUP($L151,[6]Insumos!$C$2:$F$517,3,FALSE),"")</f>
        <v>175.82</v>
      </c>
      <c r="P151" s="138">
        <f>+Tabla1[[#This Row],[Precio Unitario]]*Tabla1[[#This Row],[Cantidad de Insumos]]</f>
        <v>351.64</v>
      </c>
      <c r="Q151" s="140" t="str">
        <f>IFERROR(VLOOKUP($L151,[6]Insumos!$C$2:$F$517,4,FALSE),"")</f>
        <v>2.3.3.2.01</v>
      </c>
      <c r="R151" s="135" t="s">
        <v>670</v>
      </c>
    </row>
    <row r="152" spans="2:18" ht="25.5" x14ac:dyDescent="0.25">
      <c r="B152" s="131" t="e">
        <f>IF(Tabla1[[#This Row],[Código_Actividad]]="","",CONCATENATE(Tabla1[[#This Row],[POA]],".",Tabla1[[#This Row],[SRS]],".",Tabla1[[#This Row],[AREA]],".",Tabla1[[#This Row],[TIPO]]))</f>
        <v>#REF!</v>
      </c>
      <c r="C152" s="131" t="e">
        <f>IF(Tabla1[[#This Row],[Código_Actividad]]="","",'[1]Formulario PPGR1'!#REF!)</f>
        <v>#REF!</v>
      </c>
      <c r="D152" s="131" t="e">
        <f>IF(Tabla1[[#This Row],[Código_Actividad]]="","",'[1]Formulario PPGR1'!#REF!)</f>
        <v>#REF!</v>
      </c>
      <c r="E152" s="131" t="e">
        <f>IF(Tabla1[[#This Row],[Código_Actividad]]="","",'[1]Formulario PPGR1'!#REF!)</f>
        <v>#REF!</v>
      </c>
      <c r="F152" s="131" t="e">
        <f>IF(Tabla1[[#This Row],[Código_Actividad]]="","",'[1]Formulario PPGR1'!#REF!)</f>
        <v>#REF!</v>
      </c>
      <c r="G152" s="141" t="s">
        <v>446</v>
      </c>
      <c r="H152" s="133" t="str">
        <f>IFERROR(VLOOKUP(Tabla1[[#This Row],[Código_Actividad]],'[1]Formulario PPGR2'!$H$8:$I$1048576,2,FALSE),"")</f>
        <v>Coordinación  Plan de Preparación y Respuesta a Brotes Epidemiologicos</v>
      </c>
      <c r="I152" s="134">
        <f>IFERROR(VLOOKUP(Tabla1[[#This Row],[Código_Actividad]],[1]!Tabla2[[Código]:[Total de Acciones ]],15,FALSE),"")</f>
        <v>2</v>
      </c>
      <c r="J152" s="131" t="s">
        <v>671</v>
      </c>
      <c r="K152" s="131" t="str">
        <f>IFERROR(VLOOKUP($J152,[5]LSIns!$B$5:$C$45,2,FALSE),"")</f>
        <v>lsUtilesdeOficina</v>
      </c>
      <c r="L152" s="133" t="s">
        <v>704</v>
      </c>
      <c r="M152" s="131" t="str">
        <f>IFERROR(VLOOKUP($L152,[6]Insumos!$C$2:$F$517,2,FALSE),"")</f>
        <v>Caja</v>
      </c>
      <c r="N152" s="136">
        <v>2</v>
      </c>
      <c r="O152" s="139">
        <f>IFERROR(VLOOKUP($L152,[6]Insumos!$C$2:$F$517,3,FALSE),"")</f>
        <v>36</v>
      </c>
      <c r="P152" s="138">
        <f>+Tabla1[[#This Row],[Precio Unitario]]*Tabla1[[#This Row],[Cantidad de Insumos]]</f>
        <v>72</v>
      </c>
      <c r="Q152" s="140" t="str">
        <f>IFERROR(VLOOKUP($L152,[6]Insumos!$C$2:$F$517,4,FALSE),"")</f>
        <v xml:space="preserve">2.3.9.2.01 </v>
      </c>
      <c r="R152" s="135" t="s">
        <v>670</v>
      </c>
    </row>
    <row r="153" spans="2:18" ht="25.5" x14ac:dyDescent="0.25">
      <c r="B153" s="131" t="e">
        <f>IF(Tabla1[[#This Row],[Código_Actividad]]="","",CONCATENATE(Tabla1[[#This Row],[POA]],".",Tabla1[[#This Row],[SRS]],".",Tabla1[[#This Row],[AREA]],".",Tabla1[[#This Row],[TIPO]]))</f>
        <v>#REF!</v>
      </c>
      <c r="C153" s="131" t="e">
        <f>IF(Tabla1[[#This Row],[Código_Actividad]]="","",'[1]Formulario PPGR1'!#REF!)</f>
        <v>#REF!</v>
      </c>
      <c r="D153" s="131" t="e">
        <f>IF(Tabla1[[#This Row],[Código_Actividad]]="","",'[1]Formulario PPGR1'!#REF!)</f>
        <v>#REF!</v>
      </c>
      <c r="E153" s="131" t="e">
        <f>IF(Tabla1[[#This Row],[Código_Actividad]]="","",'[1]Formulario PPGR1'!#REF!)</f>
        <v>#REF!</v>
      </c>
      <c r="F153" s="131" t="e">
        <f>IF(Tabla1[[#This Row],[Código_Actividad]]="","",'[1]Formulario PPGR1'!#REF!)</f>
        <v>#REF!</v>
      </c>
      <c r="G153" s="132" t="s">
        <v>536</v>
      </c>
      <c r="H153" s="133" t="str">
        <f>IFERROR(VLOOKUP(Tabla1[[#This Row],[Código_Actividad]],'[1]Formulario PPGR2'!$H$8:$I$1048576,2,FALSE),"")</f>
        <v>Auditoría calidad del dato de la producción de los servicios de la Red</v>
      </c>
      <c r="I153" s="134">
        <f>IFERROR(VLOOKUP(Tabla1[[#This Row],[Código_Actividad]],[1]!Tabla2[[Código]:[Total de Acciones ]],15,FALSE),"")</f>
        <v>4</v>
      </c>
      <c r="J153" s="131" t="s">
        <v>665</v>
      </c>
      <c r="K153" s="131" t="str">
        <f>IFERROR(VLOOKUP($J153,[5]LSIns!$B$5:$C$45,2,FALSE),"")</f>
        <v>lsGasoil</v>
      </c>
      <c r="L153" s="133" t="s">
        <v>705</v>
      </c>
      <c r="M153" s="131" t="str">
        <f>IFERROR(VLOOKUP($L153,[6]Insumos!$C$2:$F$517,2,FALSE),"")</f>
        <v>galon</v>
      </c>
      <c r="N153" s="136">
        <v>145</v>
      </c>
      <c r="O153" s="139">
        <f>IFERROR(VLOOKUP($L153,[6]Insumos!$C$2:$F$517,3,FALSE),"")</f>
        <v>181</v>
      </c>
      <c r="P153" s="138">
        <f>+Tabla1[[#This Row],[Precio Unitario]]*Tabla1[[#This Row],[Cantidad de Insumos]]</f>
        <v>26245</v>
      </c>
      <c r="Q153" s="140" t="str">
        <f>IFERROR(VLOOKUP($L153,[6]Insumos!$C$2:$F$517,4,FALSE),"")</f>
        <v>2.3.7.1.02</v>
      </c>
      <c r="R153" s="135" t="s">
        <v>667</v>
      </c>
    </row>
    <row r="154" spans="2:18" ht="25.5" x14ac:dyDescent="0.25">
      <c r="B154" s="131" t="e">
        <f>IF(Tabla1[[#This Row],[Código_Actividad]]="","",CONCATENATE(Tabla1[[#This Row],[POA]],".",Tabla1[[#This Row],[SRS]],".",Tabla1[[#This Row],[AREA]],".",Tabla1[[#This Row],[TIPO]]))</f>
        <v>#REF!</v>
      </c>
      <c r="C154" s="131" t="e">
        <f>IF(Tabla1[[#This Row],[Código_Actividad]]="","",'[1]Formulario PPGR1'!#REF!)</f>
        <v>#REF!</v>
      </c>
      <c r="D154" s="131" t="e">
        <f>IF(Tabla1[[#This Row],[Código_Actividad]]="","",'[1]Formulario PPGR1'!#REF!)</f>
        <v>#REF!</v>
      </c>
      <c r="E154" s="131" t="e">
        <f>IF(Tabla1[[#This Row],[Código_Actividad]]="","",'[1]Formulario PPGR1'!#REF!)</f>
        <v>#REF!</v>
      </c>
      <c r="F154" s="131" t="e">
        <f>IF(Tabla1[[#This Row],[Código_Actividad]]="","",'[1]Formulario PPGR1'!#REF!)</f>
        <v>#REF!</v>
      </c>
      <c r="G154" s="132" t="s">
        <v>536</v>
      </c>
      <c r="H154" s="133" t="str">
        <f>IFERROR(VLOOKUP(Tabla1[[#This Row],[Código_Actividad]],'[1]Formulario PPGR2'!$H$8:$I$1048576,2,FALSE),"")</f>
        <v>Auditoría calidad del dato de la producción de los servicios de la Red</v>
      </c>
      <c r="I154" s="134">
        <f>IFERROR(VLOOKUP(Tabla1[[#This Row],[Código_Actividad]],[1]!Tabla2[[Código]:[Total de Acciones ]],15,FALSE),"")</f>
        <v>4</v>
      </c>
      <c r="J154" s="131" t="s">
        <v>679</v>
      </c>
      <c r="K154" s="131" t="str">
        <f>IFERROR(VLOOKUP($J154,[5]LSIns!$B$5:$C$45,2,FALSE),"")</f>
        <v>lsImpresionyEncuadernacion</v>
      </c>
      <c r="L154" s="133" t="s">
        <v>680</v>
      </c>
      <c r="M154" s="131" t="str">
        <f>IFERROR(VLOOKUP($L154,[6]Insumos!$C$2:$F$517,2,FALSE),"")</f>
        <v>unidad</v>
      </c>
      <c r="N154" s="136">
        <v>50</v>
      </c>
      <c r="O154" s="139">
        <f>IFERROR(VLOOKUP($L154,[6]Insumos!$C$2:$F$517,3,FALSE),"")</f>
        <v>1.9823999999999999</v>
      </c>
      <c r="P154" s="138">
        <f>+Tabla1[[#This Row],[Precio Unitario]]*Tabla1[[#This Row],[Cantidad de Insumos]]</f>
        <v>99.11999999999999</v>
      </c>
      <c r="Q154" s="140" t="str">
        <f>IFERROR(VLOOKUP($L154,[6]Insumos!$C$2:$F$517,4,FALSE),"")</f>
        <v xml:space="preserve">2.2.2.2.01 </v>
      </c>
      <c r="R154" s="135" t="s">
        <v>670</v>
      </c>
    </row>
    <row r="155" spans="2:18" ht="25.5" x14ac:dyDescent="0.25">
      <c r="B155" s="131" t="e">
        <f>IF(Tabla1[[#This Row],[Código_Actividad]]="","",CONCATENATE(Tabla1[[#This Row],[POA]],".",Tabla1[[#This Row],[SRS]],".",Tabla1[[#This Row],[AREA]],".",Tabla1[[#This Row],[TIPO]]))</f>
        <v>#REF!</v>
      </c>
      <c r="C155" s="131" t="e">
        <f>IF(Tabla1[[#This Row],[Código_Actividad]]="","",'[1]Formulario PPGR1'!#REF!)</f>
        <v>#REF!</v>
      </c>
      <c r="D155" s="131" t="e">
        <f>IF(Tabla1[[#This Row],[Código_Actividad]]="","",'[1]Formulario PPGR1'!#REF!)</f>
        <v>#REF!</v>
      </c>
      <c r="E155" s="131" t="e">
        <f>IF(Tabla1[[#This Row],[Código_Actividad]]="","",'[1]Formulario PPGR1'!#REF!)</f>
        <v>#REF!</v>
      </c>
      <c r="F155" s="131" t="e">
        <f>IF(Tabla1[[#This Row],[Código_Actividad]]="","",'[1]Formulario PPGR1'!#REF!)</f>
        <v>#REF!</v>
      </c>
      <c r="G155" s="132" t="s">
        <v>536</v>
      </c>
      <c r="H155" s="133" t="str">
        <f>IFERROR(VLOOKUP(Tabla1[[#This Row],[Código_Actividad]],'[1]Formulario PPGR2'!$H$8:$I$1048576,2,FALSE),"")</f>
        <v>Auditoría calidad del dato de la producción de los servicios de la Red</v>
      </c>
      <c r="I155" s="134">
        <f>IFERROR(VLOOKUP(Tabla1[[#This Row],[Código_Actividad]],[1]!Tabla2[[Código]:[Total de Acciones ]],15,FALSE),"")</f>
        <v>4</v>
      </c>
      <c r="J155" s="131" t="s">
        <v>668</v>
      </c>
      <c r="K155" s="131" t="str">
        <f>IFERROR(VLOOKUP($J155,[5]LSIns!$B$5:$C$45,2,FALSE),"")</f>
        <v>lsProductosdePapel</v>
      </c>
      <c r="L155" s="133" t="s">
        <v>698</v>
      </c>
      <c r="M155" s="131" t="str">
        <f>IFERROR(VLOOKUP($L155,[6]Insumos!$C$2:$F$517,2,FALSE),"")</f>
        <v>Caja</v>
      </c>
      <c r="N155" s="136">
        <v>1</v>
      </c>
      <c r="O155" s="139">
        <f>IFERROR(VLOOKUP($L155,[6]Insumos!$C$2:$F$517,3,FALSE),"")</f>
        <v>175.82</v>
      </c>
      <c r="P155" s="138">
        <f>+Tabla1[[#This Row],[Precio Unitario]]*Tabla1[[#This Row],[Cantidad de Insumos]]</f>
        <v>175.82</v>
      </c>
      <c r="Q155" s="140" t="str">
        <f>IFERROR(VLOOKUP($L155,[6]Insumos!$C$2:$F$517,4,FALSE),"")</f>
        <v>2.3.3.2.01</v>
      </c>
      <c r="R155" s="135" t="s">
        <v>670</v>
      </c>
    </row>
    <row r="156" spans="2:18" ht="25.5" x14ac:dyDescent="0.25">
      <c r="B156" s="131" t="e">
        <f>IF(Tabla1[[#This Row],[Código_Actividad]]="","",CONCATENATE(Tabla1[[#This Row],[POA]],".",Tabla1[[#This Row],[SRS]],".",Tabla1[[#This Row],[AREA]],".",Tabla1[[#This Row],[TIPO]]))</f>
        <v>#REF!</v>
      </c>
      <c r="C156" s="131" t="e">
        <f>IF(Tabla1[[#This Row],[Código_Actividad]]="","",'[1]Formulario PPGR1'!#REF!)</f>
        <v>#REF!</v>
      </c>
      <c r="D156" s="131" t="e">
        <f>IF(Tabla1[[#This Row],[Código_Actividad]]="","",'[1]Formulario PPGR1'!#REF!)</f>
        <v>#REF!</v>
      </c>
      <c r="E156" s="131" t="e">
        <f>IF(Tabla1[[#This Row],[Código_Actividad]]="","",'[1]Formulario PPGR1'!#REF!)</f>
        <v>#REF!</v>
      </c>
      <c r="F156" s="131" t="e">
        <f>IF(Tabla1[[#This Row],[Código_Actividad]]="","",'[1]Formulario PPGR1'!#REF!)</f>
        <v>#REF!</v>
      </c>
      <c r="G156" s="132" t="s">
        <v>536</v>
      </c>
      <c r="H156" s="133" t="str">
        <f>IFERROR(VLOOKUP(Tabla1[[#This Row],[Código_Actividad]],'[1]Formulario PPGR2'!$H$8:$I$1048576,2,FALSE),"")</f>
        <v>Auditoría calidad del dato de la producción de los servicios de la Red</v>
      </c>
      <c r="I156" s="134">
        <f>IFERROR(VLOOKUP(Tabla1[[#This Row],[Código_Actividad]],[1]!Tabla2[[Código]:[Total de Acciones ]],15,FALSE),"")</f>
        <v>4</v>
      </c>
      <c r="J156" s="131" t="s">
        <v>671</v>
      </c>
      <c r="K156" s="131" t="str">
        <f>IFERROR(VLOOKUP($J156,[5]LSIns!$B$5:$C$45,2,FALSE),"")</f>
        <v>lsUtilesdeOficina</v>
      </c>
      <c r="L156" s="133" t="s">
        <v>704</v>
      </c>
      <c r="M156" s="131" t="str">
        <f>IFERROR(VLOOKUP($L156,[6]Insumos!$C$2:$F$517,2,FALSE),"")</f>
        <v>Caja</v>
      </c>
      <c r="N156" s="136">
        <v>2</v>
      </c>
      <c r="O156" s="139">
        <f>IFERROR(VLOOKUP($L156,[6]Insumos!$C$2:$F$517,3,FALSE),"")</f>
        <v>36</v>
      </c>
      <c r="P156" s="138">
        <f>+Tabla1[[#This Row],[Precio Unitario]]*Tabla1[[#This Row],[Cantidad de Insumos]]</f>
        <v>72</v>
      </c>
      <c r="Q156" s="140" t="str">
        <f>IFERROR(VLOOKUP($L156,[6]Insumos!$C$2:$F$517,4,FALSE),"")</f>
        <v xml:space="preserve">2.3.9.2.01 </v>
      </c>
      <c r="R156" s="135" t="s">
        <v>670</v>
      </c>
    </row>
    <row r="157" spans="2:18" ht="25.5" x14ac:dyDescent="0.25">
      <c r="B157" s="131" t="e">
        <f>IF(Tabla1[[#This Row],[Código_Actividad]]="","",CONCATENATE(Tabla1[[#This Row],[POA]],".",Tabla1[[#This Row],[SRS]],".",Tabla1[[#This Row],[AREA]],".",Tabla1[[#This Row],[TIPO]]))</f>
        <v>#REF!</v>
      </c>
      <c r="C157" s="131" t="e">
        <f>IF(Tabla1[[#This Row],[Código_Actividad]]="","",'[1]Formulario PPGR1'!#REF!)</f>
        <v>#REF!</v>
      </c>
      <c r="D157" s="131" t="e">
        <f>IF(Tabla1[[#This Row],[Código_Actividad]]="","",'[1]Formulario PPGR1'!#REF!)</f>
        <v>#REF!</v>
      </c>
      <c r="E157" s="131" t="e">
        <f>IF(Tabla1[[#This Row],[Código_Actividad]]="","",'[1]Formulario PPGR1'!#REF!)</f>
        <v>#REF!</v>
      </c>
      <c r="F157" s="131" t="e">
        <f>IF(Tabla1[[#This Row],[Código_Actividad]]="","",'[1]Formulario PPGR1'!#REF!)</f>
        <v>#REF!</v>
      </c>
      <c r="G157" s="132" t="s">
        <v>536</v>
      </c>
      <c r="H157" s="133" t="str">
        <f>IFERROR(VLOOKUP(Tabla1[[#This Row],[Código_Actividad]],'[1]Formulario PPGR2'!$H$8:$I$1048576,2,FALSE),"")</f>
        <v>Auditoría calidad del dato de la producción de los servicios de la Red</v>
      </c>
      <c r="I157" s="134">
        <f>IFERROR(VLOOKUP(Tabla1[[#This Row],[Código_Actividad]],[1]!Tabla2[[Código]:[Total de Acciones ]],15,FALSE),"")</f>
        <v>4</v>
      </c>
      <c r="J157" s="131" t="s">
        <v>671</v>
      </c>
      <c r="K157" s="131" t="str">
        <f>IFERROR(VLOOKUP($J157,[5]LSIns!$B$5:$C$45,2,FALSE),"")</f>
        <v>lsUtilesdeOficina</v>
      </c>
      <c r="L157" s="133" t="s">
        <v>676</v>
      </c>
      <c r="M157" s="131" t="str">
        <f>IFERROR(VLOOKUP($L157,[6]Insumos!$C$2:$F$517,2,FALSE),"")</f>
        <v>unidad</v>
      </c>
      <c r="N157" s="136">
        <v>3</v>
      </c>
      <c r="O157" s="139">
        <f>IFERROR(VLOOKUP($L157,[6]Insumos!$C$2:$F$517,3,FALSE),"")</f>
        <v>50</v>
      </c>
      <c r="P157" s="138">
        <f>+Tabla1[[#This Row],[Precio Unitario]]*Tabla1[[#This Row],[Cantidad de Insumos]]</f>
        <v>150</v>
      </c>
      <c r="Q157" s="140" t="str">
        <f>IFERROR(VLOOKUP($L157,[6]Insumos!$C$2:$F$517,4,FALSE),"")</f>
        <v xml:space="preserve">2.3.9.2.01 </v>
      </c>
      <c r="R157" s="135" t="s">
        <v>670</v>
      </c>
    </row>
    <row r="158" spans="2:18" ht="25.5" x14ac:dyDescent="0.25">
      <c r="B158" s="131" t="e">
        <f>IF(Tabla1[[#This Row],[Código_Actividad]]="","",CONCATENATE(Tabla1[[#This Row],[POA]],".",Tabla1[[#This Row],[SRS]],".",Tabla1[[#This Row],[AREA]],".",Tabla1[[#This Row],[TIPO]]))</f>
        <v>#REF!</v>
      </c>
      <c r="C158" s="131" t="e">
        <f>IF(Tabla1[[#This Row],[Código_Actividad]]="","",'[1]Formulario PPGR1'!#REF!)</f>
        <v>#REF!</v>
      </c>
      <c r="D158" s="131" t="e">
        <f>IF(Tabla1[[#This Row],[Código_Actividad]]="","",'[1]Formulario PPGR1'!#REF!)</f>
        <v>#REF!</v>
      </c>
      <c r="E158" s="131" t="e">
        <f>IF(Tabla1[[#This Row],[Código_Actividad]]="","",'[1]Formulario PPGR1'!#REF!)</f>
        <v>#REF!</v>
      </c>
      <c r="F158" s="131" t="e">
        <f>IF(Tabla1[[#This Row],[Código_Actividad]]="","",'[1]Formulario PPGR1'!#REF!)</f>
        <v>#REF!</v>
      </c>
      <c r="G158" s="132" t="s">
        <v>536</v>
      </c>
      <c r="H158" s="133" t="str">
        <f>IFERROR(VLOOKUP(Tabla1[[#This Row],[Código_Actividad]],'[1]Formulario PPGR2'!$H$8:$I$1048576,2,FALSE),"")</f>
        <v>Auditoría calidad del dato de la producción de los servicios de la Red</v>
      </c>
      <c r="I158" s="134">
        <f>IFERROR(VLOOKUP(Tabla1[[#This Row],[Código_Actividad]],[1]!Tabla2[[Código]:[Total de Acciones ]],15,FALSE),"")</f>
        <v>4</v>
      </c>
      <c r="J158" s="131" t="s">
        <v>671</v>
      </c>
      <c r="K158" s="131" t="str">
        <f>IFERROR(VLOOKUP($J158,[5]LSIns!$B$5:$C$45,2,FALSE),"")</f>
        <v>lsUtilesdeOficina</v>
      </c>
      <c r="L158" s="133" t="s">
        <v>706</v>
      </c>
      <c r="M158" s="131" t="str">
        <f>IFERROR(VLOOKUP($L158,[6]Insumos!$C$2:$F$517,2,FALSE),"")</f>
        <v>unidad</v>
      </c>
      <c r="N158" s="136">
        <v>5</v>
      </c>
      <c r="O158" s="139">
        <f>IFERROR(VLOOKUP($L158,[6]Insumos!$C$2:$F$517,3,FALSE),"")</f>
        <v>15.34</v>
      </c>
      <c r="P158" s="138">
        <f>+Tabla1[[#This Row],[Precio Unitario]]*Tabla1[[#This Row],[Cantidad de Insumos]]</f>
        <v>76.7</v>
      </c>
      <c r="Q158" s="140" t="str">
        <f>IFERROR(VLOOKUP($L158,[6]Insumos!$C$2:$F$517,4,FALSE),"")</f>
        <v xml:space="preserve">2.3.9.2.01 </v>
      </c>
      <c r="R158" s="135" t="s">
        <v>670</v>
      </c>
    </row>
    <row r="159" spans="2:18" ht="25.5" x14ac:dyDescent="0.25">
      <c r="B159" s="131" t="e">
        <f>IF(Tabla1[[#This Row],[Código_Actividad]]="","",CONCATENATE(Tabla1[[#This Row],[POA]],".",Tabla1[[#This Row],[SRS]],".",Tabla1[[#This Row],[AREA]],".",Tabla1[[#This Row],[TIPO]]))</f>
        <v>#REF!</v>
      </c>
      <c r="C159" s="131" t="e">
        <f>IF(Tabla1[[#This Row],[Código_Actividad]]="","",'[1]Formulario PPGR1'!#REF!)</f>
        <v>#REF!</v>
      </c>
      <c r="D159" s="131" t="e">
        <f>IF(Tabla1[[#This Row],[Código_Actividad]]="","",'[1]Formulario PPGR1'!#REF!)</f>
        <v>#REF!</v>
      </c>
      <c r="E159" s="131" t="e">
        <f>IF(Tabla1[[#This Row],[Código_Actividad]]="","",'[1]Formulario PPGR1'!#REF!)</f>
        <v>#REF!</v>
      </c>
      <c r="F159" s="131" t="e">
        <f>IF(Tabla1[[#This Row],[Código_Actividad]]="","",'[1]Formulario PPGR1'!#REF!)</f>
        <v>#REF!</v>
      </c>
      <c r="G159" s="132" t="s">
        <v>536</v>
      </c>
      <c r="H159" s="133" t="str">
        <f>IFERROR(VLOOKUP(Tabla1[[#This Row],[Código_Actividad]],'[1]Formulario PPGR2'!$H$8:$I$1048576,2,FALSE),"")</f>
        <v>Auditoría calidad del dato de la producción de los servicios de la Red</v>
      </c>
      <c r="I159" s="134">
        <f>IFERROR(VLOOKUP(Tabla1[[#This Row],[Código_Actividad]],[1]!Tabla2[[Código]:[Total de Acciones ]],15,FALSE),"")</f>
        <v>4</v>
      </c>
      <c r="J159" s="131" t="s">
        <v>671</v>
      </c>
      <c r="K159" s="131" t="str">
        <f>IFERROR(VLOOKUP($J159,[5]LSIns!$B$5:$C$45,2,FALSE),"")</f>
        <v>lsUtilesdeOficina</v>
      </c>
      <c r="L159" s="133" t="s">
        <v>707</v>
      </c>
      <c r="M159" s="131" t="str">
        <f>IFERROR(VLOOKUP($L159,[6]Insumos!$C$2:$F$517,2,FALSE),"")</f>
        <v>unidad</v>
      </c>
      <c r="N159" s="136">
        <v>2</v>
      </c>
      <c r="O159" s="139">
        <f>IFERROR(VLOOKUP($L159,[6]Insumos!$C$2:$F$517,3,FALSE),"")</f>
        <v>20.001000000000001</v>
      </c>
      <c r="P159" s="138">
        <f>+Tabla1[[#This Row],[Precio Unitario]]*Tabla1[[#This Row],[Cantidad de Insumos]]</f>
        <v>40.002000000000002</v>
      </c>
      <c r="Q159" s="140" t="str">
        <f>IFERROR(VLOOKUP($L159,[6]Insumos!$C$2:$F$517,4,FALSE),"")</f>
        <v xml:space="preserve">2.3.9.2.01 </v>
      </c>
      <c r="R159" s="135" t="s">
        <v>670</v>
      </c>
    </row>
    <row r="160" spans="2:18" ht="25.5" x14ac:dyDescent="0.25">
      <c r="B160" s="131" t="e">
        <f>IF(Tabla1[[#This Row],[Código_Actividad]]="","",CONCATENATE(Tabla1[[#This Row],[POA]],".",Tabla1[[#This Row],[SRS]],".",Tabla1[[#This Row],[AREA]],".",Tabla1[[#This Row],[TIPO]]))</f>
        <v>#REF!</v>
      </c>
      <c r="C160" s="131" t="e">
        <f>IF(Tabla1[[#This Row],[Código_Actividad]]="","",'[1]Formulario PPGR1'!#REF!)</f>
        <v>#REF!</v>
      </c>
      <c r="D160" s="131" t="e">
        <f>IF(Tabla1[[#This Row],[Código_Actividad]]="","",'[1]Formulario PPGR1'!#REF!)</f>
        <v>#REF!</v>
      </c>
      <c r="E160" s="131" t="e">
        <f>IF(Tabla1[[#This Row],[Código_Actividad]]="","",'[1]Formulario PPGR1'!#REF!)</f>
        <v>#REF!</v>
      </c>
      <c r="F160" s="131" t="e">
        <f>IF(Tabla1[[#This Row],[Código_Actividad]]="","",'[1]Formulario PPGR1'!#REF!)</f>
        <v>#REF!</v>
      </c>
      <c r="G160" s="132" t="s">
        <v>536</v>
      </c>
      <c r="H160" s="133" t="str">
        <f>IFERROR(VLOOKUP(Tabla1[[#This Row],[Código_Actividad]],'[1]Formulario PPGR2'!$H$8:$I$1048576,2,FALSE),"")</f>
        <v>Auditoría calidad del dato de la producción de los servicios de la Red</v>
      </c>
      <c r="I160" s="134">
        <f>IFERROR(VLOOKUP(Tabla1[[#This Row],[Código_Actividad]],[1]!Tabla2[[Código]:[Total de Acciones ]],15,FALSE),"")</f>
        <v>4</v>
      </c>
      <c r="J160" s="131" t="s">
        <v>671</v>
      </c>
      <c r="K160" s="131" t="str">
        <f>IFERROR(VLOOKUP($J160,[5]LSIns!$B$5:$C$45,2,FALSE),"")</f>
        <v>lsUtilesdeOficina</v>
      </c>
      <c r="L160" s="133" t="s">
        <v>708</v>
      </c>
      <c r="M160" s="131" t="str">
        <f>IFERROR(VLOOKUP($L160,[6]Insumos!$C$2:$F$517,2,FALSE),"")</f>
        <v>unidad</v>
      </c>
      <c r="N160" s="136">
        <v>1</v>
      </c>
      <c r="O160" s="139">
        <f>IFERROR(VLOOKUP($L160,[6]Insumos!$C$2:$F$517,3,FALSE),"")</f>
        <v>101.48</v>
      </c>
      <c r="P160" s="138">
        <f>+Tabla1[[#This Row],[Precio Unitario]]*Tabla1[[#This Row],[Cantidad de Insumos]]</f>
        <v>101.48</v>
      </c>
      <c r="Q160" s="140" t="str">
        <f>IFERROR(VLOOKUP($L160,[6]Insumos!$C$2:$F$517,4,FALSE),"")</f>
        <v xml:space="preserve">2.3.9.2.01 </v>
      </c>
      <c r="R160" s="135" t="s">
        <v>670</v>
      </c>
    </row>
    <row r="161" spans="2:18" ht="25.5" x14ac:dyDescent="0.25">
      <c r="B161" s="131" t="e">
        <f>IF(Tabla1[[#This Row],[Código_Actividad]]="","",CONCATENATE(Tabla1[[#This Row],[POA]],".",Tabla1[[#This Row],[SRS]],".",Tabla1[[#This Row],[AREA]],".",Tabla1[[#This Row],[TIPO]]))</f>
        <v>#REF!</v>
      </c>
      <c r="C161" s="131" t="e">
        <f>IF(Tabla1[[#This Row],[Código_Actividad]]="","",'[1]Formulario PPGR1'!#REF!)</f>
        <v>#REF!</v>
      </c>
      <c r="D161" s="131" t="e">
        <f>IF(Tabla1[[#This Row],[Código_Actividad]]="","",'[1]Formulario PPGR1'!#REF!)</f>
        <v>#REF!</v>
      </c>
      <c r="E161" s="131" t="e">
        <f>IF(Tabla1[[#This Row],[Código_Actividad]]="","",'[1]Formulario PPGR1'!#REF!)</f>
        <v>#REF!</v>
      </c>
      <c r="F161" s="131" t="e">
        <f>IF(Tabla1[[#This Row],[Código_Actividad]]="","",'[1]Formulario PPGR1'!#REF!)</f>
        <v>#REF!</v>
      </c>
      <c r="G161" s="132" t="s">
        <v>539</v>
      </c>
      <c r="H161" s="133" t="str">
        <f>IFERROR(VLOOKUP(Tabla1[[#This Row],[Código_Actividad]],'[1]Formulario PPGR2'!$H$8:$I$1048576,2,FALSE),"")</f>
        <v>Reunión de socialización de resultados de auditorias de calidad del dato</v>
      </c>
      <c r="I161" s="134">
        <f>IFERROR(VLOOKUP(Tabla1[[#This Row],[Código_Actividad]],[1]!Tabla2[[Código]:[Total de Acciones ]],15,FALSE),"")</f>
        <v>3</v>
      </c>
      <c r="J161" s="131" t="s">
        <v>673</v>
      </c>
      <c r="K161" s="131" t="str">
        <f>IFERROR(VLOOKUP($J161,[5]LSIns!$B$5:$C$45,2,FALSE),"")</f>
        <v>lsAlimentosyBebidas</v>
      </c>
      <c r="L161" s="133" t="s">
        <v>709</v>
      </c>
      <c r="M161" s="131" t="str">
        <f>IFERROR(VLOOKUP($L161,[6]Insumos!$C$2:$F$517,2,FALSE),"")</f>
        <v>unidad</v>
      </c>
      <c r="N161" s="136">
        <v>3</v>
      </c>
      <c r="O161" s="139">
        <f>IFERROR(VLOOKUP($L161,[6]Insumos!$C$2:$F$517,3,FALSE),"")</f>
        <v>10133.5</v>
      </c>
      <c r="P161" s="138">
        <f>+Tabla1[[#This Row],[Precio Unitario]]*Tabla1[[#This Row],[Cantidad de Insumos]]</f>
        <v>30400.5</v>
      </c>
      <c r="Q161" s="140" t="str">
        <f>IFERROR(VLOOKUP($L161,[6]Insumos!$C$2:$F$517,4,FALSE),"")</f>
        <v>2.3.1.1.01</v>
      </c>
      <c r="R161" s="135" t="s">
        <v>670</v>
      </c>
    </row>
    <row r="162" spans="2:18" ht="25.5" x14ac:dyDescent="0.25">
      <c r="B162" s="131" t="e">
        <f>IF(Tabla1[[#This Row],[Código_Actividad]]="","",CONCATENATE(Tabla1[[#This Row],[POA]],".",Tabla1[[#This Row],[SRS]],".",Tabla1[[#This Row],[AREA]],".",Tabla1[[#This Row],[TIPO]]))</f>
        <v>#REF!</v>
      </c>
      <c r="C162" s="131" t="e">
        <f>IF(Tabla1[[#This Row],[Código_Actividad]]="","",'[1]Formulario PPGR1'!#REF!)</f>
        <v>#REF!</v>
      </c>
      <c r="D162" s="131" t="e">
        <f>IF(Tabla1[[#This Row],[Código_Actividad]]="","",'[1]Formulario PPGR1'!#REF!)</f>
        <v>#REF!</v>
      </c>
      <c r="E162" s="131" t="e">
        <f>IF(Tabla1[[#This Row],[Código_Actividad]]="","",'[1]Formulario PPGR1'!#REF!)</f>
        <v>#REF!</v>
      </c>
      <c r="F162" s="131" t="e">
        <f>IF(Tabla1[[#This Row],[Código_Actividad]]="","",'[1]Formulario PPGR1'!#REF!)</f>
        <v>#REF!</v>
      </c>
      <c r="G162" s="132" t="s">
        <v>539</v>
      </c>
      <c r="H162" s="133" t="str">
        <f>IFERROR(VLOOKUP(Tabla1[[#This Row],[Código_Actividad]],'[1]Formulario PPGR2'!$H$8:$I$1048576,2,FALSE),"")</f>
        <v>Reunión de socialización de resultados de auditorias de calidad del dato</v>
      </c>
      <c r="I162" s="134">
        <f>IFERROR(VLOOKUP(Tabla1[[#This Row],[Código_Actividad]],[1]!Tabla2[[Código]:[Total de Acciones ]],15,FALSE),"")</f>
        <v>3</v>
      </c>
      <c r="J162" s="131" t="s">
        <v>685</v>
      </c>
      <c r="K162" s="131" t="str">
        <f>IFERROR(VLOOKUP($J162,[5]LSIns!$B$5:$C$45,2,FALSE),"")</f>
        <v>lsEquiposComputos</v>
      </c>
      <c r="L162" s="133" t="s">
        <v>694</v>
      </c>
      <c r="M162" s="131" t="str">
        <f>IFERROR(VLOOKUP($L162,[6]Insumos!$C$2:$F$517,2,FALSE),"")</f>
        <v>unidad</v>
      </c>
      <c r="N162" s="136">
        <v>1</v>
      </c>
      <c r="O162" s="139">
        <f>IFERROR(VLOOKUP($L162,[6]Insumos!$C$2:$F$517,3,FALSE),"")</f>
        <v>27200</v>
      </c>
      <c r="P162" s="138">
        <f>+Tabla1[[#This Row],[Precio Unitario]]*Tabla1[[#This Row],[Cantidad de Insumos]]</f>
        <v>27200</v>
      </c>
      <c r="Q162" s="140" t="str">
        <f>IFERROR(VLOOKUP($L162,[6]Insumos!$C$2:$F$517,4,FALSE),"")</f>
        <v>2.6.1.3.01</v>
      </c>
      <c r="R162" s="135" t="s">
        <v>670</v>
      </c>
    </row>
    <row r="163" spans="2:18" ht="25.5" x14ac:dyDescent="0.25">
      <c r="B163" s="131" t="e">
        <f>IF(Tabla1[[#This Row],[Código_Actividad]]="","",CONCATENATE(Tabla1[[#This Row],[POA]],".",Tabla1[[#This Row],[SRS]],".",Tabla1[[#This Row],[AREA]],".",Tabla1[[#This Row],[TIPO]]))</f>
        <v>#REF!</v>
      </c>
      <c r="C163" s="131" t="e">
        <f>IF(Tabla1[[#This Row],[Código_Actividad]]="","",'[1]Formulario PPGR1'!#REF!)</f>
        <v>#REF!</v>
      </c>
      <c r="D163" s="131" t="e">
        <f>IF(Tabla1[[#This Row],[Código_Actividad]]="","",'[1]Formulario PPGR1'!#REF!)</f>
        <v>#REF!</v>
      </c>
      <c r="E163" s="131" t="e">
        <f>IF(Tabla1[[#This Row],[Código_Actividad]]="","",'[1]Formulario PPGR1'!#REF!)</f>
        <v>#REF!</v>
      </c>
      <c r="F163" s="131" t="e">
        <f>IF(Tabla1[[#This Row],[Código_Actividad]]="","",'[1]Formulario PPGR1'!#REF!)</f>
        <v>#REF!</v>
      </c>
      <c r="G163" s="132" t="s">
        <v>539</v>
      </c>
      <c r="H163" s="133" t="str">
        <f>IFERROR(VLOOKUP(Tabla1[[#This Row],[Código_Actividad]],'[1]Formulario PPGR2'!$H$8:$I$1048576,2,FALSE),"")</f>
        <v>Reunión de socialización de resultados de auditorias de calidad del dato</v>
      </c>
      <c r="I163" s="134">
        <f>IFERROR(VLOOKUP(Tabla1[[#This Row],[Código_Actividad]],[1]!Tabla2[[Código]:[Total de Acciones ]],15,FALSE),"")</f>
        <v>3</v>
      </c>
      <c r="J163" s="131" t="s">
        <v>679</v>
      </c>
      <c r="K163" s="131" t="str">
        <f>IFERROR(VLOOKUP($J163,[5]LSIns!$B$5:$C$45,2,FALSE),"")</f>
        <v>lsImpresionyEncuadernacion</v>
      </c>
      <c r="L163" s="133" t="s">
        <v>680</v>
      </c>
      <c r="M163" s="131" t="str">
        <f>IFERROR(VLOOKUP($L163,[6]Insumos!$C$2:$F$517,2,FALSE),"")</f>
        <v>unidad</v>
      </c>
      <c r="N163" s="136">
        <v>180</v>
      </c>
      <c r="O163" s="139">
        <f>IFERROR(VLOOKUP($L163,[6]Insumos!$C$2:$F$517,3,FALSE),"")</f>
        <v>1.9823999999999999</v>
      </c>
      <c r="P163" s="138">
        <f>+Tabla1[[#This Row],[Precio Unitario]]*Tabla1[[#This Row],[Cantidad de Insumos]]</f>
        <v>356.83199999999999</v>
      </c>
      <c r="Q163" s="140" t="str">
        <f>IFERROR(VLOOKUP($L163,[6]Insumos!$C$2:$F$517,4,FALSE),"")</f>
        <v xml:space="preserve">2.2.2.2.01 </v>
      </c>
      <c r="R163" s="135" t="s">
        <v>670</v>
      </c>
    </row>
    <row r="164" spans="2:18" x14ac:dyDescent="0.25">
      <c r="B164" s="131" t="e">
        <f>IF(Tabla1[[#This Row],[Código_Actividad]]="","",CONCATENATE(Tabla1[[#This Row],[POA]],".",Tabla1[[#This Row],[SRS]],".",Tabla1[[#This Row],[AREA]],".",Tabla1[[#This Row],[TIPO]]))</f>
        <v>#REF!</v>
      </c>
      <c r="C164" s="131" t="e">
        <f>IF(Tabla1[[#This Row],[Código_Actividad]]="","",'[1]Formulario PPGR1'!#REF!)</f>
        <v>#REF!</v>
      </c>
      <c r="D164" s="131" t="e">
        <f>IF(Tabla1[[#This Row],[Código_Actividad]]="","",'[1]Formulario PPGR1'!#REF!)</f>
        <v>#REF!</v>
      </c>
      <c r="E164" s="131" t="e">
        <f>IF(Tabla1[[#This Row],[Código_Actividad]]="","",'[1]Formulario PPGR1'!#REF!)</f>
        <v>#REF!</v>
      </c>
      <c r="F164" s="131" t="e">
        <f>IF(Tabla1[[#This Row],[Código_Actividad]]="","",'[1]Formulario PPGR1'!#REF!)</f>
        <v>#REF!</v>
      </c>
      <c r="G164" s="132" t="s">
        <v>557</v>
      </c>
      <c r="H164" s="133" t="str">
        <f>IFERROR(VLOOKUP(Tabla1[[#This Row],[Código_Actividad]],'[1]Formulario PPGR2'!$H$8:$I$1048576,2,FALSE),"")</f>
        <v>Reporte oportuno de la producción de servicios de la Red</v>
      </c>
      <c r="I164" s="134">
        <f>IFERROR(VLOOKUP(Tabla1[[#This Row],[Código_Actividad]],[1]!Tabla2[[Código]:[Total de Acciones ]],15,FALSE),"")</f>
        <v>12</v>
      </c>
      <c r="J164" s="131" t="s">
        <v>671</v>
      </c>
      <c r="K164" s="131" t="str">
        <f>IFERROR(VLOOKUP($J164,[5]LSIns!$B$5:$C$45,2,FALSE),"")</f>
        <v>lsUtilesdeOficina</v>
      </c>
      <c r="L164" s="133" t="s">
        <v>710</v>
      </c>
      <c r="M164" s="131" t="str">
        <f>IFERROR(VLOOKUP($L164,[6]Insumos!$C$2:$F$517,2,FALSE),"")</f>
        <v>unidad</v>
      </c>
      <c r="N164" s="136">
        <v>1</v>
      </c>
      <c r="O164" s="139">
        <f>IFERROR(VLOOKUP($L164,[6]Insumos!$C$2:$F$517,3,FALSE),"")</f>
        <v>498.99799999999999</v>
      </c>
      <c r="P164" s="138">
        <f>+Tabla1[[#This Row],[Precio Unitario]]*Tabla1[[#This Row],[Cantidad de Insumos]]</f>
        <v>498.99799999999999</v>
      </c>
      <c r="Q164" s="140" t="str">
        <f>IFERROR(VLOOKUP($L164,[6]Insumos!$C$2:$F$517,4,FALSE),"")</f>
        <v xml:space="preserve">2.3.9.2.01 </v>
      </c>
      <c r="R164" s="135" t="s">
        <v>670</v>
      </c>
    </row>
    <row r="165" spans="2:18" x14ac:dyDescent="0.25">
      <c r="B165" s="131" t="e">
        <f>IF(Tabla1[[#This Row],[Código_Actividad]]="","",CONCATENATE(Tabla1[[#This Row],[POA]],".",Tabla1[[#This Row],[SRS]],".",Tabla1[[#This Row],[AREA]],".",Tabla1[[#This Row],[TIPO]]))</f>
        <v>#REF!</v>
      </c>
      <c r="C165" s="131" t="e">
        <f>IF(Tabla1[[#This Row],[Código_Actividad]]="","",'[1]Formulario PPGR1'!#REF!)</f>
        <v>#REF!</v>
      </c>
      <c r="D165" s="131" t="e">
        <f>IF(Tabla1[[#This Row],[Código_Actividad]]="","",'[1]Formulario PPGR1'!#REF!)</f>
        <v>#REF!</v>
      </c>
      <c r="E165" s="131" t="e">
        <f>IF(Tabla1[[#This Row],[Código_Actividad]]="","",'[1]Formulario PPGR1'!#REF!)</f>
        <v>#REF!</v>
      </c>
      <c r="F165" s="131" t="e">
        <f>IF(Tabla1[[#This Row],[Código_Actividad]]="","",'[1]Formulario PPGR1'!#REF!)</f>
        <v>#REF!</v>
      </c>
      <c r="G165" s="132" t="s">
        <v>557</v>
      </c>
      <c r="H165" s="133" t="str">
        <f>IFERROR(VLOOKUP(Tabla1[[#This Row],[Código_Actividad]],'[1]Formulario PPGR2'!$H$8:$I$1048576,2,FALSE),"")</f>
        <v>Reporte oportuno de la producción de servicios de la Red</v>
      </c>
      <c r="I165" s="134">
        <f>IFERROR(VLOOKUP(Tabla1[[#This Row],[Código_Actividad]],[1]!Tabla2[[Código]:[Total de Acciones ]],15,FALSE),"")</f>
        <v>12</v>
      </c>
      <c r="J165" s="131" t="s">
        <v>671</v>
      </c>
      <c r="K165" s="131" t="str">
        <f>IFERROR(VLOOKUP($J165,[5]LSIns!$B$5:$C$45,2,FALSE),"")</f>
        <v>lsUtilesdeOficina</v>
      </c>
      <c r="L165" s="133" t="s">
        <v>701</v>
      </c>
      <c r="M165" s="131" t="str">
        <f>IFERROR(VLOOKUP($L165,[6]Insumos!$C$2:$F$517,2,FALSE),"")</f>
        <v>unidad</v>
      </c>
      <c r="N165" s="136">
        <v>5</v>
      </c>
      <c r="O165" s="139">
        <f>IFERROR(VLOOKUP($L165,[6]Insumos!$C$2:$F$517,3,FALSE),"")</f>
        <v>9.6760000000000002</v>
      </c>
      <c r="P165" s="138">
        <f>+Tabla1[[#This Row],[Precio Unitario]]*Tabla1[[#This Row],[Cantidad de Insumos]]</f>
        <v>48.38</v>
      </c>
      <c r="Q165" s="140" t="str">
        <f>IFERROR(VLOOKUP($L165,[6]Insumos!$C$2:$F$517,4,FALSE),"")</f>
        <v xml:space="preserve">2.3.9.2.01 </v>
      </c>
      <c r="R165" s="135" t="s">
        <v>670</v>
      </c>
    </row>
    <row r="166" spans="2:18" x14ac:dyDescent="0.25">
      <c r="B166" s="131" t="e">
        <f>IF(Tabla1[[#This Row],[Código_Actividad]]="","",CONCATENATE(Tabla1[[#This Row],[POA]],".",Tabla1[[#This Row],[SRS]],".",Tabla1[[#This Row],[AREA]],".",Tabla1[[#This Row],[TIPO]]))</f>
        <v>#REF!</v>
      </c>
      <c r="C166" s="131" t="e">
        <f>IF(Tabla1[[#This Row],[Código_Actividad]]="","",'[1]Formulario PPGR1'!#REF!)</f>
        <v>#REF!</v>
      </c>
      <c r="D166" s="131" t="e">
        <f>IF(Tabla1[[#This Row],[Código_Actividad]]="","",'[1]Formulario PPGR1'!#REF!)</f>
        <v>#REF!</v>
      </c>
      <c r="E166" s="131" t="e">
        <f>IF(Tabla1[[#This Row],[Código_Actividad]]="","",'[1]Formulario PPGR1'!#REF!)</f>
        <v>#REF!</v>
      </c>
      <c r="F166" s="131" t="e">
        <f>IF(Tabla1[[#This Row],[Código_Actividad]]="","",'[1]Formulario PPGR1'!#REF!)</f>
        <v>#REF!</v>
      </c>
      <c r="G166" s="132" t="s">
        <v>557</v>
      </c>
      <c r="H166" s="133" t="str">
        <f>IFERROR(VLOOKUP(Tabla1[[#This Row],[Código_Actividad]],'[1]Formulario PPGR2'!$H$8:$I$1048576,2,FALSE),"")</f>
        <v>Reporte oportuno de la producción de servicios de la Red</v>
      </c>
      <c r="I166" s="134">
        <f>IFERROR(VLOOKUP(Tabla1[[#This Row],[Código_Actividad]],[1]!Tabla2[[Código]:[Total de Acciones ]],15,FALSE),"")</f>
        <v>12</v>
      </c>
      <c r="J166" s="131" t="s">
        <v>668</v>
      </c>
      <c r="K166" s="131" t="str">
        <f>IFERROR(VLOOKUP($J166,[5]LSIns!$B$5:$C$45,2,FALSE),"")</f>
        <v>lsProductosdePapel</v>
      </c>
      <c r="L166" s="133" t="s">
        <v>669</v>
      </c>
      <c r="M166" s="131" t="str">
        <f>IFERROR(VLOOKUP($L166,[6]Insumos!$C$2:$F$517,2,FALSE),"")</f>
        <v>resma</v>
      </c>
      <c r="N166" s="136">
        <v>3</v>
      </c>
      <c r="O166" s="139">
        <f>IFERROR(VLOOKUP($L166,[6]Insumos!$C$2:$F$517,3,FALSE),"")</f>
        <v>139.24</v>
      </c>
      <c r="P166" s="138">
        <f>+Tabla1[[#This Row],[Precio Unitario]]*Tabla1[[#This Row],[Cantidad de Insumos]]</f>
        <v>417.72</v>
      </c>
      <c r="Q166" s="140" t="str">
        <f>IFERROR(VLOOKUP($L166,[6]Insumos!$C$2:$F$517,4,FALSE),"")</f>
        <v>2.3.3.1.01</v>
      </c>
      <c r="R166" s="135" t="s">
        <v>670</v>
      </c>
    </row>
    <row r="167" spans="2:18" ht="25.5" x14ac:dyDescent="0.25">
      <c r="B167" s="131" t="e">
        <f>IF(Tabla1[[#This Row],[Código_Actividad]]="","",CONCATENATE(Tabla1[[#This Row],[POA]],".",Tabla1[[#This Row],[SRS]],".",Tabla1[[#This Row],[AREA]],".",Tabla1[[#This Row],[TIPO]]))</f>
        <v>#REF!</v>
      </c>
      <c r="C167" s="131" t="e">
        <f>IF(Tabla1[[#This Row],[Código_Actividad]]="","",'[1]Formulario PPGR1'!#REF!)</f>
        <v>#REF!</v>
      </c>
      <c r="D167" s="131" t="e">
        <f>IF(Tabla1[[#This Row],[Código_Actividad]]="","",'[1]Formulario PPGR1'!#REF!)</f>
        <v>#REF!</v>
      </c>
      <c r="E167" s="131" t="e">
        <f>IF(Tabla1[[#This Row],[Código_Actividad]]="","",'[1]Formulario PPGR1'!#REF!)</f>
        <v>#REF!</v>
      </c>
      <c r="F167" s="131" t="e">
        <f>IF(Tabla1[[#This Row],[Código_Actividad]]="","",'[1]Formulario PPGR1'!#REF!)</f>
        <v>#REF!</v>
      </c>
      <c r="G167" s="92" t="s">
        <v>559</v>
      </c>
      <c r="H167" s="133" t="str">
        <f>IFERROR(VLOOKUP(Tabla1[[#This Row],[Código_Actividad]],'[1]Formulario PPGR2'!$H$8:$I$1048576,2,FALSE),"")</f>
        <v xml:space="preserve">Seguimiento a la carga y validación de reportes de producción de servicios de salud de toda la red SRS </v>
      </c>
      <c r="I167" s="134">
        <f>IFERROR(VLOOKUP(Tabla1[[#This Row],[Código_Actividad]],[1]!Tabla2[[Código]:[Total de Acciones ]],15,FALSE),"")</f>
        <v>12</v>
      </c>
      <c r="J167" s="131" t="s">
        <v>671</v>
      </c>
      <c r="K167" s="131" t="str">
        <f>IFERROR(VLOOKUP($J167,[5]LSIns!$B$5:$C$45,2,FALSE),"")</f>
        <v>lsUtilesdeOficina</v>
      </c>
      <c r="L167" s="133" t="s">
        <v>711</v>
      </c>
      <c r="M167" s="131" t="str">
        <f>IFERROR(VLOOKUP($L167,[6]Insumos!$C$2:$F$517,2,FALSE),"")</f>
        <v>unidad</v>
      </c>
      <c r="N167" s="136">
        <v>1</v>
      </c>
      <c r="O167" s="139">
        <f>IFERROR(VLOOKUP($L167,[6]Insumos!$C$2:$F$517,3,FALSE),"")</f>
        <v>200.6</v>
      </c>
      <c r="P167" s="138">
        <f>+Tabla1[[#This Row],[Precio Unitario]]*Tabla1[[#This Row],[Cantidad de Insumos]]</f>
        <v>200.6</v>
      </c>
      <c r="Q167" s="140" t="str">
        <f>IFERROR(VLOOKUP($L167,[6]Insumos!$C$2:$F$517,4,FALSE),"")</f>
        <v xml:space="preserve">2.3.9.2.01 </v>
      </c>
      <c r="R167" s="135" t="s">
        <v>670</v>
      </c>
    </row>
    <row r="168" spans="2:18" ht="25.5" x14ac:dyDescent="0.25">
      <c r="B168" s="131" t="e">
        <f>IF(Tabla1[[#This Row],[Código_Actividad]]="","",CONCATENATE(Tabla1[[#This Row],[POA]],".",Tabla1[[#This Row],[SRS]],".",Tabla1[[#This Row],[AREA]],".",Tabla1[[#This Row],[TIPO]]))</f>
        <v>#REF!</v>
      </c>
      <c r="C168" s="131" t="e">
        <f>IF(Tabla1[[#This Row],[Código_Actividad]]="","",'[1]Formulario PPGR1'!#REF!)</f>
        <v>#REF!</v>
      </c>
      <c r="D168" s="131" t="e">
        <f>IF(Tabla1[[#This Row],[Código_Actividad]]="","",'[1]Formulario PPGR1'!#REF!)</f>
        <v>#REF!</v>
      </c>
      <c r="E168" s="131" t="e">
        <f>IF(Tabla1[[#This Row],[Código_Actividad]]="","",'[1]Formulario PPGR1'!#REF!)</f>
        <v>#REF!</v>
      </c>
      <c r="F168" s="131" t="e">
        <f>IF(Tabla1[[#This Row],[Código_Actividad]]="","",'[1]Formulario PPGR1'!#REF!)</f>
        <v>#REF!</v>
      </c>
      <c r="G168" s="92" t="s">
        <v>559</v>
      </c>
      <c r="H168" s="133" t="str">
        <f>IFERROR(VLOOKUP(Tabla1[[#This Row],[Código_Actividad]],'[1]Formulario PPGR2'!$H$8:$I$1048576,2,FALSE),"")</f>
        <v xml:space="preserve">Seguimiento a la carga y validación de reportes de producción de servicios de salud de toda la red SRS </v>
      </c>
      <c r="I168" s="134">
        <f>IFERROR(VLOOKUP(Tabla1[[#This Row],[Código_Actividad]],[1]!Tabla2[[Código]:[Total de Acciones ]],15,FALSE),"")</f>
        <v>12</v>
      </c>
      <c r="J168" s="131" t="s">
        <v>671</v>
      </c>
      <c r="K168" s="131" t="str">
        <f>IFERROR(VLOOKUP($J168,[5]LSIns!$B$5:$C$45,2,FALSE),"")</f>
        <v>lsUtilesdeOficina</v>
      </c>
      <c r="L168" s="133" t="s">
        <v>712</v>
      </c>
      <c r="M168" s="131" t="str">
        <f>IFERROR(VLOOKUP($L168,[6]Insumos!$C$2:$F$517,2,FALSE),"")</f>
        <v>unidad</v>
      </c>
      <c r="N168" s="136">
        <v>2</v>
      </c>
      <c r="O168" s="139">
        <f>IFERROR(VLOOKUP($L168,[6]Insumos!$C$2:$F$517,3,FALSE),"")</f>
        <v>15.281000000000001</v>
      </c>
      <c r="P168" s="138">
        <f>+Tabla1[[#This Row],[Precio Unitario]]*Tabla1[[#This Row],[Cantidad de Insumos]]</f>
        <v>30.562000000000001</v>
      </c>
      <c r="Q168" s="140" t="str">
        <f>IFERROR(VLOOKUP($L168,[6]Insumos!$C$2:$F$517,4,FALSE),"")</f>
        <v xml:space="preserve">2.3.9.2.01 </v>
      </c>
      <c r="R168" s="135" t="s">
        <v>670</v>
      </c>
    </row>
    <row r="169" spans="2:18" ht="25.5" x14ac:dyDescent="0.25">
      <c r="B169" s="131" t="e">
        <f>IF(Tabla1[[#This Row],[Código_Actividad]]="","",CONCATENATE(Tabla1[[#This Row],[POA]],".",Tabla1[[#This Row],[SRS]],".",Tabla1[[#This Row],[AREA]],".",Tabla1[[#This Row],[TIPO]]))</f>
        <v>#REF!</v>
      </c>
      <c r="C169" s="131" t="e">
        <f>IF(Tabla1[[#This Row],[Código_Actividad]]="","",'[1]Formulario PPGR1'!#REF!)</f>
        <v>#REF!</v>
      </c>
      <c r="D169" s="131" t="e">
        <f>IF(Tabla1[[#This Row],[Código_Actividad]]="","",'[1]Formulario PPGR1'!#REF!)</f>
        <v>#REF!</v>
      </c>
      <c r="E169" s="131" t="e">
        <f>IF(Tabla1[[#This Row],[Código_Actividad]]="","",'[1]Formulario PPGR1'!#REF!)</f>
        <v>#REF!</v>
      </c>
      <c r="F169" s="131" t="e">
        <f>IF(Tabla1[[#This Row],[Código_Actividad]]="","",'[1]Formulario PPGR1'!#REF!)</f>
        <v>#REF!</v>
      </c>
      <c r="G169" s="92" t="s">
        <v>559</v>
      </c>
      <c r="H169" s="133" t="str">
        <f>IFERROR(VLOOKUP(Tabla1[[#This Row],[Código_Actividad]],'[1]Formulario PPGR2'!$H$8:$I$1048576,2,FALSE),"")</f>
        <v xml:space="preserve">Seguimiento a la carga y validación de reportes de producción de servicios de salud de toda la red SRS </v>
      </c>
      <c r="I169" s="134">
        <f>IFERROR(VLOOKUP(Tabla1[[#This Row],[Código_Actividad]],[1]!Tabla2[[Código]:[Total de Acciones ]],15,FALSE),"")</f>
        <v>12</v>
      </c>
      <c r="J169" s="131" t="s">
        <v>671</v>
      </c>
      <c r="K169" s="131" t="str">
        <f>IFERROR(VLOOKUP($J169,[5]LSIns!$B$5:$C$45,2,FALSE),"")</f>
        <v>lsUtilesdeOficina</v>
      </c>
      <c r="L169" s="133" t="s">
        <v>677</v>
      </c>
      <c r="M169" s="131" t="str">
        <f>IFERROR(VLOOKUP($L169,[6]Insumos!$C$2:$F$517,2,FALSE),"")</f>
        <v>unidad</v>
      </c>
      <c r="N169" s="136">
        <v>2</v>
      </c>
      <c r="O169" s="139">
        <f>IFERROR(VLOOKUP($L169,[6]Insumos!$C$2:$F$517,3,FALSE),"")</f>
        <v>2700.0050000000001</v>
      </c>
      <c r="P169" s="138">
        <f>+Tabla1[[#This Row],[Precio Unitario]]*Tabla1[[#This Row],[Cantidad de Insumos]]</f>
        <v>5400.01</v>
      </c>
      <c r="Q169" s="140" t="str">
        <f>IFERROR(VLOOKUP($L169,[6]Insumos!$C$2:$F$517,4,FALSE),"")</f>
        <v xml:space="preserve">2.3.9.2.01 </v>
      </c>
      <c r="R169" s="135" t="s">
        <v>670</v>
      </c>
    </row>
    <row r="170" spans="2:18" ht="25.5" x14ac:dyDescent="0.25">
      <c r="B170" s="131" t="e">
        <f>IF(Tabla1[[#This Row],[Código_Actividad]]="","",CONCATENATE(Tabla1[[#This Row],[POA]],".",Tabla1[[#This Row],[SRS]],".",Tabla1[[#This Row],[AREA]],".",Tabla1[[#This Row],[TIPO]]))</f>
        <v>#REF!</v>
      </c>
      <c r="C170" s="131" t="e">
        <f>IF(Tabla1[[#This Row],[Código_Actividad]]="","",'[1]Formulario PPGR1'!#REF!)</f>
        <v>#REF!</v>
      </c>
      <c r="D170" s="131" t="e">
        <f>IF(Tabla1[[#This Row],[Código_Actividad]]="","",'[1]Formulario PPGR1'!#REF!)</f>
        <v>#REF!</v>
      </c>
      <c r="E170" s="131" t="e">
        <f>IF(Tabla1[[#This Row],[Código_Actividad]]="","",'[1]Formulario PPGR1'!#REF!)</f>
        <v>#REF!</v>
      </c>
      <c r="F170" s="131" t="e">
        <f>IF(Tabla1[[#This Row],[Código_Actividad]]="","",'[1]Formulario PPGR1'!#REF!)</f>
        <v>#REF!</v>
      </c>
      <c r="G170" s="92" t="s">
        <v>559</v>
      </c>
      <c r="H170" s="133" t="str">
        <f>IFERROR(VLOOKUP(Tabla1[[#This Row],[Código_Actividad]],'[1]Formulario PPGR2'!$H$8:$I$1048576,2,FALSE),"")</f>
        <v xml:space="preserve">Seguimiento a la carga y validación de reportes de producción de servicios de salud de toda la red SRS </v>
      </c>
      <c r="I170" s="134">
        <f>IFERROR(VLOOKUP(Tabla1[[#This Row],[Código_Actividad]],[1]!Tabla2[[Código]:[Total de Acciones ]],15,FALSE),"")</f>
        <v>12</v>
      </c>
      <c r="J170" s="131" t="s">
        <v>668</v>
      </c>
      <c r="K170" s="131" t="str">
        <f>IFERROR(VLOOKUP($J170,[5]LSIns!$B$5:$C$45,2,FALSE),"")</f>
        <v>lsProductosdePapel</v>
      </c>
      <c r="L170" s="133" t="s">
        <v>669</v>
      </c>
      <c r="M170" s="131" t="str">
        <f>IFERROR(VLOOKUP($L170,[6]Insumos!$C$2:$F$517,2,FALSE),"")</f>
        <v>resma</v>
      </c>
      <c r="N170" s="136">
        <v>1</v>
      </c>
      <c r="O170" s="139">
        <f>IFERROR(VLOOKUP($L170,[6]Insumos!$C$2:$F$517,3,FALSE),"")</f>
        <v>139.24</v>
      </c>
      <c r="P170" s="138">
        <f>+Tabla1[[#This Row],[Precio Unitario]]*Tabla1[[#This Row],[Cantidad de Insumos]]</f>
        <v>139.24</v>
      </c>
      <c r="Q170" s="140" t="str">
        <f>IFERROR(VLOOKUP($L170,[6]Insumos!$C$2:$F$517,4,FALSE),"")</f>
        <v>2.3.3.1.01</v>
      </c>
      <c r="R170" s="135" t="s">
        <v>670</v>
      </c>
    </row>
    <row r="171" spans="2:18" ht="51" x14ac:dyDescent="0.25">
      <c r="B171" s="131" t="e">
        <f>IF(Tabla1[[#This Row],[Código_Actividad]]="","",CONCATENATE(Tabla1[[#This Row],[POA]],".",Tabla1[[#This Row],[SRS]],".",Tabla1[[#This Row],[AREA]],".",Tabla1[[#This Row],[TIPO]]))</f>
        <v>#REF!</v>
      </c>
      <c r="C171" s="131" t="e">
        <f>IF(Tabla1[[#This Row],[Código_Actividad]]="","",'[1]Formulario PPGR1'!#REF!)</f>
        <v>#REF!</v>
      </c>
      <c r="D171" s="131" t="e">
        <f>IF(Tabla1[[#This Row],[Código_Actividad]]="","",'[1]Formulario PPGR1'!#REF!)</f>
        <v>#REF!</v>
      </c>
      <c r="E171" s="131" t="e">
        <f>IF(Tabla1[[#This Row],[Código_Actividad]]="","",'[1]Formulario PPGR1'!#REF!)</f>
        <v>#REF!</v>
      </c>
      <c r="F171" s="131" t="e">
        <f>IF(Tabla1[[#This Row],[Código_Actividad]]="","",'[1]Formulario PPGR1'!#REF!)</f>
        <v>#REF!</v>
      </c>
      <c r="G171" s="92" t="s">
        <v>561</v>
      </c>
      <c r="H171" s="133" t="str">
        <f>IFERROR(VLOOKUP(Tabla1[[#This Row],[Código_Actividad]],'[1]Formulario PPGR2'!$H$8:$I$1048576,2,FALSE),"")</f>
        <v>Taller de reforzamiento de registros de producción de servicios y bases de datos de reportes de eventos y notificacion de enfermedades, acorde a los resultados de auditoria de calidad del dato del SNS</v>
      </c>
      <c r="I171" s="134">
        <f>IFERROR(VLOOKUP(Tabla1[[#This Row],[Código_Actividad]],[1]!Tabla2[[Código]:[Total de Acciones ]],15,FALSE),"")</f>
        <v>2</v>
      </c>
      <c r="J171" s="131" t="s">
        <v>673</v>
      </c>
      <c r="K171" s="131" t="str">
        <f>IFERROR(VLOOKUP($J171,[5]LSIns!$B$5:$C$45,2,FALSE),"")</f>
        <v>lsAlimentosyBebidas</v>
      </c>
      <c r="L171" s="133" t="s">
        <v>709</v>
      </c>
      <c r="M171" s="131" t="str">
        <f>IFERROR(VLOOKUP($L171,[6]Insumos!$C$2:$F$517,2,FALSE),"")</f>
        <v>unidad</v>
      </c>
      <c r="N171" s="136">
        <v>2</v>
      </c>
      <c r="O171" s="139">
        <f>IFERROR(VLOOKUP($L171,[6]Insumos!$C$2:$F$517,3,FALSE),"")</f>
        <v>10133.5</v>
      </c>
      <c r="P171" s="138">
        <f>+Tabla1[[#This Row],[Precio Unitario]]*Tabla1[[#This Row],[Cantidad de Insumos]]</f>
        <v>20267</v>
      </c>
      <c r="Q171" s="140" t="str">
        <f>IFERROR(VLOOKUP($L171,[6]Insumos!$C$2:$F$517,4,FALSE),"")</f>
        <v>2.3.1.1.01</v>
      </c>
      <c r="R171" s="135" t="s">
        <v>670</v>
      </c>
    </row>
    <row r="172" spans="2:18" ht="51" x14ac:dyDescent="0.25">
      <c r="B172" s="131" t="e">
        <f>IF(Tabla1[[#This Row],[Código_Actividad]]="","",CONCATENATE(Tabla1[[#This Row],[POA]],".",Tabla1[[#This Row],[SRS]],".",Tabla1[[#This Row],[AREA]],".",Tabla1[[#This Row],[TIPO]]))</f>
        <v>#REF!</v>
      </c>
      <c r="C172" s="131" t="e">
        <f>IF(Tabla1[[#This Row],[Código_Actividad]]="","",'[1]Formulario PPGR1'!#REF!)</f>
        <v>#REF!</v>
      </c>
      <c r="D172" s="131" t="e">
        <f>IF(Tabla1[[#This Row],[Código_Actividad]]="","",'[1]Formulario PPGR1'!#REF!)</f>
        <v>#REF!</v>
      </c>
      <c r="E172" s="131" t="e">
        <f>IF(Tabla1[[#This Row],[Código_Actividad]]="","",'[1]Formulario PPGR1'!#REF!)</f>
        <v>#REF!</v>
      </c>
      <c r="F172" s="131" t="e">
        <f>IF(Tabla1[[#This Row],[Código_Actividad]]="","",'[1]Formulario PPGR1'!#REF!)</f>
        <v>#REF!</v>
      </c>
      <c r="G172" s="92" t="s">
        <v>561</v>
      </c>
      <c r="H172" s="133" t="str">
        <f>IFERROR(VLOOKUP(Tabla1[[#This Row],[Código_Actividad]],'[1]Formulario PPGR2'!$H$8:$I$1048576,2,FALSE),"")</f>
        <v>Taller de reforzamiento de registros de producción de servicios y bases de datos de reportes de eventos y notificacion de enfermedades, acorde a los resultados de auditoria de calidad del dato del SNS</v>
      </c>
      <c r="I172" s="134">
        <f>IFERROR(VLOOKUP(Tabla1[[#This Row],[Código_Actividad]],[1]!Tabla2[[Código]:[Total de Acciones ]],15,FALSE),"")</f>
        <v>2</v>
      </c>
      <c r="J172" s="131" t="s">
        <v>671</v>
      </c>
      <c r="K172" s="131" t="str">
        <f>IFERROR(VLOOKUP($J172,[5]LSIns!$B$5:$C$45,2,FALSE),"")</f>
        <v>lsUtilesdeOficina</v>
      </c>
      <c r="L172" s="133" t="s">
        <v>704</v>
      </c>
      <c r="M172" s="131" t="str">
        <f>IFERROR(VLOOKUP($L172,[6]Insumos!$C$2:$F$517,2,FALSE),"")</f>
        <v>Caja</v>
      </c>
      <c r="N172" s="136">
        <v>4</v>
      </c>
      <c r="O172" s="139">
        <f>IFERROR(VLOOKUP($L172,[6]Insumos!$C$2:$F$517,3,FALSE),"")</f>
        <v>36</v>
      </c>
      <c r="P172" s="138">
        <f>+Tabla1[[#This Row],[Precio Unitario]]*Tabla1[[#This Row],[Cantidad de Insumos]]</f>
        <v>144</v>
      </c>
      <c r="Q172" s="140" t="str">
        <f>IFERROR(VLOOKUP($L172,[6]Insumos!$C$2:$F$517,4,FALSE),"")</f>
        <v xml:space="preserve">2.3.9.2.01 </v>
      </c>
      <c r="R172" s="135" t="s">
        <v>670</v>
      </c>
    </row>
    <row r="173" spans="2:18" ht="51" x14ac:dyDescent="0.25">
      <c r="B173" s="131" t="e">
        <f>IF(Tabla1[[#This Row],[Código_Actividad]]="","",CONCATENATE(Tabla1[[#This Row],[POA]],".",Tabla1[[#This Row],[SRS]],".",Tabla1[[#This Row],[AREA]],".",Tabla1[[#This Row],[TIPO]]))</f>
        <v>#REF!</v>
      </c>
      <c r="C173" s="131" t="e">
        <f>IF(Tabla1[[#This Row],[Código_Actividad]]="","",'[1]Formulario PPGR1'!#REF!)</f>
        <v>#REF!</v>
      </c>
      <c r="D173" s="131" t="e">
        <f>IF(Tabla1[[#This Row],[Código_Actividad]]="","",'[1]Formulario PPGR1'!#REF!)</f>
        <v>#REF!</v>
      </c>
      <c r="E173" s="131" t="e">
        <f>IF(Tabla1[[#This Row],[Código_Actividad]]="","",'[1]Formulario PPGR1'!#REF!)</f>
        <v>#REF!</v>
      </c>
      <c r="F173" s="131" t="e">
        <f>IF(Tabla1[[#This Row],[Código_Actividad]]="","",'[1]Formulario PPGR1'!#REF!)</f>
        <v>#REF!</v>
      </c>
      <c r="G173" s="92" t="s">
        <v>561</v>
      </c>
      <c r="H173" s="133" t="str">
        <f>IFERROR(VLOOKUP(Tabla1[[#This Row],[Código_Actividad]],'[1]Formulario PPGR2'!$H$8:$I$1048576,2,FALSE),"")</f>
        <v>Taller de reforzamiento de registros de producción de servicios y bases de datos de reportes de eventos y notificacion de enfermedades, acorde a los resultados de auditoria de calidad del dato del SNS</v>
      </c>
      <c r="I173" s="134">
        <f>IFERROR(VLOOKUP(Tabla1[[#This Row],[Código_Actividad]],[1]!Tabla2[[Código]:[Total de Acciones ]],15,FALSE),"")</f>
        <v>2</v>
      </c>
      <c r="J173" s="131" t="s">
        <v>679</v>
      </c>
      <c r="K173" s="131" t="str">
        <f>IFERROR(VLOOKUP($J173,[5]LSIns!$B$5:$C$45,2,FALSE),"")</f>
        <v>lsImpresionyEncuadernacion</v>
      </c>
      <c r="L173" s="133" t="s">
        <v>680</v>
      </c>
      <c r="M173" s="131" t="str">
        <f>IFERROR(VLOOKUP($L173,[6]Insumos!$C$2:$F$517,2,FALSE),"")</f>
        <v>unidad</v>
      </c>
      <c r="N173" s="136">
        <v>120</v>
      </c>
      <c r="O173" s="139">
        <f>IFERROR(VLOOKUP($L173,[6]Insumos!$C$2:$F$517,3,FALSE),"")</f>
        <v>1.9823999999999999</v>
      </c>
      <c r="P173" s="138">
        <f>+Tabla1[[#This Row],[Precio Unitario]]*Tabla1[[#This Row],[Cantidad de Insumos]]</f>
        <v>237.88800000000001</v>
      </c>
      <c r="Q173" s="140" t="str">
        <f>IFERROR(VLOOKUP($L173,[6]Insumos!$C$2:$F$517,4,FALSE),"")</f>
        <v xml:space="preserve">2.2.2.2.01 </v>
      </c>
      <c r="R173" s="135" t="s">
        <v>670</v>
      </c>
    </row>
    <row r="174" spans="2:18" ht="51" x14ac:dyDescent="0.25">
      <c r="B174" s="131" t="e">
        <f>IF(Tabla1[[#This Row],[Código_Actividad]]="","",CONCATENATE(Tabla1[[#This Row],[POA]],".",Tabla1[[#This Row],[SRS]],".",Tabla1[[#This Row],[AREA]],".",Tabla1[[#This Row],[TIPO]]))</f>
        <v>#REF!</v>
      </c>
      <c r="C174" s="131" t="e">
        <f>IF(Tabla1[[#This Row],[Código_Actividad]]="","",'[1]Formulario PPGR1'!#REF!)</f>
        <v>#REF!</v>
      </c>
      <c r="D174" s="131" t="e">
        <f>IF(Tabla1[[#This Row],[Código_Actividad]]="","",'[1]Formulario PPGR1'!#REF!)</f>
        <v>#REF!</v>
      </c>
      <c r="E174" s="131" t="e">
        <f>IF(Tabla1[[#This Row],[Código_Actividad]]="","",'[1]Formulario PPGR1'!#REF!)</f>
        <v>#REF!</v>
      </c>
      <c r="F174" s="131" t="e">
        <f>IF(Tabla1[[#This Row],[Código_Actividad]]="","",'[1]Formulario PPGR1'!#REF!)</f>
        <v>#REF!</v>
      </c>
      <c r="G174" s="92" t="s">
        <v>561</v>
      </c>
      <c r="H174" s="133" t="str">
        <f>IFERROR(VLOOKUP(Tabla1[[#This Row],[Código_Actividad]],'[1]Formulario PPGR2'!$H$8:$I$1048576,2,FALSE),"")</f>
        <v>Taller de reforzamiento de registros de producción de servicios y bases de datos de reportes de eventos y notificacion de enfermedades, acorde a los resultados de auditoria de calidad del dato del SNS</v>
      </c>
      <c r="I174" s="134">
        <f>IFERROR(VLOOKUP(Tabla1[[#This Row],[Código_Actividad]],[1]!Tabla2[[Código]:[Total de Acciones ]],15,FALSE),"")</f>
        <v>2</v>
      </c>
      <c r="J174" s="131" t="s">
        <v>668</v>
      </c>
      <c r="K174" s="131" t="str">
        <f>IFERROR(VLOOKUP($J174,[5]LSIns!$B$5:$C$45,2,FALSE),"")</f>
        <v>lsProductosdePapel</v>
      </c>
      <c r="L174" s="133" t="s">
        <v>698</v>
      </c>
      <c r="M174" s="131" t="str">
        <f>IFERROR(VLOOKUP($L174,[6]Insumos!$C$2:$F$517,2,FALSE),"")</f>
        <v>Caja</v>
      </c>
      <c r="N174" s="136">
        <v>1</v>
      </c>
      <c r="O174" s="139">
        <f>IFERROR(VLOOKUP($L174,[6]Insumos!$C$2:$F$517,3,FALSE),"")</f>
        <v>175.82</v>
      </c>
      <c r="P174" s="138">
        <f>+Tabla1[[#This Row],[Precio Unitario]]*Tabla1[[#This Row],[Cantidad de Insumos]]</f>
        <v>175.82</v>
      </c>
      <c r="Q174" s="140" t="str">
        <f>IFERROR(VLOOKUP($L174,[6]Insumos!$C$2:$F$517,4,FALSE),"")</f>
        <v>2.3.3.2.01</v>
      </c>
      <c r="R174" s="135" t="s">
        <v>670</v>
      </c>
    </row>
    <row r="175" spans="2:18" ht="25.5" x14ac:dyDescent="0.25">
      <c r="B175" s="131" t="e">
        <f>IF(Tabla1[[#This Row],[Código_Actividad]]="","",CONCATENATE(Tabla1[[#This Row],[POA]],".",Tabla1[[#This Row],[SRS]],".",Tabla1[[#This Row],[AREA]],".",Tabla1[[#This Row],[TIPO]]))</f>
        <v>#REF!</v>
      </c>
      <c r="C175" s="131" t="e">
        <f>IF(Tabla1[[#This Row],[Código_Actividad]]="","",'[1]Formulario PPGR1'!#REF!)</f>
        <v>#REF!</v>
      </c>
      <c r="D175" s="131" t="e">
        <f>IF(Tabla1[[#This Row],[Código_Actividad]]="","",'[1]Formulario PPGR1'!#REF!)</f>
        <v>#REF!</v>
      </c>
      <c r="E175" s="131" t="e">
        <f>IF(Tabla1[[#This Row],[Código_Actividad]]="","",'[1]Formulario PPGR1'!#REF!)</f>
        <v>#REF!</v>
      </c>
      <c r="F175" s="131" t="e">
        <f>IF(Tabla1[[#This Row],[Código_Actividad]]="","",'[1]Formulario PPGR1'!#REF!)</f>
        <v>#REF!</v>
      </c>
      <c r="G175" s="132" t="s">
        <v>331</v>
      </c>
      <c r="H175" s="133" t="str">
        <f>IFERROR(VLOOKUP(Tabla1[[#This Row],[Código_Actividad]],'[1]Formulario PPGR2'!$H$8:$I$1048576,2,FALSE),"")</f>
        <v>Supervisión de la captaciòn y seguimiento de  la atención en menores de  niños 5 años según guias y protocolos</v>
      </c>
      <c r="I175" s="134">
        <f>IFERROR(VLOOKUP(Tabla1[[#This Row],[Código_Actividad]],[1]!Tabla2[[Código]:[Total de Acciones ]],15,FALSE),"")</f>
        <v>4</v>
      </c>
      <c r="J175" s="131" t="s">
        <v>665</v>
      </c>
      <c r="K175" s="131" t="str">
        <f>IFERROR(VLOOKUP($J175,[5]LSIns!$B$5:$C$45,2,FALSE),"")</f>
        <v>lsGasoil</v>
      </c>
      <c r="L175" s="133" t="s">
        <v>666</v>
      </c>
      <c r="M175" s="131" t="str">
        <f>IFERROR(VLOOKUP($L175,[6]Insumos!$C$2:$F$517,2,FALSE),"")</f>
        <v>galon</v>
      </c>
      <c r="N175" s="136">
        <v>80</v>
      </c>
      <c r="O175" s="139">
        <f>IFERROR(VLOOKUP($L175,[6]Insumos!$C$2:$F$517,3,FALSE),"")</f>
        <v>197</v>
      </c>
      <c r="P175" s="138">
        <f>+Tabla1[[#This Row],[Precio Unitario]]*Tabla1[[#This Row],[Cantidad de Insumos]]</f>
        <v>15760</v>
      </c>
      <c r="Q175" s="140" t="str">
        <f>IFERROR(VLOOKUP($L175,[6]Insumos!$C$2:$F$517,4,FALSE),"")</f>
        <v>2.3.7.1.02</v>
      </c>
      <c r="R175" s="135" t="s">
        <v>667</v>
      </c>
    </row>
    <row r="176" spans="2:18" ht="25.5" x14ac:dyDescent="0.25">
      <c r="B176" s="131" t="e">
        <f>IF(Tabla1[[#This Row],[Código_Actividad]]="","",CONCATENATE(Tabla1[[#This Row],[POA]],".",Tabla1[[#This Row],[SRS]],".",Tabla1[[#This Row],[AREA]],".",Tabla1[[#This Row],[TIPO]]))</f>
        <v>#REF!</v>
      </c>
      <c r="C176" s="131" t="e">
        <f>IF(Tabla1[[#This Row],[Código_Actividad]]="","",'[1]Formulario PPGR1'!#REF!)</f>
        <v>#REF!</v>
      </c>
      <c r="D176" s="131" t="e">
        <f>IF(Tabla1[[#This Row],[Código_Actividad]]="","",'[1]Formulario PPGR1'!#REF!)</f>
        <v>#REF!</v>
      </c>
      <c r="E176" s="131" t="e">
        <f>IF(Tabla1[[#This Row],[Código_Actividad]]="","",'[1]Formulario PPGR1'!#REF!)</f>
        <v>#REF!</v>
      </c>
      <c r="F176" s="131" t="e">
        <f>IF(Tabla1[[#This Row],[Código_Actividad]]="","",'[1]Formulario PPGR1'!#REF!)</f>
        <v>#REF!</v>
      </c>
      <c r="G176" s="132" t="s">
        <v>331</v>
      </c>
      <c r="H176" s="133" t="str">
        <f>IFERROR(VLOOKUP(Tabla1[[#This Row],[Código_Actividad]],'[1]Formulario PPGR2'!$H$8:$I$1048576,2,FALSE),"")</f>
        <v>Supervisión de la captaciòn y seguimiento de  la atención en menores de  niños 5 años según guias y protocolos</v>
      </c>
      <c r="I176" s="134">
        <f>IFERROR(VLOOKUP(Tabla1[[#This Row],[Código_Actividad]],[1]!Tabla2[[Código]:[Total de Acciones ]],15,FALSE),"")</f>
        <v>4</v>
      </c>
      <c r="J176" s="131" t="s">
        <v>671</v>
      </c>
      <c r="K176" s="131" t="str">
        <f>IFERROR(VLOOKUP($J176,[5]LSIns!$B$5:$C$45,2,FALSE),"")</f>
        <v>lsUtilesdeOficina</v>
      </c>
      <c r="L176" s="133" t="s">
        <v>672</v>
      </c>
      <c r="M176" s="131" t="str">
        <f>IFERROR(VLOOKUP($L176,[6]Insumos!$C$2:$F$517,2,FALSE),"")</f>
        <v>Caja</v>
      </c>
      <c r="N176" s="136">
        <v>1</v>
      </c>
      <c r="O176" s="139">
        <f>IFERROR(VLOOKUP($L176,[6]Insumos!$C$2:$F$517,3,FALSE),"")</f>
        <v>71.98</v>
      </c>
      <c r="P176" s="138">
        <f>+Tabla1[[#This Row],[Precio Unitario]]*Tabla1[[#This Row],[Cantidad de Insumos]]</f>
        <v>71.98</v>
      </c>
      <c r="Q176" s="140" t="str">
        <f>IFERROR(VLOOKUP($L176,[6]Insumos!$C$2:$F$517,4,FALSE),"")</f>
        <v xml:space="preserve">2.3.9.2.01 </v>
      </c>
      <c r="R176" s="135" t="s">
        <v>670</v>
      </c>
    </row>
    <row r="177" spans="2:18" ht="25.5" x14ac:dyDescent="0.25">
      <c r="B177" s="131" t="e">
        <f>IF(Tabla1[[#This Row],[Código_Actividad]]="","",CONCATENATE(Tabla1[[#This Row],[POA]],".",Tabla1[[#This Row],[SRS]],".",Tabla1[[#This Row],[AREA]],".",Tabla1[[#This Row],[TIPO]]))</f>
        <v>#REF!</v>
      </c>
      <c r="C177" s="131" t="e">
        <f>IF(Tabla1[[#This Row],[Código_Actividad]]="","",'[1]Formulario PPGR1'!#REF!)</f>
        <v>#REF!</v>
      </c>
      <c r="D177" s="131" t="e">
        <f>IF(Tabla1[[#This Row],[Código_Actividad]]="","",'[1]Formulario PPGR1'!#REF!)</f>
        <v>#REF!</v>
      </c>
      <c r="E177" s="131" t="e">
        <f>IF(Tabla1[[#This Row],[Código_Actividad]]="","",'[1]Formulario PPGR1'!#REF!)</f>
        <v>#REF!</v>
      </c>
      <c r="F177" s="131" t="e">
        <f>IF(Tabla1[[#This Row],[Código_Actividad]]="","",'[1]Formulario PPGR1'!#REF!)</f>
        <v>#REF!</v>
      </c>
      <c r="G177" s="132" t="s">
        <v>331</v>
      </c>
      <c r="H177" s="133" t="str">
        <f>IFERROR(VLOOKUP(Tabla1[[#This Row],[Código_Actividad]],'[1]Formulario PPGR2'!$H$8:$I$1048576,2,FALSE),"")</f>
        <v>Supervisión de la captaciòn y seguimiento de  la atención en menores de  niños 5 años según guias y protocolos</v>
      </c>
      <c r="I177" s="134">
        <f>IFERROR(VLOOKUP(Tabla1[[#This Row],[Código_Actividad]],[1]!Tabla2[[Código]:[Total de Acciones ]],15,FALSE),"")</f>
        <v>4</v>
      </c>
      <c r="J177" s="131" t="s">
        <v>671</v>
      </c>
      <c r="K177" s="131" t="str">
        <f>IFERROR(VLOOKUP($J177,[5]LSIns!$B$5:$C$45,2,FALSE),"")</f>
        <v>lsUtilesdeOficina</v>
      </c>
      <c r="L177" s="133" t="s">
        <v>676</v>
      </c>
      <c r="M177" s="131" t="str">
        <f>IFERROR(VLOOKUP($L177,[6]Insumos!$C$2:$F$517,2,FALSE),"")</f>
        <v>unidad</v>
      </c>
      <c r="N177" s="136">
        <v>4</v>
      </c>
      <c r="O177" s="139">
        <f>IFERROR(VLOOKUP($L177,[6]Insumos!$C$2:$F$517,3,FALSE),"")</f>
        <v>50</v>
      </c>
      <c r="P177" s="138">
        <f>+Tabla1[[#This Row],[Precio Unitario]]*Tabla1[[#This Row],[Cantidad de Insumos]]</f>
        <v>200</v>
      </c>
      <c r="Q177" s="140" t="str">
        <f>IFERROR(VLOOKUP($L177,[6]Insumos!$C$2:$F$517,4,FALSE),"")</f>
        <v xml:space="preserve">2.3.9.2.01 </v>
      </c>
      <c r="R177" s="135" t="s">
        <v>670</v>
      </c>
    </row>
    <row r="178" spans="2:18" ht="38.25" x14ac:dyDescent="0.25">
      <c r="B178" s="131" t="e">
        <f>IF(Tabla1[[#This Row],[Código_Actividad]]="","",CONCATENATE(Tabla1[[#This Row],[POA]],".",Tabla1[[#This Row],[SRS]],".",Tabla1[[#This Row],[AREA]],".",Tabla1[[#This Row],[TIPO]]))</f>
        <v>#REF!</v>
      </c>
      <c r="C178" s="131" t="e">
        <f>IF(Tabla1[[#This Row],[Código_Actividad]]="","",'[1]Formulario PPGR1'!#REF!)</f>
        <v>#REF!</v>
      </c>
      <c r="D178" s="131" t="e">
        <f>IF(Tabla1[[#This Row],[Código_Actividad]]="","",'[1]Formulario PPGR1'!#REF!)</f>
        <v>#REF!</v>
      </c>
      <c r="E178" s="131" t="e">
        <f>IF(Tabla1[[#This Row],[Código_Actividad]]="","",'[1]Formulario PPGR1'!#REF!)</f>
        <v>#REF!</v>
      </c>
      <c r="F178" s="131" t="e">
        <f>IF(Tabla1[[#This Row],[Código_Actividad]]="","",'[1]Formulario PPGR1'!#REF!)</f>
        <v>#REF!</v>
      </c>
      <c r="G178" s="132" t="s">
        <v>334</v>
      </c>
      <c r="H178" s="133" t="str">
        <f>IFERROR(VLOOKUP(Tabla1[[#This Row],[Código_Actividad]],'[1]Formulario PPGR2'!$H$8:$I$1048576,2,FALSE),"")</f>
        <v xml:space="preserve">Supervisión periodica al cumplimiento de los cambios requeridos según informes de monitoreo de los protocolos Materno y Neonatal asociados a morbilidad </v>
      </c>
      <c r="I178" s="134">
        <f>IFERROR(VLOOKUP(Tabla1[[#This Row],[Código_Actividad]],[1]!Tabla2[[Código]:[Total de Acciones ]],15,FALSE),"")</f>
        <v>4</v>
      </c>
      <c r="J178" s="131" t="s">
        <v>665</v>
      </c>
      <c r="K178" s="131" t="str">
        <f>IFERROR(VLOOKUP($J178,[5]LSIns!$B$5:$C$45,2,FALSE),"")</f>
        <v>lsGasoil</v>
      </c>
      <c r="L178" s="133" t="s">
        <v>666</v>
      </c>
      <c r="M178" s="131" t="str">
        <f>IFERROR(VLOOKUP($L178,[6]Insumos!$C$2:$F$517,2,FALSE),"")</f>
        <v>galon</v>
      </c>
      <c r="N178" s="136">
        <v>80</v>
      </c>
      <c r="O178" s="139">
        <f>IFERROR(VLOOKUP($L178,[6]Insumos!$C$2:$F$517,3,FALSE),"")</f>
        <v>197</v>
      </c>
      <c r="P178" s="138">
        <f>+Tabla1[[#This Row],[Precio Unitario]]*Tabla1[[#This Row],[Cantidad de Insumos]]</f>
        <v>15760</v>
      </c>
      <c r="Q178" s="140" t="str">
        <f>IFERROR(VLOOKUP($L178,[6]Insumos!$C$2:$F$517,4,FALSE),"")</f>
        <v>2.3.7.1.02</v>
      </c>
      <c r="R178" s="135" t="s">
        <v>667</v>
      </c>
    </row>
    <row r="179" spans="2:18" ht="38.25" x14ac:dyDescent="0.25">
      <c r="B179" s="131" t="e">
        <f>IF(Tabla1[[#This Row],[Código_Actividad]]="","",CONCATENATE(Tabla1[[#This Row],[POA]],".",Tabla1[[#This Row],[SRS]],".",Tabla1[[#This Row],[AREA]],".",Tabla1[[#This Row],[TIPO]]))</f>
        <v>#REF!</v>
      </c>
      <c r="C179" s="131" t="e">
        <f>IF(Tabla1[[#This Row],[Código_Actividad]]="","",'[1]Formulario PPGR1'!#REF!)</f>
        <v>#REF!</v>
      </c>
      <c r="D179" s="131" t="e">
        <f>IF(Tabla1[[#This Row],[Código_Actividad]]="","",'[1]Formulario PPGR1'!#REF!)</f>
        <v>#REF!</v>
      </c>
      <c r="E179" s="131" t="e">
        <f>IF(Tabla1[[#This Row],[Código_Actividad]]="","",'[1]Formulario PPGR1'!#REF!)</f>
        <v>#REF!</v>
      </c>
      <c r="F179" s="131" t="e">
        <f>IF(Tabla1[[#This Row],[Código_Actividad]]="","",'[1]Formulario PPGR1'!#REF!)</f>
        <v>#REF!</v>
      </c>
      <c r="G179" s="132" t="s">
        <v>334</v>
      </c>
      <c r="H179" s="133" t="str">
        <f>IFERROR(VLOOKUP(Tabla1[[#This Row],[Código_Actividad]],'[1]Formulario PPGR2'!$H$8:$I$1048576,2,FALSE),"")</f>
        <v xml:space="preserve">Supervisión periodica al cumplimiento de los cambios requeridos según informes de monitoreo de los protocolos Materno y Neonatal asociados a morbilidad </v>
      </c>
      <c r="I179" s="134">
        <f>IFERROR(VLOOKUP(Tabla1[[#This Row],[Código_Actividad]],[1]!Tabla2[[Código]:[Total de Acciones ]],15,FALSE),"")</f>
        <v>4</v>
      </c>
      <c r="J179" s="131" t="s">
        <v>679</v>
      </c>
      <c r="K179" s="131" t="str">
        <f>IFERROR(VLOOKUP($J179,[5]LSIns!$B$5:$C$45,2,FALSE),"")</f>
        <v>lsImpresionyEncuadernacion</v>
      </c>
      <c r="L179" s="133" t="s">
        <v>680</v>
      </c>
      <c r="M179" s="131" t="str">
        <f>IFERROR(VLOOKUP($L179,[6]Insumos!$C$2:$F$517,2,FALSE),"")</f>
        <v>unidad</v>
      </c>
      <c r="N179" s="136">
        <v>500</v>
      </c>
      <c r="O179" s="139">
        <f>IFERROR(VLOOKUP($L179,[6]Insumos!$C$2:$F$517,3,FALSE),"")</f>
        <v>1.9823999999999999</v>
      </c>
      <c r="P179" s="138">
        <f>+Tabla1[[#This Row],[Precio Unitario]]*Tabla1[[#This Row],[Cantidad de Insumos]]</f>
        <v>991.19999999999993</v>
      </c>
      <c r="Q179" s="140" t="str">
        <f>IFERROR(VLOOKUP($L179,[6]Insumos!$C$2:$F$517,4,FALSE),"")</f>
        <v xml:space="preserve">2.2.2.2.01 </v>
      </c>
      <c r="R179" s="135" t="s">
        <v>670</v>
      </c>
    </row>
    <row r="180" spans="2:18" ht="38.25" x14ac:dyDescent="0.25">
      <c r="B180" s="131" t="e">
        <f>IF(Tabla1[[#This Row],[Código_Actividad]]="","",CONCATENATE(Tabla1[[#This Row],[POA]],".",Tabla1[[#This Row],[SRS]],".",Tabla1[[#This Row],[AREA]],".",Tabla1[[#This Row],[TIPO]]))</f>
        <v>#REF!</v>
      </c>
      <c r="C180" s="131" t="e">
        <f>IF(Tabla1[[#This Row],[Código_Actividad]]="","",'[1]Formulario PPGR1'!#REF!)</f>
        <v>#REF!</v>
      </c>
      <c r="D180" s="131" t="e">
        <f>IF(Tabla1[[#This Row],[Código_Actividad]]="","",'[1]Formulario PPGR1'!#REF!)</f>
        <v>#REF!</v>
      </c>
      <c r="E180" s="131" t="e">
        <f>IF(Tabla1[[#This Row],[Código_Actividad]]="","",'[1]Formulario PPGR1'!#REF!)</f>
        <v>#REF!</v>
      </c>
      <c r="F180" s="131" t="e">
        <f>IF(Tabla1[[#This Row],[Código_Actividad]]="","",'[1]Formulario PPGR1'!#REF!)</f>
        <v>#REF!</v>
      </c>
      <c r="G180" s="132" t="s">
        <v>334</v>
      </c>
      <c r="H180" s="133" t="str">
        <f>IFERROR(VLOOKUP(Tabla1[[#This Row],[Código_Actividad]],'[1]Formulario PPGR2'!$H$8:$I$1048576,2,FALSE),"")</f>
        <v xml:space="preserve">Supervisión periodica al cumplimiento de los cambios requeridos según informes de monitoreo de los protocolos Materno y Neonatal asociados a morbilidad </v>
      </c>
      <c r="I180" s="134">
        <f>IFERROR(VLOOKUP(Tabla1[[#This Row],[Código_Actividad]],[1]!Tabla2[[Código]:[Total de Acciones ]],15,FALSE),"")</f>
        <v>4</v>
      </c>
      <c r="J180" s="131" t="s">
        <v>671</v>
      </c>
      <c r="K180" s="131" t="str">
        <f>IFERROR(VLOOKUP($J180,[5]LSIns!$B$5:$C$45,2,FALSE),"")</f>
        <v>lsUtilesdeOficina</v>
      </c>
      <c r="L180" s="133" t="s">
        <v>672</v>
      </c>
      <c r="M180" s="131" t="str">
        <f>IFERROR(VLOOKUP($L180,[6]Insumos!$C$2:$F$517,2,FALSE),"")</f>
        <v>Caja</v>
      </c>
      <c r="N180" s="136">
        <v>1</v>
      </c>
      <c r="O180" s="139">
        <f>IFERROR(VLOOKUP($L180,[6]Insumos!$C$2:$F$517,3,FALSE),"")</f>
        <v>71.98</v>
      </c>
      <c r="P180" s="138">
        <f>+Tabla1[[#This Row],[Precio Unitario]]*Tabla1[[#This Row],[Cantidad de Insumos]]</f>
        <v>71.98</v>
      </c>
      <c r="Q180" s="140" t="str">
        <f>IFERROR(VLOOKUP($L180,[6]Insumos!$C$2:$F$517,4,FALSE),"")</f>
        <v xml:space="preserve">2.3.9.2.01 </v>
      </c>
      <c r="R180" s="135" t="s">
        <v>670</v>
      </c>
    </row>
    <row r="181" spans="2:18" ht="25.5" x14ac:dyDescent="0.25">
      <c r="B181" s="131" t="e">
        <f>IF(Tabla1[[#This Row],[Código_Actividad]]="","",CONCATENATE(Tabla1[[#This Row],[POA]],".",Tabla1[[#This Row],[SRS]],".",Tabla1[[#This Row],[AREA]],".",Tabla1[[#This Row],[TIPO]]))</f>
        <v>#REF!</v>
      </c>
      <c r="C181" s="131" t="e">
        <f>IF(Tabla1[[#This Row],[Código_Actividad]]="","",'[1]Formulario PPGR1'!#REF!)</f>
        <v>#REF!</v>
      </c>
      <c r="D181" s="131" t="e">
        <f>IF(Tabla1[[#This Row],[Código_Actividad]]="","",'[1]Formulario PPGR1'!#REF!)</f>
        <v>#REF!</v>
      </c>
      <c r="E181" s="131" t="e">
        <f>IF(Tabla1[[#This Row],[Código_Actividad]]="","",'[1]Formulario PPGR1'!#REF!)</f>
        <v>#REF!</v>
      </c>
      <c r="F181" s="131" t="e">
        <f>IF(Tabla1[[#This Row],[Código_Actividad]]="","",'[1]Formulario PPGR1'!#REF!)</f>
        <v>#REF!</v>
      </c>
      <c r="G181" s="132" t="s">
        <v>448</v>
      </c>
      <c r="H181" s="133" t="str">
        <f>IFERROR(VLOOKUP(Tabla1[[#This Row],[Código_Actividad]],'[1]Formulario PPGR2'!$H$8:$I$1048576,2,FALSE),"")</f>
        <v>Supervisión  a la implementaciòn de la cartera de servicios en la UNAP</v>
      </c>
      <c r="I181" s="134">
        <f>IFERROR(VLOOKUP(Tabla1[[#This Row],[Código_Actividad]],[1]!Tabla2[[Código]:[Total de Acciones ]],15,FALSE),"")</f>
        <v>4</v>
      </c>
      <c r="J181" s="131" t="s">
        <v>665</v>
      </c>
      <c r="K181" s="131" t="str">
        <f>IFERROR(VLOOKUP($J181,[5]LSIns!$B$5:$C$45,2,FALSE),"")</f>
        <v>lsGasoil</v>
      </c>
      <c r="L181" s="133" t="s">
        <v>666</v>
      </c>
      <c r="M181" s="131" t="str">
        <f>IFERROR(VLOOKUP($L181,[6]Insumos!$C$2:$F$517,2,FALSE),"")</f>
        <v>galon</v>
      </c>
      <c r="N181" s="136">
        <v>80</v>
      </c>
      <c r="O181" s="139">
        <f>IFERROR(VLOOKUP($L181,[6]Insumos!$C$2:$F$517,3,FALSE),"")</f>
        <v>197</v>
      </c>
      <c r="P181" s="138">
        <f>+Tabla1[[#This Row],[Precio Unitario]]*Tabla1[[#This Row],[Cantidad de Insumos]]</f>
        <v>15760</v>
      </c>
      <c r="Q181" s="140" t="str">
        <f>IFERROR(VLOOKUP($L181,[6]Insumos!$C$2:$F$517,4,FALSE),"")</f>
        <v>2.3.7.1.02</v>
      </c>
      <c r="R181" s="135" t="s">
        <v>667</v>
      </c>
    </row>
    <row r="182" spans="2:18" ht="25.5" x14ac:dyDescent="0.25">
      <c r="B182" s="131" t="e">
        <f>IF(Tabla1[[#This Row],[Código_Actividad]]="","",CONCATENATE(Tabla1[[#This Row],[POA]],".",Tabla1[[#This Row],[SRS]],".",Tabla1[[#This Row],[AREA]],".",Tabla1[[#This Row],[TIPO]]))</f>
        <v>#REF!</v>
      </c>
      <c r="C182" s="131" t="e">
        <f>IF(Tabla1[[#This Row],[Código_Actividad]]="","",'[1]Formulario PPGR1'!#REF!)</f>
        <v>#REF!</v>
      </c>
      <c r="D182" s="131" t="e">
        <f>IF(Tabla1[[#This Row],[Código_Actividad]]="","",'[1]Formulario PPGR1'!#REF!)</f>
        <v>#REF!</v>
      </c>
      <c r="E182" s="131" t="e">
        <f>IF(Tabla1[[#This Row],[Código_Actividad]]="","",'[1]Formulario PPGR1'!#REF!)</f>
        <v>#REF!</v>
      </c>
      <c r="F182" s="131" t="e">
        <f>IF(Tabla1[[#This Row],[Código_Actividad]]="","",'[1]Formulario PPGR1'!#REF!)</f>
        <v>#REF!</v>
      </c>
      <c r="G182" s="132" t="s">
        <v>448</v>
      </c>
      <c r="H182" s="133" t="str">
        <f>IFERROR(VLOOKUP(Tabla1[[#This Row],[Código_Actividad]],'[1]Formulario PPGR2'!$H$8:$I$1048576,2,FALSE),"")</f>
        <v>Supervisión  a la implementaciòn de la cartera de servicios en la UNAP</v>
      </c>
      <c r="I182" s="134">
        <f>IFERROR(VLOOKUP(Tabla1[[#This Row],[Código_Actividad]],[1]!Tabla2[[Código]:[Total de Acciones ]],15,FALSE),"")</f>
        <v>4</v>
      </c>
      <c r="J182" s="131" t="s">
        <v>679</v>
      </c>
      <c r="K182" s="131" t="str">
        <f>IFERROR(VLOOKUP($J182,[5]LSIns!$B$5:$C$45,2,FALSE),"")</f>
        <v>lsImpresionyEncuadernacion</v>
      </c>
      <c r="L182" s="133" t="s">
        <v>680</v>
      </c>
      <c r="M182" s="131" t="str">
        <f>IFERROR(VLOOKUP($L182,[6]Insumos!$C$2:$F$517,2,FALSE),"")</f>
        <v>unidad</v>
      </c>
      <c r="N182" s="136">
        <v>500</v>
      </c>
      <c r="O182" s="139">
        <f>IFERROR(VLOOKUP($L182,[6]Insumos!$C$2:$F$517,3,FALSE),"")</f>
        <v>1.9823999999999999</v>
      </c>
      <c r="P182" s="138">
        <f>+Tabla1[[#This Row],[Precio Unitario]]*Tabla1[[#This Row],[Cantidad de Insumos]]</f>
        <v>991.19999999999993</v>
      </c>
      <c r="Q182" s="140" t="str">
        <f>IFERROR(VLOOKUP($L182,[6]Insumos!$C$2:$F$517,4,FALSE),"")</f>
        <v xml:space="preserve">2.2.2.2.01 </v>
      </c>
      <c r="R182" s="135" t="s">
        <v>670</v>
      </c>
    </row>
    <row r="183" spans="2:18" ht="25.5" x14ac:dyDescent="0.25">
      <c r="B183" s="131" t="e">
        <f>IF(Tabla1[[#This Row],[Código_Actividad]]="","",CONCATENATE(Tabla1[[#This Row],[POA]],".",Tabla1[[#This Row],[SRS]],".",Tabla1[[#This Row],[AREA]],".",Tabla1[[#This Row],[TIPO]]))</f>
        <v>#REF!</v>
      </c>
      <c r="C183" s="131" t="e">
        <f>IF(Tabla1[[#This Row],[Código_Actividad]]="","",'[1]Formulario PPGR1'!#REF!)</f>
        <v>#REF!</v>
      </c>
      <c r="D183" s="131" t="e">
        <f>IF(Tabla1[[#This Row],[Código_Actividad]]="","",'[1]Formulario PPGR1'!#REF!)</f>
        <v>#REF!</v>
      </c>
      <c r="E183" s="131" t="e">
        <f>IF(Tabla1[[#This Row],[Código_Actividad]]="","",'[1]Formulario PPGR1'!#REF!)</f>
        <v>#REF!</v>
      </c>
      <c r="F183" s="131" t="e">
        <f>IF(Tabla1[[#This Row],[Código_Actividad]]="","",'[1]Formulario PPGR1'!#REF!)</f>
        <v>#REF!</v>
      </c>
      <c r="G183" s="132" t="s">
        <v>448</v>
      </c>
      <c r="H183" s="133" t="str">
        <f>IFERROR(VLOOKUP(Tabla1[[#This Row],[Código_Actividad]],'[1]Formulario PPGR2'!$H$8:$I$1048576,2,FALSE),"")</f>
        <v>Supervisión  a la implementaciòn de la cartera de servicios en la UNAP</v>
      </c>
      <c r="I183" s="134">
        <f>IFERROR(VLOOKUP(Tabla1[[#This Row],[Código_Actividad]],[1]!Tabla2[[Código]:[Total de Acciones ]],15,FALSE),"")</f>
        <v>4</v>
      </c>
      <c r="J183" s="131" t="s">
        <v>668</v>
      </c>
      <c r="K183" s="131" t="str">
        <f>IFERROR(VLOOKUP($J183,[5]LSIns!$B$5:$C$45,2,FALSE),"")</f>
        <v>lsProductosdePapel</v>
      </c>
      <c r="L183" s="133" t="s">
        <v>713</v>
      </c>
      <c r="M183" s="131" t="str">
        <f>IFERROR(VLOOKUP($L183,[6]Insumos!$C$2:$F$517,2,FALSE),"")</f>
        <v>unidad</v>
      </c>
      <c r="N183" s="136">
        <v>1</v>
      </c>
      <c r="O183" s="139">
        <f>IFERROR(VLOOKUP($L183,[6]Insumos!$C$2:$F$517,3,FALSE),"")</f>
        <v>526.57500000000005</v>
      </c>
      <c r="P183" s="138">
        <f>+Tabla1[[#This Row],[Precio Unitario]]*Tabla1[[#This Row],[Cantidad de Insumos]]</f>
        <v>526.57500000000005</v>
      </c>
      <c r="Q183" s="140" t="str">
        <f>IFERROR(VLOOKUP($L183,[6]Insumos!$C$2:$F$517,4,FALSE),"")</f>
        <v>2.3.3.2.01</v>
      </c>
      <c r="R183" s="135" t="s">
        <v>670</v>
      </c>
    </row>
    <row r="184" spans="2:18" ht="38.25" x14ac:dyDescent="0.25">
      <c r="B184" s="131" t="e">
        <f>IF(Tabla1[[#This Row],[Código_Actividad]]="","",CONCATENATE(Tabla1[[#This Row],[POA]],".",Tabla1[[#This Row],[SRS]],".",Tabla1[[#This Row],[AREA]],".",Tabla1[[#This Row],[TIPO]]))</f>
        <v>#REF!</v>
      </c>
      <c r="C184" s="131" t="e">
        <f>IF(Tabla1[[#This Row],[Código_Actividad]]="","",'[1]Formulario PPGR1'!#REF!)</f>
        <v>#REF!</v>
      </c>
      <c r="D184" s="131" t="e">
        <f>IF(Tabla1[[#This Row],[Código_Actividad]]="","",'[1]Formulario PPGR1'!#REF!)</f>
        <v>#REF!</v>
      </c>
      <c r="E184" s="131" t="e">
        <f>IF(Tabla1[[#This Row],[Código_Actividad]]="","",'[1]Formulario PPGR1'!#REF!)</f>
        <v>#REF!</v>
      </c>
      <c r="F184" s="131" t="e">
        <f>IF(Tabla1[[#This Row],[Código_Actividad]]="","",'[1]Formulario PPGR1'!#REF!)</f>
        <v>#REF!</v>
      </c>
      <c r="G184" s="132" t="s">
        <v>450</v>
      </c>
      <c r="H184" s="133" t="str">
        <f>IFERROR(VLOOKUP(Tabla1[[#This Row],[Código_Actividad]],'[1]Formulario PPGR2'!$H$8:$I$1048576,2,FALSE),"")</f>
        <v>Visitas de acompañamiento a los EESS sobre el  cumplimiento de los procesos de gestión de usuarios (afiches de deberes y derechos, cartera de servicios, señalización interna).</v>
      </c>
      <c r="I184" s="134">
        <f>IFERROR(VLOOKUP(Tabla1[[#This Row],[Código_Actividad]],[1]!Tabla2[[Código]:[Total de Acciones ]],15,FALSE),"")</f>
        <v>4</v>
      </c>
      <c r="J184" s="131" t="s">
        <v>665</v>
      </c>
      <c r="K184" s="131" t="str">
        <f>IFERROR(VLOOKUP($J184,[5]LSIns!$B$5:$C$45,2,FALSE),"")</f>
        <v>lsGasoil</v>
      </c>
      <c r="L184" s="133" t="s">
        <v>666</v>
      </c>
      <c r="M184" s="131" t="str">
        <f>IFERROR(VLOOKUP($L184,[6]Insumos!$C$2:$F$517,2,FALSE),"")</f>
        <v>galon</v>
      </c>
      <c r="N184" s="136">
        <v>80</v>
      </c>
      <c r="O184" s="139">
        <f>IFERROR(VLOOKUP($L184,[6]Insumos!$C$2:$F$517,3,FALSE),"")</f>
        <v>197</v>
      </c>
      <c r="P184" s="138">
        <f>+Tabla1[[#This Row],[Precio Unitario]]*Tabla1[[#This Row],[Cantidad de Insumos]]</f>
        <v>15760</v>
      </c>
      <c r="Q184" s="140" t="str">
        <f>IFERROR(VLOOKUP($L184,[6]Insumos!$C$2:$F$517,4,FALSE),"")</f>
        <v>2.3.7.1.02</v>
      </c>
      <c r="R184" s="135" t="s">
        <v>667</v>
      </c>
    </row>
    <row r="185" spans="2:18" ht="38.25" x14ac:dyDescent="0.25">
      <c r="B185" s="131" t="e">
        <f>IF(Tabla1[[#This Row],[Código_Actividad]]="","",CONCATENATE(Tabla1[[#This Row],[POA]],".",Tabla1[[#This Row],[SRS]],".",Tabla1[[#This Row],[AREA]],".",Tabla1[[#This Row],[TIPO]]))</f>
        <v>#REF!</v>
      </c>
      <c r="C185" s="131" t="e">
        <f>IF(Tabla1[[#This Row],[Código_Actividad]]="","",'[1]Formulario PPGR1'!#REF!)</f>
        <v>#REF!</v>
      </c>
      <c r="D185" s="131" t="e">
        <f>IF(Tabla1[[#This Row],[Código_Actividad]]="","",'[1]Formulario PPGR1'!#REF!)</f>
        <v>#REF!</v>
      </c>
      <c r="E185" s="131" t="e">
        <f>IF(Tabla1[[#This Row],[Código_Actividad]]="","",'[1]Formulario PPGR1'!#REF!)</f>
        <v>#REF!</v>
      </c>
      <c r="F185" s="131" t="e">
        <f>IF(Tabla1[[#This Row],[Código_Actividad]]="","",'[1]Formulario PPGR1'!#REF!)</f>
        <v>#REF!</v>
      </c>
      <c r="G185" s="132" t="s">
        <v>450</v>
      </c>
      <c r="H185" s="133" t="str">
        <f>IFERROR(VLOOKUP(Tabla1[[#This Row],[Código_Actividad]],'[1]Formulario PPGR2'!$H$8:$I$1048576,2,FALSE),"")</f>
        <v>Visitas de acompañamiento a los EESS sobre el  cumplimiento de los procesos de gestión de usuarios (afiches de deberes y derechos, cartera de servicios, señalización interna).</v>
      </c>
      <c r="I185" s="134">
        <f>IFERROR(VLOOKUP(Tabla1[[#This Row],[Código_Actividad]],[1]!Tabla2[[Código]:[Total de Acciones ]],15,FALSE),"")</f>
        <v>4</v>
      </c>
      <c r="J185" s="131" t="s">
        <v>679</v>
      </c>
      <c r="K185" s="131" t="str">
        <f>IFERROR(VLOOKUP($J185,[5]LSIns!$B$5:$C$45,2,FALSE),"")</f>
        <v>lsImpresionyEncuadernacion</v>
      </c>
      <c r="L185" s="133" t="s">
        <v>680</v>
      </c>
      <c r="M185" s="131" t="str">
        <f>IFERROR(VLOOKUP($L185,[6]Insumos!$C$2:$F$517,2,FALSE),"")</f>
        <v>unidad</v>
      </c>
      <c r="N185" s="136">
        <v>500</v>
      </c>
      <c r="O185" s="139">
        <f>IFERROR(VLOOKUP($L185,[6]Insumos!$C$2:$F$517,3,FALSE),"")</f>
        <v>1.9823999999999999</v>
      </c>
      <c r="P185" s="138">
        <f>+Tabla1[[#This Row],[Precio Unitario]]*Tabla1[[#This Row],[Cantidad de Insumos]]</f>
        <v>991.19999999999993</v>
      </c>
      <c r="Q185" s="140" t="str">
        <f>IFERROR(VLOOKUP($L185,[6]Insumos!$C$2:$F$517,4,FALSE),"")</f>
        <v xml:space="preserve">2.2.2.2.01 </v>
      </c>
      <c r="R185" s="135" t="s">
        <v>670</v>
      </c>
    </row>
    <row r="186" spans="2:18" ht="38.25" x14ac:dyDescent="0.25">
      <c r="B186" s="131" t="e">
        <f>IF(Tabla1[[#This Row],[Código_Actividad]]="","",CONCATENATE(Tabla1[[#This Row],[POA]],".",Tabla1[[#This Row],[SRS]],".",Tabla1[[#This Row],[AREA]],".",Tabla1[[#This Row],[TIPO]]))</f>
        <v>#REF!</v>
      </c>
      <c r="C186" s="131" t="e">
        <f>IF(Tabla1[[#This Row],[Código_Actividad]]="","",'[1]Formulario PPGR1'!#REF!)</f>
        <v>#REF!</v>
      </c>
      <c r="D186" s="131" t="e">
        <f>IF(Tabla1[[#This Row],[Código_Actividad]]="","",'[1]Formulario PPGR1'!#REF!)</f>
        <v>#REF!</v>
      </c>
      <c r="E186" s="131" t="e">
        <f>IF(Tabla1[[#This Row],[Código_Actividad]]="","",'[1]Formulario PPGR1'!#REF!)</f>
        <v>#REF!</v>
      </c>
      <c r="F186" s="131" t="e">
        <f>IF(Tabla1[[#This Row],[Código_Actividad]]="","",'[1]Formulario PPGR1'!#REF!)</f>
        <v>#REF!</v>
      </c>
      <c r="G186" s="132" t="s">
        <v>450</v>
      </c>
      <c r="H186" s="133" t="str">
        <f>IFERROR(VLOOKUP(Tabla1[[#This Row],[Código_Actividad]],'[1]Formulario PPGR2'!$H$8:$I$1048576,2,FALSE),"")</f>
        <v>Visitas de acompañamiento a los EESS sobre el  cumplimiento de los procesos de gestión de usuarios (afiches de deberes y derechos, cartera de servicios, señalización interna).</v>
      </c>
      <c r="I186" s="134">
        <f>IFERROR(VLOOKUP(Tabla1[[#This Row],[Código_Actividad]],[1]!Tabla2[[Código]:[Total de Acciones ]],15,FALSE),"")</f>
        <v>4</v>
      </c>
      <c r="J186" s="131" t="s">
        <v>671</v>
      </c>
      <c r="K186" s="131" t="str">
        <f>IFERROR(VLOOKUP($J186,[5]LSIns!$B$5:$C$45,2,FALSE),"")</f>
        <v>lsUtilesdeOficina</v>
      </c>
      <c r="L186" s="133" t="s">
        <v>672</v>
      </c>
      <c r="M186" s="131" t="str">
        <f>IFERROR(VLOOKUP($L186,[6]Insumos!$C$2:$F$517,2,FALSE),"")</f>
        <v>Caja</v>
      </c>
      <c r="N186" s="136">
        <v>2</v>
      </c>
      <c r="O186" s="139">
        <f>IFERROR(VLOOKUP($L186,[6]Insumos!$C$2:$F$517,3,FALSE),"")</f>
        <v>71.98</v>
      </c>
      <c r="P186" s="138">
        <f>+Tabla1[[#This Row],[Precio Unitario]]*Tabla1[[#This Row],[Cantidad de Insumos]]</f>
        <v>143.96</v>
      </c>
      <c r="Q186" s="140" t="str">
        <f>IFERROR(VLOOKUP($L186,[6]Insumos!$C$2:$F$517,4,FALSE),"")</f>
        <v xml:space="preserve">2.3.9.2.01 </v>
      </c>
      <c r="R186" s="135" t="s">
        <v>670</v>
      </c>
    </row>
    <row r="187" spans="2:18" ht="25.5" x14ac:dyDescent="0.25">
      <c r="B187" s="131" t="e">
        <f>IF(Tabla1[[#This Row],[Código_Actividad]]="","",CONCATENATE(Tabla1[[#This Row],[POA]],".",Tabla1[[#This Row],[SRS]],".",Tabla1[[#This Row],[AREA]],".",Tabla1[[#This Row],[TIPO]]))</f>
        <v>#REF!</v>
      </c>
      <c r="C187" s="131" t="e">
        <f>IF(Tabla1[[#This Row],[Código_Actividad]]="","",'[1]Formulario PPGR1'!#REF!)</f>
        <v>#REF!</v>
      </c>
      <c r="D187" s="131" t="e">
        <f>IF(Tabla1[[#This Row],[Código_Actividad]]="","",'[1]Formulario PPGR1'!#REF!)</f>
        <v>#REF!</v>
      </c>
      <c r="E187" s="131" t="e">
        <f>IF(Tabla1[[#This Row],[Código_Actividad]]="","",'[1]Formulario PPGR1'!#REF!)</f>
        <v>#REF!</v>
      </c>
      <c r="F187" s="131" t="e">
        <f>IF(Tabla1[[#This Row],[Código_Actividad]]="","",'[1]Formulario PPGR1'!#REF!)</f>
        <v>#REF!</v>
      </c>
      <c r="G187" s="132" t="s">
        <v>452</v>
      </c>
      <c r="H187" s="133" t="str">
        <f>IFERROR(VLOOKUP(Tabla1[[#This Row],[Código_Actividad]],'[1]Formulario PPGR2'!$H$8:$I$1048576,2,FALSE),"")</f>
        <v>Seguimiento al programa de gestión de citas en la sincerizacion de las agendas medicas  en los hospitales</v>
      </c>
      <c r="I187" s="134">
        <f>IFERROR(VLOOKUP(Tabla1[[#This Row],[Código_Actividad]],[1]!Tabla2[[Código]:[Total de Acciones ]],15,FALSE),"")</f>
        <v>4</v>
      </c>
      <c r="J187" s="131" t="s">
        <v>679</v>
      </c>
      <c r="K187" s="131" t="str">
        <f>IFERROR(VLOOKUP($J187,[5]LSIns!$B$5:$C$45,2,FALSE),"")</f>
        <v>lsImpresionyEncuadernacion</v>
      </c>
      <c r="L187" s="133" t="s">
        <v>680</v>
      </c>
      <c r="M187" s="131" t="str">
        <f>IFERROR(VLOOKUP($L187,[6]Insumos!$C$2:$F$517,2,FALSE),"")</f>
        <v>unidad</v>
      </c>
      <c r="N187" s="136">
        <v>500</v>
      </c>
      <c r="O187" s="139">
        <f>IFERROR(VLOOKUP($L187,[6]Insumos!$C$2:$F$517,3,FALSE),"")</f>
        <v>1.9823999999999999</v>
      </c>
      <c r="P187" s="138">
        <f>+Tabla1[[#This Row],[Precio Unitario]]*Tabla1[[#This Row],[Cantidad de Insumos]]</f>
        <v>991.19999999999993</v>
      </c>
      <c r="Q187" s="140" t="str">
        <f>IFERROR(VLOOKUP($L187,[6]Insumos!$C$2:$F$517,4,FALSE),"")</f>
        <v xml:space="preserve">2.2.2.2.01 </v>
      </c>
      <c r="R187" s="135" t="s">
        <v>670</v>
      </c>
    </row>
    <row r="188" spans="2:18" ht="25.5" x14ac:dyDescent="0.25">
      <c r="B188" s="131" t="e">
        <f>IF(Tabla1[[#This Row],[Código_Actividad]]="","",CONCATENATE(Tabla1[[#This Row],[POA]],".",Tabla1[[#This Row],[SRS]],".",Tabla1[[#This Row],[AREA]],".",Tabla1[[#This Row],[TIPO]]))</f>
        <v>#REF!</v>
      </c>
      <c r="C188" s="131" t="e">
        <f>IF(Tabla1[[#This Row],[Código_Actividad]]="","",'[1]Formulario PPGR1'!#REF!)</f>
        <v>#REF!</v>
      </c>
      <c r="D188" s="131" t="e">
        <f>IF(Tabla1[[#This Row],[Código_Actividad]]="","",'[1]Formulario PPGR1'!#REF!)</f>
        <v>#REF!</v>
      </c>
      <c r="E188" s="131" t="e">
        <f>IF(Tabla1[[#This Row],[Código_Actividad]]="","",'[1]Formulario PPGR1'!#REF!)</f>
        <v>#REF!</v>
      </c>
      <c r="F188" s="131" t="e">
        <f>IF(Tabla1[[#This Row],[Código_Actividad]]="","",'[1]Formulario PPGR1'!#REF!)</f>
        <v>#REF!</v>
      </c>
      <c r="G188" s="132" t="s">
        <v>452</v>
      </c>
      <c r="H188" s="133" t="str">
        <f>IFERROR(VLOOKUP(Tabla1[[#This Row],[Código_Actividad]],'[1]Formulario PPGR2'!$H$8:$I$1048576,2,FALSE),"")</f>
        <v>Seguimiento al programa de gestión de citas en la sincerizacion de las agendas medicas  en los hospitales</v>
      </c>
      <c r="I188" s="134">
        <f>IFERROR(VLOOKUP(Tabla1[[#This Row],[Código_Actividad]],[1]!Tabla2[[Código]:[Total de Acciones ]],15,FALSE),"")</f>
        <v>4</v>
      </c>
      <c r="J188" s="131" t="s">
        <v>665</v>
      </c>
      <c r="K188" s="131" t="str">
        <f>IFERROR(VLOOKUP($J188,[5]LSIns!$B$5:$C$45,2,FALSE),"")</f>
        <v>lsGasoil</v>
      </c>
      <c r="L188" s="133" t="s">
        <v>666</v>
      </c>
      <c r="M188" s="131" t="str">
        <f>IFERROR(VLOOKUP($L188,[6]Insumos!$C$2:$F$517,2,FALSE),"")</f>
        <v>galon</v>
      </c>
      <c r="N188" s="136">
        <v>80</v>
      </c>
      <c r="O188" s="139">
        <f>IFERROR(VLOOKUP($L188,[6]Insumos!$C$2:$F$517,3,FALSE),"")</f>
        <v>197</v>
      </c>
      <c r="P188" s="138">
        <f>+Tabla1[[#This Row],[Precio Unitario]]*Tabla1[[#This Row],[Cantidad de Insumos]]</f>
        <v>15760</v>
      </c>
      <c r="Q188" s="140" t="str">
        <f>IFERROR(VLOOKUP($L188,[6]Insumos!$C$2:$F$517,4,FALSE),"")</f>
        <v>2.3.7.1.02</v>
      </c>
      <c r="R188" s="135" t="s">
        <v>667</v>
      </c>
    </row>
    <row r="189" spans="2:18" ht="25.5" x14ac:dyDescent="0.25">
      <c r="B189" s="131" t="e">
        <f>IF(Tabla1[[#This Row],[Código_Actividad]]="","",CONCATENATE(Tabla1[[#This Row],[POA]],".",Tabla1[[#This Row],[SRS]],".",Tabla1[[#This Row],[AREA]],".",Tabla1[[#This Row],[TIPO]]))</f>
        <v>#REF!</v>
      </c>
      <c r="C189" s="131" t="e">
        <f>IF(Tabla1[[#This Row],[Código_Actividad]]="","",'[1]Formulario PPGR1'!#REF!)</f>
        <v>#REF!</v>
      </c>
      <c r="D189" s="131" t="e">
        <f>IF(Tabla1[[#This Row],[Código_Actividad]]="","",'[1]Formulario PPGR1'!#REF!)</f>
        <v>#REF!</v>
      </c>
      <c r="E189" s="131" t="e">
        <f>IF(Tabla1[[#This Row],[Código_Actividad]]="","",'[1]Formulario PPGR1'!#REF!)</f>
        <v>#REF!</v>
      </c>
      <c r="F189" s="131" t="e">
        <f>IF(Tabla1[[#This Row],[Código_Actividad]]="","",'[1]Formulario PPGR1'!#REF!)</f>
        <v>#REF!</v>
      </c>
      <c r="G189" s="132" t="s">
        <v>452</v>
      </c>
      <c r="H189" s="133" t="str">
        <f>IFERROR(VLOOKUP(Tabla1[[#This Row],[Código_Actividad]],'[1]Formulario PPGR2'!$H$8:$I$1048576,2,FALSE),"")</f>
        <v>Seguimiento al programa de gestión de citas en la sincerizacion de las agendas medicas  en los hospitales</v>
      </c>
      <c r="I189" s="134">
        <f>IFERROR(VLOOKUP(Tabla1[[#This Row],[Código_Actividad]],[1]!Tabla2[[Código]:[Total de Acciones ]],15,FALSE),"")</f>
        <v>4</v>
      </c>
      <c r="J189" s="131" t="s">
        <v>679</v>
      </c>
      <c r="K189" s="131" t="str">
        <f>IFERROR(VLOOKUP($J189,[5]LSIns!$B$5:$C$45,2,FALSE),"")</f>
        <v>lsImpresionyEncuadernacion</v>
      </c>
      <c r="L189" s="133" t="s">
        <v>680</v>
      </c>
      <c r="M189" s="131" t="str">
        <f>IFERROR(VLOOKUP($L189,[6]Insumos!$C$2:$F$517,2,FALSE),"")</f>
        <v>unidad</v>
      </c>
      <c r="N189" s="136">
        <v>20</v>
      </c>
      <c r="O189" s="139">
        <f>IFERROR(VLOOKUP($L189,[6]Insumos!$C$2:$F$517,3,FALSE),"")</f>
        <v>1.9823999999999999</v>
      </c>
      <c r="P189" s="138">
        <f>+Tabla1[[#This Row],[Precio Unitario]]*Tabla1[[#This Row],[Cantidad de Insumos]]</f>
        <v>39.647999999999996</v>
      </c>
      <c r="Q189" s="140" t="str">
        <f>IFERROR(VLOOKUP($L189,[6]Insumos!$C$2:$F$517,4,FALSE),"")</f>
        <v xml:space="preserve">2.2.2.2.01 </v>
      </c>
      <c r="R189" s="135" t="s">
        <v>670</v>
      </c>
    </row>
    <row r="190" spans="2:18" x14ac:dyDescent="0.25">
      <c r="B190" s="131" t="e">
        <f>IF(Tabla1[[#This Row],[Código_Actividad]]="","",CONCATENATE(Tabla1[[#This Row],[POA]],".",Tabla1[[#This Row],[SRS]],".",Tabla1[[#This Row],[AREA]],".",Tabla1[[#This Row],[TIPO]]))</f>
        <v>#REF!</v>
      </c>
      <c r="C190" s="131" t="e">
        <f>IF(Tabla1[[#This Row],[Código_Actividad]]="","",'[1]Formulario PPGR1'!#REF!)</f>
        <v>#REF!</v>
      </c>
      <c r="D190" s="131" t="e">
        <f>IF(Tabla1[[#This Row],[Código_Actividad]]="","",'[1]Formulario PPGR1'!#REF!)</f>
        <v>#REF!</v>
      </c>
      <c r="E190" s="131" t="e">
        <f>IF(Tabla1[[#This Row],[Código_Actividad]]="","",'[1]Formulario PPGR1'!#REF!)</f>
        <v>#REF!</v>
      </c>
      <c r="F190" s="131" t="e">
        <f>IF(Tabla1[[#This Row],[Código_Actividad]]="","",'[1]Formulario PPGR1'!#REF!)</f>
        <v>#REF!</v>
      </c>
      <c r="G190" s="132" t="s">
        <v>454</v>
      </c>
      <c r="H190" s="133" t="str">
        <f>IFERROR(VLOOKUP(Tabla1[[#This Row],[Código_Actividad]],'[1]Formulario PPGR2'!$H$8:$I$1048576,2,FALSE),"")</f>
        <v>Aplicaciòn de encuestra de satisfacción de usuarios</v>
      </c>
      <c r="I190" s="134">
        <f>IFERROR(VLOOKUP(Tabla1[[#This Row],[Código_Actividad]],[1]!Tabla2[[Código]:[Total de Acciones ]],15,FALSE),"")</f>
        <v>2</v>
      </c>
      <c r="J190" s="131" t="s">
        <v>679</v>
      </c>
      <c r="K190" s="131" t="str">
        <f>IFERROR(VLOOKUP($J190,[5]LSIns!$B$5:$C$45,2,FALSE),"")</f>
        <v>lsImpresionyEncuadernacion</v>
      </c>
      <c r="L190" s="133" t="s">
        <v>680</v>
      </c>
      <c r="M190" s="131" t="str">
        <f>IFERROR(VLOOKUP($L190,[6]Insumos!$C$2:$F$517,2,FALSE),"")</f>
        <v>unidad</v>
      </c>
      <c r="N190" s="136">
        <v>500</v>
      </c>
      <c r="O190" s="139">
        <f>IFERROR(VLOOKUP($L190,[6]Insumos!$C$2:$F$517,3,FALSE),"")</f>
        <v>1.9823999999999999</v>
      </c>
      <c r="P190" s="138">
        <f>+Tabla1[[#This Row],[Precio Unitario]]*Tabla1[[#This Row],[Cantidad de Insumos]]</f>
        <v>991.19999999999993</v>
      </c>
      <c r="Q190" s="140" t="str">
        <f>IFERROR(VLOOKUP($L190,[6]Insumos!$C$2:$F$517,4,FALSE),"")</f>
        <v xml:space="preserve">2.2.2.2.01 </v>
      </c>
      <c r="R190" s="135" t="s">
        <v>670</v>
      </c>
    </row>
    <row r="191" spans="2:18" x14ac:dyDescent="0.25">
      <c r="B191" s="131" t="e">
        <f>IF(Tabla1[[#This Row],[Código_Actividad]]="","",CONCATENATE(Tabla1[[#This Row],[POA]],".",Tabla1[[#This Row],[SRS]],".",Tabla1[[#This Row],[AREA]],".",Tabla1[[#This Row],[TIPO]]))</f>
        <v>#REF!</v>
      </c>
      <c r="C191" s="131" t="e">
        <f>IF(Tabla1[[#This Row],[Código_Actividad]]="","",'[1]Formulario PPGR1'!#REF!)</f>
        <v>#REF!</v>
      </c>
      <c r="D191" s="131" t="e">
        <f>IF(Tabla1[[#This Row],[Código_Actividad]]="","",'[1]Formulario PPGR1'!#REF!)</f>
        <v>#REF!</v>
      </c>
      <c r="E191" s="131" t="e">
        <f>IF(Tabla1[[#This Row],[Código_Actividad]]="","",'[1]Formulario PPGR1'!#REF!)</f>
        <v>#REF!</v>
      </c>
      <c r="F191" s="131" t="e">
        <f>IF(Tabla1[[#This Row],[Código_Actividad]]="","",'[1]Formulario PPGR1'!#REF!)</f>
        <v>#REF!</v>
      </c>
      <c r="G191" s="132" t="s">
        <v>454</v>
      </c>
      <c r="H191" s="133" t="str">
        <f>IFERROR(VLOOKUP(Tabla1[[#This Row],[Código_Actividad]],'[1]Formulario PPGR2'!$H$8:$I$1048576,2,FALSE),"")</f>
        <v>Aplicaciòn de encuestra de satisfacción de usuarios</v>
      </c>
      <c r="I191" s="134">
        <f>IFERROR(VLOOKUP(Tabla1[[#This Row],[Código_Actividad]],[1]!Tabla2[[Código]:[Total de Acciones ]],15,FALSE),"")</f>
        <v>2</v>
      </c>
      <c r="J191" s="131" t="s">
        <v>671</v>
      </c>
      <c r="K191" s="131" t="str">
        <f>IFERROR(VLOOKUP($J191,[5]LSIns!$B$5:$C$45,2,FALSE),"")</f>
        <v>lsUtilesdeOficina</v>
      </c>
      <c r="L191" s="133" t="s">
        <v>672</v>
      </c>
      <c r="M191" s="131" t="str">
        <f>IFERROR(VLOOKUP($L191,[6]Insumos!$C$2:$F$517,2,FALSE),"")</f>
        <v>Caja</v>
      </c>
      <c r="N191" s="136">
        <v>4</v>
      </c>
      <c r="O191" s="139">
        <f>IFERROR(VLOOKUP($L191,[6]Insumos!$C$2:$F$517,3,FALSE),"")</f>
        <v>71.98</v>
      </c>
      <c r="P191" s="138">
        <f>+Tabla1[[#This Row],[Precio Unitario]]*Tabla1[[#This Row],[Cantidad de Insumos]]</f>
        <v>287.92</v>
      </c>
      <c r="Q191" s="140" t="str">
        <f>IFERROR(VLOOKUP($L191,[6]Insumos!$C$2:$F$517,4,FALSE),"")</f>
        <v xml:space="preserve">2.3.9.2.01 </v>
      </c>
      <c r="R191" s="135" t="s">
        <v>670</v>
      </c>
    </row>
    <row r="192" spans="2:18" ht="25.5" x14ac:dyDescent="0.25">
      <c r="B192" s="131" t="e">
        <f>IF(Tabla1[[#This Row],[Código_Actividad]]="","",CONCATENATE(Tabla1[[#This Row],[POA]],".",Tabla1[[#This Row],[SRS]],".",Tabla1[[#This Row],[AREA]],".",Tabla1[[#This Row],[TIPO]]))</f>
        <v>#REF!</v>
      </c>
      <c r="C192" s="131" t="e">
        <f>IF(Tabla1[[#This Row],[Código_Actividad]]="","",'[1]Formulario PPGR1'!#REF!)</f>
        <v>#REF!</v>
      </c>
      <c r="D192" s="131" t="e">
        <f>IF(Tabla1[[#This Row],[Código_Actividad]]="","",'[1]Formulario PPGR1'!#REF!)</f>
        <v>#REF!</v>
      </c>
      <c r="E192" s="131" t="e">
        <f>IF(Tabla1[[#This Row],[Código_Actividad]]="","",'[1]Formulario PPGR1'!#REF!)</f>
        <v>#REF!</v>
      </c>
      <c r="F192" s="131" t="e">
        <f>IF(Tabla1[[#This Row],[Código_Actividad]]="","",'[1]Formulario PPGR1'!#REF!)</f>
        <v>#REF!</v>
      </c>
      <c r="G192" s="132" t="s">
        <v>456</v>
      </c>
      <c r="H192" s="133" t="str">
        <f>IFERROR(VLOOKUP(Tabla1[[#This Row],[Código_Actividad]],'[1]Formulario PPGR2'!$H$8:$I$1048576,2,FALSE),"")</f>
        <v>Elaboraciòn del Plan de mejora acorde al resultado obtenido de la encuesta de satisfacción</v>
      </c>
      <c r="I192" s="134">
        <f>IFERROR(VLOOKUP(Tabla1[[#This Row],[Código_Actividad]],[1]!Tabla2[[Código]:[Total de Acciones ]],15,FALSE),"")</f>
        <v>2</v>
      </c>
      <c r="J192" s="131" t="s">
        <v>665</v>
      </c>
      <c r="K192" s="131" t="str">
        <f>IFERROR(VLOOKUP($J192,[5]LSIns!$B$5:$C$45,2,FALSE),"")</f>
        <v>lsGasoil</v>
      </c>
      <c r="L192" s="133" t="s">
        <v>666</v>
      </c>
      <c r="M192" s="131" t="str">
        <f>IFERROR(VLOOKUP($L192,[6]Insumos!$C$2:$F$517,2,FALSE),"")</f>
        <v>galon</v>
      </c>
      <c r="N192" s="136">
        <v>30</v>
      </c>
      <c r="O192" s="139">
        <f>IFERROR(VLOOKUP($L192,[6]Insumos!$C$2:$F$517,3,FALSE),"")</f>
        <v>197</v>
      </c>
      <c r="P192" s="138">
        <f>+Tabla1[[#This Row],[Precio Unitario]]*Tabla1[[#This Row],[Cantidad de Insumos]]</f>
        <v>5910</v>
      </c>
      <c r="Q192" s="140" t="str">
        <f>IFERROR(VLOOKUP($L192,[6]Insumos!$C$2:$F$517,4,FALSE),"")</f>
        <v>2.3.7.1.02</v>
      </c>
      <c r="R192" s="135" t="s">
        <v>667</v>
      </c>
    </row>
    <row r="193" spans="2:18" ht="25.5" x14ac:dyDescent="0.25">
      <c r="B193" s="131" t="e">
        <f>IF(Tabla1[[#This Row],[Código_Actividad]]="","",CONCATENATE(Tabla1[[#This Row],[POA]],".",Tabla1[[#This Row],[SRS]],".",Tabla1[[#This Row],[AREA]],".",Tabla1[[#This Row],[TIPO]]))</f>
        <v>#REF!</v>
      </c>
      <c r="C193" s="131" t="e">
        <f>IF(Tabla1[[#This Row],[Código_Actividad]]="","",'[1]Formulario PPGR1'!#REF!)</f>
        <v>#REF!</v>
      </c>
      <c r="D193" s="131" t="e">
        <f>IF(Tabla1[[#This Row],[Código_Actividad]]="","",'[1]Formulario PPGR1'!#REF!)</f>
        <v>#REF!</v>
      </c>
      <c r="E193" s="131" t="e">
        <f>IF(Tabla1[[#This Row],[Código_Actividad]]="","",'[1]Formulario PPGR1'!#REF!)</f>
        <v>#REF!</v>
      </c>
      <c r="F193" s="131" t="e">
        <f>IF(Tabla1[[#This Row],[Código_Actividad]]="","",'[1]Formulario PPGR1'!#REF!)</f>
        <v>#REF!</v>
      </c>
      <c r="G193" s="132" t="s">
        <v>459</v>
      </c>
      <c r="H193" s="133" t="str">
        <f>IFERROR(VLOOKUP(Tabla1[[#This Row],[Código_Actividad]],'[1]Formulario PPGR2'!$H$8:$I$1048576,2,FALSE),"")</f>
        <v>Supervisión a a implementación del plan de mejora producto de la encuesta de satisfacción</v>
      </c>
      <c r="I193" s="134">
        <f>IFERROR(VLOOKUP(Tabla1[[#This Row],[Código_Actividad]],[1]!Tabla2[[Código]:[Total de Acciones ]],15,FALSE),"")</f>
        <v>3</v>
      </c>
      <c r="J193" s="131" t="s">
        <v>671</v>
      </c>
      <c r="K193" s="131" t="str">
        <f>IFERROR(VLOOKUP($J193,[5]LSIns!$B$5:$C$45,2,FALSE),"")</f>
        <v>lsUtilesdeOficina</v>
      </c>
      <c r="L193" s="133" t="s">
        <v>680</v>
      </c>
      <c r="M193" s="131" t="str">
        <f>IFERROR(VLOOKUP($L193,[6]Insumos!$C$2:$F$517,2,FALSE),"")</f>
        <v>unidad</v>
      </c>
      <c r="N193" s="136">
        <v>150</v>
      </c>
      <c r="O193" s="139">
        <f>IFERROR(VLOOKUP($L193,[6]Insumos!$C$2:$F$517,3,FALSE),"")</f>
        <v>1.9823999999999999</v>
      </c>
      <c r="P193" s="138">
        <f>+Tabla1[[#This Row],[Precio Unitario]]*Tabla1[[#This Row],[Cantidad de Insumos]]</f>
        <v>297.36</v>
      </c>
      <c r="Q193" s="140" t="str">
        <f>IFERROR(VLOOKUP($L193,[6]Insumos!$C$2:$F$517,4,FALSE),"")</f>
        <v xml:space="preserve">2.2.2.2.01 </v>
      </c>
      <c r="R193" s="135" t="s">
        <v>670</v>
      </c>
    </row>
    <row r="194" spans="2:18" ht="25.5" x14ac:dyDescent="0.25">
      <c r="B194" s="131" t="e">
        <f>IF(Tabla1[[#This Row],[Código_Actividad]]="","",CONCATENATE(Tabla1[[#This Row],[POA]],".",Tabla1[[#This Row],[SRS]],".",Tabla1[[#This Row],[AREA]],".",Tabla1[[#This Row],[TIPO]]))</f>
        <v>#REF!</v>
      </c>
      <c r="C194" s="131" t="e">
        <f>IF(Tabla1[[#This Row],[Código_Actividad]]="","",'[1]Formulario PPGR1'!#REF!)</f>
        <v>#REF!</v>
      </c>
      <c r="D194" s="131" t="e">
        <f>IF(Tabla1[[#This Row],[Código_Actividad]]="","",'[1]Formulario PPGR1'!#REF!)</f>
        <v>#REF!</v>
      </c>
      <c r="E194" s="131" t="e">
        <f>IF(Tabla1[[#This Row],[Código_Actividad]]="","",'[1]Formulario PPGR1'!#REF!)</f>
        <v>#REF!</v>
      </c>
      <c r="F194" s="131" t="e">
        <f>IF(Tabla1[[#This Row],[Código_Actividad]]="","",'[1]Formulario PPGR1'!#REF!)</f>
        <v>#REF!</v>
      </c>
      <c r="G194" s="132" t="s">
        <v>502</v>
      </c>
      <c r="H194" s="133" t="str">
        <f>IFERROR(VLOOKUP(Tabla1[[#This Row],[Código_Actividad]],'[1]Formulario PPGR2'!$H$8:$I$1048576,2,FALSE),"")</f>
        <v>Levantamiento de requerimiento minimo de los servicios del PN y NC para su habilitación.</v>
      </c>
      <c r="I194" s="134">
        <f>IFERROR(VLOOKUP(Tabla1[[#This Row],[Código_Actividad]],[1]!Tabla2[[Código]:[Total de Acciones ]],15,FALSE),"")</f>
        <v>1</v>
      </c>
      <c r="J194" s="131" t="s">
        <v>665</v>
      </c>
      <c r="K194" s="131" t="str">
        <f>IFERROR(VLOOKUP($J194,[5]LSIns!$B$5:$C$45,2,FALSE),"")</f>
        <v>lsGasoil</v>
      </c>
      <c r="L194" s="133" t="s">
        <v>666</v>
      </c>
      <c r="M194" s="131" t="str">
        <f>IFERROR(VLOOKUP($L194,[6]Insumos!$C$2:$F$517,2,FALSE),"")</f>
        <v>galon</v>
      </c>
      <c r="N194" s="136">
        <v>30</v>
      </c>
      <c r="O194" s="139">
        <f>IFERROR(VLOOKUP($L194,[6]Insumos!$C$2:$F$517,3,FALSE),"")</f>
        <v>197</v>
      </c>
      <c r="P194" s="138">
        <f>+Tabla1[[#This Row],[Precio Unitario]]*Tabla1[[#This Row],[Cantidad de Insumos]]</f>
        <v>5910</v>
      </c>
      <c r="Q194" s="140" t="str">
        <f>IFERROR(VLOOKUP($L194,[6]Insumos!$C$2:$F$517,4,FALSE),"")</f>
        <v>2.3.7.1.02</v>
      </c>
      <c r="R194" s="135" t="s">
        <v>667</v>
      </c>
    </row>
    <row r="195" spans="2:18" ht="25.5" x14ac:dyDescent="0.25">
      <c r="B195" s="131" t="e">
        <f>IF(Tabla1[[#This Row],[Código_Actividad]]="","",CONCATENATE(Tabla1[[#This Row],[POA]],".",Tabla1[[#This Row],[SRS]],".",Tabla1[[#This Row],[AREA]],".",Tabla1[[#This Row],[TIPO]]))</f>
        <v>#REF!</v>
      </c>
      <c r="C195" s="131" t="e">
        <f>IF(Tabla1[[#This Row],[Código_Actividad]]="","",'[1]Formulario PPGR1'!#REF!)</f>
        <v>#REF!</v>
      </c>
      <c r="D195" s="131" t="e">
        <f>IF(Tabla1[[#This Row],[Código_Actividad]]="","",'[1]Formulario PPGR1'!#REF!)</f>
        <v>#REF!</v>
      </c>
      <c r="E195" s="131" t="e">
        <f>IF(Tabla1[[#This Row],[Código_Actividad]]="","",'[1]Formulario PPGR1'!#REF!)</f>
        <v>#REF!</v>
      </c>
      <c r="F195" s="131" t="e">
        <f>IF(Tabla1[[#This Row],[Código_Actividad]]="","",'[1]Formulario PPGR1'!#REF!)</f>
        <v>#REF!</v>
      </c>
      <c r="G195" s="132" t="s">
        <v>502</v>
      </c>
      <c r="H195" s="133" t="str">
        <f>IFERROR(VLOOKUP(Tabla1[[#This Row],[Código_Actividad]],'[1]Formulario PPGR2'!$H$8:$I$1048576,2,FALSE),"")</f>
        <v>Levantamiento de requerimiento minimo de los servicios del PN y NC para su habilitación.</v>
      </c>
      <c r="I195" s="134">
        <f>IFERROR(VLOOKUP(Tabla1[[#This Row],[Código_Actividad]],[1]!Tabla2[[Código]:[Total de Acciones ]],15,FALSE),"")</f>
        <v>1</v>
      </c>
      <c r="J195" s="131" t="s">
        <v>671</v>
      </c>
      <c r="K195" s="131" t="str">
        <f>IFERROR(VLOOKUP($J195,[5]LSIns!$B$5:$C$45,2,FALSE),"")</f>
        <v>lsUtilesdeOficina</v>
      </c>
      <c r="L195" s="133" t="s">
        <v>672</v>
      </c>
      <c r="M195" s="131" t="str">
        <f>IFERROR(VLOOKUP($L195,[6]Insumos!$C$2:$F$517,2,FALSE),"")</f>
        <v>Caja</v>
      </c>
      <c r="N195" s="136">
        <v>1</v>
      </c>
      <c r="O195" s="139">
        <f>IFERROR(VLOOKUP($L195,[6]Insumos!$C$2:$F$517,3,FALSE),"")</f>
        <v>71.98</v>
      </c>
      <c r="P195" s="138">
        <f>+Tabla1[[#This Row],[Precio Unitario]]*Tabla1[[#This Row],[Cantidad de Insumos]]</f>
        <v>71.98</v>
      </c>
      <c r="Q195" s="140" t="str">
        <f>IFERROR(VLOOKUP($L195,[6]Insumos!$C$2:$F$517,4,FALSE),"")</f>
        <v xml:space="preserve">2.3.9.2.01 </v>
      </c>
      <c r="R195" s="135" t="s">
        <v>670</v>
      </c>
    </row>
    <row r="196" spans="2:18" ht="25.5" x14ac:dyDescent="0.25">
      <c r="B196" s="131" t="e">
        <f>IF(Tabla1[[#This Row],[Código_Actividad]]="","",CONCATENATE(Tabla1[[#This Row],[POA]],".",Tabla1[[#This Row],[SRS]],".",Tabla1[[#This Row],[AREA]],".",Tabla1[[#This Row],[TIPO]]))</f>
        <v>#REF!</v>
      </c>
      <c r="C196" s="131" t="e">
        <f>IF(Tabla1[[#This Row],[Código_Actividad]]="","",'[1]Formulario PPGR1'!#REF!)</f>
        <v>#REF!</v>
      </c>
      <c r="D196" s="131" t="e">
        <f>IF(Tabla1[[#This Row],[Código_Actividad]]="","",'[1]Formulario PPGR1'!#REF!)</f>
        <v>#REF!</v>
      </c>
      <c r="E196" s="131" t="e">
        <f>IF(Tabla1[[#This Row],[Código_Actividad]]="","",'[1]Formulario PPGR1'!#REF!)</f>
        <v>#REF!</v>
      </c>
      <c r="F196" s="131" t="e">
        <f>IF(Tabla1[[#This Row],[Código_Actividad]]="","",'[1]Formulario PPGR1'!#REF!)</f>
        <v>#REF!</v>
      </c>
      <c r="G196" s="132" t="s">
        <v>502</v>
      </c>
      <c r="H196" s="133" t="str">
        <f>IFERROR(VLOOKUP(Tabla1[[#This Row],[Código_Actividad]],'[1]Formulario PPGR2'!$H$8:$I$1048576,2,FALSE),"")</f>
        <v>Levantamiento de requerimiento minimo de los servicios del PN y NC para su habilitación.</v>
      </c>
      <c r="I196" s="134">
        <f>IFERROR(VLOOKUP(Tabla1[[#This Row],[Código_Actividad]],[1]!Tabla2[[Código]:[Total de Acciones ]],15,FALSE),"")</f>
        <v>1</v>
      </c>
      <c r="J196" s="131" t="s">
        <v>679</v>
      </c>
      <c r="K196" s="131" t="str">
        <f>IFERROR(VLOOKUP($J196,[5]LSIns!$B$5:$C$45,2,FALSE),"")</f>
        <v>lsImpresionyEncuadernacion</v>
      </c>
      <c r="L196" s="133" t="s">
        <v>680</v>
      </c>
      <c r="M196" s="131" t="str">
        <f>IFERROR(VLOOKUP($L196,[6]Insumos!$C$2:$F$517,2,FALSE),"")</f>
        <v>unidad</v>
      </c>
      <c r="N196" s="136">
        <v>250</v>
      </c>
      <c r="O196" s="139">
        <f>IFERROR(VLOOKUP($L196,[6]Insumos!$C$2:$F$517,3,FALSE),"")</f>
        <v>1.9823999999999999</v>
      </c>
      <c r="P196" s="138">
        <f>+Tabla1[[#This Row],[Precio Unitario]]*Tabla1[[#This Row],[Cantidad de Insumos]]</f>
        <v>495.59999999999997</v>
      </c>
      <c r="Q196" s="140" t="str">
        <f>IFERROR(VLOOKUP($L196,[6]Insumos!$C$2:$F$517,4,FALSE),"")</f>
        <v xml:space="preserve">2.2.2.2.01 </v>
      </c>
      <c r="R196" s="135" t="s">
        <v>670</v>
      </c>
    </row>
    <row r="197" spans="2:18" ht="25.5" x14ac:dyDescent="0.25">
      <c r="B197" s="131" t="e">
        <f>IF(Tabla1[[#This Row],[Código_Actividad]]="","",CONCATENATE(Tabla1[[#This Row],[POA]],".",Tabla1[[#This Row],[SRS]],".",Tabla1[[#This Row],[AREA]],".",Tabla1[[#This Row],[TIPO]]))</f>
        <v>#REF!</v>
      </c>
      <c r="C197" s="131" t="e">
        <f>IF(Tabla1[[#This Row],[Código_Actividad]]="","",'[1]Formulario PPGR1'!#REF!)</f>
        <v>#REF!</v>
      </c>
      <c r="D197" s="131" t="e">
        <f>IF(Tabla1[[#This Row],[Código_Actividad]]="","",'[1]Formulario PPGR1'!#REF!)</f>
        <v>#REF!</v>
      </c>
      <c r="E197" s="131" t="e">
        <f>IF(Tabla1[[#This Row],[Código_Actividad]]="","",'[1]Formulario PPGR1'!#REF!)</f>
        <v>#REF!</v>
      </c>
      <c r="F197" s="131" t="e">
        <f>IF(Tabla1[[#This Row],[Código_Actividad]]="","",'[1]Formulario PPGR1'!#REF!)</f>
        <v>#REF!</v>
      </c>
      <c r="G197" s="132" t="s">
        <v>504</v>
      </c>
      <c r="H197" s="133" t="str">
        <f>IFERROR(VLOOKUP(Tabla1[[#This Row],[Código_Actividad]],'[1]Formulario PPGR2'!$H$8:$I$1048576,2,FALSE),"")</f>
        <v>Supervisión y apoyo a los EESS en los procesos de solicitud de habilitación (nuevos y renovacion de licencia).</v>
      </c>
      <c r="I197" s="134">
        <f>IFERROR(VLOOKUP(Tabla1[[#This Row],[Código_Actividad]],[1]!Tabla2[[Código]:[Total de Acciones ]],15,FALSE),"")</f>
        <v>4</v>
      </c>
      <c r="J197" s="131" t="s">
        <v>665</v>
      </c>
      <c r="K197" s="131" t="str">
        <f>IFERROR(VLOOKUP($J197,[5]LSIns!$B$5:$C$45,2,FALSE),"")</f>
        <v>lsGasoil</v>
      </c>
      <c r="L197" s="133" t="s">
        <v>666</v>
      </c>
      <c r="M197" s="131" t="str">
        <f>IFERROR(VLOOKUP($L197,[6]Insumos!$C$2:$F$517,2,FALSE),"")</f>
        <v>galon</v>
      </c>
      <c r="N197" s="136">
        <v>45</v>
      </c>
      <c r="O197" s="139">
        <f>IFERROR(VLOOKUP($L197,[6]Insumos!$C$2:$F$517,3,FALSE),"")</f>
        <v>197</v>
      </c>
      <c r="P197" s="138">
        <f>+Tabla1[[#This Row],[Precio Unitario]]*Tabla1[[#This Row],[Cantidad de Insumos]]</f>
        <v>8865</v>
      </c>
      <c r="Q197" s="140" t="str">
        <f>IFERROR(VLOOKUP($L197,[6]Insumos!$C$2:$F$517,4,FALSE),"")</f>
        <v>2.3.7.1.02</v>
      </c>
      <c r="R197" s="135" t="s">
        <v>667</v>
      </c>
    </row>
    <row r="198" spans="2:18" ht="25.5" x14ac:dyDescent="0.25">
      <c r="B198" s="131" t="e">
        <f>IF(Tabla1[[#This Row],[Código_Actividad]]="","",CONCATENATE(Tabla1[[#This Row],[POA]],".",Tabla1[[#This Row],[SRS]],".",Tabla1[[#This Row],[AREA]],".",Tabla1[[#This Row],[TIPO]]))</f>
        <v>#REF!</v>
      </c>
      <c r="C198" s="131" t="e">
        <f>IF(Tabla1[[#This Row],[Código_Actividad]]="","",'[1]Formulario PPGR1'!#REF!)</f>
        <v>#REF!</v>
      </c>
      <c r="D198" s="131" t="e">
        <f>IF(Tabla1[[#This Row],[Código_Actividad]]="","",'[1]Formulario PPGR1'!#REF!)</f>
        <v>#REF!</v>
      </c>
      <c r="E198" s="131" t="e">
        <f>IF(Tabla1[[#This Row],[Código_Actividad]]="","",'[1]Formulario PPGR1'!#REF!)</f>
        <v>#REF!</v>
      </c>
      <c r="F198" s="131" t="e">
        <f>IF(Tabla1[[#This Row],[Código_Actividad]]="","",'[1]Formulario PPGR1'!#REF!)</f>
        <v>#REF!</v>
      </c>
      <c r="G198" s="132" t="s">
        <v>504</v>
      </c>
      <c r="H198" s="133" t="str">
        <f>IFERROR(VLOOKUP(Tabla1[[#This Row],[Código_Actividad]],'[1]Formulario PPGR2'!$H$8:$I$1048576,2,FALSE),"")</f>
        <v>Supervisión y apoyo a los EESS en los procesos de solicitud de habilitación (nuevos y renovacion de licencia).</v>
      </c>
      <c r="I198" s="134">
        <f>IFERROR(VLOOKUP(Tabla1[[#This Row],[Código_Actividad]],[1]!Tabla2[[Código]:[Total de Acciones ]],15,FALSE),"")</f>
        <v>4</v>
      </c>
      <c r="J198" s="131" t="s">
        <v>671</v>
      </c>
      <c r="K198" s="131" t="str">
        <f>IFERROR(VLOOKUP($J198,[5]LSIns!$B$5:$C$45,2,FALSE),"")</f>
        <v>lsUtilesdeOficina</v>
      </c>
      <c r="L198" s="133" t="s">
        <v>672</v>
      </c>
      <c r="M198" s="131" t="str">
        <f>IFERROR(VLOOKUP($L198,[6]Insumos!$C$2:$F$517,2,FALSE),"")</f>
        <v>Caja</v>
      </c>
      <c r="N198" s="136">
        <v>1</v>
      </c>
      <c r="O198" s="139">
        <f>IFERROR(VLOOKUP($L198,[6]Insumos!$C$2:$F$517,3,FALSE),"")</f>
        <v>71.98</v>
      </c>
      <c r="P198" s="138">
        <f>+Tabla1[[#This Row],[Precio Unitario]]*Tabla1[[#This Row],[Cantidad de Insumos]]</f>
        <v>71.98</v>
      </c>
      <c r="Q198" s="140" t="str">
        <f>IFERROR(VLOOKUP($L198,[6]Insumos!$C$2:$F$517,4,FALSE),"")</f>
        <v xml:space="preserve">2.3.9.2.01 </v>
      </c>
      <c r="R198" s="135" t="s">
        <v>670</v>
      </c>
    </row>
    <row r="199" spans="2:18" ht="25.5" x14ac:dyDescent="0.25">
      <c r="B199" s="131" t="e">
        <f>IF(Tabla1[[#This Row],[Código_Actividad]]="","",CONCATENATE(Tabla1[[#This Row],[POA]],".",Tabla1[[#This Row],[SRS]],".",Tabla1[[#This Row],[AREA]],".",Tabla1[[#This Row],[TIPO]]))</f>
        <v>#REF!</v>
      </c>
      <c r="C199" s="131" t="e">
        <f>IF(Tabla1[[#This Row],[Código_Actividad]]="","",'[1]Formulario PPGR1'!#REF!)</f>
        <v>#REF!</v>
      </c>
      <c r="D199" s="131" t="e">
        <f>IF(Tabla1[[#This Row],[Código_Actividad]]="","",'[1]Formulario PPGR1'!#REF!)</f>
        <v>#REF!</v>
      </c>
      <c r="E199" s="131" t="e">
        <f>IF(Tabla1[[#This Row],[Código_Actividad]]="","",'[1]Formulario PPGR1'!#REF!)</f>
        <v>#REF!</v>
      </c>
      <c r="F199" s="131" t="e">
        <f>IF(Tabla1[[#This Row],[Código_Actividad]]="","",'[1]Formulario PPGR1'!#REF!)</f>
        <v>#REF!</v>
      </c>
      <c r="G199" s="132" t="s">
        <v>506</v>
      </c>
      <c r="H199" s="133" t="str">
        <f>IFERROR(VLOOKUP(Tabla1[[#This Row],[Código_Actividad]],'[1]Formulario PPGR2'!$H$8:$I$1048576,2,FALSE),"")</f>
        <v>Seguimiento a la elaboración del plan de mejora de habilitación de los establecimientos de salud</v>
      </c>
      <c r="I199" s="134">
        <f>IFERROR(VLOOKUP(Tabla1[[#This Row],[Código_Actividad]],[1]!Tabla2[[Código]:[Total de Acciones ]],15,FALSE),"")</f>
        <v>3</v>
      </c>
      <c r="J199" s="131" t="s">
        <v>665</v>
      </c>
      <c r="K199" s="131" t="str">
        <f>IFERROR(VLOOKUP($J199,[5]LSIns!$B$5:$C$45,2,FALSE),"")</f>
        <v>lsGasoil</v>
      </c>
      <c r="L199" s="133" t="s">
        <v>666</v>
      </c>
      <c r="M199" s="131" t="str">
        <f>IFERROR(VLOOKUP($L199,[6]Insumos!$C$2:$F$517,2,FALSE),"")</f>
        <v>galon</v>
      </c>
      <c r="N199" s="136">
        <v>80</v>
      </c>
      <c r="O199" s="139">
        <f>IFERROR(VLOOKUP($L199,[6]Insumos!$C$2:$F$517,3,FALSE),"")</f>
        <v>197</v>
      </c>
      <c r="P199" s="138">
        <f>+Tabla1[[#This Row],[Precio Unitario]]*Tabla1[[#This Row],[Cantidad de Insumos]]</f>
        <v>15760</v>
      </c>
      <c r="Q199" s="140" t="str">
        <f>IFERROR(VLOOKUP($L199,[6]Insumos!$C$2:$F$517,4,FALSE),"")</f>
        <v>2.3.7.1.02</v>
      </c>
      <c r="R199" s="135" t="s">
        <v>667</v>
      </c>
    </row>
    <row r="200" spans="2:18" ht="25.5" x14ac:dyDescent="0.25">
      <c r="B200" s="131" t="e">
        <f>IF(Tabla1[[#This Row],[Código_Actividad]]="","",CONCATENATE(Tabla1[[#This Row],[POA]],".",Tabla1[[#This Row],[SRS]],".",Tabla1[[#This Row],[AREA]],".",Tabla1[[#This Row],[TIPO]]))</f>
        <v>#REF!</v>
      </c>
      <c r="C200" s="131" t="e">
        <f>IF(Tabla1[[#This Row],[Código_Actividad]]="","",'[1]Formulario PPGR1'!#REF!)</f>
        <v>#REF!</v>
      </c>
      <c r="D200" s="131" t="e">
        <f>IF(Tabla1[[#This Row],[Código_Actividad]]="","",'[1]Formulario PPGR1'!#REF!)</f>
        <v>#REF!</v>
      </c>
      <c r="E200" s="131" t="e">
        <f>IF(Tabla1[[#This Row],[Código_Actividad]]="","",'[1]Formulario PPGR1'!#REF!)</f>
        <v>#REF!</v>
      </c>
      <c r="F200" s="131" t="e">
        <f>IF(Tabla1[[#This Row],[Código_Actividad]]="","",'[1]Formulario PPGR1'!#REF!)</f>
        <v>#REF!</v>
      </c>
      <c r="G200" s="132" t="s">
        <v>506</v>
      </c>
      <c r="H200" s="133" t="str">
        <f>IFERROR(VLOOKUP(Tabla1[[#This Row],[Código_Actividad]],'[1]Formulario PPGR2'!$H$8:$I$1048576,2,FALSE),"")</f>
        <v>Seguimiento a la elaboración del plan de mejora de habilitación de los establecimientos de salud</v>
      </c>
      <c r="I200" s="134">
        <f>IFERROR(VLOOKUP(Tabla1[[#This Row],[Código_Actividad]],[1]!Tabla2[[Código]:[Total de Acciones ]],15,FALSE),"")</f>
        <v>3</v>
      </c>
      <c r="J200" s="131" t="s">
        <v>671</v>
      </c>
      <c r="K200" s="131" t="str">
        <f>IFERROR(VLOOKUP($J200,[5]LSIns!$B$5:$C$45,2,FALSE),"")</f>
        <v>lsUtilesdeOficina</v>
      </c>
      <c r="L200" s="133" t="s">
        <v>672</v>
      </c>
      <c r="M200" s="131" t="str">
        <f>IFERROR(VLOOKUP($L200,[6]Insumos!$C$2:$F$517,2,FALSE),"")</f>
        <v>Caja</v>
      </c>
      <c r="N200" s="136">
        <v>1</v>
      </c>
      <c r="O200" s="139">
        <f>IFERROR(VLOOKUP($L200,[6]Insumos!$C$2:$F$517,3,FALSE),"")</f>
        <v>71.98</v>
      </c>
      <c r="P200" s="138">
        <f>+Tabla1[[#This Row],[Precio Unitario]]*Tabla1[[#This Row],[Cantidad de Insumos]]</f>
        <v>71.98</v>
      </c>
      <c r="Q200" s="140" t="str">
        <f>IFERROR(VLOOKUP($L200,[6]Insumos!$C$2:$F$517,4,FALSE),"")</f>
        <v xml:space="preserve">2.3.9.2.01 </v>
      </c>
      <c r="R200" s="135" t="s">
        <v>670</v>
      </c>
    </row>
    <row r="201" spans="2:18" ht="25.5" x14ac:dyDescent="0.25">
      <c r="B201" s="131" t="e">
        <f>IF(Tabla1[[#This Row],[Código_Actividad]]="","",CONCATENATE(Tabla1[[#This Row],[POA]],".",Tabla1[[#This Row],[SRS]],".",Tabla1[[#This Row],[AREA]],".",Tabla1[[#This Row],[TIPO]]))</f>
        <v>#REF!</v>
      </c>
      <c r="C201" s="131" t="e">
        <f>IF(Tabla1[[#This Row],[Código_Actividad]]="","",'[1]Formulario PPGR1'!#REF!)</f>
        <v>#REF!</v>
      </c>
      <c r="D201" s="131" t="e">
        <f>IF(Tabla1[[#This Row],[Código_Actividad]]="","",'[1]Formulario PPGR1'!#REF!)</f>
        <v>#REF!</v>
      </c>
      <c r="E201" s="131" t="e">
        <f>IF(Tabla1[[#This Row],[Código_Actividad]]="","",'[1]Formulario PPGR1'!#REF!)</f>
        <v>#REF!</v>
      </c>
      <c r="F201" s="131" t="e">
        <f>IF(Tabla1[[#This Row],[Código_Actividad]]="","",'[1]Formulario PPGR1'!#REF!)</f>
        <v>#REF!</v>
      </c>
      <c r="G201" s="132" t="s">
        <v>506</v>
      </c>
      <c r="H201" s="133" t="str">
        <f>IFERROR(VLOOKUP(Tabla1[[#This Row],[Código_Actividad]],'[1]Formulario PPGR2'!$H$8:$I$1048576,2,FALSE),"")</f>
        <v>Seguimiento a la elaboración del plan de mejora de habilitación de los establecimientos de salud</v>
      </c>
      <c r="I201" s="134">
        <f>IFERROR(VLOOKUP(Tabla1[[#This Row],[Código_Actividad]],[1]!Tabla2[[Código]:[Total de Acciones ]],15,FALSE),"")</f>
        <v>3</v>
      </c>
      <c r="J201" s="131" t="s">
        <v>679</v>
      </c>
      <c r="K201" s="131" t="str">
        <f>IFERROR(VLOOKUP($J201,[5]LSIns!$B$5:$C$45,2,FALSE),"")</f>
        <v>lsImpresionyEncuadernacion</v>
      </c>
      <c r="L201" s="133" t="s">
        <v>680</v>
      </c>
      <c r="M201" s="131" t="str">
        <f>IFERROR(VLOOKUP($L201,[6]Insumos!$C$2:$F$517,2,FALSE),"")</f>
        <v>unidad</v>
      </c>
      <c r="N201" s="136">
        <v>15</v>
      </c>
      <c r="O201" s="139">
        <f>IFERROR(VLOOKUP($L201,[6]Insumos!$C$2:$F$517,3,FALSE),"")</f>
        <v>1.9823999999999999</v>
      </c>
      <c r="P201" s="138">
        <f>+Tabla1[[#This Row],[Precio Unitario]]*Tabla1[[#This Row],[Cantidad de Insumos]]</f>
        <v>29.736000000000001</v>
      </c>
      <c r="Q201" s="140" t="str">
        <f>IFERROR(VLOOKUP($L201,[6]Insumos!$C$2:$F$517,4,FALSE),"")</f>
        <v xml:space="preserve">2.2.2.2.01 </v>
      </c>
      <c r="R201" s="135" t="s">
        <v>670</v>
      </c>
    </row>
    <row r="202" spans="2:18" ht="25.5" x14ac:dyDescent="0.25">
      <c r="B202" s="131" t="e">
        <f>IF(Tabla1[[#This Row],[Código_Actividad]]="","",CONCATENATE(Tabla1[[#This Row],[POA]],".",Tabla1[[#This Row],[SRS]],".",Tabla1[[#This Row],[AREA]],".",Tabla1[[#This Row],[TIPO]]))</f>
        <v>#REF!</v>
      </c>
      <c r="C202" s="131" t="e">
        <f>IF(Tabla1[[#This Row],[Código_Actividad]]="","",'[1]Formulario PPGR1'!#REF!)</f>
        <v>#REF!</v>
      </c>
      <c r="D202" s="131" t="e">
        <f>IF(Tabla1[[#This Row],[Código_Actividad]]="","",'[1]Formulario PPGR1'!#REF!)</f>
        <v>#REF!</v>
      </c>
      <c r="E202" s="131" t="e">
        <f>IF(Tabla1[[#This Row],[Código_Actividad]]="","",'[1]Formulario PPGR1'!#REF!)</f>
        <v>#REF!</v>
      </c>
      <c r="F202" s="131" t="e">
        <f>IF(Tabla1[[#This Row],[Código_Actividad]]="","",'[1]Formulario PPGR1'!#REF!)</f>
        <v>#REF!</v>
      </c>
      <c r="G202" s="141" t="s">
        <v>587</v>
      </c>
      <c r="H202" s="133" t="str">
        <f>IFERROR(VLOOKUP(Tabla1[[#This Row],[Código_Actividad]],'[1]Formulario PPGR2'!$H$8:$I$1048576,2,FALSE),"")</f>
        <v xml:space="preserve">Suministro de requerimientos internos de materiales e insumos </v>
      </c>
      <c r="I202" s="134">
        <f>IFERROR(VLOOKUP(Tabla1[[#This Row],[Código_Actividad]],[1]!Tabla2[[Código]:[Total de Acciones ]],15,FALSE),"")</f>
        <v>3</v>
      </c>
      <c r="J202" s="131" t="s">
        <v>671</v>
      </c>
      <c r="K202" s="131" t="str">
        <f>IFERROR(VLOOKUP($J202,[5]LSIns!$B$5:$C$45,2,FALSE),"")</f>
        <v>lsUtilesdeOficina</v>
      </c>
      <c r="L202" s="133" t="s">
        <v>672</v>
      </c>
      <c r="M202" s="131" t="str">
        <f>IFERROR(VLOOKUP($L202,[6]Insumos!$C$2:$F$517,2,FALSE),"")</f>
        <v>Caja</v>
      </c>
      <c r="N202" s="136">
        <v>1</v>
      </c>
      <c r="O202" s="139">
        <f>IFERROR(VLOOKUP($L202,[6]Insumos!$C$2:$F$517,3,FALSE),"")</f>
        <v>71.98</v>
      </c>
      <c r="P202" s="138">
        <f>+Tabla1[[#This Row],[Precio Unitario]]*Tabla1[[#This Row],[Cantidad de Insumos]]</f>
        <v>71.98</v>
      </c>
      <c r="Q202" s="140" t="str">
        <f>IFERROR(VLOOKUP($L202,[6]Insumos!$C$2:$F$517,4,FALSE),"")</f>
        <v xml:space="preserve">2.3.9.2.01 </v>
      </c>
      <c r="R202" s="135" t="s">
        <v>670</v>
      </c>
    </row>
    <row r="203" spans="2:18" ht="25.5" x14ac:dyDescent="0.25">
      <c r="B203" s="131" t="e">
        <f>IF(Tabla1[[#This Row],[Código_Actividad]]="","",CONCATENATE(Tabla1[[#This Row],[POA]],".",Tabla1[[#This Row],[SRS]],".",Tabla1[[#This Row],[AREA]],".",Tabla1[[#This Row],[TIPO]]))</f>
        <v>#REF!</v>
      </c>
      <c r="C203" s="131" t="e">
        <f>IF(Tabla1[[#This Row],[Código_Actividad]]="","",'[1]Formulario PPGR1'!#REF!)</f>
        <v>#REF!</v>
      </c>
      <c r="D203" s="131" t="e">
        <f>IF(Tabla1[[#This Row],[Código_Actividad]]="","",'[1]Formulario PPGR1'!#REF!)</f>
        <v>#REF!</v>
      </c>
      <c r="E203" s="131" t="e">
        <f>IF(Tabla1[[#This Row],[Código_Actividad]]="","",'[1]Formulario PPGR1'!#REF!)</f>
        <v>#REF!</v>
      </c>
      <c r="F203" s="131" t="e">
        <f>IF(Tabla1[[#This Row],[Código_Actividad]]="","",'[1]Formulario PPGR1'!#REF!)</f>
        <v>#REF!</v>
      </c>
      <c r="G203" s="141" t="s">
        <v>587</v>
      </c>
      <c r="H203" s="133" t="str">
        <f>IFERROR(VLOOKUP(Tabla1[[#This Row],[Código_Actividad]],'[1]Formulario PPGR2'!$H$8:$I$1048576,2,FALSE),"")</f>
        <v xml:space="preserve">Suministro de requerimientos internos de materiales e insumos </v>
      </c>
      <c r="I203" s="134">
        <f>IFERROR(VLOOKUP(Tabla1[[#This Row],[Código_Actividad]],[1]!Tabla2[[Código]:[Total de Acciones ]],15,FALSE),"")</f>
        <v>3</v>
      </c>
      <c r="J203" s="131" t="s">
        <v>668</v>
      </c>
      <c r="K203" s="131" t="str">
        <f>IFERROR(VLOOKUP($J203,[5]LSIns!$B$5:$C$45,2,FALSE),"")</f>
        <v>lsProductosdePapel</v>
      </c>
      <c r="L203" s="133" t="s">
        <v>669</v>
      </c>
      <c r="M203" s="131" t="str">
        <f>IFERROR(VLOOKUP($L203,[6]Insumos!$C$2:$F$517,2,FALSE),"")</f>
        <v>resma</v>
      </c>
      <c r="N203" s="136">
        <v>1</v>
      </c>
      <c r="O203" s="139">
        <f>IFERROR(VLOOKUP($L203,[6]Insumos!$C$2:$F$517,3,FALSE),"")</f>
        <v>139.24</v>
      </c>
      <c r="P203" s="138">
        <f>+Tabla1[[#This Row],[Precio Unitario]]*Tabla1[[#This Row],[Cantidad de Insumos]]</f>
        <v>139.24</v>
      </c>
      <c r="Q203" s="140" t="str">
        <f>IFERROR(VLOOKUP($L203,[6]Insumos!$C$2:$F$517,4,FALSE),"")</f>
        <v>2.3.3.1.01</v>
      </c>
      <c r="R203" s="135" t="s">
        <v>670</v>
      </c>
    </row>
    <row r="204" spans="2:18" ht="28.5" customHeight="1" x14ac:dyDescent="0.25">
      <c r="B204" s="131" t="e">
        <f>IF(Tabla1[[#This Row],[Código_Actividad]]="","",CONCATENATE(Tabla1[[#This Row],[POA]],".",Tabla1[[#This Row],[SRS]],".",Tabla1[[#This Row],[AREA]],".",Tabla1[[#This Row],[TIPO]]))</f>
        <v>#REF!</v>
      </c>
      <c r="C204" s="131" t="e">
        <f>IF(Tabla1[[#This Row],[Código_Actividad]]="","",'[1]Formulario PPGR1'!#REF!)</f>
        <v>#REF!</v>
      </c>
      <c r="D204" s="131" t="e">
        <f>IF(Tabla1[[#This Row],[Código_Actividad]]="","",'[1]Formulario PPGR1'!#REF!)</f>
        <v>#REF!</v>
      </c>
      <c r="E204" s="131" t="e">
        <f>IF(Tabla1[[#This Row],[Código_Actividad]]="","",'[1]Formulario PPGR1'!#REF!)</f>
        <v>#REF!</v>
      </c>
      <c r="F204" s="131" t="e">
        <f>IF(Tabla1[[#This Row],[Código_Actividad]]="","",'[1]Formulario PPGR1'!#REF!)</f>
        <v>#REF!</v>
      </c>
      <c r="G204" s="141" t="s">
        <v>590</v>
      </c>
      <c r="H204" s="133" t="str">
        <f>IFERROR(VLOOKUP(Tabla1[[#This Row],[Código_Actividad]],'[1]Formulario PPGR2'!$H$8:$I$1048576,2,FALSE),"")</f>
        <v>Elaboración del Plan de mantenimiento preventivo de equipos e infraestructura física 2021</v>
      </c>
      <c r="I204" s="134">
        <f>IFERROR(VLOOKUP(Tabla1[[#This Row],[Código_Actividad]],[1]!Tabla2[[Código]:[Total de Acciones ]],15,FALSE),"")</f>
        <v>1</v>
      </c>
      <c r="J204" s="131" t="s">
        <v>671</v>
      </c>
      <c r="K204" s="131" t="str">
        <f>IFERROR(VLOOKUP($J204,[5]LSIns!$B$5:$C$45,2,FALSE),"")</f>
        <v>lsUtilesdeOficina</v>
      </c>
      <c r="L204" s="133" t="s">
        <v>672</v>
      </c>
      <c r="M204" s="131" t="str">
        <f>IFERROR(VLOOKUP($L204,[6]Insumos!$C$2:$F$517,2,FALSE),"")</f>
        <v>Caja</v>
      </c>
      <c r="N204" s="136">
        <v>1</v>
      </c>
      <c r="O204" s="139">
        <f>IFERROR(VLOOKUP($L204,[6]Insumos!$C$2:$F$517,3,FALSE),"")</f>
        <v>71.98</v>
      </c>
      <c r="P204" s="138">
        <f>+Tabla1[[#This Row],[Precio Unitario]]*Tabla1[[#This Row],[Cantidad de Insumos]]</f>
        <v>71.98</v>
      </c>
      <c r="Q204" s="140" t="str">
        <f>IFERROR(VLOOKUP($L204,[6]Insumos!$C$2:$F$517,4,FALSE),"")</f>
        <v xml:space="preserve">2.3.9.2.01 </v>
      </c>
      <c r="R204" s="135" t="s">
        <v>670</v>
      </c>
    </row>
    <row r="205" spans="2:18" ht="25.5" x14ac:dyDescent="0.25">
      <c r="B205" s="131" t="e">
        <f>IF(Tabla1[[#This Row],[Código_Actividad]]="","",CONCATENATE(Tabla1[[#This Row],[POA]],".",Tabla1[[#This Row],[SRS]],".",Tabla1[[#This Row],[AREA]],".",Tabla1[[#This Row],[TIPO]]))</f>
        <v>#REF!</v>
      </c>
      <c r="C205" s="131" t="e">
        <f>IF(Tabla1[[#This Row],[Código_Actividad]]="","",'[1]Formulario PPGR1'!#REF!)</f>
        <v>#REF!</v>
      </c>
      <c r="D205" s="131" t="e">
        <f>IF(Tabla1[[#This Row],[Código_Actividad]]="","",'[1]Formulario PPGR1'!#REF!)</f>
        <v>#REF!</v>
      </c>
      <c r="E205" s="131" t="e">
        <f>IF(Tabla1[[#This Row],[Código_Actividad]]="","",'[1]Formulario PPGR1'!#REF!)</f>
        <v>#REF!</v>
      </c>
      <c r="F205" s="131" t="e">
        <f>IF(Tabla1[[#This Row],[Código_Actividad]]="","",'[1]Formulario PPGR1'!#REF!)</f>
        <v>#REF!</v>
      </c>
      <c r="G205" s="141" t="s">
        <v>590</v>
      </c>
      <c r="H205" s="133" t="str">
        <f>IFERROR(VLOOKUP(Tabla1[[#This Row],[Código_Actividad]],'[1]Formulario PPGR2'!$H$8:$I$1048576,2,FALSE),"")</f>
        <v>Elaboración del Plan de mantenimiento preventivo de equipos e infraestructura física 2021</v>
      </c>
      <c r="I205" s="134">
        <f>IFERROR(VLOOKUP(Tabla1[[#This Row],[Código_Actividad]],[1]!Tabla2[[Código]:[Total de Acciones ]],15,FALSE),"")</f>
        <v>1</v>
      </c>
      <c r="J205" s="131" t="s">
        <v>668</v>
      </c>
      <c r="K205" s="131" t="str">
        <f>IFERROR(VLOOKUP($J205,[5]LSIns!$B$5:$C$45,2,FALSE),"")</f>
        <v>lsProductosdePapel</v>
      </c>
      <c r="L205" s="133" t="s">
        <v>669</v>
      </c>
      <c r="M205" s="131" t="str">
        <f>IFERROR(VLOOKUP($L205,[6]Insumos!$C$2:$F$517,2,FALSE),"")</f>
        <v>resma</v>
      </c>
      <c r="N205" s="136">
        <v>1</v>
      </c>
      <c r="O205" s="139">
        <f>IFERROR(VLOOKUP($L205,[6]Insumos!$C$2:$F$517,3,FALSE),"")</f>
        <v>139.24</v>
      </c>
      <c r="P205" s="138">
        <f>+Tabla1[[#This Row],[Precio Unitario]]*Tabla1[[#This Row],[Cantidad de Insumos]]</f>
        <v>139.24</v>
      </c>
      <c r="Q205" s="140" t="str">
        <f>IFERROR(VLOOKUP($L205,[6]Insumos!$C$2:$F$517,4,FALSE),"")</f>
        <v>2.3.3.1.01</v>
      </c>
      <c r="R205" s="135" t="s">
        <v>670</v>
      </c>
    </row>
    <row r="206" spans="2:18" ht="25.5" x14ac:dyDescent="0.25">
      <c r="B206" s="131" t="e">
        <f>IF(Tabla1[[#This Row],[Código_Actividad]]="","",CONCATENATE(Tabla1[[#This Row],[POA]],".",Tabla1[[#This Row],[SRS]],".",Tabla1[[#This Row],[AREA]],".",Tabla1[[#This Row],[TIPO]]))</f>
        <v>#REF!</v>
      </c>
      <c r="C206" s="131" t="e">
        <f>IF(Tabla1[[#This Row],[Código_Actividad]]="","",'[1]Formulario PPGR1'!#REF!)</f>
        <v>#REF!</v>
      </c>
      <c r="D206" s="131" t="e">
        <f>IF(Tabla1[[#This Row],[Código_Actividad]]="","",'[1]Formulario PPGR1'!#REF!)</f>
        <v>#REF!</v>
      </c>
      <c r="E206" s="131" t="e">
        <f>IF(Tabla1[[#This Row],[Código_Actividad]]="","",'[1]Formulario PPGR1'!#REF!)</f>
        <v>#REF!</v>
      </c>
      <c r="F206" s="131" t="e">
        <f>IF(Tabla1[[#This Row],[Código_Actividad]]="","",'[1]Formulario PPGR1'!#REF!)</f>
        <v>#REF!</v>
      </c>
      <c r="G206" s="141" t="s">
        <v>590</v>
      </c>
      <c r="H206" s="133" t="str">
        <f>IFERROR(VLOOKUP(Tabla1[[#This Row],[Código_Actividad]],'[1]Formulario PPGR2'!$H$8:$I$1048576,2,FALSE),"")</f>
        <v>Elaboración del Plan de mantenimiento preventivo de equipos e infraestructura física 2021</v>
      </c>
      <c r="I206" s="134">
        <f>IFERROR(VLOOKUP(Tabla1[[#This Row],[Código_Actividad]],[1]!Tabla2[[Código]:[Total de Acciones ]],15,FALSE),"")</f>
        <v>1</v>
      </c>
      <c r="J206" s="131" t="s">
        <v>671</v>
      </c>
      <c r="K206" s="131" t="str">
        <f>IFERROR(VLOOKUP($J206,[5]LSIns!$B$5:$C$45,2,FALSE),"")</f>
        <v>lsUtilesdeOficina</v>
      </c>
      <c r="L206" s="133" t="s">
        <v>677</v>
      </c>
      <c r="M206" s="131" t="str">
        <f>IFERROR(VLOOKUP($L206,[6]Insumos!$C$2:$F$517,2,FALSE),"")</f>
        <v>unidad</v>
      </c>
      <c r="N206" s="136">
        <v>1</v>
      </c>
      <c r="O206" s="139">
        <f>IFERROR(VLOOKUP($L206,[6]Insumos!$C$2:$F$517,3,FALSE),"")</f>
        <v>2700.0050000000001</v>
      </c>
      <c r="P206" s="138">
        <f>+Tabla1[[#This Row],[Precio Unitario]]*Tabla1[[#This Row],[Cantidad de Insumos]]</f>
        <v>2700.0050000000001</v>
      </c>
      <c r="Q206" s="140" t="str">
        <f>IFERROR(VLOOKUP($L206,[6]Insumos!$C$2:$F$517,4,FALSE),"")</f>
        <v xml:space="preserve">2.3.9.2.01 </v>
      </c>
      <c r="R206" s="135" t="s">
        <v>670</v>
      </c>
    </row>
    <row r="207" spans="2:18" ht="25.5" x14ac:dyDescent="0.25">
      <c r="B207" s="131" t="e">
        <f>IF(Tabla1[[#This Row],[Código_Actividad]]="","",CONCATENATE(Tabla1[[#This Row],[POA]],".",Tabla1[[#This Row],[SRS]],".",Tabla1[[#This Row],[AREA]],".",Tabla1[[#This Row],[TIPO]]))</f>
        <v>#REF!</v>
      </c>
      <c r="C207" s="131" t="e">
        <f>IF(Tabla1[[#This Row],[Código_Actividad]]="","",'[1]Formulario PPGR1'!#REF!)</f>
        <v>#REF!</v>
      </c>
      <c r="D207" s="131" t="e">
        <f>IF(Tabla1[[#This Row],[Código_Actividad]]="","",'[1]Formulario PPGR1'!#REF!)</f>
        <v>#REF!</v>
      </c>
      <c r="E207" s="131" t="e">
        <f>IF(Tabla1[[#This Row],[Código_Actividad]]="","",'[1]Formulario PPGR1'!#REF!)</f>
        <v>#REF!</v>
      </c>
      <c r="F207" s="131" t="e">
        <f>IF(Tabla1[[#This Row],[Código_Actividad]]="","",'[1]Formulario PPGR1'!#REF!)</f>
        <v>#REF!</v>
      </c>
      <c r="G207" s="141" t="s">
        <v>590</v>
      </c>
      <c r="H207" s="133" t="str">
        <f>IFERROR(VLOOKUP(Tabla1[[#This Row],[Código_Actividad]],'[1]Formulario PPGR2'!$H$8:$I$1048576,2,FALSE),"")</f>
        <v>Elaboración del Plan de mantenimiento preventivo de equipos e infraestructura física 2021</v>
      </c>
      <c r="I207" s="134">
        <f>IFERROR(VLOOKUP(Tabla1[[#This Row],[Código_Actividad]],[1]!Tabla2[[Código]:[Total de Acciones ]],15,FALSE),"")</f>
        <v>1</v>
      </c>
      <c r="J207" s="131" t="s">
        <v>673</v>
      </c>
      <c r="K207" s="131" t="str">
        <f>IFERROR(VLOOKUP($J207,[5]LSIns!$B$5:$C$45,2,FALSE),"")</f>
        <v>lsAlimentosyBebidas</v>
      </c>
      <c r="L207" s="133" t="s">
        <v>674</v>
      </c>
      <c r="M207" s="131" t="str">
        <f>IFERROR(VLOOKUP($L207,[6]Insumos!$C$2:$F$517,2,FALSE),"")</f>
        <v>unidad</v>
      </c>
      <c r="N207" s="136">
        <v>1</v>
      </c>
      <c r="O207" s="139">
        <f>IFERROR(VLOOKUP($L207,[6]Insumos!$C$2:$F$517,3,FALSE),"")</f>
        <v>5000.5</v>
      </c>
      <c r="P207" s="138">
        <f>+Tabla1[[#This Row],[Precio Unitario]]*Tabla1[[#This Row],[Cantidad de Insumos]]</f>
        <v>5000.5</v>
      </c>
      <c r="Q207" s="140" t="str">
        <f>IFERROR(VLOOKUP($L207,[6]Insumos!$C$2:$F$517,4,FALSE),"")</f>
        <v>2.3.1.1.01</v>
      </c>
      <c r="R207" s="135" t="s">
        <v>670</v>
      </c>
    </row>
    <row r="208" spans="2:18" ht="25.5" x14ac:dyDescent="0.25">
      <c r="B208" s="131" t="e">
        <f>IF(Tabla1[[#This Row],[Código_Actividad]]="","",CONCATENATE(Tabla1[[#This Row],[POA]],".",Tabla1[[#This Row],[SRS]],".",Tabla1[[#This Row],[AREA]],".",Tabla1[[#This Row],[TIPO]]))</f>
        <v>#REF!</v>
      </c>
      <c r="C208" s="131" t="e">
        <f>IF(Tabla1[[#This Row],[Código_Actividad]]="","",'[1]Formulario PPGR1'!#REF!)</f>
        <v>#REF!</v>
      </c>
      <c r="D208" s="131" t="e">
        <f>IF(Tabla1[[#This Row],[Código_Actividad]]="","",'[1]Formulario PPGR1'!#REF!)</f>
        <v>#REF!</v>
      </c>
      <c r="E208" s="131" t="e">
        <f>IF(Tabla1[[#This Row],[Código_Actividad]]="","",'[1]Formulario PPGR1'!#REF!)</f>
        <v>#REF!</v>
      </c>
      <c r="F208" s="131" t="e">
        <f>IF(Tabla1[[#This Row],[Código_Actividad]]="","",'[1]Formulario PPGR1'!#REF!)</f>
        <v>#REF!</v>
      </c>
      <c r="G208" s="141" t="s">
        <v>592</v>
      </c>
      <c r="H208" s="133" t="str">
        <f>IFERROR(VLOOKUP(Tabla1[[#This Row],[Código_Actividad]],'[1]Formulario PPGR2'!$H$8:$I$1048576,2,FALSE),"")</f>
        <v>Seguimiento del Plan de mantenimiento preventivo de equipos e infraestructura física 2020</v>
      </c>
      <c r="I208" s="134">
        <f>IFERROR(VLOOKUP(Tabla1[[#This Row],[Código_Actividad]],[1]!Tabla2[[Código]:[Total de Acciones ]],15,FALSE),"")</f>
        <v>4</v>
      </c>
      <c r="J208" s="131" t="s">
        <v>668</v>
      </c>
      <c r="K208" s="131" t="str">
        <f>IFERROR(VLOOKUP($J208,[5]LSIns!$B$5:$C$45,2,FALSE),"")</f>
        <v>lsProductosdePapel</v>
      </c>
      <c r="L208" s="133" t="s">
        <v>669</v>
      </c>
      <c r="M208" s="131" t="str">
        <f>IFERROR(VLOOKUP($L208,[6]Insumos!$C$2:$F$517,2,FALSE),"")</f>
        <v>resma</v>
      </c>
      <c r="N208" s="136">
        <v>2</v>
      </c>
      <c r="O208" s="139">
        <f>IFERROR(VLOOKUP($L208,[6]Insumos!$C$2:$F$517,3,FALSE),"")</f>
        <v>139.24</v>
      </c>
      <c r="P208" s="138">
        <f>+Tabla1[[#This Row],[Precio Unitario]]*Tabla1[[#This Row],[Cantidad de Insumos]]</f>
        <v>278.48</v>
      </c>
      <c r="Q208" s="140" t="str">
        <f>IFERROR(VLOOKUP($L208,[6]Insumos!$C$2:$F$517,4,FALSE),"")</f>
        <v>2.3.3.1.01</v>
      </c>
      <c r="R208" s="135" t="s">
        <v>670</v>
      </c>
    </row>
    <row r="209" spans="2:18" ht="25.5" x14ac:dyDescent="0.25">
      <c r="B209" s="131" t="e">
        <f>IF(Tabla1[[#This Row],[Código_Actividad]]="","",CONCATENATE(Tabla1[[#This Row],[POA]],".",Tabla1[[#This Row],[SRS]],".",Tabla1[[#This Row],[AREA]],".",Tabla1[[#This Row],[TIPO]]))</f>
        <v>#REF!</v>
      </c>
      <c r="C209" s="131" t="e">
        <f>IF(Tabla1[[#This Row],[Código_Actividad]]="","",'[1]Formulario PPGR1'!#REF!)</f>
        <v>#REF!</v>
      </c>
      <c r="D209" s="131" t="e">
        <f>IF(Tabla1[[#This Row],[Código_Actividad]]="","",'[1]Formulario PPGR1'!#REF!)</f>
        <v>#REF!</v>
      </c>
      <c r="E209" s="131" t="e">
        <f>IF(Tabla1[[#This Row],[Código_Actividad]]="","",'[1]Formulario PPGR1'!#REF!)</f>
        <v>#REF!</v>
      </c>
      <c r="F209" s="131" t="e">
        <f>IF(Tabla1[[#This Row],[Código_Actividad]]="","",'[1]Formulario PPGR1'!#REF!)</f>
        <v>#REF!</v>
      </c>
      <c r="G209" s="141" t="s">
        <v>592</v>
      </c>
      <c r="H209" s="133" t="str">
        <f>IFERROR(VLOOKUP(Tabla1[[#This Row],[Código_Actividad]],'[1]Formulario PPGR2'!$H$8:$I$1048576,2,FALSE),"")</f>
        <v>Seguimiento del Plan de mantenimiento preventivo de equipos e infraestructura física 2020</v>
      </c>
      <c r="I209" s="134">
        <f>IFERROR(VLOOKUP(Tabla1[[#This Row],[Código_Actividad]],[1]!Tabla2[[Código]:[Total de Acciones ]],15,FALSE),"")</f>
        <v>4</v>
      </c>
      <c r="J209" s="131" t="s">
        <v>671</v>
      </c>
      <c r="K209" s="131" t="str">
        <f>IFERROR(VLOOKUP($J209,[5]LSIns!$B$5:$C$45,2,FALSE),"")</f>
        <v>lsUtilesdeOficina</v>
      </c>
      <c r="L209" s="133" t="s">
        <v>672</v>
      </c>
      <c r="M209" s="131" t="str">
        <f>IFERROR(VLOOKUP($L209,[6]Insumos!$C$2:$F$517,2,FALSE),"")</f>
        <v>Caja</v>
      </c>
      <c r="N209" s="136">
        <v>1</v>
      </c>
      <c r="O209" s="139">
        <f>IFERROR(VLOOKUP($L209,[6]Insumos!$C$2:$F$517,3,FALSE),"")</f>
        <v>71.98</v>
      </c>
      <c r="P209" s="138">
        <f>+Tabla1[[#This Row],[Precio Unitario]]*Tabla1[[#This Row],[Cantidad de Insumos]]</f>
        <v>71.98</v>
      </c>
      <c r="Q209" s="140" t="str">
        <f>IFERROR(VLOOKUP($L209,[6]Insumos!$C$2:$F$517,4,FALSE),"")</f>
        <v xml:space="preserve">2.3.9.2.01 </v>
      </c>
      <c r="R209" s="135" t="s">
        <v>670</v>
      </c>
    </row>
    <row r="210" spans="2:18" ht="25.5" customHeight="1" x14ac:dyDescent="0.25">
      <c r="B210" s="131" t="e">
        <f>IF(Tabla1[[#This Row],[Código_Actividad]]="","",CONCATENATE(Tabla1[[#This Row],[POA]],".",Tabla1[[#This Row],[SRS]],".",Tabla1[[#This Row],[AREA]],".",Tabla1[[#This Row],[TIPO]]))</f>
        <v>#REF!</v>
      </c>
      <c r="C210" s="131" t="e">
        <f>IF(Tabla1[[#This Row],[Código_Actividad]]="","",'[1]Formulario PPGR1'!#REF!)</f>
        <v>#REF!</v>
      </c>
      <c r="D210" s="131" t="e">
        <f>IF(Tabla1[[#This Row],[Código_Actividad]]="","",'[1]Formulario PPGR1'!#REF!)</f>
        <v>#REF!</v>
      </c>
      <c r="E210" s="131" t="e">
        <f>IF(Tabla1[[#This Row],[Código_Actividad]]="","",'[1]Formulario PPGR1'!#REF!)</f>
        <v>#REF!</v>
      </c>
      <c r="F210" s="131" t="e">
        <f>IF(Tabla1[[#This Row],[Código_Actividad]]="","",'[1]Formulario PPGR1'!#REF!)</f>
        <v>#REF!</v>
      </c>
      <c r="G210" s="141" t="s">
        <v>600</v>
      </c>
      <c r="H210" s="133" t="str">
        <f>IFERROR(VLOOKUP(Tabla1[[#This Row],[Código_Actividad]],'[1]Formulario PPGR2'!$H$8:$I$1048576,2,FALSE),"")</f>
        <v>Elaboración y análisis de los estados financieros del CEAS</v>
      </c>
      <c r="I210" s="134">
        <f>IFERROR(VLOOKUP(Tabla1[[#This Row],[Código_Actividad]],[1]!Tabla2[[Código]:[Total de Acciones ]],15,FALSE),"")</f>
        <v>12</v>
      </c>
      <c r="J210" s="131" t="s">
        <v>668</v>
      </c>
      <c r="K210" s="131" t="str">
        <f>IFERROR(VLOOKUP($J210,[5]LSIns!$B$5:$C$45,2,FALSE),"")</f>
        <v>lsProductosdePapel</v>
      </c>
      <c r="L210" s="133" t="s">
        <v>669</v>
      </c>
      <c r="M210" s="131" t="str">
        <f>IFERROR(VLOOKUP($L210,[6]Insumos!$C$2:$F$517,2,FALSE),"")</f>
        <v>resma</v>
      </c>
      <c r="N210" s="136">
        <v>5</v>
      </c>
      <c r="O210" s="139">
        <f>IFERROR(VLOOKUP($L210,[6]Insumos!$C$2:$F$517,3,FALSE),"")</f>
        <v>139.24</v>
      </c>
      <c r="P210" s="138">
        <f>+Tabla1[[#This Row],[Precio Unitario]]*Tabla1[[#This Row],[Cantidad de Insumos]]</f>
        <v>696.2</v>
      </c>
      <c r="Q210" s="140" t="str">
        <f>IFERROR(VLOOKUP($L210,[6]Insumos!$C$2:$F$517,4,FALSE),"")</f>
        <v>2.3.3.1.01</v>
      </c>
      <c r="R210" s="135" t="s">
        <v>670</v>
      </c>
    </row>
    <row r="211" spans="2:18" x14ac:dyDescent="0.25">
      <c r="B211" s="131" t="e">
        <f>IF(Tabla1[[#This Row],[Código_Actividad]]="","",CONCATENATE(Tabla1[[#This Row],[POA]],".",Tabla1[[#This Row],[SRS]],".",Tabla1[[#This Row],[AREA]],".",Tabla1[[#This Row],[TIPO]]))</f>
        <v>#REF!</v>
      </c>
      <c r="C211" s="131" t="e">
        <f>IF(Tabla1[[#This Row],[Código_Actividad]]="","",'[1]Formulario PPGR1'!#REF!)</f>
        <v>#REF!</v>
      </c>
      <c r="D211" s="131" t="e">
        <f>IF(Tabla1[[#This Row],[Código_Actividad]]="","",'[1]Formulario PPGR1'!#REF!)</f>
        <v>#REF!</v>
      </c>
      <c r="E211" s="131" t="e">
        <f>IF(Tabla1[[#This Row],[Código_Actividad]]="","",'[1]Formulario PPGR1'!#REF!)</f>
        <v>#REF!</v>
      </c>
      <c r="F211" s="131" t="e">
        <f>IF(Tabla1[[#This Row],[Código_Actividad]]="","",'[1]Formulario PPGR1'!#REF!)</f>
        <v>#REF!</v>
      </c>
      <c r="G211" s="141" t="s">
        <v>600</v>
      </c>
      <c r="H211" s="133" t="str">
        <f>IFERROR(VLOOKUP(Tabla1[[#This Row],[Código_Actividad]],'[1]Formulario PPGR2'!$H$8:$I$1048576,2,FALSE),"")</f>
        <v>Elaboración y análisis de los estados financieros del CEAS</v>
      </c>
      <c r="I211" s="134">
        <f>IFERROR(VLOOKUP(Tabla1[[#This Row],[Código_Actividad]],[1]!Tabla2[[Código]:[Total de Acciones ]],15,FALSE),"")</f>
        <v>12</v>
      </c>
      <c r="J211" s="131" t="s">
        <v>668</v>
      </c>
      <c r="K211" s="131" t="str">
        <f>IFERROR(VLOOKUP($J211,[5]LSIns!$B$5:$C$45,2,FALSE),"")</f>
        <v>lsProductosdePapel</v>
      </c>
      <c r="L211" s="133" t="s">
        <v>698</v>
      </c>
      <c r="M211" s="131" t="str">
        <f>IFERROR(VLOOKUP($L211,[6]Insumos!$C$2:$F$517,2,FALSE),"")</f>
        <v>Caja</v>
      </c>
      <c r="N211" s="136">
        <v>1</v>
      </c>
      <c r="O211" s="139">
        <f>IFERROR(VLOOKUP($L211,[6]Insumos!$C$2:$F$517,3,FALSE),"")</f>
        <v>175.82</v>
      </c>
      <c r="P211" s="138">
        <f>+Tabla1[[#This Row],[Precio Unitario]]*Tabla1[[#This Row],[Cantidad de Insumos]]</f>
        <v>175.82</v>
      </c>
      <c r="Q211" s="140" t="str">
        <f>IFERROR(VLOOKUP($L211,[6]Insumos!$C$2:$F$517,4,FALSE),"")</f>
        <v>2.3.3.2.01</v>
      </c>
      <c r="R211" s="135" t="s">
        <v>670</v>
      </c>
    </row>
    <row r="212" spans="2:18" x14ac:dyDescent="0.25">
      <c r="B212" s="131" t="e">
        <f>IF(Tabla1[[#This Row],[Código_Actividad]]="","",CONCATENATE(Tabla1[[#This Row],[POA]],".",Tabla1[[#This Row],[SRS]],".",Tabla1[[#This Row],[AREA]],".",Tabla1[[#This Row],[TIPO]]))</f>
        <v>#REF!</v>
      </c>
      <c r="C212" s="131" t="e">
        <f>IF(Tabla1[[#This Row],[Código_Actividad]]="","",'[1]Formulario PPGR1'!#REF!)</f>
        <v>#REF!</v>
      </c>
      <c r="D212" s="131" t="e">
        <f>IF(Tabla1[[#This Row],[Código_Actividad]]="","",'[1]Formulario PPGR1'!#REF!)</f>
        <v>#REF!</v>
      </c>
      <c r="E212" s="131" t="e">
        <f>IF(Tabla1[[#This Row],[Código_Actividad]]="","",'[1]Formulario PPGR1'!#REF!)</f>
        <v>#REF!</v>
      </c>
      <c r="F212" s="131" t="e">
        <f>IF(Tabla1[[#This Row],[Código_Actividad]]="","",'[1]Formulario PPGR1'!#REF!)</f>
        <v>#REF!</v>
      </c>
      <c r="G212" s="141" t="s">
        <v>600</v>
      </c>
      <c r="H212" s="133" t="str">
        <f>IFERROR(VLOOKUP(Tabla1[[#This Row],[Código_Actividad]],'[1]Formulario PPGR2'!$H$8:$I$1048576,2,FALSE),"")</f>
        <v>Elaboración y análisis de los estados financieros del CEAS</v>
      </c>
      <c r="I212" s="134">
        <f>IFERROR(VLOOKUP(Tabla1[[#This Row],[Código_Actividad]],[1]!Tabla2[[Código]:[Total de Acciones ]],15,FALSE),"")</f>
        <v>12</v>
      </c>
      <c r="J212" s="131" t="s">
        <v>671</v>
      </c>
      <c r="K212" s="131" t="str">
        <f>IFERROR(VLOOKUP($J212,[5]LSIns!$B$5:$C$45,2,FALSE),"")</f>
        <v>lsUtilesdeOficina</v>
      </c>
      <c r="L212" s="133" t="s">
        <v>704</v>
      </c>
      <c r="M212" s="131" t="str">
        <f>IFERROR(VLOOKUP($L212,[6]Insumos!$C$2:$F$517,2,FALSE),"")</f>
        <v>Caja</v>
      </c>
      <c r="N212" s="136">
        <v>1</v>
      </c>
      <c r="O212" s="139">
        <f>IFERROR(VLOOKUP($L212,[6]Insumos!$C$2:$F$517,3,FALSE),"")</f>
        <v>36</v>
      </c>
      <c r="P212" s="138">
        <f>+Tabla1[[#This Row],[Precio Unitario]]*Tabla1[[#This Row],[Cantidad de Insumos]]</f>
        <v>36</v>
      </c>
      <c r="Q212" s="140" t="str">
        <f>IFERROR(VLOOKUP($L212,[6]Insumos!$C$2:$F$517,4,FALSE),"")</f>
        <v xml:space="preserve">2.3.9.2.01 </v>
      </c>
      <c r="R212" s="135" t="s">
        <v>670</v>
      </c>
    </row>
    <row r="213" spans="2:18" x14ac:dyDescent="0.25">
      <c r="B213" s="131" t="e">
        <f>IF(Tabla1[[#This Row],[Código_Actividad]]="","",CONCATENATE(Tabla1[[#This Row],[POA]],".",Tabla1[[#This Row],[SRS]],".",Tabla1[[#This Row],[AREA]],".",Tabla1[[#This Row],[TIPO]]))</f>
        <v>#REF!</v>
      </c>
      <c r="C213" s="131" t="e">
        <f>IF(Tabla1[[#This Row],[Código_Actividad]]="","",'[1]Formulario PPGR1'!#REF!)</f>
        <v>#REF!</v>
      </c>
      <c r="D213" s="131" t="e">
        <f>IF(Tabla1[[#This Row],[Código_Actividad]]="","",'[1]Formulario PPGR1'!#REF!)</f>
        <v>#REF!</v>
      </c>
      <c r="E213" s="131" t="e">
        <f>IF(Tabla1[[#This Row],[Código_Actividad]]="","",'[1]Formulario PPGR1'!#REF!)</f>
        <v>#REF!</v>
      </c>
      <c r="F213" s="131" t="e">
        <f>IF(Tabla1[[#This Row],[Código_Actividad]]="","",'[1]Formulario PPGR1'!#REF!)</f>
        <v>#REF!</v>
      </c>
      <c r="G213" s="141" t="s">
        <v>600</v>
      </c>
      <c r="H213" s="133" t="str">
        <f>IFERROR(VLOOKUP(Tabla1[[#This Row],[Código_Actividad]],'[1]Formulario PPGR2'!$H$8:$I$1048576,2,FALSE),"")</f>
        <v>Elaboración y análisis de los estados financieros del CEAS</v>
      </c>
      <c r="I213" s="134">
        <f>IFERROR(VLOOKUP(Tabla1[[#This Row],[Código_Actividad]],[1]!Tabla2[[Código]:[Total de Acciones ]],15,FALSE),"")</f>
        <v>12</v>
      </c>
      <c r="J213" s="131" t="s">
        <v>671</v>
      </c>
      <c r="K213" s="131" t="str">
        <f>IFERROR(VLOOKUP($J213,[5]LSIns!$B$5:$C$45,2,FALSE),"")</f>
        <v>lsUtilesdeOficina</v>
      </c>
      <c r="L213" s="133" t="s">
        <v>677</v>
      </c>
      <c r="M213" s="131" t="str">
        <f>IFERROR(VLOOKUP($L213,[6]Insumos!$C$2:$F$517,2,FALSE),"")</f>
        <v>unidad</v>
      </c>
      <c r="N213" s="136">
        <v>5</v>
      </c>
      <c r="O213" s="139">
        <f>IFERROR(VLOOKUP($L213,[6]Insumos!$C$2:$F$517,3,FALSE),"")</f>
        <v>2700.0050000000001</v>
      </c>
      <c r="P213" s="138">
        <f>+Tabla1[[#This Row],[Precio Unitario]]*Tabla1[[#This Row],[Cantidad de Insumos]]</f>
        <v>13500.025000000001</v>
      </c>
      <c r="Q213" s="140" t="str">
        <f>IFERROR(VLOOKUP($L213,[6]Insumos!$C$2:$F$517,4,FALSE),"")</f>
        <v xml:space="preserve">2.3.9.2.01 </v>
      </c>
      <c r="R213" s="135" t="s">
        <v>670</v>
      </c>
    </row>
    <row r="214" spans="2:18" x14ac:dyDescent="0.25">
      <c r="B214" s="131" t="e">
        <f>IF(Tabla1[[#This Row],[Código_Actividad]]="","",CONCATENATE(Tabla1[[#This Row],[POA]],".",Tabla1[[#This Row],[SRS]],".",Tabla1[[#This Row],[AREA]],".",Tabla1[[#This Row],[TIPO]]))</f>
        <v>#REF!</v>
      </c>
      <c r="C214" s="131" t="e">
        <f>IF(Tabla1[[#This Row],[Código_Actividad]]="","",'[1]Formulario PPGR1'!#REF!)</f>
        <v>#REF!</v>
      </c>
      <c r="D214" s="131" t="e">
        <f>IF(Tabla1[[#This Row],[Código_Actividad]]="","",'[1]Formulario PPGR1'!#REF!)</f>
        <v>#REF!</v>
      </c>
      <c r="E214" s="131" t="e">
        <f>IF(Tabla1[[#This Row],[Código_Actividad]]="","",'[1]Formulario PPGR1'!#REF!)</f>
        <v>#REF!</v>
      </c>
      <c r="F214" s="131" t="e">
        <f>IF(Tabla1[[#This Row],[Código_Actividad]]="","",'[1]Formulario PPGR1'!#REF!)</f>
        <v>#REF!</v>
      </c>
      <c r="G214" s="141" t="s">
        <v>604</v>
      </c>
      <c r="H214" s="133" t="str">
        <f>IFERROR(VLOOKUP(Tabla1[[#This Row],[Código_Actividad]],'[1]Formulario PPGR2'!$H$8:$I$1048576,2,FALSE),"")</f>
        <v>Autoevaluación de las NOBACI</v>
      </c>
      <c r="I214" s="134">
        <f>IFERROR(VLOOKUP(Tabla1[[#This Row],[Código_Actividad]],[1]!Tabla2[[Código]:[Total de Acciones ]],15,FALSE),"")</f>
        <v>1</v>
      </c>
      <c r="J214" s="131" t="s">
        <v>668</v>
      </c>
      <c r="K214" s="131" t="str">
        <f>IFERROR(VLOOKUP($J214,[5]LSIns!$B$5:$C$45,2,FALSE),"")</f>
        <v>lsProductosdePapel</v>
      </c>
      <c r="L214" s="133" t="s">
        <v>669</v>
      </c>
      <c r="M214" s="131" t="str">
        <f>IFERROR(VLOOKUP($L214,[6]Insumos!$C$2:$F$517,2,FALSE),"")</f>
        <v>resma</v>
      </c>
      <c r="N214" s="136">
        <v>1</v>
      </c>
      <c r="O214" s="139">
        <f>IFERROR(VLOOKUP($L214,[6]Insumos!$C$2:$F$517,3,FALSE),"")</f>
        <v>139.24</v>
      </c>
      <c r="P214" s="138">
        <f>+Tabla1[[#This Row],[Precio Unitario]]*Tabla1[[#This Row],[Cantidad de Insumos]]</f>
        <v>139.24</v>
      </c>
      <c r="Q214" s="140" t="str">
        <f>IFERROR(VLOOKUP($L214,[6]Insumos!$C$2:$F$517,4,FALSE),"")</f>
        <v>2.3.3.1.01</v>
      </c>
      <c r="R214" s="135" t="s">
        <v>670</v>
      </c>
    </row>
    <row r="215" spans="2:18" ht="25.5" x14ac:dyDescent="0.25">
      <c r="B215" s="131" t="e">
        <f>IF(Tabla1[[#This Row],[Código_Actividad]]="","",CONCATENATE(Tabla1[[#This Row],[POA]],".",Tabla1[[#This Row],[SRS]],".",Tabla1[[#This Row],[AREA]],".",Tabla1[[#This Row],[TIPO]]))</f>
        <v>#REF!</v>
      </c>
      <c r="C215" s="131" t="e">
        <f>IF(Tabla1[[#This Row],[Código_Actividad]]="","",'[1]Formulario PPGR1'!#REF!)</f>
        <v>#REF!</v>
      </c>
      <c r="D215" s="131" t="e">
        <f>IF(Tabla1[[#This Row],[Código_Actividad]]="","",'[1]Formulario PPGR1'!#REF!)</f>
        <v>#REF!</v>
      </c>
      <c r="E215" s="131" t="e">
        <f>IF(Tabla1[[#This Row],[Código_Actividad]]="","",'[1]Formulario PPGR1'!#REF!)</f>
        <v>#REF!</v>
      </c>
      <c r="F215" s="131" t="e">
        <f>IF(Tabla1[[#This Row],[Código_Actividad]]="","",'[1]Formulario PPGR1'!#REF!)</f>
        <v>#REF!</v>
      </c>
      <c r="G215" s="141" t="s">
        <v>604</v>
      </c>
      <c r="H215" s="133" t="str">
        <f>IFERROR(VLOOKUP(Tabla1[[#This Row],[Código_Actividad]],'[1]Formulario PPGR2'!$H$8:$I$1048576,2,FALSE),"")</f>
        <v>Autoevaluación de las NOBACI</v>
      </c>
      <c r="I215" s="134">
        <f>IFERROR(VLOOKUP(Tabla1[[#This Row],[Código_Actividad]],[1]!Tabla2[[Código]:[Total de Acciones ]],15,FALSE),"")</f>
        <v>1</v>
      </c>
      <c r="J215" s="131" t="s">
        <v>673</v>
      </c>
      <c r="K215" s="131" t="str">
        <f>IFERROR(VLOOKUP($J215,[5]LSIns!$B$5:$C$45,2,FALSE),"")</f>
        <v>lsAlimentosyBebidas</v>
      </c>
      <c r="L215" s="133" t="s">
        <v>709</v>
      </c>
      <c r="M215" s="131" t="str">
        <f>IFERROR(VLOOKUP($L215,[6]Insumos!$C$2:$F$517,2,FALSE),"")</f>
        <v>unidad</v>
      </c>
      <c r="N215" s="136">
        <v>4</v>
      </c>
      <c r="O215" s="139">
        <f>IFERROR(VLOOKUP($L215,[6]Insumos!$C$2:$F$517,3,FALSE),"")</f>
        <v>10133.5</v>
      </c>
      <c r="P215" s="138">
        <f>+Tabla1[[#This Row],[Precio Unitario]]*Tabla1[[#This Row],[Cantidad de Insumos]]</f>
        <v>40534</v>
      </c>
      <c r="Q215" s="140" t="str">
        <f>IFERROR(VLOOKUP($L215,[6]Insumos!$C$2:$F$517,4,FALSE),"")</f>
        <v>2.3.1.1.01</v>
      </c>
      <c r="R215" s="135" t="s">
        <v>670</v>
      </c>
    </row>
    <row r="216" spans="2:18" x14ac:dyDescent="0.25">
      <c r="B216" s="131" t="e">
        <f>IF(Tabla1[[#This Row],[Código_Actividad]]="","",CONCATENATE(Tabla1[[#This Row],[POA]],".",Tabla1[[#This Row],[SRS]],".",Tabla1[[#This Row],[AREA]],".",Tabla1[[#This Row],[TIPO]]))</f>
        <v>#REF!</v>
      </c>
      <c r="C216" s="131" t="e">
        <f>IF(Tabla1[[#This Row],[Código_Actividad]]="","",'[1]Formulario PPGR1'!#REF!)</f>
        <v>#REF!</v>
      </c>
      <c r="D216" s="131" t="e">
        <f>IF(Tabla1[[#This Row],[Código_Actividad]]="","",'[1]Formulario PPGR1'!#REF!)</f>
        <v>#REF!</v>
      </c>
      <c r="E216" s="131" t="e">
        <f>IF(Tabla1[[#This Row],[Código_Actividad]]="","",'[1]Formulario PPGR1'!#REF!)</f>
        <v>#REF!</v>
      </c>
      <c r="F216" s="131" t="e">
        <f>IF(Tabla1[[#This Row],[Código_Actividad]]="","",'[1]Formulario PPGR1'!#REF!)</f>
        <v>#REF!</v>
      </c>
      <c r="G216" s="141" t="s">
        <v>604</v>
      </c>
      <c r="H216" s="133" t="str">
        <f>IFERROR(VLOOKUP(Tabla1[[#This Row],[Código_Actividad]],'[1]Formulario PPGR2'!$H$8:$I$1048576,2,FALSE),"")</f>
        <v>Autoevaluación de las NOBACI</v>
      </c>
      <c r="I216" s="134">
        <f>IFERROR(VLOOKUP(Tabla1[[#This Row],[Código_Actividad]],[1]!Tabla2[[Código]:[Total de Acciones ]],15,FALSE),"")</f>
        <v>1</v>
      </c>
      <c r="J216" s="131" t="s">
        <v>671</v>
      </c>
      <c r="K216" s="131" t="str">
        <f>IFERROR(VLOOKUP($J216,[5]LSIns!$B$5:$C$45,2,FALSE),"")</f>
        <v>lsUtilesdeOficina</v>
      </c>
      <c r="L216" s="133" t="s">
        <v>704</v>
      </c>
      <c r="M216" s="131" t="str">
        <f>IFERROR(VLOOKUP($L216,[6]Insumos!$C$2:$F$517,2,FALSE),"")</f>
        <v>Caja</v>
      </c>
      <c r="N216" s="136">
        <v>4</v>
      </c>
      <c r="O216" s="139">
        <f>IFERROR(VLOOKUP($L216,[6]Insumos!$C$2:$F$517,3,FALSE),"")</f>
        <v>36</v>
      </c>
      <c r="P216" s="138">
        <f>+Tabla1[[#This Row],[Precio Unitario]]*Tabla1[[#This Row],[Cantidad de Insumos]]</f>
        <v>144</v>
      </c>
      <c r="Q216" s="140" t="str">
        <f>IFERROR(VLOOKUP($L216,[6]Insumos!$C$2:$F$517,4,FALSE),"")</f>
        <v xml:space="preserve">2.3.9.2.01 </v>
      </c>
      <c r="R216" s="135" t="s">
        <v>670</v>
      </c>
    </row>
    <row r="217" spans="2:18" x14ac:dyDescent="0.25">
      <c r="B217" s="131" t="e">
        <f>IF(Tabla1[[#This Row],[Código_Actividad]]="","",CONCATENATE(Tabla1[[#This Row],[POA]],".",Tabla1[[#This Row],[SRS]],".",Tabla1[[#This Row],[AREA]],".",Tabla1[[#This Row],[TIPO]]))</f>
        <v>#REF!</v>
      </c>
      <c r="C217" s="131" t="e">
        <f>IF(Tabla1[[#This Row],[Código_Actividad]]="","",'[1]Formulario PPGR1'!#REF!)</f>
        <v>#REF!</v>
      </c>
      <c r="D217" s="131" t="e">
        <f>IF(Tabla1[[#This Row],[Código_Actividad]]="","",'[1]Formulario PPGR1'!#REF!)</f>
        <v>#REF!</v>
      </c>
      <c r="E217" s="131" t="e">
        <f>IF(Tabla1[[#This Row],[Código_Actividad]]="","",'[1]Formulario PPGR1'!#REF!)</f>
        <v>#REF!</v>
      </c>
      <c r="F217" s="131" t="e">
        <f>IF(Tabla1[[#This Row],[Código_Actividad]]="","",'[1]Formulario PPGR1'!#REF!)</f>
        <v>#REF!</v>
      </c>
      <c r="G217" s="141" t="s">
        <v>604</v>
      </c>
      <c r="H217" s="133" t="str">
        <f>IFERROR(VLOOKUP(Tabla1[[#This Row],[Código_Actividad]],'[1]Formulario PPGR2'!$H$8:$I$1048576,2,FALSE),"")</f>
        <v>Autoevaluación de las NOBACI</v>
      </c>
      <c r="I217" s="134">
        <f>IFERROR(VLOOKUP(Tabla1[[#This Row],[Código_Actividad]],[1]!Tabla2[[Código]:[Total de Acciones ]],15,FALSE),"")</f>
        <v>1</v>
      </c>
      <c r="J217" s="131" t="s">
        <v>668</v>
      </c>
      <c r="K217" s="131" t="str">
        <f>IFERROR(VLOOKUP($J217,[5]LSIns!$B$5:$C$45,2,FALSE),"")</f>
        <v>lsProductosdePapel</v>
      </c>
      <c r="L217" s="133" t="s">
        <v>698</v>
      </c>
      <c r="M217" s="131" t="str">
        <f>IFERROR(VLOOKUP($L217,[6]Insumos!$C$2:$F$517,2,FALSE),"")</f>
        <v>Caja</v>
      </c>
      <c r="N217" s="136">
        <v>1</v>
      </c>
      <c r="O217" s="139">
        <f>IFERROR(VLOOKUP($L217,[6]Insumos!$C$2:$F$517,3,FALSE),"")</f>
        <v>175.82</v>
      </c>
      <c r="P217" s="138">
        <f>+Tabla1[[#This Row],[Precio Unitario]]*Tabla1[[#This Row],[Cantidad de Insumos]]</f>
        <v>175.82</v>
      </c>
      <c r="Q217" s="140" t="str">
        <f>IFERROR(VLOOKUP($L217,[6]Insumos!$C$2:$F$517,4,FALSE),"")</f>
        <v>2.3.3.2.01</v>
      </c>
      <c r="R217" s="135" t="s">
        <v>670</v>
      </c>
    </row>
    <row r="218" spans="2:18" x14ac:dyDescent="0.25">
      <c r="B218" s="131" t="e">
        <f>IF(Tabla1[[#This Row],[Código_Actividad]]="","",CONCATENATE(Tabla1[[#This Row],[POA]],".",Tabla1[[#This Row],[SRS]],".",Tabla1[[#This Row],[AREA]],".",Tabla1[[#This Row],[TIPO]]))</f>
        <v>#REF!</v>
      </c>
      <c r="C218" s="131" t="e">
        <f>IF(Tabla1[[#This Row],[Código_Actividad]]="","",'[1]Formulario PPGR1'!#REF!)</f>
        <v>#REF!</v>
      </c>
      <c r="D218" s="131" t="e">
        <f>IF(Tabla1[[#This Row],[Código_Actividad]]="","",'[1]Formulario PPGR1'!#REF!)</f>
        <v>#REF!</v>
      </c>
      <c r="E218" s="131" t="e">
        <f>IF(Tabla1[[#This Row],[Código_Actividad]]="","",'[1]Formulario PPGR1'!#REF!)</f>
        <v>#REF!</v>
      </c>
      <c r="F218" s="131" t="e">
        <f>IF(Tabla1[[#This Row],[Código_Actividad]]="","",'[1]Formulario PPGR1'!#REF!)</f>
        <v>#REF!</v>
      </c>
      <c r="G218" s="141" t="s">
        <v>606</v>
      </c>
      <c r="H218" s="133" t="str">
        <f>IFERROR(VLOOKUP(Tabla1[[#This Row],[Código_Actividad]],'[1]Formulario PPGR2'!$H$8:$I$1048576,2,FALSE),"")</f>
        <v>Elaboración del Plan de Mejora de las NOBACI</v>
      </c>
      <c r="I218" s="134">
        <f>IFERROR(VLOOKUP(Tabla1[[#This Row],[Código_Actividad]],[1]!Tabla2[[Código]:[Total de Acciones ]],15,FALSE),"")</f>
        <v>1</v>
      </c>
      <c r="J218" s="131" t="s">
        <v>668</v>
      </c>
      <c r="K218" s="131" t="str">
        <f>IFERROR(VLOOKUP($J218,[5]LSIns!$B$5:$C$45,2,FALSE),"")</f>
        <v>lsProductosdePapel</v>
      </c>
      <c r="L218" s="133" t="s">
        <v>698</v>
      </c>
      <c r="M218" s="131" t="str">
        <f>IFERROR(VLOOKUP($L218,[6]Insumos!$C$2:$F$517,2,FALSE),"")</f>
        <v>Caja</v>
      </c>
      <c r="N218" s="136">
        <v>1</v>
      </c>
      <c r="O218" s="139">
        <f>IFERROR(VLOOKUP($L218,[6]Insumos!$C$2:$F$517,3,FALSE),"")</f>
        <v>175.82</v>
      </c>
      <c r="P218" s="138">
        <f>+Tabla1[[#This Row],[Precio Unitario]]*Tabla1[[#This Row],[Cantidad de Insumos]]</f>
        <v>175.82</v>
      </c>
      <c r="Q218" s="140" t="str">
        <f>IFERROR(VLOOKUP($L218,[6]Insumos!$C$2:$F$517,4,FALSE),"")</f>
        <v>2.3.3.2.01</v>
      </c>
      <c r="R218" s="135" t="s">
        <v>670</v>
      </c>
    </row>
    <row r="219" spans="2:18" x14ac:dyDescent="0.25">
      <c r="B219" s="131" t="e">
        <f>IF(Tabla1[[#This Row],[Código_Actividad]]="","",CONCATENATE(Tabla1[[#This Row],[POA]],".",Tabla1[[#This Row],[SRS]],".",Tabla1[[#This Row],[AREA]],".",Tabla1[[#This Row],[TIPO]]))</f>
        <v>#REF!</v>
      </c>
      <c r="C219" s="131" t="e">
        <f>IF(Tabla1[[#This Row],[Código_Actividad]]="","",'[1]Formulario PPGR1'!#REF!)</f>
        <v>#REF!</v>
      </c>
      <c r="D219" s="131" t="e">
        <f>IF(Tabla1[[#This Row],[Código_Actividad]]="","",'[1]Formulario PPGR1'!#REF!)</f>
        <v>#REF!</v>
      </c>
      <c r="E219" s="131" t="e">
        <f>IF(Tabla1[[#This Row],[Código_Actividad]]="","",'[1]Formulario PPGR1'!#REF!)</f>
        <v>#REF!</v>
      </c>
      <c r="F219" s="131" t="e">
        <f>IF(Tabla1[[#This Row],[Código_Actividad]]="","",'[1]Formulario PPGR1'!#REF!)</f>
        <v>#REF!</v>
      </c>
      <c r="G219" s="141" t="s">
        <v>606</v>
      </c>
      <c r="H219" s="133" t="str">
        <f>IFERROR(VLOOKUP(Tabla1[[#This Row],[Código_Actividad]],'[1]Formulario PPGR2'!$H$8:$I$1048576,2,FALSE),"")</f>
        <v>Elaboración del Plan de Mejora de las NOBACI</v>
      </c>
      <c r="I219" s="134">
        <f>IFERROR(VLOOKUP(Tabla1[[#This Row],[Código_Actividad]],[1]!Tabla2[[Código]:[Total de Acciones ]],15,FALSE),"")</f>
        <v>1</v>
      </c>
      <c r="J219" s="131" t="s">
        <v>668</v>
      </c>
      <c r="K219" s="131" t="str">
        <f>IFERROR(VLOOKUP($J219,[5]LSIns!$B$5:$C$45,2,FALSE),"")</f>
        <v>lsProductosdePapel</v>
      </c>
      <c r="L219" s="133" t="s">
        <v>669</v>
      </c>
      <c r="M219" s="131" t="str">
        <f>IFERROR(VLOOKUP($L219,[6]Insumos!$C$2:$F$517,2,FALSE),"")</f>
        <v>resma</v>
      </c>
      <c r="N219" s="136">
        <v>1</v>
      </c>
      <c r="O219" s="139">
        <f>IFERROR(VLOOKUP($L219,[6]Insumos!$C$2:$F$517,3,FALSE),"")</f>
        <v>139.24</v>
      </c>
      <c r="P219" s="138">
        <f>+Tabla1[[#This Row],[Precio Unitario]]*Tabla1[[#This Row],[Cantidad de Insumos]]</f>
        <v>139.24</v>
      </c>
      <c r="Q219" s="140" t="str">
        <f>IFERROR(VLOOKUP($L219,[6]Insumos!$C$2:$F$517,4,FALSE),"")</f>
        <v>2.3.3.1.01</v>
      </c>
      <c r="R219" s="135" t="s">
        <v>670</v>
      </c>
    </row>
    <row r="220" spans="2:18" ht="25.5" x14ac:dyDescent="0.25">
      <c r="B220" s="131" t="e">
        <f>IF(Tabla1[[#This Row],[Código_Actividad]]="","",CONCATENATE(Tabla1[[#This Row],[POA]],".",Tabla1[[#This Row],[SRS]],".",Tabla1[[#This Row],[AREA]],".",Tabla1[[#This Row],[TIPO]]))</f>
        <v>#REF!</v>
      </c>
      <c r="C220" s="131" t="e">
        <f>IF(Tabla1[[#This Row],[Código_Actividad]]="","",'[1]Formulario PPGR1'!#REF!)</f>
        <v>#REF!</v>
      </c>
      <c r="D220" s="131" t="e">
        <f>IF(Tabla1[[#This Row],[Código_Actividad]]="","",'[1]Formulario PPGR1'!#REF!)</f>
        <v>#REF!</v>
      </c>
      <c r="E220" s="131" t="e">
        <f>IF(Tabla1[[#This Row],[Código_Actividad]]="","",'[1]Formulario PPGR1'!#REF!)</f>
        <v>#REF!</v>
      </c>
      <c r="F220" s="131" t="e">
        <f>IF(Tabla1[[#This Row],[Código_Actividad]]="","",'[1]Formulario PPGR1'!#REF!)</f>
        <v>#REF!</v>
      </c>
      <c r="G220" s="141" t="s">
        <v>606</v>
      </c>
      <c r="H220" s="133" t="str">
        <f>IFERROR(VLOOKUP(Tabla1[[#This Row],[Código_Actividad]],'[1]Formulario PPGR2'!$H$8:$I$1048576,2,FALSE),"")</f>
        <v>Elaboración del Plan de Mejora de las NOBACI</v>
      </c>
      <c r="I220" s="134">
        <f>IFERROR(VLOOKUP(Tabla1[[#This Row],[Código_Actividad]],[1]!Tabla2[[Código]:[Total de Acciones ]],15,FALSE),"")</f>
        <v>1</v>
      </c>
      <c r="J220" s="131" t="s">
        <v>673</v>
      </c>
      <c r="K220" s="131" t="str">
        <f>IFERROR(VLOOKUP($J220,[5]LSIns!$B$5:$C$45,2,FALSE),"")</f>
        <v>lsAlimentosyBebidas</v>
      </c>
      <c r="L220" s="133" t="s">
        <v>709</v>
      </c>
      <c r="M220" s="131" t="str">
        <f>IFERROR(VLOOKUP($L220,[6]Insumos!$C$2:$F$517,2,FALSE),"")</f>
        <v>unidad</v>
      </c>
      <c r="N220" s="136">
        <v>6</v>
      </c>
      <c r="O220" s="139">
        <f>IFERROR(VLOOKUP($L220,[6]Insumos!$C$2:$F$517,3,FALSE),"")</f>
        <v>10133.5</v>
      </c>
      <c r="P220" s="138">
        <f>+Tabla1[[#This Row],[Precio Unitario]]*Tabla1[[#This Row],[Cantidad de Insumos]]</f>
        <v>60801</v>
      </c>
      <c r="Q220" s="140" t="str">
        <f>IFERROR(VLOOKUP($L220,[6]Insumos!$C$2:$F$517,4,FALSE),"")</f>
        <v>2.3.1.1.01</v>
      </c>
      <c r="R220" s="135" t="s">
        <v>670</v>
      </c>
    </row>
    <row r="221" spans="2:18" x14ac:dyDescent="0.25">
      <c r="B221" s="131" t="e">
        <f>IF(Tabla1[[#This Row],[Código_Actividad]]="","",CONCATENATE(Tabla1[[#This Row],[POA]],".",Tabla1[[#This Row],[SRS]],".",Tabla1[[#This Row],[AREA]],".",Tabla1[[#This Row],[TIPO]]))</f>
        <v>#REF!</v>
      </c>
      <c r="C221" s="131" t="e">
        <f>IF(Tabla1[[#This Row],[Código_Actividad]]="","",'[1]Formulario PPGR1'!#REF!)</f>
        <v>#REF!</v>
      </c>
      <c r="D221" s="131" t="e">
        <f>IF(Tabla1[[#This Row],[Código_Actividad]]="","",'[1]Formulario PPGR1'!#REF!)</f>
        <v>#REF!</v>
      </c>
      <c r="E221" s="131" t="e">
        <f>IF(Tabla1[[#This Row],[Código_Actividad]]="","",'[1]Formulario PPGR1'!#REF!)</f>
        <v>#REF!</v>
      </c>
      <c r="F221" s="131" t="e">
        <f>IF(Tabla1[[#This Row],[Código_Actividad]]="","",'[1]Formulario PPGR1'!#REF!)</f>
        <v>#REF!</v>
      </c>
      <c r="G221" s="141" t="s">
        <v>606</v>
      </c>
      <c r="H221" s="133" t="str">
        <f>IFERROR(VLOOKUP(Tabla1[[#This Row],[Código_Actividad]],'[1]Formulario PPGR2'!$H$8:$I$1048576,2,FALSE),"")</f>
        <v>Elaboración del Plan de Mejora de las NOBACI</v>
      </c>
      <c r="I221" s="134">
        <f>IFERROR(VLOOKUP(Tabla1[[#This Row],[Código_Actividad]],[1]!Tabla2[[Código]:[Total de Acciones ]],15,FALSE),"")</f>
        <v>1</v>
      </c>
      <c r="J221" s="131" t="s">
        <v>671</v>
      </c>
      <c r="K221" s="131" t="str">
        <f>IFERROR(VLOOKUP($J221,[5]LSIns!$B$5:$C$45,2,FALSE),"")</f>
        <v>lsUtilesdeOficina</v>
      </c>
      <c r="L221" s="133" t="s">
        <v>704</v>
      </c>
      <c r="M221" s="131" t="str">
        <f>IFERROR(VLOOKUP($L221,[6]Insumos!$C$2:$F$517,2,FALSE),"")</f>
        <v>Caja</v>
      </c>
      <c r="N221" s="136">
        <v>1</v>
      </c>
      <c r="O221" s="139">
        <f>IFERROR(VLOOKUP($L221,[6]Insumos!$C$2:$F$517,3,FALSE),"")</f>
        <v>36</v>
      </c>
      <c r="P221" s="138">
        <f>+Tabla1[[#This Row],[Precio Unitario]]*Tabla1[[#This Row],[Cantidad de Insumos]]</f>
        <v>36</v>
      </c>
      <c r="Q221" s="140" t="str">
        <f>IFERROR(VLOOKUP($L221,[6]Insumos!$C$2:$F$517,4,FALSE),"")</f>
        <v xml:space="preserve">2.3.9.2.01 </v>
      </c>
      <c r="R221" s="135" t="s">
        <v>670</v>
      </c>
    </row>
    <row r="222" spans="2:18" ht="14.25" customHeight="1" x14ac:dyDescent="0.25">
      <c r="B222" s="131" t="e">
        <f>IF(Tabla1[[#This Row],[Código_Actividad]]="","",CONCATENATE(Tabla1[[#This Row],[POA]],".",Tabla1[[#This Row],[SRS]],".",Tabla1[[#This Row],[AREA]],".",Tabla1[[#This Row],[TIPO]]))</f>
        <v>#REF!</v>
      </c>
      <c r="C222" s="131" t="e">
        <f>IF(Tabla1[[#This Row],[Código_Actividad]]="","",'[1]Formulario PPGR1'!#REF!)</f>
        <v>#REF!</v>
      </c>
      <c r="D222" s="131" t="e">
        <f>IF(Tabla1[[#This Row],[Código_Actividad]]="","",'[1]Formulario PPGR1'!#REF!)</f>
        <v>#REF!</v>
      </c>
      <c r="E222" s="131" t="e">
        <f>IF(Tabla1[[#This Row],[Código_Actividad]]="","",'[1]Formulario PPGR1'!#REF!)</f>
        <v>#REF!</v>
      </c>
      <c r="F222" s="131" t="e">
        <f>IF(Tabla1[[#This Row],[Código_Actividad]]="","",'[1]Formulario PPGR1'!#REF!)</f>
        <v>#REF!</v>
      </c>
      <c r="G222" s="141" t="s">
        <v>606</v>
      </c>
      <c r="H222" s="133" t="str">
        <f>IFERROR(VLOOKUP(Tabla1[[#This Row],[Código_Actividad]],'[1]Formulario PPGR2'!$H$8:$I$1048576,2,FALSE),"")</f>
        <v>Elaboración del Plan de Mejora de las NOBACI</v>
      </c>
      <c r="I222" s="134">
        <f>IFERROR(VLOOKUP(Tabla1[[#This Row],[Código_Actividad]],[1]!Tabla2[[Código]:[Total de Acciones ]],15,FALSE),"")</f>
        <v>1</v>
      </c>
      <c r="J222" s="131" t="s">
        <v>671</v>
      </c>
      <c r="K222" s="131" t="str">
        <f>IFERROR(VLOOKUP($J222,[5]LSIns!$B$5:$C$45,2,FALSE),"")</f>
        <v>lsUtilesdeOficina</v>
      </c>
      <c r="L222" s="133" t="s">
        <v>677</v>
      </c>
      <c r="M222" s="131" t="str">
        <f>IFERROR(VLOOKUP($L222,[6]Insumos!$C$2:$F$517,2,FALSE),"")</f>
        <v>unidad</v>
      </c>
      <c r="N222" s="136">
        <v>1</v>
      </c>
      <c r="O222" s="139">
        <f>IFERROR(VLOOKUP($L222,[6]Insumos!$C$2:$F$517,3,FALSE),"")</f>
        <v>2700.0050000000001</v>
      </c>
      <c r="P222" s="138">
        <f>+Tabla1[[#This Row],[Precio Unitario]]*Tabla1[[#This Row],[Cantidad de Insumos]]</f>
        <v>2700.0050000000001</v>
      </c>
      <c r="Q222" s="140" t="str">
        <f>IFERROR(VLOOKUP($L222,[6]Insumos!$C$2:$F$517,4,FALSE),"")</f>
        <v xml:space="preserve">2.3.9.2.01 </v>
      </c>
      <c r="R222" s="135" t="s">
        <v>670</v>
      </c>
    </row>
    <row r="223" spans="2:18" ht="26.25" customHeight="1" x14ac:dyDescent="0.25">
      <c r="B223" s="131" t="e">
        <f>IF(Tabla1[[#This Row],[Código_Actividad]]="","",CONCATENATE(Tabla1[[#This Row],[POA]],".",Tabla1[[#This Row],[SRS]],".",Tabla1[[#This Row],[AREA]],".",Tabla1[[#This Row],[TIPO]]))</f>
        <v>#REF!</v>
      </c>
      <c r="C223" s="131" t="e">
        <f>IF(Tabla1[[#This Row],[Código_Actividad]]="","",'[1]Formulario PPGR1'!#REF!)</f>
        <v>#REF!</v>
      </c>
      <c r="D223" s="131" t="e">
        <f>IF(Tabla1[[#This Row],[Código_Actividad]]="","",'[1]Formulario PPGR1'!#REF!)</f>
        <v>#REF!</v>
      </c>
      <c r="E223" s="131" t="e">
        <f>IF(Tabla1[[#This Row],[Código_Actividad]]="","",'[1]Formulario PPGR1'!#REF!)</f>
        <v>#REF!</v>
      </c>
      <c r="F223" s="131" t="e">
        <f>IF(Tabla1[[#This Row],[Código_Actividad]]="","",'[1]Formulario PPGR1'!#REF!)</f>
        <v>#REF!</v>
      </c>
      <c r="G223" s="141" t="s">
        <v>608</v>
      </c>
      <c r="H223" s="133" t="str">
        <f>IFERROR(VLOOKUP(Tabla1[[#This Row],[Código_Actividad]],'[1]Formulario PPGR2'!$H$8:$I$1048576,2,FALSE),"")</f>
        <v>Seguimiento a la ejecución del plan de mejora de la NOBACI</v>
      </c>
      <c r="I223" s="134">
        <f>IFERROR(VLOOKUP(Tabla1[[#This Row],[Código_Actividad]],[1]!Tabla2[[Código]:[Total de Acciones ]],15,FALSE),"")</f>
        <v>2</v>
      </c>
      <c r="J223" s="131" t="s">
        <v>673</v>
      </c>
      <c r="K223" s="131" t="str">
        <f>IFERROR(VLOOKUP($J223,[5]LSIns!$B$5:$C$45,2,FALSE),"")</f>
        <v>lsAlimentosyBebidas</v>
      </c>
      <c r="L223" s="133" t="s">
        <v>674</v>
      </c>
      <c r="M223" s="131" t="str">
        <f>IFERROR(VLOOKUP($L223,[6]Insumos!$C$2:$F$517,2,FALSE),"")</f>
        <v>unidad</v>
      </c>
      <c r="N223" s="136">
        <v>2</v>
      </c>
      <c r="O223" s="139">
        <f>IFERROR(VLOOKUP($L223,[6]Insumos!$C$2:$F$517,3,FALSE),"")</f>
        <v>5000.5</v>
      </c>
      <c r="P223" s="138">
        <f>+Tabla1[[#This Row],[Precio Unitario]]*Tabla1[[#This Row],[Cantidad de Insumos]]</f>
        <v>10001</v>
      </c>
      <c r="Q223" s="140" t="str">
        <f>IFERROR(VLOOKUP($L223,[6]Insumos!$C$2:$F$517,4,FALSE),"")</f>
        <v>2.3.1.1.01</v>
      </c>
      <c r="R223" s="135" t="s">
        <v>670</v>
      </c>
    </row>
    <row r="224" spans="2:18" ht="28.5" customHeight="1" x14ac:dyDescent="0.25">
      <c r="B224" s="131" t="e">
        <f>IF(Tabla1[[#This Row],[Código_Actividad]]="","",CONCATENATE(Tabla1[[#This Row],[POA]],".",Tabla1[[#This Row],[SRS]],".",Tabla1[[#This Row],[AREA]],".",Tabla1[[#This Row],[TIPO]]))</f>
        <v>#REF!</v>
      </c>
      <c r="C224" s="131" t="e">
        <f>IF(Tabla1[[#This Row],[Código_Actividad]]="","",'[1]Formulario PPGR1'!#REF!)</f>
        <v>#REF!</v>
      </c>
      <c r="D224" s="131" t="e">
        <f>IF(Tabla1[[#This Row],[Código_Actividad]]="","",'[1]Formulario PPGR1'!#REF!)</f>
        <v>#REF!</v>
      </c>
      <c r="E224" s="131" t="e">
        <f>IF(Tabla1[[#This Row],[Código_Actividad]]="","",'[1]Formulario PPGR1'!#REF!)</f>
        <v>#REF!</v>
      </c>
      <c r="F224" s="131" t="e">
        <f>IF(Tabla1[[#This Row],[Código_Actividad]]="","",'[1]Formulario PPGR1'!#REF!)</f>
        <v>#REF!</v>
      </c>
      <c r="G224" s="141" t="s">
        <v>618</v>
      </c>
      <c r="H224" s="133" t="str">
        <f>IFERROR(VLOOKUP(Tabla1[[#This Row],[Código_Actividad]],'[1]Formulario PPGR2'!$H$8:$I$1048576,2,FALSE),"")</f>
        <v>Actualización trimestral del Inventario SRS</v>
      </c>
      <c r="I224" s="134">
        <f>IFERROR(VLOOKUP(Tabla1[[#This Row],[Código_Actividad]],[1]!Tabla2[[Código]:[Total de Acciones ]],15,FALSE),"")</f>
        <v>2</v>
      </c>
      <c r="J224" s="131" t="s">
        <v>665</v>
      </c>
      <c r="K224" s="131"/>
      <c r="L224" s="133" t="s">
        <v>666</v>
      </c>
      <c r="M224" s="131" t="str">
        <f>IFERROR(VLOOKUP($L224,[6]Insumos!$C$2:$F$517,2,FALSE),"")</f>
        <v>galon</v>
      </c>
      <c r="N224" s="136">
        <v>250</v>
      </c>
      <c r="O224" s="139">
        <f>IFERROR(VLOOKUP($L224,[6]Insumos!$C$2:$F$517,3,FALSE),"")</f>
        <v>197</v>
      </c>
      <c r="P224" s="138">
        <f>+Tabla1[[#This Row],[Precio Unitario]]*Tabla1[[#This Row],[Cantidad de Insumos]]</f>
        <v>49250</v>
      </c>
      <c r="Q224" s="140" t="str">
        <f>IFERROR(VLOOKUP($L224,[6]Insumos!$C$2:$F$517,4,FALSE),"")</f>
        <v>2.3.7.1.02</v>
      </c>
      <c r="R224" s="135" t="s">
        <v>667</v>
      </c>
    </row>
    <row r="225" spans="2:18" x14ac:dyDescent="0.25">
      <c r="B225" s="131" t="e">
        <f>IF(Tabla1[[#This Row],[Código_Actividad]]="","",CONCATENATE(Tabla1[[#This Row],[POA]],".",Tabla1[[#This Row],[SRS]],".",Tabla1[[#This Row],[AREA]],".",Tabla1[[#This Row],[TIPO]]))</f>
        <v>#REF!</v>
      </c>
      <c r="C225" s="131" t="e">
        <f>IF(Tabla1[[#This Row],[Código_Actividad]]="","",'[1]Formulario PPGR1'!#REF!)</f>
        <v>#REF!</v>
      </c>
      <c r="D225" s="131" t="e">
        <f>IF(Tabla1[[#This Row],[Código_Actividad]]="","",'[1]Formulario PPGR1'!#REF!)</f>
        <v>#REF!</v>
      </c>
      <c r="E225" s="131" t="e">
        <f>IF(Tabla1[[#This Row],[Código_Actividad]]="","",'[1]Formulario PPGR1'!#REF!)</f>
        <v>#REF!</v>
      </c>
      <c r="F225" s="131" t="e">
        <f>IF(Tabla1[[#This Row],[Código_Actividad]]="","",'[1]Formulario PPGR1'!#REF!)</f>
        <v>#REF!</v>
      </c>
      <c r="G225" s="141" t="s">
        <v>618</v>
      </c>
      <c r="H225" s="133" t="str">
        <f>IFERROR(VLOOKUP(Tabla1[[#This Row],[Código_Actividad]],'[1]Formulario PPGR2'!$H$8:$I$1048576,2,FALSE),"")</f>
        <v>Actualización trimestral del Inventario SRS</v>
      </c>
      <c r="I225" s="134">
        <f>IFERROR(VLOOKUP(Tabla1[[#This Row],[Código_Actividad]],[1]!Tabla2[[Código]:[Total de Acciones ]],15,FALSE),"")</f>
        <v>2</v>
      </c>
      <c r="J225" s="131" t="s">
        <v>671</v>
      </c>
      <c r="K225" s="131" t="str">
        <f>IFERROR(VLOOKUP($J225,[5]LSIns!$B$5:$C$45,2,FALSE),"")</f>
        <v>lsUtilesdeOficina</v>
      </c>
      <c r="L225" s="133" t="s">
        <v>704</v>
      </c>
      <c r="M225" s="131" t="str">
        <f>IFERROR(VLOOKUP($L225,[6]Insumos!$C$2:$F$517,2,FALSE),"")</f>
        <v>Caja</v>
      </c>
      <c r="N225" s="136">
        <v>5</v>
      </c>
      <c r="O225" s="139">
        <f>IFERROR(VLOOKUP($L225,[6]Insumos!$C$2:$F$517,3,FALSE),"")</f>
        <v>36</v>
      </c>
      <c r="P225" s="138">
        <f>+Tabla1[[#This Row],[Precio Unitario]]*Tabla1[[#This Row],[Cantidad de Insumos]]</f>
        <v>180</v>
      </c>
      <c r="Q225" s="140" t="str">
        <f>IFERROR(VLOOKUP($L225,[6]Insumos!$C$2:$F$517,4,FALSE),"")</f>
        <v xml:space="preserve">2.3.9.2.01 </v>
      </c>
      <c r="R225" s="135" t="s">
        <v>670</v>
      </c>
    </row>
    <row r="226" spans="2:18" x14ac:dyDescent="0.25">
      <c r="B226" s="131" t="e">
        <f>IF(Tabla1[[#This Row],[Código_Actividad]]="","",CONCATENATE(Tabla1[[#This Row],[POA]],".",Tabla1[[#This Row],[SRS]],".",Tabla1[[#This Row],[AREA]],".",Tabla1[[#This Row],[TIPO]]))</f>
        <v>#REF!</v>
      </c>
      <c r="C226" s="131" t="e">
        <f>IF(Tabla1[[#This Row],[Código_Actividad]]="","",'[1]Formulario PPGR1'!#REF!)</f>
        <v>#REF!</v>
      </c>
      <c r="D226" s="131" t="e">
        <f>IF(Tabla1[[#This Row],[Código_Actividad]]="","",'[1]Formulario PPGR1'!#REF!)</f>
        <v>#REF!</v>
      </c>
      <c r="E226" s="131" t="e">
        <f>IF(Tabla1[[#This Row],[Código_Actividad]]="","",'[1]Formulario PPGR1'!#REF!)</f>
        <v>#REF!</v>
      </c>
      <c r="F226" s="131" t="e">
        <f>IF(Tabla1[[#This Row],[Código_Actividad]]="","",'[1]Formulario PPGR1'!#REF!)</f>
        <v>#REF!</v>
      </c>
      <c r="G226" s="141" t="s">
        <v>618</v>
      </c>
      <c r="H226" s="133" t="str">
        <f>IFERROR(VLOOKUP(Tabla1[[#This Row],[Código_Actividad]],'[1]Formulario PPGR2'!$H$8:$I$1048576,2,FALSE),"")</f>
        <v>Actualización trimestral del Inventario SRS</v>
      </c>
      <c r="I226" s="134">
        <f>IFERROR(VLOOKUP(Tabla1[[#This Row],[Código_Actividad]],[1]!Tabla2[[Código]:[Total de Acciones ]],15,FALSE),"")</f>
        <v>2</v>
      </c>
      <c r="J226" s="131" t="s">
        <v>671</v>
      </c>
      <c r="K226" s="131" t="str">
        <f>IFERROR(VLOOKUP($J226,[5]LSIns!$B$5:$C$45,2,FALSE),"")</f>
        <v>lsUtilesdeOficina</v>
      </c>
      <c r="L226" s="133" t="s">
        <v>677</v>
      </c>
      <c r="M226" s="131" t="str">
        <f>IFERROR(VLOOKUP($L226,[6]Insumos!$C$2:$F$517,2,FALSE),"")</f>
        <v>unidad</v>
      </c>
      <c r="N226" s="136">
        <v>2</v>
      </c>
      <c r="O226" s="139">
        <f>IFERROR(VLOOKUP($L226,[6]Insumos!$C$2:$F$517,3,FALSE),"")</f>
        <v>2700.0050000000001</v>
      </c>
      <c r="P226" s="138">
        <f>+Tabla1[[#This Row],[Precio Unitario]]*Tabla1[[#This Row],[Cantidad de Insumos]]</f>
        <v>5400.01</v>
      </c>
      <c r="Q226" s="140" t="str">
        <f>IFERROR(VLOOKUP($L226,[6]Insumos!$C$2:$F$517,4,FALSE),"")</f>
        <v xml:space="preserve">2.3.9.2.01 </v>
      </c>
      <c r="R226" s="135" t="s">
        <v>670</v>
      </c>
    </row>
    <row r="227" spans="2:18" x14ac:dyDescent="0.25">
      <c r="B227" s="131" t="e">
        <f>IF(Tabla1[[#This Row],[Código_Actividad]]="","",CONCATENATE(Tabla1[[#This Row],[POA]],".",Tabla1[[#This Row],[SRS]],".",Tabla1[[#This Row],[AREA]],".",Tabla1[[#This Row],[TIPO]]))</f>
        <v>#REF!</v>
      </c>
      <c r="C227" s="131" t="e">
        <f>IF(Tabla1[[#This Row],[Código_Actividad]]="","",'[1]Formulario PPGR1'!#REF!)</f>
        <v>#REF!</v>
      </c>
      <c r="D227" s="131" t="e">
        <f>IF(Tabla1[[#This Row],[Código_Actividad]]="","",'[1]Formulario PPGR1'!#REF!)</f>
        <v>#REF!</v>
      </c>
      <c r="E227" s="131" t="e">
        <f>IF(Tabla1[[#This Row],[Código_Actividad]]="","",'[1]Formulario PPGR1'!#REF!)</f>
        <v>#REF!</v>
      </c>
      <c r="F227" s="131" t="e">
        <f>IF(Tabla1[[#This Row],[Código_Actividad]]="","",'[1]Formulario PPGR1'!#REF!)</f>
        <v>#REF!</v>
      </c>
      <c r="G227" s="141" t="s">
        <v>618</v>
      </c>
      <c r="H227" s="133" t="str">
        <f>IFERROR(VLOOKUP(Tabla1[[#This Row],[Código_Actividad]],'[1]Formulario PPGR2'!$H$8:$I$1048576,2,FALSE),"")</f>
        <v>Actualización trimestral del Inventario SRS</v>
      </c>
      <c r="I227" s="134">
        <f>IFERROR(VLOOKUP(Tabla1[[#This Row],[Código_Actividad]],[1]!Tabla2[[Código]:[Total de Acciones ]],15,FALSE),"")</f>
        <v>2</v>
      </c>
      <c r="J227" s="131" t="s">
        <v>668</v>
      </c>
      <c r="K227" s="131" t="str">
        <f>IFERROR(VLOOKUP($J227,[5]LSIns!$B$5:$C$45,2,FALSE),"")</f>
        <v>lsProductosdePapel</v>
      </c>
      <c r="L227" s="133" t="s">
        <v>669</v>
      </c>
      <c r="M227" s="131" t="str">
        <f>IFERROR(VLOOKUP($L227,[6]Insumos!$C$2:$F$517,2,FALSE),"")</f>
        <v>resma</v>
      </c>
      <c r="N227" s="136">
        <v>4</v>
      </c>
      <c r="O227" s="139">
        <f>IFERROR(VLOOKUP($L227,[6]Insumos!$C$2:$F$517,3,FALSE),"")</f>
        <v>139.24</v>
      </c>
      <c r="P227" s="138">
        <f>+Tabla1[[#This Row],[Precio Unitario]]*Tabla1[[#This Row],[Cantidad de Insumos]]</f>
        <v>556.96</v>
      </c>
      <c r="Q227" s="140" t="str">
        <f>IFERROR(VLOOKUP($L227,[6]Insumos!$C$2:$F$517,4,FALSE),"")</f>
        <v>2.3.3.1.01</v>
      </c>
      <c r="R227" s="135" t="s">
        <v>670</v>
      </c>
    </row>
    <row r="228" spans="2:18" x14ac:dyDescent="0.25">
      <c r="B228" s="131" t="e">
        <f>IF(Tabla1[[#This Row],[Código_Actividad]]="","",CONCATENATE(Tabla1[[#This Row],[POA]],".",Tabla1[[#This Row],[SRS]],".",Tabla1[[#This Row],[AREA]],".",Tabla1[[#This Row],[TIPO]]))</f>
        <v>#REF!</v>
      </c>
      <c r="C228" s="131" t="e">
        <f>IF(Tabla1[[#This Row],[Código_Actividad]]="","",'[1]Formulario PPGR1'!#REF!)</f>
        <v>#REF!</v>
      </c>
      <c r="D228" s="131" t="e">
        <f>IF(Tabla1[[#This Row],[Código_Actividad]]="","",'[1]Formulario PPGR1'!#REF!)</f>
        <v>#REF!</v>
      </c>
      <c r="E228" s="131" t="e">
        <f>IF(Tabla1[[#This Row],[Código_Actividad]]="","",'[1]Formulario PPGR1'!#REF!)</f>
        <v>#REF!</v>
      </c>
      <c r="F228" s="131" t="e">
        <f>IF(Tabla1[[#This Row],[Código_Actividad]]="","",'[1]Formulario PPGR1'!#REF!)</f>
        <v>#REF!</v>
      </c>
      <c r="G228" s="141" t="s">
        <v>618</v>
      </c>
      <c r="H228" s="133" t="str">
        <f>IFERROR(VLOOKUP(Tabla1[[#This Row],[Código_Actividad]],'[1]Formulario PPGR2'!$H$8:$I$1048576,2,FALSE),"")</f>
        <v>Actualización trimestral del Inventario SRS</v>
      </c>
      <c r="I228" s="134">
        <f>IFERROR(VLOOKUP(Tabla1[[#This Row],[Código_Actividad]],[1]!Tabla2[[Código]:[Total de Acciones ]],15,FALSE),"")</f>
        <v>2</v>
      </c>
      <c r="J228" s="131" t="s">
        <v>714</v>
      </c>
      <c r="K228" s="131" t="str">
        <f>IFERROR(VLOOKUP($J228,[5]LSIns!$B$5:$C$45,2,FALSE),"")</f>
        <v>lsViaticosDP</v>
      </c>
      <c r="L228" s="133" t="s">
        <v>715</v>
      </c>
      <c r="M228" s="131" t="str">
        <f>IFERROR(VLOOKUP($L228,[6]Insumos!$C$2:$F$517,2,FALSE),"")</f>
        <v xml:space="preserve">Cheque </v>
      </c>
      <c r="N228" s="136">
        <v>5</v>
      </c>
      <c r="O228" s="139">
        <f>IFERROR(VLOOKUP($L228,[6]Insumos!$C$2:$F$517,3,FALSE),"")</f>
        <v>1500</v>
      </c>
      <c r="P228" s="138">
        <f>+Tabla1[[#This Row],[Precio Unitario]]*Tabla1[[#This Row],[Cantidad de Insumos]]</f>
        <v>7500</v>
      </c>
      <c r="Q228" s="140" t="str">
        <f>IFERROR(VLOOKUP($L228,[6]Insumos!$C$2:$F$517,4,FALSE),"")</f>
        <v>2.2.3.1.01</v>
      </c>
      <c r="R228" s="135" t="s">
        <v>670</v>
      </c>
    </row>
    <row r="229" spans="2:18" x14ac:dyDescent="0.25">
      <c r="B229" s="131" t="e">
        <f>IF(Tabla1[[#This Row],[Código_Actividad]]="","",CONCATENATE(Tabla1[[#This Row],[POA]],".",Tabla1[[#This Row],[SRS]],".",Tabla1[[#This Row],[AREA]],".",Tabla1[[#This Row],[TIPO]]))</f>
        <v>#REF!</v>
      </c>
      <c r="C229" s="131" t="e">
        <f>IF(Tabla1[[#This Row],[Código_Actividad]]="","",'[1]Formulario PPGR1'!#REF!)</f>
        <v>#REF!</v>
      </c>
      <c r="D229" s="131" t="e">
        <f>IF(Tabla1[[#This Row],[Código_Actividad]]="","",'[1]Formulario PPGR1'!#REF!)</f>
        <v>#REF!</v>
      </c>
      <c r="E229" s="131" t="e">
        <f>IF(Tabla1[[#This Row],[Código_Actividad]]="","",'[1]Formulario PPGR1'!#REF!)</f>
        <v>#REF!</v>
      </c>
      <c r="F229" s="131" t="e">
        <f>IF(Tabla1[[#This Row],[Código_Actividad]]="","",'[1]Formulario PPGR1'!#REF!)</f>
        <v>#REF!</v>
      </c>
      <c r="G229" s="141" t="s">
        <v>618</v>
      </c>
      <c r="H229" s="133" t="str">
        <f>IFERROR(VLOOKUP(Tabla1[[#This Row],[Código_Actividad]],'[1]Formulario PPGR2'!$H$8:$I$1048576,2,FALSE),"")</f>
        <v>Actualización trimestral del Inventario SRS</v>
      </c>
      <c r="I229" s="134">
        <f>IFERROR(VLOOKUP(Tabla1[[#This Row],[Código_Actividad]],[1]!Tabla2[[Código]:[Total de Acciones ]],15,FALSE),"")</f>
        <v>2</v>
      </c>
      <c r="J229" s="131" t="s">
        <v>714</v>
      </c>
      <c r="K229" s="131" t="str">
        <f>IFERROR(VLOOKUP($J229,[5]LSIns!$B$5:$C$45,2,FALSE),"")</f>
        <v>lsViaticosDP</v>
      </c>
      <c r="L229" s="133" t="s">
        <v>716</v>
      </c>
      <c r="M229" s="131" t="str">
        <f>IFERROR(VLOOKUP($L229,[6]Insumos!$C$2:$F$517,2,FALSE),"")</f>
        <v xml:space="preserve">Cheque </v>
      </c>
      <c r="N229" s="136">
        <v>5</v>
      </c>
      <c r="O229" s="139">
        <f>IFERROR(VLOOKUP($L229,[6]Insumos!$C$2:$F$517,3,FALSE),"")</f>
        <v>2100</v>
      </c>
      <c r="P229" s="138">
        <f>+Tabla1[[#This Row],[Precio Unitario]]*Tabla1[[#This Row],[Cantidad de Insumos]]</f>
        <v>10500</v>
      </c>
      <c r="Q229" s="140" t="str">
        <f>IFERROR(VLOOKUP($L229,[6]Insumos!$C$2:$F$517,4,FALSE),"")</f>
        <v>2.2.3.1.01</v>
      </c>
      <c r="R229" s="135" t="s">
        <v>670</v>
      </c>
    </row>
    <row r="230" spans="2:18" ht="25.5" x14ac:dyDescent="0.25">
      <c r="B230" s="131" t="e">
        <f>IF(Tabla1[[#This Row],[Código_Actividad]]="","",CONCATENATE(Tabla1[[#This Row],[POA]],".",Tabla1[[#This Row],[SRS]],".",Tabla1[[#This Row],[AREA]],".",Tabla1[[#This Row],[TIPO]]))</f>
        <v>#REF!</v>
      </c>
      <c r="C230" s="131" t="e">
        <f>IF(Tabla1[[#This Row],[Código_Actividad]]="","",'[1]Formulario PPGR1'!#REF!)</f>
        <v>#REF!</v>
      </c>
      <c r="D230" s="131" t="e">
        <f>IF(Tabla1[[#This Row],[Código_Actividad]]="","",'[1]Formulario PPGR1'!#REF!)</f>
        <v>#REF!</v>
      </c>
      <c r="E230" s="131" t="e">
        <f>IF(Tabla1[[#This Row],[Código_Actividad]]="","",'[1]Formulario PPGR1'!#REF!)</f>
        <v>#REF!</v>
      </c>
      <c r="F230" s="131" t="e">
        <f>IF(Tabla1[[#This Row],[Código_Actividad]]="","",'[1]Formulario PPGR1'!#REF!)</f>
        <v>#REF!</v>
      </c>
      <c r="G230" s="141" t="s">
        <v>621</v>
      </c>
      <c r="H230" s="133" t="str">
        <f>IFERROR(VLOOKUP(Tabla1[[#This Row],[Código_Actividad]],'[1]Formulario PPGR2'!$H$8:$I$1048576,2,FALSE),"")</f>
        <v>Seguimiento a la actualización de inventarios de los CEAS de la Red</v>
      </c>
      <c r="I230" s="134">
        <f>IFERROR(VLOOKUP(Tabla1[[#This Row],[Código_Actividad]],[1]!Tabla2[[Código]:[Total de Acciones ]],15,FALSE),"")</f>
        <v>1</v>
      </c>
      <c r="J230" s="131" t="s">
        <v>665</v>
      </c>
      <c r="K230" s="131"/>
      <c r="L230" s="133" t="s">
        <v>666</v>
      </c>
      <c r="M230" s="131" t="str">
        <f>IFERROR(VLOOKUP($L230,[6]Insumos!$C$2:$F$517,2,FALSE),"")</f>
        <v>galon</v>
      </c>
      <c r="N230" s="136">
        <v>80</v>
      </c>
      <c r="O230" s="139">
        <f>IFERROR(VLOOKUP($L230,[6]Insumos!$C$2:$F$517,3,FALSE),"")</f>
        <v>197</v>
      </c>
      <c r="P230" s="138">
        <f>+Tabla1[[#This Row],[Precio Unitario]]*Tabla1[[#This Row],[Cantidad de Insumos]]</f>
        <v>15760</v>
      </c>
      <c r="Q230" s="140" t="str">
        <f>IFERROR(VLOOKUP($L230,[6]Insumos!$C$2:$F$517,4,FALSE),"")</f>
        <v>2.3.7.1.02</v>
      </c>
      <c r="R230" s="135" t="s">
        <v>667</v>
      </c>
    </row>
    <row r="231" spans="2:18" ht="25.5" x14ac:dyDescent="0.25">
      <c r="B231" s="131" t="e">
        <f>IF(Tabla1[[#This Row],[Código_Actividad]]="","",CONCATENATE(Tabla1[[#This Row],[POA]],".",Tabla1[[#This Row],[SRS]],".",Tabla1[[#This Row],[AREA]],".",Tabla1[[#This Row],[TIPO]]))</f>
        <v>#REF!</v>
      </c>
      <c r="C231" s="131" t="e">
        <f>IF(Tabla1[[#This Row],[Código_Actividad]]="","",'[1]Formulario PPGR1'!#REF!)</f>
        <v>#REF!</v>
      </c>
      <c r="D231" s="131" t="e">
        <f>IF(Tabla1[[#This Row],[Código_Actividad]]="","",'[1]Formulario PPGR1'!#REF!)</f>
        <v>#REF!</v>
      </c>
      <c r="E231" s="131" t="e">
        <f>IF(Tabla1[[#This Row],[Código_Actividad]]="","",'[1]Formulario PPGR1'!#REF!)</f>
        <v>#REF!</v>
      </c>
      <c r="F231" s="131" t="e">
        <f>IF(Tabla1[[#This Row],[Código_Actividad]]="","",'[1]Formulario PPGR1'!#REF!)</f>
        <v>#REF!</v>
      </c>
      <c r="G231" s="141" t="s">
        <v>621</v>
      </c>
      <c r="H231" s="133" t="str">
        <f>IFERROR(VLOOKUP(Tabla1[[#This Row],[Código_Actividad]],'[1]Formulario PPGR2'!$H$8:$I$1048576,2,FALSE),"")</f>
        <v>Seguimiento a la actualización de inventarios de los CEAS de la Red</v>
      </c>
      <c r="I231" s="134">
        <f>IFERROR(VLOOKUP(Tabla1[[#This Row],[Código_Actividad]],[1]!Tabla2[[Código]:[Total de Acciones ]],15,FALSE),"")</f>
        <v>1</v>
      </c>
      <c r="J231" s="131" t="s">
        <v>671</v>
      </c>
      <c r="K231" s="131" t="str">
        <f>IFERROR(VLOOKUP($J231,[5]LSIns!$B$5:$C$45,2,FALSE),"")</f>
        <v>lsUtilesdeOficina</v>
      </c>
      <c r="L231" s="133" t="s">
        <v>704</v>
      </c>
      <c r="M231" s="131" t="str">
        <f>IFERROR(VLOOKUP($L231,[6]Insumos!$C$2:$F$517,2,FALSE),"")</f>
        <v>Caja</v>
      </c>
      <c r="N231" s="136">
        <v>1</v>
      </c>
      <c r="O231" s="139">
        <f>IFERROR(VLOOKUP($L231,[6]Insumos!$C$2:$F$517,3,FALSE),"")</f>
        <v>36</v>
      </c>
      <c r="P231" s="138">
        <f>+Tabla1[[#This Row],[Precio Unitario]]*Tabla1[[#This Row],[Cantidad de Insumos]]</f>
        <v>36</v>
      </c>
      <c r="Q231" s="140" t="str">
        <f>IFERROR(VLOOKUP($L231,[6]Insumos!$C$2:$F$517,4,FALSE),"")</f>
        <v xml:space="preserve">2.3.9.2.01 </v>
      </c>
      <c r="R231" s="135" t="s">
        <v>670</v>
      </c>
    </row>
    <row r="232" spans="2:18" ht="25.5" x14ac:dyDescent="0.25">
      <c r="B232" s="131" t="e">
        <f>IF(Tabla1[[#This Row],[Código_Actividad]]="","",CONCATENATE(Tabla1[[#This Row],[POA]],".",Tabla1[[#This Row],[SRS]],".",Tabla1[[#This Row],[AREA]],".",Tabla1[[#This Row],[TIPO]]))</f>
        <v>#REF!</v>
      </c>
      <c r="C232" s="131" t="e">
        <f>IF(Tabla1[[#This Row],[Código_Actividad]]="","",'[1]Formulario PPGR1'!#REF!)</f>
        <v>#REF!</v>
      </c>
      <c r="D232" s="131" t="e">
        <f>IF(Tabla1[[#This Row],[Código_Actividad]]="","",'[1]Formulario PPGR1'!#REF!)</f>
        <v>#REF!</v>
      </c>
      <c r="E232" s="131" t="e">
        <f>IF(Tabla1[[#This Row],[Código_Actividad]]="","",'[1]Formulario PPGR1'!#REF!)</f>
        <v>#REF!</v>
      </c>
      <c r="F232" s="131" t="e">
        <f>IF(Tabla1[[#This Row],[Código_Actividad]]="","",'[1]Formulario PPGR1'!#REF!)</f>
        <v>#REF!</v>
      </c>
      <c r="G232" s="141" t="s">
        <v>621</v>
      </c>
      <c r="H232" s="133" t="str">
        <f>IFERROR(VLOOKUP(Tabla1[[#This Row],[Código_Actividad]],'[1]Formulario PPGR2'!$H$8:$I$1048576,2,FALSE),"")</f>
        <v>Seguimiento a la actualización de inventarios de los CEAS de la Red</v>
      </c>
      <c r="I232" s="134">
        <f>IFERROR(VLOOKUP(Tabla1[[#This Row],[Código_Actividad]],[1]!Tabla2[[Código]:[Total de Acciones ]],15,FALSE),"")</f>
        <v>1</v>
      </c>
      <c r="J232" s="131" t="s">
        <v>671</v>
      </c>
      <c r="K232" s="131" t="str">
        <f>IFERROR(VLOOKUP($J232,[5]LSIns!$B$5:$C$45,2,FALSE),"")</f>
        <v>lsUtilesdeOficina</v>
      </c>
      <c r="L232" s="133" t="s">
        <v>677</v>
      </c>
      <c r="M232" s="131" t="str">
        <f>IFERROR(VLOOKUP($L232,[6]Insumos!$C$2:$F$517,2,FALSE),"")</f>
        <v>unidad</v>
      </c>
      <c r="N232" s="136">
        <v>1</v>
      </c>
      <c r="O232" s="139">
        <f>IFERROR(VLOOKUP($L232,[6]Insumos!$C$2:$F$517,3,FALSE),"")</f>
        <v>2700.0050000000001</v>
      </c>
      <c r="P232" s="138">
        <f>+Tabla1[[#This Row],[Precio Unitario]]*Tabla1[[#This Row],[Cantidad de Insumos]]</f>
        <v>2700.0050000000001</v>
      </c>
      <c r="Q232" s="140" t="str">
        <f>IFERROR(VLOOKUP($L232,[6]Insumos!$C$2:$F$517,4,FALSE),"")</f>
        <v xml:space="preserve">2.3.9.2.01 </v>
      </c>
      <c r="R232" s="135" t="s">
        <v>670</v>
      </c>
    </row>
    <row r="233" spans="2:18" ht="25.5" x14ac:dyDescent="0.25">
      <c r="B233" s="131" t="e">
        <f>IF(Tabla1[[#This Row],[Código_Actividad]]="","",CONCATENATE(Tabla1[[#This Row],[POA]],".",Tabla1[[#This Row],[SRS]],".",Tabla1[[#This Row],[AREA]],".",Tabla1[[#This Row],[TIPO]]))</f>
        <v>#REF!</v>
      </c>
      <c r="C233" s="131" t="e">
        <f>IF(Tabla1[[#This Row],[Código_Actividad]]="","",'[1]Formulario PPGR1'!#REF!)</f>
        <v>#REF!</v>
      </c>
      <c r="D233" s="131" t="e">
        <f>IF(Tabla1[[#This Row],[Código_Actividad]]="","",'[1]Formulario PPGR1'!#REF!)</f>
        <v>#REF!</v>
      </c>
      <c r="E233" s="131" t="e">
        <f>IF(Tabla1[[#This Row],[Código_Actividad]]="","",'[1]Formulario PPGR1'!#REF!)</f>
        <v>#REF!</v>
      </c>
      <c r="F233" s="131" t="e">
        <f>IF(Tabla1[[#This Row],[Código_Actividad]]="","",'[1]Formulario PPGR1'!#REF!)</f>
        <v>#REF!</v>
      </c>
      <c r="G233" s="141" t="s">
        <v>621</v>
      </c>
      <c r="H233" s="133" t="str">
        <f>IFERROR(VLOOKUP(Tabla1[[#This Row],[Código_Actividad]],'[1]Formulario PPGR2'!$H$8:$I$1048576,2,FALSE),"")</f>
        <v>Seguimiento a la actualización de inventarios de los CEAS de la Red</v>
      </c>
      <c r="I233" s="134">
        <f>IFERROR(VLOOKUP(Tabla1[[#This Row],[Código_Actividad]],[1]!Tabla2[[Código]:[Total de Acciones ]],15,FALSE),"")</f>
        <v>1</v>
      </c>
      <c r="J233" s="131" t="s">
        <v>668</v>
      </c>
      <c r="K233" s="131" t="str">
        <f>IFERROR(VLOOKUP($J233,[5]LSIns!$B$5:$C$45,2,FALSE),"")</f>
        <v>lsProductosdePapel</v>
      </c>
      <c r="L233" s="133" t="s">
        <v>669</v>
      </c>
      <c r="M233" s="131" t="str">
        <f>IFERROR(VLOOKUP($L233,[6]Insumos!$C$2:$F$517,2,FALSE),"")</f>
        <v>resma</v>
      </c>
      <c r="N233" s="136">
        <v>1</v>
      </c>
      <c r="O233" s="139">
        <f>IFERROR(VLOOKUP($L233,[6]Insumos!$C$2:$F$517,3,FALSE),"")</f>
        <v>139.24</v>
      </c>
      <c r="P233" s="138">
        <f>+Tabla1[[#This Row],[Precio Unitario]]*Tabla1[[#This Row],[Cantidad de Insumos]]</f>
        <v>139.24</v>
      </c>
      <c r="Q233" s="140" t="str">
        <f>IFERROR(VLOOKUP($L233,[6]Insumos!$C$2:$F$517,4,FALSE),"")</f>
        <v>2.3.3.1.01</v>
      </c>
      <c r="R233" s="135" t="s">
        <v>670</v>
      </c>
    </row>
    <row r="234" spans="2:18" x14ac:dyDescent="0.25">
      <c r="B234" s="131" t="e">
        <f>IF(Tabla1[[#This Row],[Código_Actividad]]="","",CONCATENATE(Tabla1[[#This Row],[POA]],".",Tabla1[[#This Row],[SRS]],".",Tabla1[[#This Row],[AREA]],".",Tabla1[[#This Row],[TIPO]]))</f>
        <v>#REF!</v>
      </c>
      <c r="C234" s="131" t="e">
        <f>IF(Tabla1[[#This Row],[Código_Actividad]]="","",'[1]Formulario PPGR1'!#REF!)</f>
        <v>#REF!</v>
      </c>
      <c r="D234" s="131" t="e">
        <f>IF(Tabla1[[#This Row],[Código_Actividad]]="","",'[1]Formulario PPGR1'!#REF!)</f>
        <v>#REF!</v>
      </c>
      <c r="E234" s="131" t="e">
        <f>IF(Tabla1[[#This Row],[Código_Actividad]]="","",'[1]Formulario PPGR1'!#REF!)</f>
        <v>#REF!</v>
      </c>
      <c r="F234" s="131" t="e">
        <f>IF(Tabla1[[#This Row],[Código_Actividad]]="","",'[1]Formulario PPGR1'!#REF!)</f>
        <v>#REF!</v>
      </c>
      <c r="G234" s="141" t="s">
        <v>623</v>
      </c>
      <c r="H234" s="133" t="str">
        <f>IFERROR(VLOOKUP(Tabla1[[#This Row],[Código_Actividad]],'[1]Formulario PPGR2'!$H$8:$I$1048576,2,FALSE),"")</f>
        <v>Elaboración del Plan Anual de Compras y Contrataciones 2021</v>
      </c>
      <c r="I234" s="134">
        <f>IFERROR(VLOOKUP(Tabla1[[#This Row],[Código_Actividad]],[1]!Tabla2[[Código]:[Total de Acciones ]],15,FALSE),"")</f>
        <v>1</v>
      </c>
      <c r="J234" s="131" t="s">
        <v>668</v>
      </c>
      <c r="K234" s="131" t="str">
        <f>IFERROR(VLOOKUP($J234,[5]LSIns!$B$5:$C$45,2,FALSE),"")</f>
        <v>lsProductosdePapel</v>
      </c>
      <c r="L234" s="133" t="s">
        <v>698</v>
      </c>
      <c r="M234" s="131" t="str">
        <f>IFERROR(VLOOKUP($L234,[6]Insumos!$C$2:$F$517,2,FALSE),"")</f>
        <v>Caja</v>
      </c>
      <c r="N234" s="136">
        <v>1</v>
      </c>
      <c r="O234" s="139">
        <f>IFERROR(VLOOKUP($L234,[6]Insumos!$C$2:$F$517,3,FALSE),"")</f>
        <v>175.82</v>
      </c>
      <c r="P234" s="138">
        <f>+Tabla1[[#This Row],[Precio Unitario]]*Tabla1[[#This Row],[Cantidad de Insumos]]</f>
        <v>175.82</v>
      </c>
      <c r="Q234" s="140" t="str">
        <f>IFERROR(VLOOKUP($L234,[6]Insumos!$C$2:$F$517,4,FALSE),"")</f>
        <v>2.3.3.2.01</v>
      </c>
      <c r="R234" s="135" t="s">
        <v>670</v>
      </c>
    </row>
    <row r="235" spans="2:18" x14ac:dyDescent="0.25">
      <c r="B235" s="131" t="e">
        <f>IF(Tabla1[[#This Row],[Código_Actividad]]="","",CONCATENATE(Tabla1[[#This Row],[POA]],".",Tabla1[[#This Row],[SRS]],".",Tabla1[[#This Row],[AREA]],".",Tabla1[[#This Row],[TIPO]]))</f>
        <v>#REF!</v>
      </c>
      <c r="C235" s="131" t="e">
        <f>IF(Tabla1[[#This Row],[Código_Actividad]]="","",'[1]Formulario PPGR1'!#REF!)</f>
        <v>#REF!</v>
      </c>
      <c r="D235" s="131" t="e">
        <f>IF(Tabla1[[#This Row],[Código_Actividad]]="","",'[1]Formulario PPGR1'!#REF!)</f>
        <v>#REF!</v>
      </c>
      <c r="E235" s="131" t="e">
        <f>IF(Tabla1[[#This Row],[Código_Actividad]]="","",'[1]Formulario PPGR1'!#REF!)</f>
        <v>#REF!</v>
      </c>
      <c r="F235" s="131" t="e">
        <f>IF(Tabla1[[#This Row],[Código_Actividad]]="","",'[1]Formulario PPGR1'!#REF!)</f>
        <v>#REF!</v>
      </c>
      <c r="G235" s="141" t="s">
        <v>623</v>
      </c>
      <c r="H235" s="133" t="str">
        <f>IFERROR(VLOOKUP(Tabla1[[#This Row],[Código_Actividad]],'[1]Formulario PPGR2'!$H$8:$I$1048576,2,FALSE),"")</f>
        <v>Elaboración del Plan Anual de Compras y Contrataciones 2021</v>
      </c>
      <c r="I235" s="134">
        <f>IFERROR(VLOOKUP(Tabla1[[#This Row],[Código_Actividad]],[1]!Tabla2[[Código]:[Total de Acciones ]],15,FALSE),"")</f>
        <v>1</v>
      </c>
      <c r="J235" s="131" t="s">
        <v>668</v>
      </c>
      <c r="K235" s="131" t="str">
        <f>IFERROR(VLOOKUP($J235,[5]LSIns!$B$5:$C$45,2,FALSE),"")</f>
        <v>lsProductosdePapel</v>
      </c>
      <c r="L235" s="133" t="s">
        <v>669</v>
      </c>
      <c r="M235" s="131" t="str">
        <f>IFERROR(VLOOKUP($L235,[6]Insumos!$C$2:$F$517,2,FALSE),"")</f>
        <v>resma</v>
      </c>
      <c r="N235" s="136">
        <v>1</v>
      </c>
      <c r="O235" s="139">
        <f>IFERROR(VLOOKUP($L235,[6]Insumos!$C$2:$F$517,3,FALSE),"")</f>
        <v>139.24</v>
      </c>
      <c r="P235" s="138">
        <f>+Tabla1[[#This Row],[Precio Unitario]]*Tabla1[[#This Row],[Cantidad de Insumos]]</f>
        <v>139.24</v>
      </c>
      <c r="Q235" s="140" t="str">
        <f>IFERROR(VLOOKUP($L235,[6]Insumos!$C$2:$F$517,4,FALSE),"")</f>
        <v>2.3.3.1.01</v>
      </c>
      <c r="R235" s="135" t="s">
        <v>670</v>
      </c>
    </row>
    <row r="236" spans="2:18" ht="25.5" x14ac:dyDescent="0.25">
      <c r="B236" s="131" t="e">
        <f>IF(Tabla1[[#This Row],[Código_Actividad]]="","",CONCATENATE(Tabla1[[#This Row],[POA]],".",Tabla1[[#This Row],[SRS]],".",Tabla1[[#This Row],[AREA]],".",Tabla1[[#This Row],[TIPO]]))</f>
        <v>#REF!</v>
      </c>
      <c r="C236" s="131" t="e">
        <f>IF(Tabla1[[#This Row],[Código_Actividad]]="","",'[1]Formulario PPGR1'!#REF!)</f>
        <v>#REF!</v>
      </c>
      <c r="D236" s="131" t="e">
        <f>IF(Tabla1[[#This Row],[Código_Actividad]]="","",'[1]Formulario PPGR1'!#REF!)</f>
        <v>#REF!</v>
      </c>
      <c r="E236" s="131" t="e">
        <f>IF(Tabla1[[#This Row],[Código_Actividad]]="","",'[1]Formulario PPGR1'!#REF!)</f>
        <v>#REF!</v>
      </c>
      <c r="F236" s="131" t="e">
        <f>IF(Tabla1[[#This Row],[Código_Actividad]]="","",'[1]Formulario PPGR1'!#REF!)</f>
        <v>#REF!</v>
      </c>
      <c r="G236" s="141" t="s">
        <v>623</v>
      </c>
      <c r="H236" s="133" t="str">
        <f>IFERROR(VLOOKUP(Tabla1[[#This Row],[Código_Actividad]],'[1]Formulario PPGR2'!$H$8:$I$1048576,2,FALSE),"")</f>
        <v>Elaboración del Plan Anual de Compras y Contrataciones 2021</v>
      </c>
      <c r="I236" s="134">
        <f>IFERROR(VLOOKUP(Tabla1[[#This Row],[Código_Actividad]],[1]!Tabla2[[Código]:[Total de Acciones ]],15,FALSE),"")</f>
        <v>1</v>
      </c>
      <c r="J236" s="131" t="s">
        <v>673</v>
      </c>
      <c r="K236" s="131" t="str">
        <f>IFERROR(VLOOKUP($J236,[5]LSIns!$B$5:$C$45,2,FALSE),"")</f>
        <v>lsAlimentosyBebidas</v>
      </c>
      <c r="L236" s="133" t="s">
        <v>709</v>
      </c>
      <c r="M236" s="131" t="str">
        <f>IFERROR(VLOOKUP($L236,[6]Insumos!$C$2:$F$517,2,FALSE),"")</f>
        <v>unidad</v>
      </c>
      <c r="N236" s="136">
        <v>1</v>
      </c>
      <c r="O236" s="139">
        <f>IFERROR(VLOOKUP($L236,[6]Insumos!$C$2:$F$517,3,FALSE),"")</f>
        <v>10133.5</v>
      </c>
      <c r="P236" s="138">
        <f>+Tabla1[[#This Row],[Precio Unitario]]*Tabla1[[#This Row],[Cantidad de Insumos]]</f>
        <v>10133.5</v>
      </c>
      <c r="Q236" s="140" t="str">
        <f>IFERROR(VLOOKUP($L236,[6]Insumos!$C$2:$F$517,4,FALSE),"")</f>
        <v>2.3.1.1.01</v>
      </c>
      <c r="R236" s="135" t="s">
        <v>670</v>
      </c>
    </row>
    <row r="237" spans="2:18" x14ac:dyDescent="0.25">
      <c r="B237" s="131" t="e">
        <f>IF(Tabla1[[#This Row],[Código_Actividad]]="","",CONCATENATE(Tabla1[[#This Row],[POA]],".",Tabla1[[#This Row],[SRS]],".",Tabla1[[#This Row],[AREA]],".",Tabla1[[#This Row],[TIPO]]))</f>
        <v>#REF!</v>
      </c>
      <c r="C237" s="131" t="e">
        <f>IF(Tabla1[[#This Row],[Código_Actividad]]="","",'[1]Formulario PPGR1'!#REF!)</f>
        <v>#REF!</v>
      </c>
      <c r="D237" s="131" t="e">
        <f>IF(Tabla1[[#This Row],[Código_Actividad]]="","",'[1]Formulario PPGR1'!#REF!)</f>
        <v>#REF!</v>
      </c>
      <c r="E237" s="131" t="e">
        <f>IF(Tabla1[[#This Row],[Código_Actividad]]="","",'[1]Formulario PPGR1'!#REF!)</f>
        <v>#REF!</v>
      </c>
      <c r="F237" s="131" t="e">
        <f>IF(Tabla1[[#This Row],[Código_Actividad]]="","",'[1]Formulario PPGR1'!#REF!)</f>
        <v>#REF!</v>
      </c>
      <c r="G237" s="141" t="s">
        <v>623</v>
      </c>
      <c r="H237" s="133" t="str">
        <f>IFERROR(VLOOKUP(Tabla1[[#This Row],[Código_Actividad]],'[1]Formulario PPGR2'!$H$8:$I$1048576,2,FALSE),"")</f>
        <v>Elaboración del Plan Anual de Compras y Contrataciones 2021</v>
      </c>
      <c r="I237" s="134">
        <f>IFERROR(VLOOKUP(Tabla1[[#This Row],[Código_Actividad]],[1]!Tabla2[[Código]:[Total de Acciones ]],15,FALSE),"")</f>
        <v>1</v>
      </c>
      <c r="J237" s="131" t="s">
        <v>671</v>
      </c>
      <c r="K237" s="131" t="str">
        <f>IFERROR(VLOOKUP($J237,[5]LSIns!$B$5:$C$45,2,FALSE),"")</f>
        <v>lsUtilesdeOficina</v>
      </c>
      <c r="L237" s="133" t="s">
        <v>704</v>
      </c>
      <c r="M237" s="131" t="str">
        <f>IFERROR(VLOOKUP($L237,[6]Insumos!$C$2:$F$517,2,FALSE),"")</f>
        <v>Caja</v>
      </c>
      <c r="N237" s="136">
        <v>1</v>
      </c>
      <c r="O237" s="139">
        <f>IFERROR(VLOOKUP($L237,[6]Insumos!$C$2:$F$517,3,FALSE),"")</f>
        <v>36</v>
      </c>
      <c r="P237" s="138">
        <f>+Tabla1[[#This Row],[Precio Unitario]]*Tabla1[[#This Row],[Cantidad de Insumos]]</f>
        <v>36</v>
      </c>
      <c r="Q237" s="140" t="str">
        <f>IFERROR(VLOOKUP($L237,[6]Insumos!$C$2:$F$517,4,FALSE),"")</f>
        <v xml:space="preserve">2.3.9.2.01 </v>
      </c>
      <c r="R237" s="135" t="s">
        <v>670</v>
      </c>
    </row>
    <row r="238" spans="2:18" ht="25.5" x14ac:dyDescent="0.25">
      <c r="B238" s="131" t="e">
        <f>IF(Tabla1[[#This Row],[Código_Actividad]]="","",CONCATENATE(Tabla1[[#This Row],[POA]],".",Tabla1[[#This Row],[SRS]],".",Tabla1[[#This Row],[AREA]],".",Tabla1[[#This Row],[TIPO]]))</f>
        <v>#REF!</v>
      </c>
      <c r="C238" s="131" t="e">
        <f>IF(Tabla1[[#This Row],[Código_Actividad]]="","",'[1]Formulario PPGR1'!#REF!)</f>
        <v>#REF!</v>
      </c>
      <c r="D238" s="131" t="e">
        <f>IF(Tabla1[[#This Row],[Código_Actividad]]="","",'[1]Formulario PPGR1'!#REF!)</f>
        <v>#REF!</v>
      </c>
      <c r="E238" s="131" t="e">
        <f>IF(Tabla1[[#This Row],[Código_Actividad]]="","",'[1]Formulario PPGR1'!#REF!)</f>
        <v>#REF!</v>
      </c>
      <c r="F238" s="131" t="e">
        <f>IF(Tabla1[[#This Row],[Código_Actividad]]="","",'[1]Formulario PPGR1'!#REF!)</f>
        <v>#REF!</v>
      </c>
      <c r="G238" s="141" t="s">
        <v>625</v>
      </c>
      <c r="H238" s="133" t="str">
        <f>IFERROR(VLOOKUP(Tabla1[[#This Row],[Código_Actividad]],'[1]Formulario PPGR2'!$H$8:$I$1048576,2,FALSE),"")</f>
        <v>Seguimiento a la ejecución del Plan Anual de Compras y Contrataciones 2020</v>
      </c>
      <c r="I238" s="134">
        <f>IFERROR(VLOOKUP(Tabla1[[#This Row],[Código_Actividad]],[1]!Tabla2[[Código]:[Total de Acciones ]],15,FALSE),"")</f>
        <v>4</v>
      </c>
      <c r="J238" s="131" t="s">
        <v>671</v>
      </c>
      <c r="K238" s="131" t="str">
        <f>IFERROR(VLOOKUP($J238,[5]LSIns!$B$5:$C$45,2,FALSE),"")</f>
        <v>lsUtilesdeOficina</v>
      </c>
      <c r="L238" s="133" t="s">
        <v>704</v>
      </c>
      <c r="M238" s="131" t="str">
        <f>IFERROR(VLOOKUP($L238,[6]Insumos!$C$2:$F$517,2,FALSE),"")</f>
        <v>Caja</v>
      </c>
      <c r="N238" s="136">
        <v>1</v>
      </c>
      <c r="O238" s="139">
        <f>IFERROR(VLOOKUP($L238,[6]Insumos!$C$2:$F$517,3,FALSE),"")</f>
        <v>36</v>
      </c>
      <c r="P238" s="138">
        <f>+Tabla1[[#This Row],[Precio Unitario]]*Tabla1[[#This Row],[Cantidad de Insumos]]</f>
        <v>36</v>
      </c>
      <c r="Q238" s="140" t="str">
        <f>IFERROR(VLOOKUP($L238,[6]Insumos!$C$2:$F$517,4,FALSE),"")</f>
        <v xml:space="preserve">2.3.9.2.01 </v>
      </c>
      <c r="R238" s="135" t="s">
        <v>670</v>
      </c>
    </row>
    <row r="239" spans="2:18" ht="25.5" x14ac:dyDescent="0.25">
      <c r="B239" s="131" t="e">
        <f>IF(Tabla1[[#This Row],[Código_Actividad]]="","",CONCATENATE(Tabla1[[#This Row],[POA]],".",Tabla1[[#This Row],[SRS]],".",Tabla1[[#This Row],[AREA]],".",Tabla1[[#This Row],[TIPO]]))</f>
        <v>#REF!</v>
      </c>
      <c r="C239" s="131" t="e">
        <f>IF(Tabla1[[#This Row],[Código_Actividad]]="","",'[1]Formulario PPGR1'!#REF!)</f>
        <v>#REF!</v>
      </c>
      <c r="D239" s="131" t="e">
        <f>IF(Tabla1[[#This Row],[Código_Actividad]]="","",'[1]Formulario PPGR1'!#REF!)</f>
        <v>#REF!</v>
      </c>
      <c r="E239" s="131" t="e">
        <f>IF(Tabla1[[#This Row],[Código_Actividad]]="","",'[1]Formulario PPGR1'!#REF!)</f>
        <v>#REF!</v>
      </c>
      <c r="F239" s="131" t="e">
        <f>IF(Tabla1[[#This Row],[Código_Actividad]]="","",'[1]Formulario PPGR1'!#REF!)</f>
        <v>#REF!</v>
      </c>
      <c r="G239" s="141" t="s">
        <v>625</v>
      </c>
      <c r="H239" s="133" t="str">
        <f>IFERROR(VLOOKUP(Tabla1[[#This Row],[Código_Actividad]],'[1]Formulario PPGR2'!$H$8:$I$1048576,2,FALSE),"")</f>
        <v>Seguimiento a la ejecución del Plan Anual de Compras y Contrataciones 2020</v>
      </c>
      <c r="I239" s="134">
        <f>IFERROR(VLOOKUP(Tabla1[[#This Row],[Código_Actividad]],[1]!Tabla2[[Código]:[Total de Acciones ]],15,FALSE),"")</f>
        <v>4</v>
      </c>
      <c r="J239" s="131" t="s">
        <v>668</v>
      </c>
      <c r="K239" s="131" t="str">
        <f>IFERROR(VLOOKUP($J239,[5]LSIns!$B$5:$C$45,2,FALSE),"")</f>
        <v>lsProductosdePapel</v>
      </c>
      <c r="L239" s="133" t="s">
        <v>669</v>
      </c>
      <c r="M239" s="131" t="str">
        <f>IFERROR(VLOOKUP($L239,[6]Insumos!$C$2:$F$517,2,FALSE),"")</f>
        <v>resma</v>
      </c>
      <c r="N239" s="136">
        <v>1</v>
      </c>
      <c r="O239" s="139">
        <f>IFERROR(VLOOKUP($L239,[6]Insumos!$C$2:$F$517,3,FALSE),"")</f>
        <v>139.24</v>
      </c>
      <c r="P239" s="138">
        <f>+Tabla1[[#This Row],[Precio Unitario]]*Tabla1[[#This Row],[Cantidad de Insumos]]</f>
        <v>139.24</v>
      </c>
      <c r="Q239" s="140" t="str">
        <f>IFERROR(VLOOKUP($L239,[6]Insumos!$C$2:$F$517,4,FALSE),"")</f>
        <v>2.3.3.1.01</v>
      </c>
      <c r="R239" s="135" t="s">
        <v>670</v>
      </c>
    </row>
    <row r="240" spans="2:18" ht="27.75" customHeight="1" x14ac:dyDescent="0.25">
      <c r="B240" s="131" t="e">
        <f>IF(Tabla1[[#This Row],[Código_Actividad]]="","",CONCATENATE(Tabla1[[#This Row],[POA]],".",Tabla1[[#This Row],[SRS]],".",Tabla1[[#This Row],[AREA]],".",Tabla1[[#This Row],[TIPO]]))</f>
        <v>#REF!</v>
      </c>
      <c r="C240" s="131" t="e">
        <f>IF(Tabla1[[#This Row],[Código_Actividad]]="","",'[1]Formulario PPGR1'!#REF!)</f>
        <v>#REF!</v>
      </c>
      <c r="D240" s="131" t="e">
        <f>IF(Tabla1[[#This Row],[Código_Actividad]]="","",'[1]Formulario PPGR1'!#REF!)</f>
        <v>#REF!</v>
      </c>
      <c r="E240" s="131" t="e">
        <f>IF(Tabla1[[#This Row],[Código_Actividad]]="","",'[1]Formulario PPGR1'!#REF!)</f>
        <v>#REF!</v>
      </c>
      <c r="F240" s="131" t="e">
        <f>IF(Tabla1[[#This Row],[Código_Actividad]]="","",'[1]Formulario PPGR1'!#REF!)</f>
        <v>#REF!</v>
      </c>
      <c r="G240" s="141" t="s">
        <v>630</v>
      </c>
      <c r="H240" s="133" t="str">
        <f>IFERROR(VLOOKUP(Tabla1[[#This Row],[Código_Actividad]],'[1]Formulario PPGR2'!$H$8:$I$1048576,2,FALSE),"")</f>
        <v>Auditoría de las nóminas internas, deudas y fondos de los CEAS</v>
      </c>
      <c r="I240" s="134">
        <f>IFERROR(VLOOKUP(Tabla1[[#This Row],[Código_Actividad]],[1]!Tabla2[[Código]:[Total de Acciones ]],15,FALSE),"")</f>
        <v>3</v>
      </c>
      <c r="J240" s="131" t="s">
        <v>665</v>
      </c>
      <c r="K240" s="131"/>
      <c r="L240" s="133" t="s">
        <v>666</v>
      </c>
      <c r="M240" s="131" t="str">
        <f>IFERROR(VLOOKUP($L240,[6]Insumos!$C$2:$F$517,2,FALSE),"")</f>
        <v>galon</v>
      </c>
      <c r="N240" s="136">
        <v>80</v>
      </c>
      <c r="O240" s="139">
        <f>IFERROR(VLOOKUP($L240,[6]Insumos!$C$2:$F$517,3,FALSE),"")</f>
        <v>197</v>
      </c>
      <c r="P240" s="138">
        <f>+Tabla1[[#This Row],[Precio Unitario]]*Tabla1[[#This Row],[Cantidad de Insumos]]</f>
        <v>15760</v>
      </c>
      <c r="Q240" s="140" t="str">
        <f>IFERROR(VLOOKUP($L240,[6]Insumos!$C$2:$F$517,4,FALSE),"")</f>
        <v>2.3.7.1.02</v>
      </c>
      <c r="R240" s="135" t="s">
        <v>667</v>
      </c>
    </row>
    <row r="241" spans="2:18" x14ac:dyDescent="0.25">
      <c r="B241" s="131" t="e">
        <f>IF(Tabla1[[#This Row],[Código_Actividad]]="","",CONCATENATE(Tabla1[[#This Row],[POA]],".",Tabla1[[#This Row],[SRS]],".",Tabla1[[#This Row],[AREA]],".",Tabla1[[#This Row],[TIPO]]))</f>
        <v>#REF!</v>
      </c>
      <c r="C241" s="131" t="e">
        <f>IF(Tabla1[[#This Row],[Código_Actividad]]="","",'[1]Formulario PPGR1'!#REF!)</f>
        <v>#REF!</v>
      </c>
      <c r="D241" s="131" t="e">
        <f>IF(Tabla1[[#This Row],[Código_Actividad]]="","",'[1]Formulario PPGR1'!#REF!)</f>
        <v>#REF!</v>
      </c>
      <c r="E241" s="131" t="e">
        <f>IF(Tabla1[[#This Row],[Código_Actividad]]="","",'[1]Formulario PPGR1'!#REF!)</f>
        <v>#REF!</v>
      </c>
      <c r="F241" s="131" t="e">
        <f>IF(Tabla1[[#This Row],[Código_Actividad]]="","",'[1]Formulario PPGR1'!#REF!)</f>
        <v>#REF!</v>
      </c>
      <c r="G241" s="141" t="s">
        <v>630</v>
      </c>
      <c r="H241" s="133" t="str">
        <f>IFERROR(VLOOKUP(Tabla1[[#This Row],[Código_Actividad]],'[1]Formulario PPGR2'!$H$8:$I$1048576,2,FALSE),"")</f>
        <v>Auditoría de las nóminas internas, deudas y fondos de los CEAS</v>
      </c>
      <c r="I241" s="134">
        <f>IFERROR(VLOOKUP(Tabla1[[#This Row],[Código_Actividad]],[1]!Tabla2[[Código]:[Total de Acciones ]],15,FALSE),"")</f>
        <v>3</v>
      </c>
      <c r="J241" s="131" t="s">
        <v>671</v>
      </c>
      <c r="K241" s="131" t="str">
        <f>IFERROR(VLOOKUP($J241,[5]LSIns!$B$5:$C$45,2,FALSE),"")</f>
        <v>lsUtilesdeOficina</v>
      </c>
      <c r="L241" s="133" t="s">
        <v>704</v>
      </c>
      <c r="M241" s="131" t="str">
        <f>IFERROR(VLOOKUP($L241,[6]Insumos!$C$2:$F$517,2,FALSE),"")</f>
        <v>Caja</v>
      </c>
      <c r="N241" s="136">
        <v>5</v>
      </c>
      <c r="O241" s="139">
        <f>IFERROR(VLOOKUP($L241,[6]Insumos!$C$2:$F$517,3,FALSE),"")</f>
        <v>36</v>
      </c>
      <c r="P241" s="138">
        <f>+Tabla1[[#This Row],[Precio Unitario]]*Tabla1[[#This Row],[Cantidad de Insumos]]</f>
        <v>180</v>
      </c>
      <c r="Q241" s="140" t="str">
        <f>IFERROR(VLOOKUP($L241,[6]Insumos!$C$2:$F$517,4,FALSE),"")</f>
        <v xml:space="preserve">2.3.9.2.01 </v>
      </c>
      <c r="R241" s="135" t="s">
        <v>670</v>
      </c>
    </row>
    <row r="242" spans="2:18" x14ac:dyDescent="0.25">
      <c r="B242" s="131" t="e">
        <f>IF(Tabla1[[#This Row],[Código_Actividad]]="","",CONCATENATE(Tabla1[[#This Row],[POA]],".",Tabla1[[#This Row],[SRS]],".",Tabla1[[#This Row],[AREA]],".",Tabla1[[#This Row],[TIPO]]))</f>
        <v>#REF!</v>
      </c>
      <c r="C242" s="131" t="e">
        <f>IF(Tabla1[[#This Row],[Código_Actividad]]="","",'[1]Formulario PPGR1'!#REF!)</f>
        <v>#REF!</v>
      </c>
      <c r="D242" s="131" t="e">
        <f>IF(Tabla1[[#This Row],[Código_Actividad]]="","",'[1]Formulario PPGR1'!#REF!)</f>
        <v>#REF!</v>
      </c>
      <c r="E242" s="131" t="e">
        <f>IF(Tabla1[[#This Row],[Código_Actividad]]="","",'[1]Formulario PPGR1'!#REF!)</f>
        <v>#REF!</v>
      </c>
      <c r="F242" s="131" t="e">
        <f>IF(Tabla1[[#This Row],[Código_Actividad]]="","",'[1]Formulario PPGR1'!#REF!)</f>
        <v>#REF!</v>
      </c>
      <c r="G242" s="141" t="s">
        <v>630</v>
      </c>
      <c r="H242" s="133" t="str">
        <f>IFERROR(VLOOKUP(Tabla1[[#This Row],[Código_Actividad]],'[1]Formulario PPGR2'!$H$8:$I$1048576,2,FALSE),"")</f>
        <v>Auditoría de las nóminas internas, deudas y fondos de los CEAS</v>
      </c>
      <c r="I242" s="134">
        <f>IFERROR(VLOOKUP(Tabla1[[#This Row],[Código_Actividad]],[1]!Tabla2[[Código]:[Total de Acciones ]],15,FALSE),"")</f>
        <v>3</v>
      </c>
      <c r="J242" s="131" t="s">
        <v>668</v>
      </c>
      <c r="K242" s="131" t="str">
        <f>IFERROR(VLOOKUP($J242,[5]LSIns!$B$5:$C$45,2,FALSE),"")</f>
        <v>lsProductosdePapel</v>
      </c>
      <c r="L242" s="133" t="s">
        <v>669</v>
      </c>
      <c r="M242" s="131" t="str">
        <f>IFERROR(VLOOKUP($L242,[6]Insumos!$C$2:$F$517,2,FALSE),"")</f>
        <v>resma</v>
      </c>
      <c r="N242" s="136">
        <v>5</v>
      </c>
      <c r="O242" s="139">
        <f>IFERROR(VLOOKUP($L242,[6]Insumos!$C$2:$F$517,3,FALSE),"")</f>
        <v>139.24</v>
      </c>
      <c r="P242" s="138">
        <f>+Tabla1[[#This Row],[Precio Unitario]]*Tabla1[[#This Row],[Cantidad de Insumos]]</f>
        <v>696.2</v>
      </c>
      <c r="Q242" s="140" t="str">
        <f>IFERROR(VLOOKUP($L242,[6]Insumos!$C$2:$F$517,4,FALSE),"")</f>
        <v>2.3.3.1.01</v>
      </c>
      <c r="R242" s="135" t="s">
        <v>670</v>
      </c>
    </row>
    <row r="243" spans="2:18" x14ac:dyDescent="0.25">
      <c r="B243" s="131" t="e">
        <f>IF(Tabla1[[#This Row],[Código_Actividad]]="","",CONCATENATE(Tabla1[[#This Row],[POA]],".",Tabla1[[#This Row],[SRS]],".",Tabla1[[#This Row],[AREA]],".",Tabla1[[#This Row],[TIPO]]))</f>
        <v>#REF!</v>
      </c>
      <c r="C243" s="131" t="e">
        <f>IF(Tabla1[[#This Row],[Código_Actividad]]="","",'[1]Formulario PPGR1'!#REF!)</f>
        <v>#REF!</v>
      </c>
      <c r="D243" s="131" t="e">
        <f>IF(Tabla1[[#This Row],[Código_Actividad]]="","",'[1]Formulario PPGR1'!#REF!)</f>
        <v>#REF!</v>
      </c>
      <c r="E243" s="131" t="e">
        <f>IF(Tabla1[[#This Row],[Código_Actividad]]="","",'[1]Formulario PPGR1'!#REF!)</f>
        <v>#REF!</v>
      </c>
      <c r="F243" s="131" t="e">
        <f>IF(Tabla1[[#This Row],[Código_Actividad]]="","",'[1]Formulario PPGR1'!#REF!)</f>
        <v>#REF!</v>
      </c>
      <c r="G243" s="141" t="s">
        <v>630</v>
      </c>
      <c r="H243" s="133" t="str">
        <f>IFERROR(VLOOKUP(Tabla1[[#This Row],[Código_Actividad]],'[1]Formulario PPGR2'!$H$8:$I$1048576,2,FALSE),"")</f>
        <v>Auditoría de las nóminas internas, deudas y fondos de los CEAS</v>
      </c>
      <c r="I243" s="134">
        <f>IFERROR(VLOOKUP(Tabla1[[#This Row],[Código_Actividad]],[1]!Tabla2[[Código]:[Total de Acciones ]],15,FALSE),"")</f>
        <v>3</v>
      </c>
      <c r="J243" s="131" t="s">
        <v>671</v>
      </c>
      <c r="K243" s="131" t="str">
        <f>IFERROR(VLOOKUP($J243,[5]LSIns!$B$5:$C$45,2,FALSE),"")</f>
        <v>lsUtilesdeOficina</v>
      </c>
      <c r="L243" s="133" t="s">
        <v>677</v>
      </c>
      <c r="M243" s="131" t="str">
        <f>IFERROR(VLOOKUP($L243,[6]Insumos!$C$2:$F$517,2,FALSE),"")</f>
        <v>unidad</v>
      </c>
      <c r="N243" s="136">
        <v>5</v>
      </c>
      <c r="O243" s="139">
        <f>IFERROR(VLOOKUP($L243,[6]Insumos!$C$2:$F$517,3,FALSE),"")</f>
        <v>2700.0050000000001</v>
      </c>
      <c r="P243" s="138">
        <f>+Tabla1[[#This Row],[Precio Unitario]]*Tabla1[[#This Row],[Cantidad de Insumos]]</f>
        <v>13500.025000000001</v>
      </c>
      <c r="Q243" s="140" t="str">
        <f>IFERROR(VLOOKUP($L243,[6]Insumos!$C$2:$F$517,4,FALSE),"")</f>
        <v xml:space="preserve">2.3.9.2.01 </v>
      </c>
      <c r="R243" s="135" t="s">
        <v>670</v>
      </c>
    </row>
    <row r="244" spans="2:18" ht="25.5" x14ac:dyDescent="0.25">
      <c r="B244" s="131" t="e">
        <f>IF(Tabla1[[#This Row],[Código_Actividad]]="","",CONCATENATE(Tabla1[[#This Row],[POA]],".",Tabla1[[#This Row],[SRS]],".",Tabla1[[#This Row],[AREA]],".",Tabla1[[#This Row],[TIPO]]))</f>
        <v>#REF!</v>
      </c>
      <c r="C244" s="131" t="e">
        <f>IF(Tabla1[[#This Row],[Código_Actividad]]="","",'[1]Formulario PPGR1'!#REF!)</f>
        <v>#REF!</v>
      </c>
      <c r="D244" s="131" t="e">
        <f>IF(Tabla1[[#This Row],[Código_Actividad]]="","",'[1]Formulario PPGR1'!#REF!)</f>
        <v>#REF!</v>
      </c>
      <c r="E244" s="131" t="e">
        <f>IF(Tabla1[[#This Row],[Código_Actividad]]="","",'[1]Formulario PPGR1'!#REF!)</f>
        <v>#REF!</v>
      </c>
      <c r="F244" s="131" t="e">
        <f>IF(Tabla1[[#This Row],[Código_Actividad]]="","",'[1]Formulario PPGR1'!#REF!)</f>
        <v>#REF!</v>
      </c>
      <c r="G244" s="132" t="s">
        <v>509</v>
      </c>
      <c r="H244" s="133" t="str">
        <f>IFERROR(VLOOKUP(Tabla1[[#This Row],[Código_Actividad]],'[1]Formulario PPGR2'!$H$8:$I$1048576,2,FALSE),"")</f>
        <v>Levantamiento y detección de necesidades de capacitación del SRS y CEAS</v>
      </c>
      <c r="I244" s="134">
        <f>IFERROR(VLOOKUP(Tabla1[[#This Row],[Código_Actividad]],[1]!Tabla2[[Código]:[Total de Acciones ]],15,FALSE),"")</f>
        <v>1</v>
      </c>
      <c r="J244" s="131" t="s">
        <v>679</v>
      </c>
      <c r="K244" s="131" t="str">
        <f>IFERROR(VLOOKUP($J244,[5]LSIns!$B$5:$C$45,2,FALSE),"")</f>
        <v>lsImpresionyEncuadernacion</v>
      </c>
      <c r="L244" s="133" t="s">
        <v>680</v>
      </c>
      <c r="M244" s="131" t="str">
        <f>IFERROR(VLOOKUP($L244,[6]Insumos!$C$2:$F$517,2,FALSE),"")</f>
        <v>unidad</v>
      </c>
      <c r="N244" s="136">
        <v>500</v>
      </c>
      <c r="O244" s="139">
        <f>IFERROR(VLOOKUP($L244,[6]Insumos!$C$2:$F$517,3,FALSE),"")</f>
        <v>1.9823999999999999</v>
      </c>
      <c r="P244" s="138">
        <f>+Tabla1[[#This Row],[Precio Unitario]]*Tabla1[[#This Row],[Cantidad de Insumos]]</f>
        <v>991.19999999999993</v>
      </c>
      <c r="Q244" s="140" t="str">
        <f>IFERROR(VLOOKUP($L244,[6]Insumos!$C$2:$F$517,4,FALSE),"")</f>
        <v xml:space="preserve">2.2.2.2.01 </v>
      </c>
      <c r="R244" s="135" t="s">
        <v>670</v>
      </c>
    </row>
    <row r="245" spans="2:18" ht="25.5" x14ac:dyDescent="0.25">
      <c r="B245" s="131" t="e">
        <f>IF(Tabla1[[#This Row],[Código_Actividad]]="","",CONCATENATE(Tabla1[[#This Row],[POA]],".",Tabla1[[#This Row],[SRS]],".",Tabla1[[#This Row],[AREA]],".",Tabla1[[#This Row],[TIPO]]))</f>
        <v>#REF!</v>
      </c>
      <c r="C245" s="131" t="e">
        <f>IF(Tabla1[[#This Row],[Código_Actividad]]="","",'[1]Formulario PPGR1'!#REF!)</f>
        <v>#REF!</v>
      </c>
      <c r="D245" s="131" t="e">
        <f>IF(Tabla1[[#This Row],[Código_Actividad]]="","",'[1]Formulario PPGR1'!#REF!)</f>
        <v>#REF!</v>
      </c>
      <c r="E245" s="131" t="e">
        <f>IF(Tabla1[[#This Row],[Código_Actividad]]="","",'[1]Formulario PPGR1'!#REF!)</f>
        <v>#REF!</v>
      </c>
      <c r="F245" s="131" t="e">
        <f>IF(Tabla1[[#This Row],[Código_Actividad]]="","",'[1]Formulario PPGR1'!#REF!)</f>
        <v>#REF!</v>
      </c>
      <c r="G245" s="92" t="s">
        <v>520</v>
      </c>
      <c r="H245" s="133" t="str">
        <f>IFERROR(VLOOKUP(Tabla1[[#This Row],[Código_Actividad]],'[1]Formulario PPGR2'!$H$8:$I$1048576,2,FALSE),"")</f>
        <v>Elaboración del Plan de Mejora con los resultados de la Encuesta de Clima Laboral</v>
      </c>
      <c r="I245" s="134">
        <f>IFERROR(VLOOKUP(Tabla1[[#This Row],[Código_Actividad]],[1]!Tabla2[[Código]:[Total de Acciones ]],15,FALSE),"")</f>
        <v>1</v>
      </c>
      <c r="J245" s="131" t="s">
        <v>673</v>
      </c>
      <c r="K245" s="131" t="str">
        <f>IFERROR(VLOOKUP($J245,[5]LSIns!$B$5:$C$45,2,FALSE),"")</f>
        <v>lsAlimentosyBebidas</v>
      </c>
      <c r="L245" s="133" t="s">
        <v>674</v>
      </c>
      <c r="M245" s="131" t="str">
        <f>IFERROR(VLOOKUP($L245,[6]Insumos!$C$2:$F$517,2,FALSE),"")</f>
        <v>unidad</v>
      </c>
      <c r="N245" s="136">
        <v>1</v>
      </c>
      <c r="O245" s="139">
        <f>IFERROR(VLOOKUP($L245,[6]Insumos!$C$2:$F$517,3,FALSE),"")</f>
        <v>5000.5</v>
      </c>
      <c r="P245" s="138">
        <f>+Tabla1[[#This Row],[Precio Unitario]]*Tabla1[[#This Row],[Cantidad de Insumos]]</f>
        <v>5000.5</v>
      </c>
      <c r="Q245" s="140" t="str">
        <f>IFERROR(VLOOKUP($L245,[6]Insumos!$C$2:$F$517,4,FALSE),"")</f>
        <v>2.3.1.1.01</v>
      </c>
      <c r="R245" s="135" t="s">
        <v>670</v>
      </c>
    </row>
    <row r="246" spans="2:18" ht="25.5" x14ac:dyDescent="0.25">
      <c r="B246" s="131" t="e">
        <f>IF(Tabla1[[#This Row],[Código_Actividad]]="","",CONCATENATE(Tabla1[[#This Row],[POA]],".",Tabla1[[#This Row],[SRS]],".",Tabla1[[#This Row],[AREA]],".",Tabla1[[#This Row],[TIPO]]))</f>
        <v>#REF!</v>
      </c>
      <c r="C246" s="131" t="e">
        <f>IF(Tabla1[[#This Row],[Código_Actividad]]="","",'[1]Formulario PPGR1'!#REF!)</f>
        <v>#REF!</v>
      </c>
      <c r="D246" s="131" t="e">
        <f>IF(Tabla1[[#This Row],[Código_Actividad]]="","",'[1]Formulario PPGR1'!#REF!)</f>
        <v>#REF!</v>
      </c>
      <c r="E246" s="131" t="e">
        <f>IF(Tabla1[[#This Row],[Código_Actividad]]="","",'[1]Formulario PPGR1'!#REF!)</f>
        <v>#REF!</v>
      </c>
      <c r="F246" s="131" t="e">
        <f>IF(Tabla1[[#This Row],[Código_Actividad]]="","",'[1]Formulario PPGR1'!#REF!)</f>
        <v>#REF!</v>
      </c>
      <c r="G246" s="92" t="s">
        <v>524</v>
      </c>
      <c r="H246" s="133" t="str">
        <f>IFERROR(VLOOKUP(Tabla1[[#This Row],[Código_Actividad]],'[1]Formulario PPGR2'!$H$8:$I$1048576,2,FALSE),"")</f>
        <v>Elaboraciòn acuerdos  Desempeño en toda la red del SRS  2021</v>
      </c>
      <c r="I246" s="134">
        <f>IFERROR(VLOOKUP(Tabla1[[#This Row],[Código_Actividad]],[1]!Tabla2[[Código]:[Total de Acciones ]],15,FALSE),"")</f>
        <v>1</v>
      </c>
      <c r="J246" s="131" t="s">
        <v>673</v>
      </c>
      <c r="K246" s="131" t="str">
        <f>IFERROR(VLOOKUP($J246,[5]LSIns!$B$5:$C$45,2,FALSE),"")</f>
        <v>lsAlimentosyBebidas</v>
      </c>
      <c r="L246" s="133" t="s">
        <v>709</v>
      </c>
      <c r="M246" s="131" t="str">
        <f>IFERROR(VLOOKUP($L246,[6]Insumos!$C$2:$F$517,2,FALSE),"")</f>
        <v>unidad</v>
      </c>
      <c r="N246" s="136">
        <v>1</v>
      </c>
      <c r="O246" s="139">
        <f>IFERROR(VLOOKUP($L246,[6]Insumos!$C$2:$F$517,3,FALSE),"")</f>
        <v>10133.5</v>
      </c>
      <c r="P246" s="138">
        <f>+Tabla1[[#This Row],[Precio Unitario]]*Tabla1[[#This Row],[Cantidad de Insumos]]</f>
        <v>10133.5</v>
      </c>
      <c r="Q246" s="140" t="str">
        <f>IFERROR(VLOOKUP($L246,[6]Insumos!$C$2:$F$517,4,FALSE),"")</f>
        <v>2.3.1.1.01</v>
      </c>
      <c r="R246" s="135" t="s">
        <v>670</v>
      </c>
    </row>
    <row r="247" spans="2:18" ht="25.5" x14ac:dyDescent="0.25">
      <c r="B247" s="131" t="e">
        <f>IF(Tabla1[[#This Row],[Código_Actividad]]="","",CONCATENATE(Tabla1[[#This Row],[POA]],".",Tabla1[[#This Row],[SRS]],".",Tabla1[[#This Row],[AREA]],".",Tabla1[[#This Row],[TIPO]]))</f>
        <v>#REF!</v>
      </c>
      <c r="C247" s="131" t="e">
        <f>IF(Tabla1[[#This Row],[Código_Actividad]]="","",'[1]Formulario PPGR1'!#REF!)</f>
        <v>#REF!</v>
      </c>
      <c r="D247" s="131" t="e">
        <f>IF(Tabla1[[#This Row],[Código_Actividad]]="","",'[1]Formulario PPGR1'!#REF!)</f>
        <v>#REF!</v>
      </c>
      <c r="E247" s="131" t="e">
        <f>IF(Tabla1[[#This Row],[Código_Actividad]]="","",'[1]Formulario PPGR1'!#REF!)</f>
        <v>#REF!</v>
      </c>
      <c r="F247" s="131" t="e">
        <f>IF(Tabla1[[#This Row],[Código_Actividad]]="","",'[1]Formulario PPGR1'!#REF!)</f>
        <v>#REF!</v>
      </c>
      <c r="G247" s="92" t="s">
        <v>526</v>
      </c>
      <c r="H247" s="133" t="str">
        <f>IFERROR(VLOOKUP(Tabla1[[#This Row],[Código_Actividad]],'[1]Formulario PPGR2'!$H$8:$I$1048576,2,FALSE),"")</f>
        <v>Evaluación Desempeño SRS-CEAS 2021</v>
      </c>
      <c r="I247" s="134">
        <f>IFERROR(VLOOKUP(Tabla1[[#This Row],[Código_Actividad]],[1]!Tabla2[[Código]:[Total de Acciones ]],15,FALSE),"")</f>
        <v>1</v>
      </c>
      <c r="J247" s="131" t="s">
        <v>673</v>
      </c>
      <c r="K247" s="131" t="str">
        <f>IFERROR(VLOOKUP($J247,[5]LSIns!$B$5:$C$45,2,FALSE),"")</f>
        <v>lsAlimentosyBebidas</v>
      </c>
      <c r="L247" s="133" t="s">
        <v>674</v>
      </c>
      <c r="M247" s="131" t="str">
        <f>IFERROR(VLOOKUP($L247,[6]Insumos!$C$2:$F$517,2,FALSE),"")</f>
        <v>unidad</v>
      </c>
      <c r="N247" s="136">
        <v>1</v>
      </c>
      <c r="O247" s="139">
        <f>IFERROR(VLOOKUP($L247,[6]Insumos!$C$2:$F$517,3,FALSE),"")</f>
        <v>5000.5</v>
      </c>
      <c r="P247" s="138">
        <f>+Tabla1[[#This Row],[Precio Unitario]]*Tabla1[[#This Row],[Cantidad de Insumos]]</f>
        <v>5000.5</v>
      </c>
      <c r="Q247" s="140" t="str">
        <f>IFERROR(VLOOKUP($L247,[6]Insumos!$C$2:$F$517,4,FALSE),"")</f>
        <v>2.3.1.1.01</v>
      </c>
      <c r="R247" s="135" t="s">
        <v>670</v>
      </c>
    </row>
    <row r="248" spans="2:18" ht="25.5" x14ac:dyDescent="0.25">
      <c r="B248" s="131" t="e">
        <f>IF(Tabla1[[#This Row],[Código_Actividad]]="","",CONCATENATE(Tabla1[[#This Row],[POA]],".",Tabla1[[#This Row],[SRS]],".",Tabla1[[#This Row],[AREA]],".",Tabla1[[#This Row],[TIPO]]))</f>
        <v>#REF!</v>
      </c>
      <c r="C248" s="131" t="e">
        <f>IF(Tabla1[[#This Row],[Código_Actividad]]="","",'[1]Formulario PPGR1'!#REF!)</f>
        <v>#REF!</v>
      </c>
      <c r="D248" s="131" t="e">
        <f>IF(Tabla1[[#This Row],[Código_Actividad]]="","",'[1]Formulario PPGR1'!#REF!)</f>
        <v>#REF!</v>
      </c>
      <c r="E248" s="131" t="e">
        <f>IF(Tabla1[[#This Row],[Código_Actividad]]="","",'[1]Formulario PPGR1'!#REF!)</f>
        <v>#REF!</v>
      </c>
      <c r="F248" s="131" t="e">
        <f>IF(Tabla1[[#This Row],[Código_Actividad]]="","",'[1]Formulario PPGR1'!#REF!)</f>
        <v>#REF!</v>
      </c>
      <c r="G248" s="92" t="s">
        <v>532</v>
      </c>
      <c r="H248" s="133" t="str">
        <f>IFERROR(VLOOKUP(Tabla1[[#This Row],[Código_Actividad]],'[1]Formulario PPGR2'!$H$8:$I$1048576,2,FALSE),"")</f>
        <v>Aplicación del componente de competencias y del régimen ético y disciplinario en SRS y CEAS.</v>
      </c>
      <c r="I248" s="134">
        <f>IFERROR(VLOOKUP(Tabla1[[#This Row],[Código_Actividad]],[1]!Tabla2[[Código]:[Total de Acciones ]],15,FALSE),"")</f>
        <v>1</v>
      </c>
      <c r="J248" s="131" t="s">
        <v>673</v>
      </c>
      <c r="K248" s="131" t="str">
        <f>IFERROR(VLOOKUP($J248,[5]LSIns!$B$5:$C$45,2,FALSE),"")</f>
        <v>lsAlimentosyBebidas</v>
      </c>
      <c r="L248" s="133" t="s">
        <v>709</v>
      </c>
      <c r="M248" s="131" t="str">
        <f>IFERROR(VLOOKUP($L248,[6]Insumos!$C$2:$F$517,2,FALSE),"")</f>
        <v>unidad</v>
      </c>
      <c r="N248" s="136">
        <v>1</v>
      </c>
      <c r="O248" s="139">
        <f>IFERROR(VLOOKUP($L248,[6]Insumos!$C$2:$F$517,3,FALSE),"")</f>
        <v>10133.5</v>
      </c>
      <c r="P248" s="138">
        <f>+Tabla1[[#This Row],[Precio Unitario]]*Tabla1[[#This Row],[Cantidad de Insumos]]</f>
        <v>10133.5</v>
      </c>
      <c r="Q248" s="140" t="str">
        <f>IFERROR(VLOOKUP($L248,[6]Insumos!$C$2:$F$517,4,FALSE),"")</f>
        <v>2.3.1.1.01</v>
      </c>
      <c r="R248" s="135" t="s">
        <v>670</v>
      </c>
    </row>
    <row r="249" spans="2:18" ht="38.25" x14ac:dyDescent="0.25">
      <c r="B249" s="131" t="e">
        <f>IF(Tabla1[[#This Row],[Código_Actividad]]="","",CONCATENATE(Tabla1[[#This Row],[POA]],".",Tabla1[[#This Row],[SRS]],".",Tabla1[[#This Row],[AREA]],".",Tabla1[[#This Row],[TIPO]]))</f>
        <v>#REF!</v>
      </c>
      <c r="C249" s="131" t="e">
        <f>IF(Tabla1[[#This Row],[Código_Actividad]]="","",'[1]Formulario PPGR1'!#REF!)</f>
        <v>#REF!</v>
      </c>
      <c r="D249" s="131" t="e">
        <f>IF(Tabla1[[#This Row],[Código_Actividad]]="","",'[1]Formulario PPGR1'!#REF!)</f>
        <v>#REF!</v>
      </c>
      <c r="E249" s="131" t="e">
        <f>IF(Tabla1[[#This Row],[Código_Actividad]]="","",'[1]Formulario PPGR1'!#REF!)</f>
        <v>#REF!</v>
      </c>
      <c r="F249" s="131" t="e">
        <f>IF(Tabla1[[#This Row],[Código_Actividad]]="","",'[1]Formulario PPGR1'!#REF!)</f>
        <v>#REF!</v>
      </c>
      <c r="G249" s="132" t="s">
        <v>266</v>
      </c>
      <c r="H249" s="133" t="str">
        <f>IFERROR(VLOOKUP(Tabla1[[#This Row],[Código_Actividad]],'[1]Formulario PPGR2'!$H$8:$I$1048576,2,FALSE),"")</f>
        <v>Sesiones de trabajo Programación individual de Medicamentos, Insumos y Reactivos de Laboratorio para el 2022</v>
      </c>
      <c r="I249" s="134">
        <f>IFERROR(VLOOKUP(Tabla1[[#This Row],[Código_Actividad]],[1]!Tabla2[[Código]:[Total de Acciones ]],15,FALSE),"")</f>
        <v>1</v>
      </c>
      <c r="J249" s="131" t="s">
        <v>673</v>
      </c>
      <c r="K249" s="131" t="str">
        <f>IFERROR(VLOOKUP($J249,[5]LSIns!$B$5:$C$45,2,FALSE),"")</f>
        <v>lsAlimentosyBebidas</v>
      </c>
      <c r="L249" s="133" t="s">
        <v>703</v>
      </c>
      <c r="M249" s="131" t="str">
        <f>IFERROR(VLOOKUP($L249,[6]Insumos!$C$2:$F$517,2,FALSE),"")</f>
        <v>unidad</v>
      </c>
      <c r="N249" s="136">
        <v>32</v>
      </c>
      <c r="O249" s="139">
        <f>IFERROR(VLOOKUP($L249,[6]Insumos!$C$2:$F$517,3,FALSE),"")</f>
        <v>12626</v>
      </c>
      <c r="P249" s="138">
        <f>+Tabla1[[#This Row],[Precio Unitario]]*Tabla1[[#This Row],[Cantidad de Insumos]]</f>
        <v>404032</v>
      </c>
      <c r="Q249" s="140" t="str">
        <f>IFERROR(VLOOKUP($L249,[6]Insumos!$C$2:$F$517,4,FALSE),"")</f>
        <v>2.3.1.1.01</v>
      </c>
      <c r="R249" s="135" t="s">
        <v>670</v>
      </c>
    </row>
    <row r="250" spans="2:18" ht="38.25" x14ac:dyDescent="0.25">
      <c r="B250" s="131" t="e">
        <f>IF(Tabla1[[#This Row],[Código_Actividad]]="","",CONCATENATE(Tabla1[[#This Row],[POA]],".",Tabla1[[#This Row],[SRS]],".",Tabla1[[#This Row],[AREA]],".",Tabla1[[#This Row],[TIPO]]))</f>
        <v>#REF!</v>
      </c>
      <c r="C250" s="131" t="e">
        <f>IF(Tabla1[[#This Row],[Código_Actividad]]="","",'[1]Formulario PPGR1'!#REF!)</f>
        <v>#REF!</v>
      </c>
      <c r="D250" s="131" t="e">
        <f>IF(Tabla1[[#This Row],[Código_Actividad]]="","",'[1]Formulario PPGR1'!#REF!)</f>
        <v>#REF!</v>
      </c>
      <c r="E250" s="131" t="e">
        <f>IF(Tabla1[[#This Row],[Código_Actividad]]="","",'[1]Formulario PPGR1'!#REF!)</f>
        <v>#REF!</v>
      </c>
      <c r="F250" s="131" t="e">
        <f>IF(Tabla1[[#This Row],[Código_Actividad]]="","",'[1]Formulario PPGR1'!#REF!)</f>
        <v>#REF!</v>
      </c>
      <c r="G250" s="132" t="s">
        <v>266</v>
      </c>
      <c r="H250" s="133" t="str">
        <f>IFERROR(VLOOKUP(Tabla1[[#This Row],[Código_Actividad]],'[1]Formulario PPGR2'!$H$8:$I$1048576,2,FALSE),"")</f>
        <v>Sesiones de trabajo Programación individual de Medicamentos, Insumos y Reactivos de Laboratorio para el 2022</v>
      </c>
      <c r="I250" s="134">
        <f>IFERROR(VLOOKUP(Tabla1[[#This Row],[Código_Actividad]],[1]!Tabla2[[Código]:[Total de Acciones ]],15,FALSE),"")</f>
        <v>1</v>
      </c>
      <c r="J250" s="131" t="s">
        <v>673</v>
      </c>
      <c r="K250" s="131" t="str">
        <f>IFERROR(VLOOKUP($J250,[5]LSIns!$B$5:$C$45,2,FALSE),"")</f>
        <v>lsAlimentosyBebidas</v>
      </c>
      <c r="L250" s="133" t="s">
        <v>717</v>
      </c>
      <c r="M250" s="131" t="str">
        <f>IFERROR(VLOOKUP($L250,[6]Insumos!$C$2:$F$517,2,FALSE),"")</f>
        <v>unidad</v>
      </c>
      <c r="N250" s="136">
        <v>32</v>
      </c>
      <c r="O250" s="139">
        <f>IFERROR(VLOOKUP($L250,[6]Insumos!$C$2:$F$517,3,FALSE),"")</f>
        <v>15251.5</v>
      </c>
      <c r="P250" s="138">
        <f>+Tabla1[[#This Row],[Precio Unitario]]*Tabla1[[#This Row],[Cantidad de Insumos]]</f>
        <v>488048</v>
      </c>
      <c r="Q250" s="140" t="str">
        <f>IFERROR(VLOOKUP($L250,[6]Insumos!$C$2:$F$517,4,FALSE),"")</f>
        <v>2.3.1.1.01</v>
      </c>
      <c r="R250" s="135" t="s">
        <v>670</v>
      </c>
    </row>
    <row r="251" spans="2:18" ht="38.25" x14ac:dyDescent="0.25">
      <c r="B251" s="131" t="e">
        <f>IF(Tabla1[[#This Row],[Código_Actividad]]="","",CONCATENATE(Tabla1[[#This Row],[POA]],".",Tabla1[[#This Row],[SRS]],".",Tabla1[[#This Row],[AREA]],".",Tabla1[[#This Row],[TIPO]]))</f>
        <v>#REF!</v>
      </c>
      <c r="C251" s="131" t="e">
        <f>IF(Tabla1[[#This Row],[Código_Actividad]]="","",'[1]Formulario PPGR1'!#REF!)</f>
        <v>#REF!</v>
      </c>
      <c r="D251" s="131" t="e">
        <f>IF(Tabla1[[#This Row],[Código_Actividad]]="","",'[1]Formulario PPGR1'!#REF!)</f>
        <v>#REF!</v>
      </c>
      <c r="E251" s="131" t="e">
        <f>IF(Tabla1[[#This Row],[Código_Actividad]]="","",'[1]Formulario PPGR1'!#REF!)</f>
        <v>#REF!</v>
      </c>
      <c r="F251" s="131" t="e">
        <f>IF(Tabla1[[#This Row],[Código_Actividad]]="","",'[1]Formulario PPGR1'!#REF!)</f>
        <v>#REF!</v>
      </c>
      <c r="G251" s="132" t="s">
        <v>270</v>
      </c>
      <c r="H251" s="133" t="str">
        <f>IFERROR(VLOOKUP(Tabla1[[#This Row],[Código_Actividad]],'[1]Formulario PPGR2'!$H$8:$I$1048576,2,FALSE),"")</f>
        <v>Taller regional de consolidación y validación de la Programación de Medicamentos e Insumos para el 2022.</v>
      </c>
      <c r="I251" s="134">
        <f>IFERROR(VLOOKUP(Tabla1[[#This Row],[Código_Actividad]],[1]!Tabla2[[Código]:[Total de Acciones ]],15,FALSE),"")</f>
        <v>1</v>
      </c>
      <c r="J251" s="131" t="s">
        <v>673</v>
      </c>
      <c r="K251" s="131" t="str">
        <f>IFERROR(VLOOKUP($J251,[5]LSIns!$B$5:$C$45,2,FALSE),"")</f>
        <v>lsAlimentosyBebidas</v>
      </c>
      <c r="L251" s="133" t="s">
        <v>703</v>
      </c>
      <c r="M251" s="131" t="str">
        <f>IFERROR(VLOOKUP($L251,[6]Insumos!$C$2:$F$517,2,FALSE),"")</f>
        <v>unidad</v>
      </c>
      <c r="N251" s="136">
        <v>64</v>
      </c>
      <c r="O251" s="139">
        <f>IFERROR(VLOOKUP($L251,[6]Insumos!$C$2:$F$517,3,FALSE),"")</f>
        <v>12626</v>
      </c>
      <c r="P251" s="138">
        <f>+Tabla1[[#This Row],[Precio Unitario]]*Tabla1[[#This Row],[Cantidad de Insumos]]</f>
        <v>808064</v>
      </c>
      <c r="Q251" s="140" t="str">
        <f>IFERROR(VLOOKUP($L251,[6]Insumos!$C$2:$F$517,4,FALSE),"")</f>
        <v>2.3.1.1.01</v>
      </c>
      <c r="R251" s="135" t="s">
        <v>670</v>
      </c>
    </row>
    <row r="252" spans="2:18" ht="25.5" x14ac:dyDescent="0.25">
      <c r="B252" s="131" t="e">
        <f>IF(Tabla1[[#This Row],[Código_Actividad]]="","",CONCATENATE(Tabla1[[#This Row],[POA]],".",Tabla1[[#This Row],[SRS]],".",Tabla1[[#This Row],[AREA]],".",Tabla1[[#This Row],[TIPO]]))</f>
        <v>#REF!</v>
      </c>
      <c r="C252" s="131" t="e">
        <f>IF(Tabla1[[#This Row],[Código_Actividad]]="","",'[1]Formulario PPGR1'!#REF!)</f>
        <v>#REF!</v>
      </c>
      <c r="D252" s="131" t="e">
        <f>IF(Tabla1[[#This Row],[Código_Actividad]]="","",'[1]Formulario PPGR1'!#REF!)</f>
        <v>#REF!</v>
      </c>
      <c r="E252" s="131" t="e">
        <f>IF(Tabla1[[#This Row],[Código_Actividad]]="","",'[1]Formulario PPGR1'!#REF!)</f>
        <v>#REF!</v>
      </c>
      <c r="F252" s="131" t="e">
        <f>IF(Tabla1[[#This Row],[Código_Actividad]]="","",'[1]Formulario PPGR1'!#REF!)</f>
        <v>#REF!</v>
      </c>
      <c r="G252" s="132" t="s">
        <v>270</v>
      </c>
      <c r="H252" s="133" t="str">
        <f>IFERROR(VLOOKUP(Tabla1[[#This Row],[Código_Actividad]],'[1]Formulario PPGR2'!$H$8:$I$1048576,2,FALSE),"")</f>
        <v>Taller regional de consolidación y validación de la Programación de Medicamentos e Insumos para el 2022.</v>
      </c>
      <c r="I252" s="134">
        <f>IFERROR(VLOOKUP(Tabla1[[#This Row],[Código_Actividad]],[1]!Tabla2[[Código]:[Total de Acciones ]],15,FALSE),"")</f>
        <v>1</v>
      </c>
      <c r="J252" s="131" t="s">
        <v>673</v>
      </c>
      <c r="K252" s="131" t="str">
        <f>IFERROR(VLOOKUP($J252,[5]LSIns!$B$5:$C$45,2,FALSE),"")</f>
        <v>lsAlimentosyBebidas</v>
      </c>
      <c r="L252" s="133" t="s">
        <v>717</v>
      </c>
      <c r="M252" s="131" t="str">
        <f>IFERROR(VLOOKUP($L252,[6]Insumos!$C$2:$F$517,2,FALSE),"")</f>
        <v>unidad</v>
      </c>
      <c r="N252" s="136">
        <v>64</v>
      </c>
      <c r="O252" s="139">
        <f>IFERROR(VLOOKUP($L252,[6]Insumos!$C$2:$F$517,3,FALSE),"")</f>
        <v>15251.5</v>
      </c>
      <c r="P252" s="138">
        <f>+Tabla1[[#This Row],[Precio Unitario]]*Tabla1[[#This Row],[Cantidad de Insumos]]</f>
        <v>976096</v>
      </c>
      <c r="Q252" s="140" t="str">
        <f>IFERROR(VLOOKUP($L252,[6]Insumos!$C$2:$F$517,4,FALSE),"")</f>
        <v>2.3.1.1.01</v>
      </c>
      <c r="R252" s="135" t="s">
        <v>670</v>
      </c>
    </row>
    <row r="253" spans="2:18" ht="38.25" x14ac:dyDescent="0.25">
      <c r="B253" s="131" t="e">
        <f>IF(Tabla1[[#This Row],[Código_Actividad]]="","",CONCATENATE(Tabla1[[#This Row],[POA]],".",Tabla1[[#This Row],[SRS]],".",Tabla1[[#This Row],[AREA]],".",Tabla1[[#This Row],[TIPO]]))</f>
        <v>#REF!</v>
      </c>
      <c r="C253" s="131" t="e">
        <f>IF(Tabla1[[#This Row],[Código_Actividad]]="","",'[1]Formulario PPGR1'!#REF!)</f>
        <v>#REF!</v>
      </c>
      <c r="D253" s="131" t="e">
        <f>IF(Tabla1[[#This Row],[Código_Actividad]]="","",'[1]Formulario PPGR1'!#REF!)</f>
        <v>#REF!</v>
      </c>
      <c r="E253" s="131" t="e">
        <f>IF(Tabla1[[#This Row],[Código_Actividad]]="","",'[1]Formulario PPGR1'!#REF!)</f>
        <v>#REF!</v>
      </c>
      <c r="F253" s="131" t="e">
        <f>IF(Tabla1[[#This Row],[Código_Actividad]]="","",'[1]Formulario PPGR1'!#REF!)</f>
        <v>#REF!</v>
      </c>
      <c r="G253" s="132" t="s">
        <v>273</v>
      </c>
      <c r="H253" s="133" t="str">
        <f>IFERROR(VLOOKUP(Tabla1[[#This Row],[Código_Actividad]],'[1]Formulario PPGR2'!$H$8:$I$1048576,2,FALSE),"")</f>
        <v>Reunión con GAS para programar supervisión trimestral del cumplimiento de los PO del SUGEMI en CEAS y CPN.</v>
      </c>
      <c r="I253" s="134">
        <f>IFERROR(VLOOKUP(Tabla1[[#This Row],[Código_Actividad]],[1]!Tabla2[[Código]:[Total de Acciones ]],15,FALSE),"")</f>
        <v>1</v>
      </c>
      <c r="J253" s="131" t="s">
        <v>673</v>
      </c>
      <c r="K253" s="131" t="str">
        <f>IFERROR(VLOOKUP($J253,[5]LSIns!$B$5:$C$45,2,FALSE),"")</f>
        <v>lsAlimentosyBebidas</v>
      </c>
      <c r="L253" s="133" t="s">
        <v>703</v>
      </c>
      <c r="M253" s="131" t="str">
        <f>IFERROR(VLOOKUP($L253,[6]Insumos!$C$2:$F$517,2,FALSE),"")</f>
        <v>unidad</v>
      </c>
      <c r="N253" s="136">
        <v>25</v>
      </c>
      <c r="O253" s="139">
        <f>IFERROR(VLOOKUP($L253,[6]Insumos!$C$2:$F$517,3,FALSE),"")</f>
        <v>12626</v>
      </c>
      <c r="P253" s="138">
        <f>+Tabla1[[#This Row],[Precio Unitario]]*Tabla1[[#This Row],[Cantidad de Insumos]]</f>
        <v>315650</v>
      </c>
      <c r="Q253" s="140" t="str">
        <f>IFERROR(VLOOKUP($L253,[6]Insumos!$C$2:$F$517,4,FALSE),"")</f>
        <v>2.3.1.1.01</v>
      </c>
      <c r="R253" s="135" t="s">
        <v>670</v>
      </c>
    </row>
    <row r="254" spans="2:18" ht="25.5" x14ac:dyDescent="0.25">
      <c r="B254" s="131" t="e">
        <f>IF(Tabla1[[#This Row],[Código_Actividad]]="","",CONCATENATE(Tabla1[[#This Row],[POA]],".",Tabla1[[#This Row],[SRS]],".",Tabla1[[#This Row],[AREA]],".",Tabla1[[#This Row],[TIPO]]))</f>
        <v>#REF!</v>
      </c>
      <c r="C254" s="131" t="e">
        <f>IF(Tabla1[[#This Row],[Código_Actividad]]="","",'[1]Formulario PPGR1'!#REF!)</f>
        <v>#REF!</v>
      </c>
      <c r="D254" s="131" t="e">
        <f>IF(Tabla1[[#This Row],[Código_Actividad]]="","",'[1]Formulario PPGR1'!#REF!)</f>
        <v>#REF!</v>
      </c>
      <c r="E254" s="131" t="e">
        <f>IF(Tabla1[[#This Row],[Código_Actividad]]="","",'[1]Formulario PPGR1'!#REF!)</f>
        <v>#REF!</v>
      </c>
      <c r="F254" s="131" t="e">
        <f>IF(Tabla1[[#This Row],[Código_Actividad]]="","",'[1]Formulario PPGR1'!#REF!)</f>
        <v>#REF!</v>
      </c>
      <c r="G254" s="132" t="s">
        <v>273</v>
      </c>
      <c r="H254" s="133" t="str">
        <f>IFERROR(VLOOKUP(Tabla1[[#This Row],[Código_Actividad]],'[1]Formulario PPGR2'!$H$8:$I$1048576,2,FALSE),"")</f>
        <v>Reunión con GAS para programar supervisión trimestral del cumplimiento de los PO del SUGEMI en CEAS y CPN.</v>
      </c>
      <c r="I254" s="134">
        <f>IFERROR(VLOOKUP(Tabla1[[#This Row],[Código_Actividad]],[1]!Tabla2[[Código]:[Total de Acciones ]],15,FALSE),"")</f>
        <v>1</v>
      </c>
      <c r="J254" s="131" t="s">
        <v>679</v>
      </c>
      <c r="K254" s="131" t="str">
        <f>IFERROR(VLOOKUP($J254,[5]LSIns!$B$5:$C$45,2,FALSE),"")</f>
        <v>lsImpresionyEncuadernacion</v>
      </c>
      <c r="L254" s="133" t="s">
        <v>680</v>
      </c>
      <c r="M254" s="131" t="str">
        <f>IFERROR(VLOOKUP($L254,[6]Insumos!$C$2:$F$517,2,FALSE),"")</f>
        <v>unidad</v>
      </c>
      <c r="N254" s="136">
        <v>1280</v>
      </c>
      <c r="O254" s="139">
        <f>IFERROR(VLOOKUP($L254,[6]Insumos!$C$2:$F$517,3,FALSE),"")</f>
        <v>1.9823999999999999</v>
      </c>
      <c r="P254" s="138">
        <f>+Tabla1[[#This Row],[Precio Unitario]]*Tabla1[[#This Row],[Cantidad de Insumos]]</f>
        <v>2537.4719999999998</v>
      </c>
      <c r="Q254" s="140" t="str">
        <f>IFERROR(VLOOKUP($L254,[6]Insumos!$C$2:$F$517,4,FALSE),"")</f>
        <v xml:space="preserve">2.2.2.2.01 </v>
      </c>
      <c r="R254" s="135" t="s">
        <v>670</v>
      </c>
    </row>
    <row r="255" spans="2:18" ht="25.5" x14ac:dyDescent="0.25">
      <c r="B255" s="131" t="e">
        <f>IF(Tabla1[[#This Row],[Código_Actividad]]="","",CONCATENATE(Tabla1[[#This Row],[POA]],".",Tabla1[[#This Row],[SRS]],".",Tabla1[[#This Row],[AREA]],".",Tabla1[[#This Row],[TIPO]]))</f>
        <v>#REF!</v>
      </c>
      <c r="C255" s="131" t="e">
        <f>IF(Tabla1[[#This Row],[Código_Actividad]]="","",'[1]Formulario PPGR1'!#REF!)</f>
        <v>#REF!</v>
      </c>
      <c r="D255" s="131" t="e">
        <f>IF(Tabla1[[#This Row],[Código_Actividad]]="","",'[1]Formulario PPGR1'!#REF!)</f>
        <v>#REF!</v>
      </c>
      <c r="E255" s="131" t="e">
        <f>IF(Tabla1[[#This Row],[Código_Actividad]]="","",'[1]Formulario PPGR1'!#REF!)</f>
        <v>#REF!</v>
      </c>
      <c r="F255" s="131" t="e">
        <f>IF(Tabla1[[#This Row],[Código_Actividad]]="","",'[1]Formulario PPGR1'!#REF!)</f>
        <v>#REF!</v>
      </c>
      <c r="G255" s="132" t="s">
        <v>273</v>
      </c>
      <c r="H255" s="133" t="str">
        <f>IFERROR(VLOOKUP(Tabla1[[#This Row],[Código_Actividad]],'[1]Formulario PPGR2'!$H$8:$I$1048576,2,FALSE),"")</f>
        <v>Reunión con GAS para programar supervisión trimestral del cumplimiento de los PO del SUGEMI en CEAS y CPN.</v>
      </c>
      <c r="I255" s="134">
        <f>IFERROR(VLOOKUP(Tabla1[[#This Row],[Código_Actividad]],[1]!Tabla2[[Código]:[Total de Acciones ]],15,FALSE),"")</f>
        <v>1</v>
      </c>
      <c r="J255" s="131" t="s">
        <v>679</v>
      </c>
      <c r="K255" s="131" t="str">
        <f>IFERROR(VLOOKUP($J255,[5]LSIns!$B$5:$C$45,2,FALSE),"")</f>
        <v>lsImpresionyEncuadernacion</v>
      </c>
      <c r="L255" s="133" t="s">
        <v>680</v>
      </c>
      <c r="M255" s="131" t="str">
        <f>IFERROR(VLOOKUP($L255,[6]Insumos!$C$2:$F$517,2,FALSE),"")</f>
        <v>unidad</v>
      </c>
      <c r="N255" s="136">
        <v>640</v>
      </c>
      <c r="O255" s="139">
        <f>IFERROR(VLOOKUP($L255,[6]Insumos!$C$2:$F$517,3,FALSE),"")</f>
        <v>1.9823999999999999</v>
      </c>
      <c r="P255" s="138">
        <f>+Tabla1[[#This Row],[Precio Unitario]]*Tabla1[[#This Row],[Cantidad de Insumos]]</f>
        <v>1268.7359999999999</v>
      </c>
      <c r="Q255" s="140" t="str">
        <f>IFERROR(VLOOKUP($L255,[6]Insumos!$C$2:$F$517,4,FALSE),"")</f>
        <v xml:space="preserve">2.2.2.2.01 </v>
      </c>
      <c r="R255" s="135" t="s">
        <v>670</v>
      </c>
    </row>
    <row r="256" spans="2:18" ht="38.25" x14ac:dyDescent="0.25">
      <c r="B256" s="131" t="e">
        <f>IF(Tabla1[[#This Row],[Código_Actividad]]="","",CONCATENATE(Tabla1[[#This Row],[POA]],".",Tabla1[[#This Row],[SRS]],".",Tabla1[[#This Row],[AREA]],".",Tabla1[[#This Row],[TIPO]]))</f>
        <v>#REF!</v>
      </c>
      <c r="C256" s="131" t="e">
        <f>IF(Tabla1[[#This Row],[Código_Actividad]]="","",'[1]Formulario PPGR1'!#REF!)</f>
        <v>#REF!</v>
      </c>
      <c r="D256" s="131" t="e">
        <f>IF(Tabla1[[#This Row],[Código_Actividad]]="","",'[1]Formulario PPGR1'!#REF!)</f>
        <v>#REF!</v>
      </c>
      <c r="E256" s="131" t="e">
        <f>IF(Tabla1[[#This Row],[Código_Actividad]]="","",'[1]Formulario PPGR1'!#REF!)</f>
        <v>#REF!</v>
      </c>
      <c r="F256" s="131" t="e">
        <f>IF(Tabla1[[#This Row],[Código_Actividad]]="","",'[1]Formulario PPGR1'!#REF!)</f>
        <v>#REF!</v>
      </c>
      <c r="G256" s="132" t="s">
        <v>276</v>
      </c>
      <c r="H256" s="133" t="str">
        <f>IFERROR(VLOOKUP(Tabla1[[#This Row],[Código_Actividad]],'[1]Formulario PPGR2'!$H$8:$I$1048576,2,FALSE),"")</f>
        <v>Capacitación a los coordinadores de zona en los Procedimientos Operativos del SUGEMI</v>
      </c>
      <c r="I256" s="134">
        <f>IFERROR(VLOOKUP(Tabla1[[#This Row],[Código_Actividad]],[1]!Tabla2[[Código]:[Total de Acciones ]],15,FALSE),"")</f>
        <v>1</v>
      </c>
      <c r="J256" s="131" t="s">
        <v>673</v>
      </c>
      <c r="K256" s="131" t="str">
        <f>IFERROR(VLOOKUP($J256,[5]LSIns!$B$5:$C$45,2,FALSE),"")</f>
        <v>lsAlimentosyBebidas</v>
      </c>
      <c r="L256" s="133" t="s">
        <v>703</v>
      </c>
      <c r="M256" s="131" t="str">
        <f>IFERROR(VLOOKUP($L256,[6]Insumos!$C$2:$F$517,2,FALSE),"")</f>
        <v>unidad</v>
      </c>
      <c r="N256" s="136">
        <v>25</v>
      </c>
      <c r="O256" s="139">
        <f>IFERROR(VLOOKUP($L256,[6]Insumos!$C$2:$F$517,3,FALSE),"")</f>
        <v>12626</v>
      </c>
      <c r="P256" s="138">
        <f>+Tabla1[[#This Row],[Precio Unitario]]*Tabla1[[#This Row],[Cantidad de Insumos]]</f>
        <v>315650</v>
      </c>
      <c r="Q256" s="140" t="str">
        <f>IFERROR(VLOOKUP($L256,[6]Insumos!$C$2:$F$517,4,FALSE),"")</f>
        <v>2.3.1.1.01</v>
      </c>
      <c r="R256" s="135" t="s">
        <v>670</v>
      </c>
    </row>
    <row r="257" spans="2:18" ht="25.5" x14ac:dyDescent="0.25">
      <c r="B257" s="131" t="e">
        <f>IF(Tabla1[[#This Row],[Código_Actividad]]="","",CONCATENATE(Tabla1[[#This Row],[POA]],".",Tabla1[[#This Row],[SRS]],".",Tabla1[[#This Row],[AREA]],".",Tabla1[[#This Row],[TIPO]]))</f>
        <v>#REF!</v>
      </c>
      <c r="C257" s="131" t="e">
        <f>IF(Tabla1[[#This Row],[Código_Actividad]]="","",'[1]Formulario PPGR1'!#REF!)</f>
        <v>#REF!</v>
      </c>
      <c r="D257" s="131" t="e">
        <f>IF(Tabla1[[#This Row],[Código_Actividad]]="","",'[1]Formulario PPGR1'!#REF!)</f>
        <v>#REF!</v>
      </c>
      <c r="E257" s="131" t="e">
        <f>IF(Tabla1[[#This Row],[Código_Actividad]]="","",'[1]Formulario PPGR1'!#REF!)</f>
        <v>#REF!</v>
      </c>
      <c r="F257" s="131" t="e">
        <f>IF(Tabla1[[#This Row],[Código_Actividad]]="","",'[1]Formulario PPGR1'!#REF!)</f>
        <v>#REF!</v>
      </c>
      <c r="G257" s="132" t="s">
        <v>276</v>
      </c>
      <c r="H257" s="133" t="str">
        <f>IFERROR(VLOOKUP(Tabla1[[#This Row],[Código_Actividad]],'[1]Formulario PPGR2'!$H$8:$I$1048576,2,FALSE),"")</f>
        <v>Capacitación a los coordinadores de zona en los Procedimientos Operativos del SUGEMI</v>
      </c>
      <c r="I257" s="134">
        <f>IFERROR(VLOOKUP(Tabla1[[#This Row],[Código_Actividad]],[1]!Tabla2[[Código]:[Total de Acciones ]],15,FALSE),"")</f>
        <v>1</v>
      </c>
      <c r="J257" s="131" t="s">
        <v>673</v>
      </c>
      <c r="K257" s="131" t="str">
        <f>IFERROR(VLOOKUP($J257,[5]LSIns!$B$5:$C$45,2,FALSE),"")</f>
        <v>lsAlimentosyBebidas</v>
      </c>
      <c r="L257" s="133" t="s">
        <v>683</v>
      </c>
      <c r="M257" s="131" t="str">
        <f>IFERROR(VLOOKUP($L257,[6]Insumos!$C$2:$F$517,2,FALSE),"")</f>
        <v>unidad</v>
      </c>
      <c r="N257" s="136">
        <v>25</v>
      </c>
      <c r="O257" s="139">
        <f>IFERROR(VLOOKUP($L257,[6]Insumos!$C$2:$F$517,3,FALSE),"")</f>
        <v>25488</v>
      </c>
      <c r="P257" s="138">
        <f>+Tabla1[[#This Row],[Precio Unitario]]*Tabla1[[#This Row],[Cantidad de Insumos]]</f>
        <v>637200</v>
      </c>
      <c r="Q257" s="140" t="str">
        <f>IFERROR(VLOOKUP($L257,[6]Insumos!$C$2:$F$517,4,FALSE),"")</f>
        <v>2.3.1.1.01</v>
      </c>
      <c r="R257" s="135" t="s">
        <v>670</v>
      </c>
    </row>
    <row r="258" spans="2:18" ht="25.5" x14ac:dyDescent="0.25">
      <c r="B258" s="131" t="e">
        <f>IF(Tabla1[[#This Row],[Código_Actividad]]="","",CONCATENATE(Tabla1[[#This Row],[POA]],".",Tabla1[[#This Row],[SRS]],".",Tabla1[[#This Row],[AREA]],".",Tabla1[[#This Row],[TIPO]]))</f>
        <v>#REF!</v>
      </c>
      <c r="C258" s="131" t="e">
        <f>IF(Tabla1[[#This Row],[Código_Actividad]]="","",'[1]Formulario PPGR1'!#REF!)</f>
        <v>#REF!</v>
      </c>
      <c r="D258" s="131" t="e">
        <f>IF(Tabla1[[#This Row],[Código_Actividad]]="","",'[1]Formulario PPGR1'!#REF!)</f>
        <v>#REF!</v>
      </c>
      <c r="E258" s="131" t="e">
        <f>IF(Tabla1[[#This Row],[Código_Actividad]]="","",'[1]Formulario PPGR1'!#REF!)</f>
        <v>#REF!</v>
      </c>
      <c r="F258" s="131" t="e">
        <f>IF(Tabla1[[#This Row],[Código_Actividad]]="","",'[1]Formulario PPGR1'!#REF!)</f>
        <v>#REF!</v>
      </c>
      <c r="G258" s="132" t="s">
        <v>276</v>
      </c>
      <c r="H258" s="133" t="str">
        <f>IFERROR(VLOOKUP(Tabla1[[#This Row],[Código_Actividad]],'[1]Formulario PPGR2'!$H$8:$I$1048576,2,FALSE),"")</f>
        <v>Capacitación a los coordinadores de zona en los Procedimientos Operativos del SUGEMI</v>
      </c>
      <c r="I258" s="134">
        <f>IFERROR(VLOOKUP(Tabla1[[#This Row],[Código_Actividad]],[1]!Tabla2[[Código]:[Total de Acciones ]],15,FALSE),"")</f>
        <v>1</v>
      </c>
      <c r="J258" s="131" t="s">
        <v>668</v>
      </c>
      <c r="K258" s="131" t="str">
        <f>IFERROR(VLOOKUP($J258,[5]LSIns!$B$5:$C$45,2,FALSE),"")</f>
        <v>lsProductosdePapel</v>
      </c>
      <c r="L258" s="133" t="s">
        <v>669</v>
      </c>
      <c r="M258" s="131" t="str">
        <f>IFERROR(VLOOKUP($L258,[6]Insumos!$C$2:$F$517,2,FALSE),"")</f>
        <v>resma</v>
      </c>
      <c r="N258" s="136">
        <v>1</v>
      </c>
      <c r="O258" s="139">
        <f>IFERROR(VLOOKUP($L258,[6]Insumos!$C$2:$F$517,3,FALSE),"")</f>
        <v>139.24</v>
      </c>
      <c r="P258" s="138">
        <f>+Tabla1[[#This Row],[Precio Unitario]]*Tabla1[[#This Row],[Cantidad de Insumos]]</f>
        <v>139.24</v>
      </c>
      <c r="Q258" s="140" t="str">
        <f>IFERROR(VLOOKUP($L258,[6]Insumos!$C$2:$F$517,4,FALSE),"")</f>
        <v>2.3.3.1.01</v>
      </c>
      <c r="R258" s="135" t="s">
        <v>670</v>
      </c>
    </row>
    <row r="259" spans="2:18" ht="25.5" x14ac:dyDescent="0.25">
      <c r="B259" s="131" t="e">
        <f>IF(Tabla1[[#This Row],[Código_Actividad]]="","",CONCATENATE(Tabla1[[#This Row],[POA]],".",Tabla1[[#This Row],[SRS]],".",Tabla1[[#This Row],[AREA]],".",Tabla1[[#This Row],[TIPO]]))</f>
        <v>#REF!</v>
      </c>
      <c r="C259" s="131" t="e">
        <f>IF(Tabla1[[#This Row],[Código_Actividad]]="","",'[1]Formulario PPGR1'!#REF!)</f>
        <v>#REF!</v>
      </c>
      <c r="D259" s="131" t="e">
        <f>IF(Tabla1[[#This Row],[Código_Actividad]]="","",'[1]Formulario PPGR1'!#REF!)</f>
        <v>#REF!</v>
      </c>
      <c r="E259" s="131" t="e">
        <f>IF(Tabla1[[#This Row],[Código_Actividad]]="","",'[1]Formulario PPGR1'!#REF!)</f>
        <v>#REF!</v>
      </c>
      <c r="F259" s="131" t="e">
        <f>IF(Tabla1[[#This Row],[Código_Actividad]]="","",'[1]Formulario PPGR1'!#REF!)</f>
        <v>#REF!</v>
      </c>
      <c r="G259" s="132" t="s">
        <v>276</v>
      </c>
      <c r="H259" s="133" t="str">
        <f>IFERROR(VLOOKUP(Tabla1[[#This Row],[Código_Actividad]],'[1]Formulario PPGR2'!$H$8:$I$1048576,2,FALSE),"")</f>
        <v>Capacitación a los coordinadores de zona en los Procedimientos Operativos del SUGEMI</v>
      </c>
      <c r="I259" s="134">
        <f>IFERROR(VLOOKUP(Tabla1[[#This Row],[Código_Actividad]],[1]!Tabla2[[Código]:[Total de Acciones ]],15,FALSE),"")</f>
        <v>1</v>
      </c>
      <c r="J259" s="131" t="s">
        <v>668</v>
      </c>
      <c r="K259" s="131" t="str">
        <f>IFERROR(VLOOKUP($J259,[5]LSIns!$B$5:$C$45,2,FALSE),"")</f>
        <v>lsProductosdePapel</v>
      </c>
      <c r="L259" s="133" t="s">
        <v>718</v>
      </c>
      <c r="M259" s="131" t="str">
        <f>IFERROR(VLOOKUP($L259,[6]Insumos!$C$2:$F$517,2,FALSE),"")</f>
        <v>Caja</v>
      </c>
      <c r="N259" s="136">
        <v>1</v>
      </c>
      <c r="O259" s="139">
        <f>IFERROR(VLOOKUP($L259,[6]Insumos!$C$2:$F$517,3,FALSE),"")</f>
        <v>531</v>
      </c>
      <c r="P259" s="138">
        <f>+Tabla1[[#This Row],[Precio Unitario]]*Tabla1[[#This Row],[Cantidad de Insumos]]</f>
        <v>531</v>
      </c>
      <c r="Q259" s="140" t="str">
        <f>IFERROR(VLOOKUP($L259,[6]Insumos!$C$2:$F$517,4,FALSE),"")</f>
        <v>2.3.3.2.01</v>
      </c>
      <c r="R259" s="135" t="s">
        <v>670</v>
      </c>
    </row>
    <row r="260" spans="2:18" ht="38.25" x14ac:dyDescent="0.25">
      <c r="B260" s="131" t="e">
        <f>IF(Tabla1[[#This Row],[Código_Actividad]]="","",CONCATENATE(Tabla1[[#This Row],[POA]],".",Tabla1[[#This Row],[SRS]],".",Tabla1[[#This Row],[AREA]],".",Tabla1[[#This Row],[TIPO]]))</f>
        <v>#REF!</v>
      </c>
      <c r="C260" s="131" t="e">
        <f>IF(Tabla1[[#This Row],[Código_Actividad]]="","",'[1]Formulario PPGR1'!#REF!)</f>
        <v>#REF!</v>
      </c>
      <c r="D260" s="131" t="e">
        <f>IF(Tabla1[[#This Row],[Código_Actividad]]="","",'[1]Formulario PPGR1'!#REF!)</f>
        <v>#REF!</v>
      </c>
      <c r="E260" s="131" t="e">
        <f>IF(Tabla1[[#This Row],[Código_Actividad]]="","",'[1]Formulario PPGR1'!#REF!)</f>
        <v>#REF!</v>
      </c>
      <c r="F260" s="131" t="e">
        <f>IF(Tabla1[[#This Row],[Código_Actividad]]="","",'[1]Formulario PPGR1'!#REF!)</f>
        <v>#REF!</v>
      </c>
      <c r="G260" s="132" t="s">
        <v>278</v>
      </c>
      <c r="H260" s="133" t="str">
        <f>IFERROR(VLOOKUP(Tabla1[[#This Row],[Código_Actividad]],'[1]Formulario PPGR2'!$H$8:$I$1048576,2,FALSE),"")</f>
        <v>Capacitación en el manual de almacen del SUGEMI al equipo de almacén regional.</v>
      </c>
      <c r="I260" s="134">
        <f>IFERROR(VLOOKUP(Tabla1[[#This Row],[Código_Actividad]],[1]!Tabla2[[Código]:[Total de Acciones ]],15,FALSE),"")</f>
        <v>1</v>
      </c>
      <c r="J260" s="131" t="s">
        <v>673</v>
      </c>
      <c r="K260" s="131" t="str">
        <f>IFERROR(VLOOKUP($J260,[5]LSIns!$B$5:$C$45,2,FALSE),"")</f>
        <v>lsAlimentosyBebidas</v>
      </c>
      <c r="L260" s="133" t="s">
        <v>719</v>
      </c>
      <c r="M260" s="131" t="str">
        <f>IFERROR(VLOOKUP($L260,[6]Insumos!$C$2:$F$517,2,FALSE),"")</f>
        <v>unidad</v>
      </c>
      <c r="N260" s="136">
        <v>20</v>
      </c>
      <c r="O260" s="139">
        <f>IFERROR(VLOOKUP($L260,[6]Insumos!$C$2:$F$517,3,FALSE),"")</f>
        <v>12537.5</v>
      </c>
      <c r="P260" s="138">
        <f>+Tabla1[[#This Row],[Precio Unitario]]*Tabla1[[#This Row],[Cantidad de Insumos]]</f>
        <v>250750</v>
      </c>
      <c r="Q260" s="140" t="str">
        <f>IFERROR(VLOOKUP($L260,[6]Insumos!$C$2:$F$517,4,FALSE),"")</f>
        <v>2.3.1.1.01</v>
      </c>
      <c r="R260" s="135" t="s">
        <v>670</v>
      </c>
    </row>
    <row r="261" spans="2:18" ht="25.5" x14ac:dyDescent="0.25">
      <c r="B261" s="131" t="e">
        <f>IF(Tabla1[[#This Row],[Código_Actividad]]="","",CONCATENATE(Tabla1[[#This Row],[POA]],".",Tabla1[[#This Row],[SRS]],".",Tabla1[[#This Row],[AREA]],".",Tabla1[[#This Row],[TIPO]]))</f>
        <v>#REF!</v>
      </c>
      <c r="C261" s="131" t="e">
        <f>IF(Tabla1[[#This Row],[Código_Actividad]]="","",'[1]Formulario PPGR1'!#REF!)</f>
        <v>#REF!</v>
      </c>
      <c r="D261" s="131" t="e">
        <f>IF(Tabla1[[#This Row],[Código_Actividad]]="","",'[1]Formulario PPGR1'!#REF!)</f>
        <v>#REF!</v>
      </c>
      <c r="E261" s="131" t="e">
        <f>IF(Tabla1[[#This Row],[Código_Actividad]]="","",'[1]Formulario PPGR1'!#REF!)</f>
        <v>#REF!</v>
      </c>
      <c r="F261" s="131" t="e">
        <f>IF(Tabla1[[#This Row],[Código_Actividad]]="","",'[1]Formulario PPGR1'!#REF!)</f>
        <v>#REF!</v>
      </c>
      <c r="G261" s="132" t="s">
        <v>278</v>
      </c>
      <c r="H261" s="133" t="str">
        <f>IFERROR(VLOOKUP(Tabla1[[#This Row],[Código_Actividad]],'[1]Formulario PPGR2'!$H$8:$I$1048576,2,FALSE),"")</f>
        <v>Capacitación en el manual de almacen del SUGEMI al equipo de almacén regional.</v>
      </c>
      <c r="I261" s="134">
        <f>IFERROR(VLOOKUP(Tabla1[[#This Row],[Código_Actividad]],[1]!Tabla2[[Código]:[Total de Acciones ]],15,FALSE),"")</f>
        <v>1</v>
      </c>
      <c r="J261" s="131" t="s">
        <v>673</v>
      </c>
      <c r="K261" s="131" t="str">
        <f>IFERROR(VLOOKUP($J261,[5]LSIns!$B$5:$C$45,2,FALSE),"")</f>
        <v>lsAlimentosyBebidas</v>
      </c>
      <c r="L261" s="133" t="s">
        <v>709</v>
      </c>
      <c r="M261" s="131" t="str">
        <f>IFERROR(VLOOKUP($L261,[6]Insumos!$C$2:$F$517,2,FALSE),"")</f>
        <v>unidad</v>
      </c>
      <c r="N261" s="136">
        <v>20</v>
      </c>
      <c r="O261" s="139">
        <f>IFERROR(VLOOKUP($L261,[6]Insumos!$C$2:$F$517,3,FALSE),"")</f>
        <v>10133.5</v>
      </c>
      <c r="P261" s="138">
        <f>+Tabla1[[#This Row],[Precio Unitario]]*Tabla1[[#This Row],[Cantidad de Insumos]]</f>
        <v>202670</v>
      </c>
      <c r="Q261" s="140" t="str">
        <f>IFERROR(VLOOKUP($L261,[6]Insumos!$C$2:$F$517,4,FALSE),"")</f>
        <v>2.3.1.1.01</v>
      </c>
      <c r="R261" s="135" t="s">
        <v>670</v>
      </c>
    </row>
    <row r="262" spans="2:18" ht="25.5" x14ac:dyDescent="0.25">
      <c r="B262" s="131" t="e">
        <f>IF(Tabla1[[#This Row],[Código_Actividad]]="","",CONCATENATE(Tabla1[[#This Row],[POA]],".",Tabla1[[#This Row],[SRS]],".",Tabla1[[#This Row],[AREA]],".",Tabla1[[#This Row],[TIPO]]))</f>
        <v>#REF!</v>
      </c>
      <c r="C262" s="131" t="e">
        <f>IF(Tabla1[[#This Row],[Código_Actividad]]="","",'[1]Formulario PPGR1'!#REF!)</f>
        <v>#REF!</v>
      </c>
      <c r="D262" s="131" t="e">
        <f>IF(Tabla1[[#This Row],[Código_Actividad]]="","",'[1]Formulario PPGR1'!#REF!)</f>
        <v>#REF!</v>
      </c>
      <c r="E262" s="131" t="e">
        <f>IF(Tabla1[[#This Row],[Código_Actividad]]="","",'[1]Formulario PPGR1'!#REF!)</f>
        <v>#REF!</v>
      </c>
      <c r="F262" s="131" t="e">
        <f>IF(Tabla1[[#This Row],[Código_Actividad]]="","",'[1]Formulario PPGR1'!#REF!)</f>
        <v>#REF!</v>
      </c>
      <c r="G262" s="132" t="s">
        <v>278</v>
      </c>
      <c r="H262" s="133" t="str">
        <f>IFERROR(VLOOKUP(Tabla1[[#This Row],[Código_Actividad]],'[1]Formulario PPGR2'!$H$8:$I$1048576,2,FALSE),"")</f>
        <v>Capacitación en el manual de almacen del SUGEMI al equipo de almacén regional.</v>
      </c>
      <c r="I262" s="134">
        <f>IFERROR(VLOOKUP(Tabla1[[#This Row],[Código_Actividad]],[1]!Tabla2[[Código]:[Total de Acciones ]],15,FALSE),"")</f>
        <v>1</v>
      </c>
      <c r="J262" s="131" t="s">
        <v>679</v>
      </c>
      <c r="K262" s="131" t="str">
        <f>IFERROR(VLOOKUP($J262,[5]LSIns!$B$5:$C$45,2,FALSE),"")</f>
        <v>lsImpresionyEncuadernacion</v>
      </c>
      <c r="L262" s="133" t="s">
        <v>680</v>
      </c>
      <c r="M262" s="131" t="str">
        <f>IFERROR(VLOOKUP($L262,[6]Insumos!$C$2:$F$517,2,FALSE),"")</f>
        <v>unidad</v>
      </c>
      <c r="N262" s="136">
        <v>450</v>
      </c>
      <c r="O262" s="139">
        <f>IFERROR(VLOOKUP($L262,[6]Insumos!$C$2:$F$517,3,FALSE),"")</f>
        <v>1.9823999999999999</v>
      </c>
      <c r="P262" s="138">
        <f>+Tabla1[[#This Row],[Precio Unitario]]*Tabla1[[#This Row],[Cantidad de Insumos]]</f>
        <v>892.07999999999993</v>
      </c>
      <c r="Q262" s="140" t="str">
        <f>IFERROR(VLOOKUP($L262,[6]Insumos!$C$2:$F$517,4,FALSE),"")</f>
        <v xml:space="preserve">2.2.2.2.01 </v>
      </c>
      <c r="R262" s="135" t="s">
        <v>670</v>
      </c>
    </row>
    <row r="263" spans="2:18" ht="25.5" x14ac:dyDescent="0.25">
      <c r="B263" s="131" t="e">
        <f>IF(Tabla1[[#This Row],[Código_Actividad]]="","",CONCATENATE(Tabla1[[#This Row],[POA]],".",Tabla1[[#This Row],[SRS]],".",Tabla1[[#This Row],[AREA]],".",Tabla1[[#This Row],[TIPO]]))</f>
        <v>#REF!</v>
      </c>
      <c r="C263" s="131" t="e">
        <f>IF(Tabla1[[#This Row],[Código_Actividad]]="","",'[1]Formulario PPGR1'!#REF!)</f>
        <v>#REF!</v>
      </c>
      <c r="D263" s="131" t="e">
        <f>IF(Tabla1[[#This Row],[Código_Actividad]]="","",'[1]Formulario PPGR1'!#REF!)</f>
        <v>#REF!</v>
      </c>
      <c r="E263" s="131" t="e">
        <f>IF(Tabla1[[#This Row],[Código_Actividad]]="","",'[1]Formulario PPGR1'!#REF!)</f>
        <v>#REF!</v>
      </c>
      <c r="F263" s="131" t="e">
        <f>IF(Tabla1[[#This Row],[Código_Actividad]]="","",'[1]Formulario PPGR1'!#REF!)</f>
        <v>#REF!</v>
      </c>
      <c r="G263" s="132" t="s">
        <v>278</v>
      </c>
      <c r="H263" s="133" t="str">
        <f>IFERROR(VLOOKUP(Tabla1[[#This Row],[Código_Actividad]],'[1]Formulario PPGR2'!$H$8:$I$1048576,2,FALSE),"")</f>
        <v>Capacitación en el manual de almacen del SUGEMI al equipo de almacén regional.</v>
      </c>
      <c r="I263" s="134">
        <f>IFERROR(VLOOKUP(Tabla1[[#This Row],[Código_Actividad]],[1]!Tabla2[[Código]:[Total de Acciones ]],15,FALSE),"")</f>
        <v>1</v>
      </c>
      <c r="J263" s="131" t="s">
        <v>668</v>
      </c>
      <c r="K263" s="131" t="str">
        <f>IFERROR(VLOOKUP($J263,[5]LSIns!$B$5:$C$45,2,FALSE),"")</f>
        <v>lsProductosdePapel</v>
      </c>
      <c r="L263" s="133" t="s">
        <v>718</v>
      </c>
      <c r="M263" s="131" t="str">
        <f>IFERROR(VLOOKUP($L263,[6]Insumos!$C$2:$F$517,2,FALSE),"")</f>
        <v>Caja</v>
      </c>
      <c r="N263" s="136">
        <v>1</v>
      </c>
      <c r="O263" s="139">
        <f>IFERROR(VLOOKUP($L263,[6]Insumos!$C$2:$F$517,3,FALSE),"")</f>
        <v>531</v>
      </c>
      <c r="P263" s="138">
        <f>+Tabla1[[#This Row],[Precio Unitario]]*Tabla1[[#This Row],[Cantidad de Insumos]]</f>
        <v>531</v>
      </c>
      <c r="Q263" s="140" t="str">
        <f>IFERROR(VLOOKUP($L263,[6]Insumos!$C$2:$F$517,4,FALSE),"")</f>
        <v>2.3.3.2.01</v>
      </c>
      <c r="R263" s="135" t="s">
        <v>670</v>
      </c>
    </row>
    <row r="264" spans="2:18" x14ac:dyDescent="0.25">
      <c r="B264" s="131" t="e">
        <f>IF(Tabla1[[#This Row],[Código_Actividad]]="","",CONCATENATE(Tabla1[[#This Row],[POA]],".",Tabla1[[#This Row],[SRS]],".",Tabla1[[#This Row],[AREA]],".",Tabla1[[#This Row],[TIPO]]))</f>
        <v>#REF!</v>
      </c>
      <c r="C264" s="131" t="e">
        <f>IF(Tabla1[[#This Row],[Código_Actividad]]="","",'[1]Formulario PPGR1'!#REF!)</f>
        <v>#REF!</v>
      </c>
      <c r="D264" s="131" t="e">
        <f>IF(Tabla1[[#This Row],[Código_Actividad]]="","",'[1]Formulario PPGR1'!#REF!)</f>
        <v>#REF!</v>
      </c>
      <c r="E264" s="131" t="e">
        <f>IF(Tabla1[[#This Row],[Código_Actividad]]="","",'[1]Formulario PPGR1'!#REF!)</f>
        <v>#REF!</v>
      </c>
      <c r="F264" s="131" t="e">
        <f>IF(Tabla1[[#This Row],[Código_Actividad]]="","",'[1]Formulario PPGR1'!#REF!)</f>
        <v>#REF!</v>
      </c>
      <c r="G264" s="132" t="s">
        <v>280</v>
      </c>
      <c r="H264" s="133" t="str">
        <f>IFERROR(VLOOKUP(Tabla1[[#This Row],[Código_Actividad]],'[1]Formulario PPGR2'!$H$8:$I$1048576,2,FALSE),"")</f>
        <v>Elaboración del Boletin Regional trimestral del SUGEMI</v>
      </c>
      <c r="I264" s="134">
        <f>IFERROR(VLOOKUP(Tabla1[[#This Row],[Código_Actividad]],[1]!Tabla2[[Código]:[Total de Acciones ]],15,FALSE),"")</f>
        <v>4</v>
      </c>
      <c r="J264" s="131" t="s">
        <v>668</v>
      </c>
      <c r="K264" s="131" t="str">
        <f>IFERROR(VLOOKUP($J264,[5]LSIns!$B$5:$C$45,2,FALSE),"")</f>
        <v>lsProductosdePapel</v>
      </c>
      <c r="L264" s="133" t="s">
        <v>669</v>
      </c>
      <c r="M264" s="131" t="str">
        <f>IFERROR(VLOOKUP($L264,[6]Insumos!$C$2:$F$517,2,FALSE),"")</f>
        <v>resma</v>
      </c>
      <c r="N264" s="136">
        <v>1</v>
      </c>
      <c r="O264" s="139">
        <f>IFERROR(VLOOKUP($L264,[6]Insumos!$C$2:$F$517,3,FALSE),"")</f>
        <v>139.24</v>
      </c>
      <c r="P264" s="138">
        <f>+Tabla1[[#This Row],[Precio Unitario]]*Tabla1[[#This Row],[Cantidad de Insumos]]</f>
        <v>139.24</v>
      </c>
      <c r="Q264" s="140" t="str">
        <f>IFERROR(VLOOKUP($L264,[6]Insumos!$C$2:$F$517,4,FALSE),"")</f>
        <v>2.3.3.1.01</v>
      </c>
      <c r="R264" s="135" t="s">
        <v>670</v>
      </c>
    </row>
    <row r="265" spans="2:18" ht="38.25" x14ac:dyDescent="0.25">
      <c r="B265" s="131" t="e">
        <f>IF(Tabla1[[#This Row],[Código_Actividad]]="","",CONCATENATE(Tabla1[[#This Row],[POA]],".",Tabla1[[#This Row],[SRS]],".",Tabla1[[#This Row],[AREA]],".",Tabla1[[#This Row],[TIPO]]))</f>
        <v>#REF!</v>
      </c>
      <c r="C265" s="131" t="e">
        <f>IF(Tabla1[[#This Row],[Código_Actividad]]="","",'[1]Formulario PPGR1'!#REF!)</f>
        <v>#REF!</v>
      </c>
      <c r="D265" s="131" t="e">
        <f>IF(Tabla1[[#This Row],[Código_Actividad]]="","",'[1]Formulario PPGR1'!#REF!)</f>
        <v>#REF!</v>
      </c>
      <c r="E265" s="131" t="e">
        <f>IF(Tabla1[[#This Row],[Código_Actividad]]="","",'[1]Formulario PPGR1'!#REF!)</f>
        <v>#REF!</v>
      </c>
      <c r="F265" s="131" t="e">
        <f>IF(Tabla1[[#This Row],[Código_Actividad]]="","",'[1]Formulario PPGR1'!#REF!)</f>
        <v>#REF!</v>
      </c>
      <c r="G265" s="132" t="s">
        <v>283</v>
      </c>
      <c r="H265" s="133" t="str">
        <f>IFERROR(VLOOKUP(Tabla1[[#This Row],[Código_Actividad]],'[1]Formulario PPGR2'!$H$8:$I$1048576,2,FALSE),"")</f>
        <v xml:space="preserve">Reunión  equipo tecnico  de la URGM para el analisis de datos reflejados en el Boletin </v>
      </c>
      <c r="I265" s="134">
        <f>IFERROR(VLOOKUP(Tabla1[[#This Row],[Código_Actividad]],[1]!Tabla2[[Código]:[Total de Acciones ]],15,FALSE),"")</f>
        <v>4</v>
      </c>
      <c r="J265" s="131" t="s">
        <v>673</v>
      </c>
      <c r="K265" s="131" t="str">
        <f>IFERROR(VLOOKUP($J265,[5]LSIns!$B$5:$C$45,2,FALSE),"")</f>
        <v>lsAlimentosyBebidas</v>
      </c>
      <c r="L265" s="133" t="s">
        <v>684</v>
      </c>
      <c r="M265" s="131" t="str">
        <f>IFERROR(VLOOKUP($L265,[6]Insumos!$C$2:$F$517,2,FALSE),"")</f>
        <v>unidad</v>
      </c>
      <c r="N265" s="136">
        <v>4</v>
      </c>
      <c r="O265" s="139">
        <f>IFERROR(VLOOKUP($L265,[6]Insumos!$C$2:$F$517,3,FALSE),"")</f>
        <v>5929.5</v>
      </c>
      <c r="P265" s="138">
        <f>+Tabla1[[#This Row],[Precio Unitario]]*Tabla1[[#This Row],[Cantidad de Insumos]]</f>
        <v>23718</v>
      </c>
      <c r="Q265" s="140" t="str">
        <f>IFERROR(VLOOKUP($L265,[6]Insumos!$C$2:$F$517,4,FALSE),"")</f>
        <v>2.3.1.1.01</v>
      </c>
      <c r="R265" s="135" t="s">
        <v>670</v>
      </c>
    </row>
    <row r="266" spans="2:18" ht="25.5" x14ac:dyDescent="0.25">
      <c r="B266" s="131" t="e">
        <f>IF(Tabla1[[#This Row],[Código_Actividad]]="","",CONCATENATE(Tabla1[[#This Row],[POA]],".",Tabla1[[#This Row],[SRS]],".",Tabla1[[#This Row],[AREA]],".",Tabla1[[#This Row],[TIPO]]))</f>
        <v>#REF!</v>
      </c>
      <c r="C266" s="131" t="e">
        <f>IF(Tabla1[[#This Row],[Código_Actividad]]="","",'[1]Formulario PPGR1'!#REF!)</f>
        <v>#REF!</v>
      </c>
      <c r="D266" s="131" t="e">
        <f>IF(Tabla1[[#This Row],[Código_Actividad]]="","",'[1]Formulario PPGR1'!#REF!)</f>
        <v>#REF!</v>
      </c>
      <c r="E266" s="131" t="e">
        <f>IF(Tabla1[[#This Row],[Código_Actividad]]="","",'[1]Formulario PPGR1'!#REF!)</f>
        <v>#REF!</v>
      </c>
      <c r="F266" s="131" t="e">
        <f>IF(Tabla1[[#This Row],[Código_Actividad]]="","",'[1]Formulario PPGR1'!#REF!)</f>
        <v>#REF!</v>
      </c>
      <c r="G266" s="132" t="s">
        <v>286</v>
      </c>
      <c r="H266" s="133" t="str">
        <f>IFERROR(VLOOKUP(Tabla1[[#This Row],[Código_Actividad]],'[1]Formulario PPGR2'!$H$8:$I$1048576,2,FALSE),"")</f>
        <v>Reporte mensual de lo recibido por PROMESE-CAL Vs lo solicitado y por compra administrativa de los CEAS y SRS</v>
      </c>
      <c r="I266" s="134">
        <f>IFERROR(VLOOKUP(Tabla1[[#This Row],[Código_Actividad]],[1]!Tabla2[[Código]:[Total de Acciones ]],15,FALSE),"")</f>
        <v>4</v>
      </c>
      <c r="J266" s="131" t="s">
        <v>668</v>
      </c>
      <c r="K266" s="131" t="str">
        <f>IFERROR(VLOOKUP($J266,[5]LSIns!$B$5:$C$45,2,FALSE),"")</f>
        <v>lsProductosdePapel</v>
      </c>
      <c r="L266" s="133" t="s">
        <v>669</v>
      </c>
      <c r="M266" s="131" t="str">
        <f>IFERROR(VLOOKUP($L266,[6]Insumos!$C$2:$F$517,2,FALSE),"")</f>
        <v>resma</v>
      </c>
      <c r="N266" s="136">
        <v>1</v>
      </c>
      <c r="O266" s="139">
        <f>IFERROR(VLOOKUP($L266,[6]Insumos!$C$2:$F$517,3,FALSE),"")</f>
        <v>139.24</v>
      </c>
      <c r="P266" s="138">
        <f>+Tabla1[[#This Row],[Precio Unitario]]*Tabla1[[#This Row],[Cantidad de Insumos]]</f>
        <v>139.24</v>
      </c>
      <c r="Q266" s="140" t="str">
        <f>IFERROR(VLOOKUP($L266,[6]Insumos!$C$2:$F$517,4,FALSE),"")</f>
        <v>2.3.3.1.01</v>
      </c>
      <c r="R266" s="135" t="s">
        <v>670</v>
      </c>
    </row>
    <row r="267" spans="2:18" ht="38.25" x14ac:dyDescent="0.25">
      <c r="B267" s="131" t="e">
        <f>IF(Tabla1[[#This Row],[Código_Actividad]]="","",CONCATENATE(Tabla1[[#This Row],[POA]],".",Tabla1[[#This Row],[SRS]],".",Tabla1[[#This Row],[AREA]],".",Tabla1[[#This Row],[TIPO]]))</f>
        <v>#REF!</v>
      </c>
      <c r="C267" s="131" t="e">
        <f>IF(Tabla1[[#This Row],[Código_Actividad]]="","",'[1]Formulario PPGR1'!#REF!)</f>
        <v>#REF!</v>
      </c>
      <c r="D267" s="131" t="e">
        <f>IF(Tabla1[[#This Row],[Código_Actividad]]="","",'[1]Formulario PPGR1'!#REF!)</f>
        <v>#REF!</v>
      </c>
      <c r="E267" s="131" t="e">
        <f>IF(Tabla1[[#This Row],[Código_Actividad]]="","",'[1]Formulario PPGR1'!#REF!)</f>
        <v>#REF!</v>
      </c>
      <c r="F267" s="131" t="e">
        <f>IF(Tabla1[[#This Row],[Código_Actividad]]="","",'[1]Formulario PPGR1'!#REF!)</f>
        <v>#REF!</v>
      </c>
      <c r="G267" s="132" t="s">
        <v>289</v>
      </c>
      <c r="H267" s="133" t="str">
        <f>IFERROR(VLOOKUP(Tabla1[[#This Row],[Código_Actividad]],'[1]Formulario PPGR2'!$H$8:$I$1048576,2,FALSE),"")</f>
        <v>Capacitación en el llenado de la tarjetas de control de existencia y SUGEMI 1 de programas para los Establecimientos con servicio de Atencion Integral</v>
      </c>
      <c r="I267" s="134">
        <f>IFERROR(VLOOKUP(Tabla1[[#This Row],[Código_Actividad]],[1]!Tabla2[[Código]:[Total de Acciones ]],15,FALSE),"")</f>
        <v>1</v>
      </c>
      <c r="J267" s="131" t="s">
        <v>673</v>
      </c>
      <c r="K267" s="131" t="str">
        <f>IFERROR(VLOOKUP($J267,[5]LSIns!$B$5:$C$45,2,FALSE),"")</f>
        <v>lsAlimentosyBebidas</v>
      </c>
      <c r="L267" s="133" t="s">
        <v>719</v>
      </c>
      <c r="M267" s="131" t="str">
        <f>IFERROR(VLOOKUP($L267,[6]Insumos!$C$2:$F$517,2,FALSE),"")</f>
        <v>unidad</v>
      </c>
      <c r="N267" s="136">
        <v>10</v>
      </c>
      <c r="O267" s="139">
        <f>IFERROR(VLOOKUP($L267,[6]Insumos!$C$2:$F$517,3,FALSE),"")</f>
        <v>12537.5</v>
      </c>
      <c r="P267" s="138">
        <f>+Tabla1[[#This Row],[Precio Unitario]]*Tabla1[[#This Row],[Cantidad de Insumos]]</f>
        <v>125375</v>
      </c>
      <c r="Q267" s="140" t="str">
        <f>IFERROR(VLOOKUP($L267,[6]Insumos!$C$2:$F$517,4,FALSE),"")</f>
        <v>2.3.1.1.01</v>
      </c>
      <c r="R267" s="135" t="s">
        <v>670</v>
      </c>
    </row>
    <row r="268" spans="2:18" ht="38.25" x14ac:dyDescent="0.25">
      <c r="B268" s="131" t="e">
        <f>IF(Tabla1[[#This Row],[Código_Actividad]]="","",CONCATENATE(Tabla1[[#This Row],[POA]],".",Tabla1[[#This Row],[SRS]],".",Tabla1[[#This Row],[AREA]],".",Tabla1[[#This Row],[TIPO]]))</f>
        <v>#REF!</v>
      </c>
      <c r="C268" s="131" t="e">
        <f>IF(Tabla1[[#This Row],[Código_Actividad]]="","",'[1]Formulario PPGR1'!#REF!)</f>
        <v>#REF!</v>
      </c>
      <c r="D268" s="131" t="e">
        <f>IF(Tabla1[[#This Row],[Código_Actividad]]="","",'[1]Formulario PPGR1'!#REF!)</f>
        <v>#REF!</v>
      </c>
      <c r="E268" s="131" t="e">
        <f>IF(Tabla1[[#This Row],[Código_Actividad]]="","",'[1]Formulario PPGR1'!#REF!)</f>
        <v>#REF!</v>
      </c>
      <c r="F268" s="131" t="e">
        <f>IF(Tabla1[[#This Row],[Código_Actividad]]="","",'[1]Formulario PPGR1'!#REF!)</f>
        <v>#REF!</v>
      </c>
      <c r="G268" s="132" t="s">
        <v>289</v>
      </c>
      <c r="H268" s="133" t="str">
        <f>IFERROR(VLOOKUP(Tabla1[[#This Row],[Código_Actividad]],'[1]Formulario PPGR2'!$H$8:$I$1048576,2,FALSE),"")</f>
        <v>Capacitación en el llenado de la tarjetas de control de existencia y SUGEMI 1 de programas para los Establecimientos con servicio de Atencion Integral</v>
      </c>
      <c r="I268" s="134">
        <f>IFERROR(VLOOKUP(Tabla1[[#This Row],[Código_Actividad]],[1]!Tabla2[[Código]:[Total de Acciones ]],15,FALSE),"")</f>
        <v>1</v>
      </c>
      <c r="J268" s="131" t="s">
        <v>679</v>
      </c>
      <c r="K268" s="131" t="str">
        <f>IFERROR(VLOOKUP($J268,[5]LSIns!$B$5:$C$45,2,FALSE),"")</f>
        <v>lsImpresionyEncuadernacion</v>
      </c>
      <c r="L268" s="133" t="s">
        <v>680</v>
      </c>
      <c r="M268" s="131" t="str">
        <f>IFERROR(VLOOKUP($L268,[6]Insumos!$C$2:$F$517,2,FALSE),"")</f>
        <v>unidad</v>
      </c>
      <c r="N268" s="136">
        <v>50</v>
      </c>
      <c r="O268" s="139">
        <f>IFERROR(VLOOKUP($L268,[6]Insumos!$C$2:$F$517,3,FALSE),"")</f>
        <v>1.9823999999999999</v>
      </c>
      <c r="P268" s="138">
        <f>+Tabla1[[#This Row],[Precio Unitario]]*Tabla1[[#This Row],[Cantidad de Insumos]]</f>
        <v>99.11999999999999</v>
      </c>
      <c r="Q268" s="140" t="str">
        <f>IFERROR(VLOOKUP($L268,[6]Insumos!$C$2:$F$517,4,FALSE),"")</f>
        <v xml:space="preserve">2.2.2.2.01 </v>
      </c>
      <c r="R268" s="135" t="s">
        <v>670</v>
      </c>
    </row>
    <row r="269" spans="2:18" ht="38.25" x14ac:dyDescent="0.25">
      <c r="B269" s="131" t="e">
        <f>IF(Tabla1[[#This Row],[Código_Actividad]]="","",CONCATENATE(Tabla1[[#This Row],[POA]],".",Tabla1[[#This Row],[SRS]],".",Tabla1[[#This Row],[AREA]],".",Tabla1[[#This Row],[TIPO]]))</f>
        <v>#REF!</v>
      </c>
      <c r="C269" s="131" t="e">
        <f>IF(Tabla1[[#This Row],[Código_Actividad]]="","",'[1]Formulario PPGR1'!#REF!)</f>
        <v>#REF!</v>
      </c>
      <c r="D269" s="131" t="e">
        <f>IF(Tabla1[[#This Row],[Código_Actividad]]="","",'[1]Formulario PPGR1'!#REF!)</f>
        <v>#REF!</v>
      </c>
      <c r="E269" s="131" t="e">
        <f>IF(Tabla1[[#This Row],[Código_Actividad]]="","",'[1]Formulario PPGR1'!#REF!)</f>
        <v>#REF!</v>
      </c>
      <c r="F269" s="131" t="e">
        <f>IF(Tabla1[[#This Row],[Código_Actividad]]="","",'[1]Formulario PPGR1'!#REF!)</f>
        <v>#REF!</v>
      </c>
      <c r="G269" s="132" t="s">
        <v>289</v>
      </c>
      <c r="H269" s="133" t="str">
        <f>IFERROR(VLOOKUP(Tabla1[[#This Row],[Código_Actividad]],'[1]Formulario PPGR2'!$H$8:$I$1048576,2,FALSE),"")</f>
        <v>Capacitación en el llenado de la tarjetas de control de existencia y SUGEMI 1 de programas para los Establecimientos con servicio de Atencion Integral</v>
      </c>
      <c r="I269" s="134">
        <f>IFERROR(VLOOKUP(Tabla1[[#This Row],[Código_Actividad]],[1]!Tabla2[[Código]:[Total de Acciones ]],15,FALSE),"")</f>
        <v>1</v>
      </c>
      <c r="J269" s="131" t="s">
        <v>668</v>
      </c>
      <c r="K269" s="131" t="str">
        <f>IFERROR(VLOOKUP($J269,[5]LSIns!$B$5:$C$45,2,FALSE),"")</f>
        <v>lsProductosdePapel</v>
      </c>
      <c r="L269" s="133" t="s">
        <v>718</v>
      </c>
      <c r="M269" s="131" t="str">
        <f>IFERROR(VLOOKUP($L269,[6]Insumos!$C$2:$F$517,2,FALSE),"")</f>
        <v>Caja</v>
      </c>
      <c r="N269" s="136">
        <v>1</v>
      </c>
      <c r="O269" s="139">
        <f>IFERROR(VLOOKUP($L269,[6]Insumos!$C$2:$F$517,3,FALSE),"")</f>
        <v>531</v>
      </c>
      <c r="P269" s="138">
        <f>+Tabla1[[#This Row],[Precio Unitario]]*Tabla1[[#This Row],[Cantidad de Insumos]]</f>
        <v>531</v>
      </c>
      <c r="Q269" s="140" t="str">
        <f>IFERROR(VLOOKUP($L269,[6]Insumos!$C$2:$F$517,4,FALSE),"")</f>
        <v>2.3.3.2.01</v>
      </c>
      <c r="R269" s="135" t="s">
        <v>670</v>
      </c>
    </row>
    <row r="270" spans="2:18" ht="25.5" x14ac:dyDescent="0.25">
      <c r="B270" s="131" t="e">
        <f>IF(Tabla1[[#This Row],[Código_Actividad]]="","",CONCATENATE(Tabla1[[#This Row],[POA]],".",Tabla1[[#This Row],[SRS]],".",Tabla1[[#This Row],[AREA]],".",Tabla1[[#This Row],[TIPO]]))</f>
        <v>#REF!</v>
      </c>
      <c r="C270" s="131" t="e">
        <f>IF(Tabla1[[#This Row],[Código_Actividad]]="","",'[1]Formulario PPGR1'!#REF!)</f>
        <v>#REF!</v>
      </c>
      <c r="D270" s="131" t="e">
        <f>IF(Tabla1[[#This Row],[Código_Actividad]]="","",'[1]Formulario PPGR1'!#REF!)</f>
        <v>#REF!</v>
      </c>
      <c r="E270" s="131" t="e">
        <f>IF(Tabla1[[#This Row],[Código_Actividad]]="","",'[1]Formulario PPGR1'!#REF!)</f>
        <v>#REF!</v>
      </c>
      <c r="F270" s="131" t="e">
        <f>IF(Tabla1[[#This Row],[Código_Actividad]]="","",'[1]Formulario PPGR1'!#REF!)</f>
        <v>#REF!</v>
      </c>
      <c r="G270" s="132" t="s">
        <v>319</v>
      </c>
      <c r="H270" s="133" t="str">
        <f>IFERROR(VLOOKUP(Tabla1[[#This Row],[Código_Actividad]],'[1]Formulario PPGR2'!$H$8:$I$1048576,2,FALSE),"")</f>
        <v>Implementación de la Metodología de la Gestión Productiva</v>
      </c>
      <c r="I270" s="134">
        <f>IFERROR(VLOOKUP(Tabla1[[#This Row],[Código_Actividad]],[1]!Tabla2[[Código]:[Total de Acciones ]],15,FALSE),"")</f>
        <v>1</v>
      </c>
      <c r="J270" s="131" t="s">
        <v>673</v>
      </c>
      <c r="K270" s="131" t="str">
        <f>IFERROR(VLOOKUP($J270,[5]LSIns!$B$5:$C$45,2,FALSE),"")</f>
        <v>lsAlimentosyBebidas</v>
      </c>
      <c r="L270" s="133" t="s">
        <v>709</v>
      </c>
      <c r="M270" s="131" t="str">
        <f>IFERROR(VLOOKUP($L270,[6]Insumos!$C$2:$F$517,2,FALSE),"")</f>
        <v>unidad</v>
      </c>
      <c r="N270" s="136">
        <v>1</v>
      </c>
      <c r="O270" s="139">
        <f>IFERROR(VLOOKUP($L270,[6]Insumos!$C$2:$F$517,3,FALSE),"")</f>
        <v>10133.5</v>
      </c>
      <c r="P270" s="138">
        <f>+Tabla1[[#This Row],[Precio Unitario]]*Tabla1[[#This Row],[Cantidad de Insumos]]</f>
        <v>10133.5</v>
      </c>
      <c r="Q270" s="140" t="str">
        <f>IFERROR(VLOOKUP($L270,[6]Insumos!$C$2:$F$517,4,FALSE),"")</f>
        <v>2.3.1.1.01</v>
      </c>
      <c r="R270" s="135" t="s">
        <v>670</v>
      </c>
    </row>
    <row r="271" spans="2:18" ht="25.5" x14ac:dyDescent="0.25">
      <c r="B271" s="131" t="e">
        <f>IF(Tabla1[[#This Row],[Código_Actividad]]="","",CONCATENATE(Tabla1[[#This Row],[POA]],".",Tabla1[[#This Row],[SRS]],".",Tabla1[[#This Row],[AREA]],".",Tabla1[[#This Row],[TIPO]]))</f>
        <v>#REF!</v>
      </c>
      <c r="C271" s="131" t="e">
        <f>IF(Tabla1[[#This Row],[Código_Actividad]]="","",'[1]Formulario PPGR1'!#REF!)</f>
        <v>#REF!</v>
      </c>
      <c r="D271" s="131" t="e">
        <f>IF(Tabla1[[#This Row],[Código_Actividad]]="","",'[1]Formulario PPGR1'!#REF!)</f>
        <v>#REF!</v>
      </c>
      <c r="E271" s="131" t="e">
        <f>IF(Tabla1[[#This Row],[Código_Actividad]]="","",'[1]Formulario PPGR1'!#REF!)</f>
        <v>#REF!</v>
      </c>
      <c r="F271" s="131" t="e">
        <f>IF(Tabla1[[#This Row],[Código_Actividad]]="","",'[1]Formulario PPGR1'!#REF!)</f>
        <v>#REF!</v>
      </c>
      <c r="G271" s="132" t="s">
        <v>322</v>
      </c>
      <c r="H271" s="133" t="str">
        <f>IFERROR(VLOOKUP(Tabla1[[#This Row],[Código_Actividad]],'[1]Formulario PPGR2'!$H$8:$I$1048576,2,FALSE),"")</f>
        <v xml:space="preserve">Capacitación en la MGP a los CEAS de influencia </v>
      </c>
      <c r="I271" s="134">
        <f>IFERROR(VLOOKUP(Tabla1[[#This Row],[Código_Actividad]],[1]!Tabla2[[Código]:[Total de Acciones ]],15,FALSE),"")</f>
        <v>3</v>
      </c>
      <c r="J271" s="131" t="s">
        <v>673</v>
      </c>
      <c r="K271" s="131" t="str">
        <f>IFERROR(VLOOKUP($J271,[5]LSIns!$B$5:$C$45,2,FALSE),"")</f>
        <v>lsAlimentosyBebidas</v>
      </c>
      <c r="L271" s="133" t="s">
        <v>683</v>
      </c>
      <c r="M271" s="131" t="str">
        <f>IFERROR(VLOOKUP($L271,[6]Insumos!$C$2:$F$517,2,FALSE),"")</f>
        <v>unidad</v>
      </c>
      <c r="N271" s="136">
        <v>3</v>
      </c>
      <c r="O271" s="139">
        <f>IFERROR(VLOOKUP($L271,[6]Insumos!$C$2:$F$517,3,FALSE),"")</f>
        <v>25488</v>
      </c>
      <c r="P271" s="138">
        <f>+Tabla1[[#This Row],[Precio Unitario]]*Tabla1[[#This Row],[Cantidad de Insumos]]</f>
        <v>76464</v>
      </c>
      <c r="Q271" s="140" t="str">
        <f>IFERROR(VLOOKUP($L271,[6]Insumos!$C$2:$F$517,4,FALSE),"")</f>
        <v>2.3.1.1.01</v>
      </c>
      <c r="R271" s="135" t="s">
        <v>670</v>
      </c>
    </row>
    <row r="272" spans="2:18" ht="25.5" x14ac:dyDescent="0.25">
      <c r="B272" s="131" t="e">
        <f>IF(Tabla1[[#This Row],[Código_Actividad]]="","",CONCATENATE(Tabla1[[#This Row],[POA]],".",Tabla1[[#This Row],[SRS]],".",Tabla1[[#This Row],[AREA]],".",Tabla1[[#This Row],[TIPO]]))</f>
        <v>#REF!</v>
      </c>
      <c r="C272" s="131" t="e">
        <f>IF(Tabla1[[#This Row],[Código_Actividad]]="","",'[1]Formulario PPGR1'!#REF!)</f>
        <v>#REF!</v>
      </c>
      <c r="D272" s="131" t="e">
        <f>IF(Tabla1[[#This Row],[Código_Actividad]]="","",'[1]Formulario PPGR1'!#REF!)</f>
        <v>#REF!</v>
      </c>
      <c r="E272" s="131" t="e">
        <f>IF(Tabla1[[#This Row],[Código_Actividad]]="","",'[1]Formulario PPGR1'!#REF!)</f>
        <v>#REF!</v>
      </c>
      <c r="F272" s="131" t="e">
        <f>IF(Tabla1[[#This Row],[Código_Actividad]]="","",'[1]Formulario PPGR1'!#REF!)</f>
        <v>#REF!</v>
      </c>
      <c r="G272" s="132" t="s">
        <v>325</v>
      </c>
      <c r="H272" s="133" t="str">
        <f>IFERROR(VLOOKUP(Tabla1[[#This Row],[Código_Actividad]],'[1]Formulario PPGR2'!$H$8:$I$1048576,2,FALSE),"")</f>
        <v>Seguimiento a la implementación de Ruta Comunitaria en Salud</v>
      </c>
      <c r="I272" s="134">
        <f>IFERROR(VLOOKUP(Tabla1[[#This Row],[Código_Actividad]],[1]!Tabla2[[Código]:[Total de Acciones ]],15,FALSE),"")</f>
        <v>4</v>
      </c>
      <c r="J272" s="131" t="s">
        <v>665</v>
      </c>
      <c r="K272" s="131" t="str">
        <f>IFERROR(VLOOKUP($J272,[5]LSIns!$B$5:$C$45,2,FALSE),"")</f>
        <v>lsGasoil</v>
      </c>
      <c r="L272" s="133" t="s">
        <v>666</v>
      </c>
      <c r="M272" s="131" t="str">
        <f>IFERROR(VLOOKUP($L272,[6]Insumos!$C$2:$F$517,2,FALSE),"")</f>
        <v>galon</v>
      </c>
      <c r="N272" s="136">
        <v>4</v>
      </c>
      <c r="O272" s="139">
        <f>IFERROR(VLOOKUP($L272,[6]Insumos!$C$2:$F$517,3,FALSE),"")</f>
        <v>197</v>
      </c>
      <c r="P272" s="138">
        <f>+Tabla1[[#This Row],[Precio Unitario]]*Tabla1[[#This Row],[Cantidad de Insumos]]</f>
        <v>788</v>
      </c>
      <c r="Q272" s="140" t="str">
        <f>IFERROR(VLOOKUP($L272,[6]Insumos!$C$2:$F$517,4,FALSE),"")</f>
        <v>2.3.7.1.02</v>
      </c>
      <c r="R272" s="135" t="s">
        <v>667</v>
      </c>
    </row>
    <row r="273" spans="2:18" ht="25.5" x14ac:dyDescent="0.25">
      <c r="B273" s="131" t="e">
        <f>IF(Tabla1[[#This Row],[Código_Actividad]]="","",CONCATENATE(Tabla1[[#This Row],[POA]],".",Tabla1[[#This Row],[SRS]],".",Tabla1[[#This Row],[AREA]],".",Tabla1[[#This Row],[TIPO]]))</f>
        <v>#REF!</v>
      </c>
      <c r="C273" s="131" t="e">
        <f>IF(Tabla1[[#This Row],[Código_Actividad]]="","",'[1]Formulario PPGR1'!#REF!)</f>
        <v>#REF!</v>
      </c>
      <c r="D273" s="131" t="e">
        <f>IF(Tabla1[[#This Row],[Código_Actividad]]="","",'[1]Formulario PPGR1'!#REF!)</f>
        <v>#REF!</v>
      </c>
      <c r="E273" s="131" t="e">
        <f>IF(Tabla1[[#This Row],[Código_Actividad]]="","",'[1]Formulario PPGR1'!#REF!)</f>
        <v>#REF!</v>
      </c>
      <c r="F273" s="131" t="e">
        <f>IF(Tabla1[[#This Row],[Código_Actividad]]="","",'[1]Formulario PPGR1'!#REF!)</f>
        <v>#REF!</v>
      </c>
      <c r="G273" s="132" t="s">
        <v>327</v>
      </c>
      <c r="H273" s="133" t="str">
        <f>IFERROR(VLOOKUP(Tabla1[[#This Row],[Código_Actividad]],'[1]Formulario PPGR2'!$H$8:$I$1048576,2,FALSE),"")</f>
        <v>Seguimiento a la actualización dinámica de la cartera de servicios</v>
      </c>
      <c r="I273" s="134">
        <f>IFERROR(VLOOKUP(Tabla1[[#This Row],[Código_Actividad]],[1]!Tabla2[[Código]:[Total de Acciones ]],15,FALSE),"")</f>
        <v>4</v>
      </c>
      <c r="J273" s="131" t="s">
        <v>665</v>
      </c>
      <c r="K273" s="131" t="str">
        <f>IFERROR(VLOOKUP($J273,[5]LSIns!$B$5:$C$45,2,FALSE),"")</f>
        <v>lsGasoil</v>
      </c>
      <c r="L273" s="133" t="s">
        <v>666</v>
      </c>
      <c r="M273" s="131" t="str">
        <f>IFERROR(VLOOKUP($L273,[6]Insumos!$C$2:$F$517,2,FALSE),"")</f>
        <v>galon</v>
      </c>
      <c r="N273" s="136">
        <v>4</v>
      </c>
      <c r="O273" s="139">
        <f>IFERROR(VLOOKUP($L273,[6]Insumos!$C$2:$F$517,3,FALSE),"")</f>
        <v>197</v>
      </c>
      <c r="P273" s="138">
        <f>+Tabla1[[#This Row],[Precio Unitario]]*Tabla1[[#This Row],[Cantidad de Insumos]]</f>
        <v>788</v>
      </c>
      <c r="Q273" s="140" t="str">
        <f>IFERROR(VLOOKUP($L273,[6]Insumos!$C$2:$F$517,4,FALSE),"")</f>
        <v>2.3.7.1.02</v>
      </c>
      <c r="R273" s="135" t="s">
        <v>667</v>
      </c>
    </row>
    <row r="274" spans="2:18" ht="25.5" x14ac:dyDescent="0.25">
      <c r="B274" s="131" t="e">
        <f>IF(Tabla1[[#This Row],[Código_Actividad]]="","",CONCATENATE(Tabla1[[#This Row],[POA]],".",Tabla1[[#This Row],[SRS]],".",Tabla1[[#This Row],[AREA]],".",Tabla1[[#This Row],[TIPO]]))</f>
        <v>#REF!</v>
      </c>
      <c r="C274" s="131" t="e">
        <f>IF(Tabla1[[#This Row],[Código_Actividad]]="","",'[1]Formulario PPGR1'!#REF!)</f>
        <v>#REF!</v>
      </c>
      <c r="D274" s="131" t="e">
        <f>IF(Tabla1[[#This Row],[Código_Actividad]]="","",'[1]Formulario PPGR1'!#REF!)</f>
        <v>#REF!</v>
      </c>
      <c r="E274" s="131" t="e">
        <f>IF(Tabla1[[#This Row],[Código_Actividad]]="","",'[1]Formulario PPGR1'!#REF!)</f>
        <v>#REF!</v>
      </c>
      <c r="F274" s="131" t="e">
        <f>IF(Tabla1[[#This Row],[Código_Actividad]]="","",'[1]Formulario PPGR1'!#REF!)</f>
        <v>#REF!</v>
      </c>
      <c r="G274" s="132" t="s">
        <v>329</v>
      </c>
      <c r="H274" s="133" t="str">
        <f>IFERROR(VLOOKUP(Tabla1[[#This Row],[Código_Actividad]],'[1]Formulario PPGR2'!$H$8:$I$1048576,2,FALSE),"")</f>
        <v>Seguimiento al reporte oportuno de nacidos vivos en los hospitales de la Red</v>
      </c>
      <c r="I274" s="134">
        <f>IFERROR(VLOOKUP(Tabla1[[#This Row],[Código_Actividad]],[1]!Tabla2[[Código]:[Total de Acciones ]],15,FALSE),"")</f>
        <v>4</v>
      </c>
      <c r="J274" s="131" t="s">
        <v>665</v>
      </c>
      <c r="K274" s="131" t="str">
        <f>IFERROR(VLOOKUP($J274,[5]LSIns!$B$5:$C$45,2,FALSE),"")</f>
        <v>lsGasoil</v>
      </c>
      <c r="L274" s="133" t="s">
        <v>666</v>
      </c>
      <c r="M274" s="131" t="str">
        <f>IFERROR(VLOOKUP($L274,[6]Insumos!$C$2:$F$517,2,FALSE),"")</f>
        <v>galon</v>
      </c>
      <c r="N274" s="136">
        <v>4</v>
      </c>
      <c r="O274" s="139">
        <f>IFERROR(VLOOKUP($L274,[6]Insumos!$C$2:$F$517,3,FALSE),"")</f>
        <v>197</v>
      </c>
      <c r="P274" s="138">
        <f>+Tabla1[[#This Row],[Precio Unitario]]*Tabla1[[#This Row],[Cantidad de Insumos]]</f>
        <v>788</v>
      </c>
      <c r="Q274" s="140" t="str">
        <f>IFERROR(VLOOKUP($L274,[6]Insumos!$C$2:$F$517,4,FALSE),"")</f>
        <v>2.3.7.1.02</v>
      </c>
      <c r="R274" s="135" t="s">
        <v>667</v>
      </c>
    </row>
    <row r="275" spans="2:18" ht="25.5" x14ac:dyDescent="0.25">
      <c r="B275" s="131" t="e">
        <f>IF(Tabla1[[#This Row],[Código_Actividad]]="","",CONCATENATE(Tabla1[[#This Row],[POA]],".",Tabla1[[#This Row],[SRS]],".",Tabla1[[#This Row],[AREA]],".",Tabla1[[#This Row],[TIPO]]))</f>
        <v>#REF!</v>
      </c>
      <c r="C275" s="131" t="e">
        <f>IF(Tabla1[[#This Row],[Código_Actividad]]="","",'[1]Formulario PPGR1'!#REF!)</f>
        <v>#REF!</v>
      </c>
      <c r="D275" s="131" t="e">
        <f>IF(Tabla1[[#This Row],[Código_Actividad]]="","",'[1]Formulario PPGR1'!#REF!)</f>
        <v>#REF!</v>
      </c>
      <c r="E275" s="131" t="e">
        <f>IF(Tabla1[[#This Row],[Código_Actividad]]="","",'[1]Formulario PPGR1'!#REF!)</f>
        <v>#REF!</v>
      </c>
      <c r="F275" s="131" t="e">
        <f>IF(Tabla1[[#This Row],[Código_Actividad]]="","",'[1]Formulario PPGR1'!#REF!)</f>
        <v>#REF!</v>
      </c>
      <c r="G275" s="132" t="s">
        <v>461</v>
      </c>
      <c r="H275" s="133" t="str">
        <f>IFERROR(VLOOKUP(Tabla1[[#This Row],[Código_Actividad]],'[1]Formulario PPGR2'!$H$8:$I$1048576,2,FALSE),"")</f>
        <v>Seguimiento a la actualización de las listas de espera quirúrgicas</v>
      </c>
      <c r="I275" s="134">
        <f>IFERROR(VLOOKUP(Tabla1[[#This Row],[Código_Actividad]],[1]!Tabla2[[Código]:[Total de Acciones ]],15,FALSE),"")</f>
        <v>4</v>
      </c>
      <c r="J275" s="131" t="s">
        <v>665</v>
      </c>
      <c r="K275" s="131" t="str">
        <f>IFERROR(VLOOKUP($J275,[5]LSIns!$B$5:$C$45,2,FALSE),"")</f>
        <v>lsGasoil</v>
      </c>
      <c r="L275" s="133" t="s">
        <v>666</v>
      </c>
      <c r="M275" s="131" t="str">
        <f>IFERROR(VLOOKUP($L275,[6]Insumos!$C$2:$F$517,2,FALSE),"")</f>
        <v>galon</v>
      </c>
      <c r="N275" s="136">
        <v>4</v>
      </c>
      <c r="O275" s="139">
        <f>IFERROR(VLOOKUP($L275,[6]Insumos!$C$2:$F$517,3,FALSE),"")</f>
        <v>197</v>
      </c>
      <c r="P275" s="138">
        <f>+Tabla1[[#This Row],[Precio Unitario]]*Tabla1[[#This Row],[Cantidad de Insumos]]</f>
        <v>788</v>
      </c>
      <c r="Q275" s="140" t="str">
        <f>IFERROR(VLOOKUP($L275,[6]Insumos!$C$2:$F$517,4,FALSE),"")</f>
        <v>2.3.7.1.02</v>
      </c>
      <c r="R275" s="135" t="s">
        <v>667</v>
      </c>
    </row>
    <row r="276" spans="2:18" ht="38.25" x14ac:dyDescent="0.25">
      <c r="B276" s="131" t="e">
        <f>IF(Tabla1[[#This Row],[Código_Actividad]]="","",CONCATENATE(Tabla1[[#This Row],[POA]],".",Tabla1[[#This Row],[SRS]],".",Tabla1[[#This Row],[AREA]],".",Tabla1[[#This Row],[TIPO]]))</f>
        <v>#REF!</v>
      </c>
      <c r="C276" s="131" t="e">
        <f>IF(Tabla1[[#This Row],[Código_Actividad]]="","",'[1]Formulario PPGR1'!#REF!)</f>
        <v>#REF!</v>
      </c>
      <c r="D276" s="131" t="e">
        <f>IF(Tabla1[[#This Row],[Código_Actividad]]="","",'[1]Formulario PPGR1'!#REF!)</f>
        <v>#REF!</v>
      </c>
      <c r="E276" s="131" t="e">
        <f>IF(Tabla1[[#This Row],[Código_Actividad]]="","",'[1]Formulario PPGR1'!#REF!)</f>
        <v>#REF!</v>
      </c>
      <c r="F276" s="131" t="e">
        <f>IF(Tabla1[[#This Row],[Código_Actividad]]="","",'[1]Formulario PPGR1'!#REF!)</f>
        <v>#REF!</v>
      </c>
      <c r="G276" s="132" t="s">
        <v>610</v>
      </c>
      <c r="H276" s="133" t="str">
        <f>IFERROR(VLOOKUP(Tabla1[[#This Row],[Código_Actividad]],'[1]Formulario PPGR2'!$H$8:$I$1048576,2,FALSE),"")</f>
        <v xml:space="preserve">Coordinación de la elaboracion de planes de mejora facturación de los CEAS  </v>
      </c>
      <c r="I276" s="134">
        <f>IFERROR(VLOOKUP(Tabla1[[#This Row],[Código_Actividad]],[1]!Tabla2[[Código]:[Total de Acciones ]],15,FALSE),"")</f>
        <v>1</v>
      </c>
      <c r="J276" s="131" t="s">
        <v>673</v>
      </c>
      <c r="K276" s="131" t="str">
        <f>IFERROR(VLOOKUP($J276,[5]LSIns!$B$5:$C$45,2,FALSE),"")</f>
        <v>lsAlimentosyBebidas</v>
      </c>
      <c r="L276" s="133" t="s">
        <v>681</v>
      </c>
      <c r="M276" s="131" t="str">
        <f>IFERROR(VLOOKUP($L276,[6]Insumos!$C$2:$F$517,2,FALSE),"")</f>
        <v>unidad</v>
      </c>
      <c r="N276" s="136">
        <v>1</v>
      </c>
      <c r="O276" s="139">
        <f>IFERROR(VLOOKUP($L276,[6]Insumos!$C$2:$F$517,3,FALSE),"")</f>
        <v>61419</v>
      </c>
      <c r="P276" s="138">
        <f>+Tabla1[[#This Row],[Precio Unitario]]*Tabla1[[#This Row],[Cantidad de Insumos]]</f>
        <v>61419</v>
      </c>
      <c r="Q276" s="140" t="str">
        <f>IFERROR(VLOOKUP($L276,[6]Insumos!$C$2:$F$517,4,FALSE),"")</f>
        <v>2.3.1.1.01</v>
      </c>
      <c r="R276" s="135" t="s">
        <v>670</v>
      </c>
    </row>
    <row r="277" spans="2:18" ht="25.5" x14ac:dyDescent="0.25">
      <c r="B277" s="131" t="e">
        <f>IF(Tabla1[[#This Row],[Código_Actividad]]="","",CONCATENATE(Tabla1[[#This Row],[POA]],".",Tabla1[[#This Row],[SRS]],".",Tabla1[[#This Row],[AREA]],".",Tabla1[[#This Row],[TIPO]]))</f>
        <v>#REF!</v>
      </c>
      <c r="C277" s="131" t="e">
        <f>IF(Tabla1[[#This Row],[Código_Actividad]]="","",'[1]Formulario PPGR1'!#REF!)</f>
        <v>#REF!</v>
      </c>
      <c r="D277" s="131" t="e">
        <f>IF(Tabla1[[#This Row],[Código_Actividad]]="","",'[1]Formulario PPGR1'!#REF!)</f>
        <v>#REF!</v>
      </c>
      <c r="E277" s="131" t="e">
        <f>IF(Tabla1[[#This Row],[Código_Actividad]]="","",'[1]Formulario PPGR1'!#REF!)</f>
        <v>#REF!</v>
      </c>
      <c r="F277" s="131" t="e">
        <f>IF(Tabla1[[#This Row],[Código_Actividad]]="","",'[1]Formulario PPGR1'!#REF!)</f>
        <v>#REF!</v>
      </c>
      <c r="G277" s="132" t="s">
        <v>612</v>
      </c>
      <c r="H277" s="133" t="str">
        <f>IFERROR(VLOOKUP(Tabla1[[#This Row],[Código_Actividad]],'[1]Formulario PPGR2'!$H$8:$I$1048576,2,FALSE),"")</f>
        <v xml:space="preserve">Seguimiento a la implementación de planes de mejora para mejorar la facturación de los CEAS  </v>
      </c>
      <c r="I277" s="134">
        <f>IFERROR(VLOOKUP(Tabla1[[#This Row],[Código_Actividad]],[1]!Tabla2[[Código]:[Total de Acciones ]],15,FALSE),"")</f>
        <v>3</v>
      </c>
      <c r="J277" s="131" t="s">
        <v>665</v>
      </c>
      <c r="K277" s="131" t="str">
        <f>IFERROR(VLOOKUP($J277,[5]LSIns!$B$5:$C$45,2,FALSE),"")</f>
        <v>lsGasoil</v>
      </c>
      <c r="L277" s="133" t="s">
        <v>666</v>
      </c>
      <c r="M277" s="131" t="str">
        <f>IFERROR(VLOOKUP($L277,[6]Insumos!$C$2:$F$517,2,FALSE),"")</f>
        <v>galon</v>
      </c>
      <c r="N277" s="136">
        <v>3</v>
      </c>
      <c r="O277" s="139">
        <f>IFERROR(VLOOKUP($L277,[6]Insumos!$C$2:$F$517,3,FALSE),"")</f>
        <v>197</v>
      </c>
      <c r="P277" s="138">
        <f>+Tabla1[[#This Row],[Precio Unitario]]*Tabla1[[#This Row],[Cantidad de Insumos]]</f>
        <v>591</v>
      </c>
      <c r="Q277" s="140" t="str">
        <f>IFERROR(VLOOKUP($L277,[6]Insumos!$C$2:$F$517,4,FALSE),"")</f>
        <v>2.3.7.1.02</v>
      </c>
      <c r="R277" s="135" t="s">
        <v>667</v>
      </c>
    </row>
    <row r="278" spans="2:18" ht="25.5" x14ac:dyDescent="0.25">
      <c r="B278" s="131" t="e">
        <f>IF(Tabla1[[#This Row],[Código_Actividad]]="","",CONCATENATE(Tabla1[[#This Row],[POA]],".",Tabla1[[#This Row],[SRS]],".",Tabla1[[#This Row],[AREA]],".",Tabla1[[#This Row],[TIPO]]))</f>
        <v>#REF!</v>
      </c>
      <c r="C278" s="131" t="e">
        <f>IF(Tabla1[[#This Row],[Código_Actividad]]="","",'[1]Formulario PPGR1'!#REF!)</f>
        <v>#REF!</v>
      </c>
      <c r="D278" s="131" t="e">
        <f>IF(Tabla1[[#This Row],[Código_Actividad]]="","",'[1]Formulario PPGR1'!#REF!)</f>
        <v>#REF!</v>
      </c>
      <c r="E278" s="131" t="e">
        <f>IF(Tabla1[[#This Row],[Código_Actividad]]="","",'[1]Formulario PPGR1'!#REF!)</f>
        <v>#REF!</v>
      </c>
      <c r="F278" s="131" t="e">
        <f>IF(Tabla1[[#This Row],[Código_Actividad]]="","",'[1]Formulario PPGR1'!#REF!)</f>
        <v>#REF!</v>
      </c>
      <c r="G278" s="132" t="s">
        <v>614</v>
      </c>
      <c r="H278" s="133" t="str">
        <f>IFERROR(VLOOKUP(Tabla1[[#This Row],[Código_Actividad]],'[1]Formulario PPGR2'!$H$8:$I$1048576,2,FALSE),"")</f>
        <v>Seguimiento a las glosas en auditoria Medica de Expendientes Clinicos de Afiliados atendidos de ARS contratadas.</v>
      </c>
      <c r="I278" s="134">
        <f>IFERROR(VLOOKUP(Tabla1[[#This Row],[Código_Actividad]],[1]!Tabla2[[Código]:[Total de Acciones ]],15,FALSE),"")</f>
        <v>4</v>
      </c>
      <c r="J278" s="131" t="s">
        <v>665</v>
      </c>
      <c r="K278" s="131" t="str">
        <f>IFERROR(VLOOKUP($J278,[5]LSIns!$B$5:$C$45,2,FALSE),"")</f>
        <v>lsGasoil</v>
      </c>
      <c r="L278" s="133" t="s">
        <v>666</v>
      </c>
      <c r="M278" s="131" t="str">
        <f>IFERROR(VLOOKUP($L278,[6]Insumos!$C$2:$F$517,2,FALSE),"")</f>
        <v>galon</v>
      </c>
      <c r="N278" s="136">
        <v>4</v>
      </c>
      <c r="O278" s="139">
        <f>IFERROR(VLOOKUP($L278,[6]Insumos!$C$2:$F$517,3,FALSE),"")</f>
        <v>197</v>
      </c>
      <c r="P278" s="138">
        <f>+Tabla1[[#This Row],[Precio Unitario]]*Tabla1[[#This Row],[Cantidad de Insumos]]</f>
        <v>788</v>
      </c>
      <c r="Q278" s="140" t="str">
        <f>IFERROR(VLOOKUP($L278,[6]Insumos!$C$2:$F$517,4,FALSE),"")</f>
        <v>2.3.7.1.02</v>
      </c>
      <c r="R278" s="135" t="s">
        <v>667</v>
      </c>
    </row>
    <row r="279" spans="2:18" x14ac:dyDescent="0.25">
      <c r="B279" s="131" t="e">
        <f>IF(Tabla1[[#This Row],[Código_Actividad]]="","",CONCATENATE(Tabla1[[#This Row],[POA]],".",Tabla1[[#This Row],[SRS]],".",Tabla1[[#This Row],[AREA]],".",Tabla1[[#This Row],[TIPO]]))</f>
        <v>#REF!</v>
      </c>
      <c r="C279" s="131" t="e">
        <f>IF(Tabla1[[#This Row],[Código_Actividad]]="","",'[1]Formulario PPGR1'!#REF!)</f>
        <v>#REF!</v>
      </c>
      <c r="D279" s="131" t="e">
        <f>IF(Tabla1[[#This Row],[Código_Actividad]]="","",'[1]Formulario PPGR1'!#REF!)</f>
        <v>#REF!</v>
      </c>
      <c r="E279" s="131" t="e">
        <f>IF(Tabla1[[#This Row],[Código_Actividad]]="","",'[1]Formulario PPGR1'!#REF!)</f>
        <v>#REF!</v>
      </c>
      <c r="F279" s="131" t="e">
        <f>IF(Tabla1[[#This Row],[Código_Actividad]]="","",'[1]Formulario PPGR1'!#REF!)</f>
        <v>#REF!</v>
      </c>
      <c r="G279" s="132" t="s">
        <v>319</v>
      </c>
      <c r="H279" s="133" t="str">
        <f>IFERROR(VLOOKUP(Tabla1[[#This Row],[Código_Actividad]],'[1]Formulario PPGR2'!$H$8:$I$1048576,2,FALSE),"")</f>
        <v>Implementación de la Metodología de la Gestión Productiva</v>
      </c>
      <c r="I279" s="134">
        <f>IFERROR(VLOOKUP(Tabla1[[#This Row],[Código_Actividad]],[1]!Tabla2[[Código]:[Total de Acciones ]],15,FALSE),"")</f>
        <v>1</v>
      </c>
      <c r="J279" s="131" t="s">
        <v>668</v>
      </c>
      <c r="K279" s="131" t="str">
        <f>IFERROR(VLOOKUP($J279,[5]LSIns!$B$5:$C$45,2,FALSE),"")</f>
        <v>lsProductosdePapel</v>
      </c>
      <c r="L279" s="133" t="s">
        <v>718</v>
      </c>
      <c r="M279" s="131" t="str">
        <f>IFERROR(VLOOKUP($L279,[6]Insumos!$C$2:$F$517,2,FALSE),"")</f>
        <v>Caja</v>
      </c>
      <c r="N279" s="136">
        <v>1</v>
      </c>
      <c r="O279" s="139">
        <f>IFERROR(VLOOKUP($L279,[6]Insumos!$C$2:$F$517,3,FALSE),"")</f>
        <v>531</v>
      </c>
      <c r="P279" s="138">
        <f>+Tabla1[[#This Row],[Precio Unitario]]*Tabla1[[#This Row],[Cantidad de Insumos]]</f>
        <v>531</v>
      </c>
      <c r="Q279" s="140" t="str">
        <f>IFERROR(VLOOKUP($L279,[6]Insumos!$C$2:$F$517,4,FALSE),"")</f>
        <v>2.3.3.2.01</v>
      </c>
      <c r="R279" s="135" t="s">
        <v>670</v>
      </c>
    </row>
    <row r="280" spans="2:18" x14ac:dyDescent="0.25">
      <c r="B280" s="131" t="e">
        <f>IF(Tabla1[[#This Row],[Código_Actividad]]="","",CONCATENATE(Tabla1[[#This Row],[POA]],".",Tabla1[[#This Row],[SRS]],".",Tabla1[[#This Row],[AREA]],".",Tabla1[[#This Row],[TIPO]]))</f>
        <v>#REF!</v>
      </c>
      <c r="C280" s="131" t="e">
        <f>IF(Tabla1[[#This Row],[Código_Actividad]]="","",'[1]Formulario PPGR1'!#REF!)</f>
        <v>#REF!</v>
      </c>
      <c r="D280" s="131" t="e">
        <f>IF(Tabla1[[#This Row],[Código_Actividad]]="","",'[1]Formulario PPGR1'!#REF!)</f>
        <v>#REF!</v>
      </c>
      <c r="E280" s="131" t="e">
        <f>IF(Tabla1[[#This Row],[Código_Actividad]]="","",'[1]Formulario PPGR1'!#REF!)</f>
        <v>#REF!</v>
      </c>
      <c r="F280" s="131" t="e">
        <f>IF(Tabla1[[#This Row],[Código_Actividad]]="","",'[1]Formulario PPGR1'!#REF!)</f>
        <v>#REF!</v>
      </c>
      <c r="G280" s="132" t="s">
        <v>319</v>
      </c>
      <c r="H280" s="133" t="str">
        <f>IFERROR(VLOOKUP(Tabla1[[#This Row],[Código_Actividad]],'[1]Formulario PPGR2'!$H$8:$I$1048576,2,FALSE),"")</f>
        <v>Implementación de la Metodología de la Gestión Productiva</v>
      </c>
      <c r="I280" s="134">
        <f>IFERROR(VLOOKUP(Tabla1[[#This Row],[Código_Actividad]],[1]!Tabla2[[Código]:[Total de Acciones ]],15,FALSE),"")</f>
        <v>1</v>
      </c>
      <c r="J280" s="131" t="s">
        <v>671</v>
      </c>
      <c r="K280" s="131" t="str">
        <f>IFERROR(VLOOKUP($J280,[5]LSIns!$B$5:$C$45,2,FALSE),"")</f>
        <v>lsUtilesdeOficina</v>
      </c>
      <c r="L280" s="133" t="s">
        <v>704</v>
      </c>
      <c r="M280" s="131" t="str">
        <f>IFERROR(VLOOKUP($L280,[6]Insumos!$C$2:$F$517,2,FALSE),"")</f>
        <v>Caja</v>
      </c>
      <c r="N280" s="136">
        <v>1</v>
      </c>
      <c r="O280" s="139">
        <f>IFERROR(VLOOKUP($L280,[6]Insumos!$C$2:$F$517,3,FALSE),"")</f>
        <v>36</v>
      </c>
      <c r="P280" s="138">
        <f>+Tabla1[[#This Row],[Precio Unitario]]*Tabla1[[#This Row],[Cantidad de Insumos]]</f>
        <v>36</v>
      </c>
      <c r="Q280" s="140" t="str">
        <f>IFERROR(VLOOKUP($L280,[6]Insumos!$C$2:$F$517,4,FALSE),"")</f>
        <v xml:space="preserve">2.3.9.2.01 </v>
      </c>
      <c r="R280" s="135" t="s">
        <v>670</v>
      </c>
    </row>
    <row r="281" spans="2:18" x14ac:dyDescent="0.25">
      <c r="B281" s="131" t="e">
        <f>IF(Tabla1[[#This Row],[Código_Actividad]]="","",CONCATENATE(Tabla1[[#This Row],[POA]],".",Tabla1[[#This Row],[SRS]],".",Tabla1[[#This Row],[AREA]],".",Tabla1[[#This Row],[TIPO]]))</f>
        <v>#REF!</v>
      </c>
      <c r="C281" s="131" t="e">
        <f>IF(Tabla1[[#This Row],[Código_Actividad]]="","",'[1]Formulario PPGR1'!#REF!)</f>
        <v>#REF!</v>
      </c>
      <c r="D281" s="131" t="e">
        <f>IF(Tabla1[[#This Row],[Código_Actividad]]="","",'[1]Formulario PPGR1'!#REF!)</f>
        <v>#REF!</v>
      </c>
      <c r="E281" s="131" t="e">
        <f>IF(Tabla1[[#This Row],[Código_Actividad]]="","",'[1]Formulario PPGR1'!#REF!)</f>
        <v>#REF!</v>
      </c>
      <c r="F281" s="131" t="e">
        <f>IF(Tabla1[[#This Row],[Código_Actividad]]="","",'[1]Formulario PPGR1'!#REF!)</f>
        <v>#REF!</v>
      </c>
      <c r="G281" s="132" t="s">
        <v>319</v>
      </c>
      <c r="H281" s="133" t="str">
        <f>IFERROR(VLOOKUP(Tabla1[[#This Row],[Código_Actividad]],'[1]Formulario PPGR2'!$H$8:$I$1048576,2,FALSE),"")</f>
        <v>Implementación de la Metodología de la Gestión Productiva</v>
      </c>
      <c r="I281" s="134">
        <f>IFERROR(VLOOKUP(Tabla1[[#This Row],[Código_Actividad]],[1]!Tabla2[[Código]:[Total de Acciones ]],15,FALSE),"")</f>
        <v>1</v>
      </c>
      <c r="J281" s="131" t="s">
        <v>668</v>
      </c>
      <c r="K281" s="131" t="str">
        <f>IFERROR(VLOOKUP($J281,[5]LSIns!$B$5:$C$45,2,FALSE),"")</f>
        <v>lsProductosdePapel</v>
      </c>
      <c r="L281" s="133" t="s">
        <v>669</v>
      </c>
      <c r="M281" s="131" t="str">
        <f>IFERROR(VLOOKUP($L281,[6]Insumos!$C$2:$F$517,2,FALSE),"")</f>
        <v>resma</v>
      </c>
      <c r="N281" s="136"/>
      <c r="O281" s="139">
        <f>IFERROR(VLOOKUP($L281,[6]Insumos!$C$2:$F$517,3,FALSE),"")</f>
        <v>139.24</v>
      </c>
      <c r="P281" s="138">
        <f>+Tabla1[[#This Row],[Precio Unitario]]*Tabla1[[#This Row],[Cantidad de Insumos]]</f>
        <v>0</v>
      </c>
      <c r="Q281" s="140" t="str">
        <f>IFERROR(VLOOKUP($L281,[6]Insumos!$C$2:$F$517,4,FALSE),"")</f>
        <v>2.3.3.1.01</v>
      </c>
      <c r="R281" s="135" t="s">
        <v>670</v>
      </c>
    </row>
    <row r="282" spans="2:18" x14ac:dyDescent="0.25">
      <c r="B282" s="131" t="e">
        <f>IF(Tabla1[[#This Row],[Código_Actividad]]="","",CONCATENATE(Tabla1[[#This Row],[POA]],".",Tabla1[[#This Row],[SRS]],".",Tabla1[[#This Row],[AREA]],".",Tabla1[[#This Row],[TIPO]]))</f>
        <v>#REF!</v>
      </c>
      <c r="C282" s="131" t="e">
        <f>IF(Tabla1[[#This Row],[Código_Actividad]]="","",'[1]Formulario PPGR1'!#REF!)</f>
        <v>#REF!</v>
      </c>
      <c r="D282" s="131" t="e">
        <f>IF(Tabla1[[#This Row],[Código_Actividad]]="","",'[1]Formulario PPGR1'!#REF!)</f>
        <v>#REF!</v>
      </c>
      <c r="E282" s="131" t="e">
        <f>IF(Tabla1[[#This Row],[Código_Actividad]]="","",'[1]Formulario PPGR1'!#REF!)</f>
        <v>#REF!</v>
      </c>
      <c r="F282" s="131" t="e">
        <f>IF(Tabla1[[#This Row],[Código_Actividad]]="","",'[1]Formulario PPGR1'!#REF!)</f>
        <v>#REF!</v>
      </c>
      <c r="G282" s="132" t="s">
        <v>322</v>
      </c>
      <c r="H282" s="133" t="str">
        <f>IFERROR(VLOOKUP(Tabla1[[#This Row],[Código_Actividad]],'[1]Formulario PPGR2'!$H$8:$I$1048576,2,FALSE),"")</f>
        <v xml:space="preserve">Capacitación en la MGP a los CEAS de influencia </v>
      </c>
      <c r="I282" s="134">
        <f>IFERROR(VLOOKUP(Tabla1[[#This Row],[Código_Actividad]],[1]!Tabla2[[Código]:[Total de Acciones ]],15,FALSE),"")</f>
        <v>3</v>
      </c>
      <c r="J282" s="131" t="s">
        <v>668</v>
      </c>
      <c r="K282" s="131" t="str">
        <f>IFERROR(VLOOKUP($J282,[5]LSIns!$B$5:$C$45,2,FALSE),"")</f>
        <v>lsProductosdePapel</v>
      </c>
      <c r="L282" s="133" t="s">
        <v>698</v>
      </c>
      <c r="M282" s="131" t="str">
        <f>IFERROR(VLOOKUP($L282,[6]Insumos!$C$2:$F$517,2,FALSE),"")</f>
        <v>Caja</v>
      </c>
      <c r="N282" s="136">
        <v>3</v>
      </c>
      <c r="O282" s="139">
        <f>IFERROR(VLOOKUP($L282,[6]Insumos!$C$2:$F$517,3,FALSE),"")</f>
        <v>175.82</v>
      </c>
      <c r="P282" s="138">
        <f>+Tabla1[[#This Row],[Precio Unitario]]*Tabla1[[#This Row],[Cantidad de Insumos]]</f>
        <v>527.46</v>
      </c>
      <c r="Q282" s="140" t="str">
        <f>IFERROR(VLOOKUP($L282,[6]Insumos!$C$2:$F$517,4,FALSE),"")</f>
        <v>2.3.3.2.01</v>
      </c>
      <c r="R282" s="135" t="s">
        <v>670</v>
      </c>
    </row>
    <row r="283" spans="2:18" x14ac:dyDescent="0.25">
      <c r="B283" s="131" t="e">
        <f>IF(Tabla1[[#This Row],[Código_Actividad]]="","",CONCATENATE(Tabla1[[#This Row],[POA]],".",Tabla1[[#This Row],[SRS]],".",Tabla1[[#This Row],[AREA]],".",Tabla1[[#This Row],[TIPO]]))</f>
        <v>#REF!</v>
      </c>
      <c r="C283" s="131" t="e">
        <f>IF(Tabla1[[#This Row],[Código_Actividad]]="","",'[1]Formulario PPGR1'!#REF!)</f>
        <v>#REF!</v>
      </c>
      <c r="D283" s="131" t="e">
        <f>IF(Tabla1[[#This Row],[Código_Actividad]]="","",'[1]Formulario PPGR1'!#REF!)</f>
        <v>#REF!</v>
      </c>
      <c r="E283" s="131" t="e">
        <f>IF(Tabla1[[#This Row],[Código_Actividad]]="","",'[1]Formulario PPGR1'!#REF!)</f>
        <v>#REF!</v>
      </c>
      <c r="F283" s="131" t="e">
        <f>IF(Tabla1[[#This Row],[Código_Actividad]]="","",'[1]Formulario PPGR1'!#REF!)</f>
        <v>#REF!</v>
      </c>
      <c r="G283" s="132" t="s">
        <v>322</v>
      </c>
      <c r="H283" s="133" t="str">
        <f>IFERROR(VLOOKUP(Tabla1[[#This Row],[Código_Actividad]],'[1]Formulario PPGR2'!$H$8:$I$1048576,2,FALSE),"")</f>
        <v xml:space="preserve">Capacitación en la MGP a los CEAS de influencia </v>
      </c>
      <c r="I283" s="134">
        <f>IFERROR(VLOOKUP(Tabla1[[#This Row],[Código_Actividad]],[1]!Tabla2[[Código]:[Total de Acciones ]],15,FALSE),"")</f>
        <v>3</v>
      </c>
      <c r="J283" s="131" t="s">
        <v>671</v>
      </c>
      <c r="K283" s="131" t="str">
        <f>IFERROR(VLOOKUP($J283,[5]LSIns!$B$5:$C$45,2,FALSE),"")</f>
        <v>lsUtilesdeOficina</v>
      </c>
      <c r="L283" s="133" t="s">
        <v>704</v>
      </c>
      <c r="M283" s="131" t="str">
        <f>IFERROR(VLOOKUP($L283,[6]Insumos!$C$2:$F$517,2,FALSE),"")</f>
        <v>Caja</v>
      </c>
      <c r="N283" s="136">
        <v>3</v>
      </c>
      <c r="O283" s="139">
        <f>IFERROR(VLOOKUP($L283,[6]Insumos!$C$2:$F$517,3,FALSE),"")</f>
        <v>36</v>
      </c>
      <c r="P283" s="138">
        <f>+Tabla1[[#This Row],[Precio Unitario]]*Tabla1[[#This Row],[Cantidad de Insumos]]</f>
        <v>108</v>
      </c>
      <c r="Q283" s="140" t="str">
        <f>IFERROR(VLOOKUP($L283,[6]Insumos!$C$2:$F$517,4,FALSE),"")</f>
        <v xml:space="preserve">2.3.9.2.01 </v>
      </c>
      <c r="R283" s="135" t="s">
        <v>670</v>
      </c>
    </row>
    <row r="284" spans="2:18" x14ac:dyDescent="0.25">
      <c r="B284" s="131" t="e">
        <f>IF(Tabla1[[#This Row],[Código_Actividad]]="","",CONCATENATE(Tabla1[[#This Row],[POA]],".",Tabla1[[#This Row],[SRS]],".",Tabla1[[#This Row],[AREA]],".",Tabla1[[#This Row],[TIPO]]))</f>
        <v>#REF!</v>
      </c>
      <c r="C284" s="131" t="e">
        <f>IF(Tabla1[[#This Row],[Código_Actividad]]="","",'[1]Formulario PPGR1'!#REF!)</f>
        <v>#REF!</v>
      </c>
      <c r="D284" s="131" t="e">
        <f>IF(Tabla1[[#This Row],[Código_Actividad]]="","",'[1]Formulario PPGR1'!#REF!)</f>
        <v>#REF!</v>
      </c>
      <c r="E284" s="131" t="e">
        <f>IF(Tabla1[[#This Row],[Código_Actividad]]="","",'[1]Formulario PPGR1'!#REF!)</f>
        <v>#REF!</v>
      </c>
      <c r="F284" s="131" t="e">
        <f>IF(Tabla1[[#This Row],[Código_Actividad]]="","",'[1]Formulario PPGR1'!#REF!)</f>
        <v>#REF!</v>
      </c>
      <c r="G284" s="132" t="s">
        <v>322</v>
      </c>
      <c r="H284" s="133" t="str">
        <f>IFERROR(VLOOKUP(Tabla1[[#This Row],[Código_Actividad]],'[1]Formulario PPGR2'!$H$8:$I$1048576,2,FALSE),"")</f>
        <v xml:space="preserve">Capacitación en la MGP a los CEAS de influencia </v>
      </c>
      <c r="I284" s="134">
        <f>IFERROR(VLOOKUP(Tabla1[[#This Row],[Código_Actividad]],[1]!Tabla2[[Código]:[Total de Acciones ]],15,FALSE),"")</f>
        <v>3</v>
      </c>
      <c r="J284" s="131" t="s">
        <v>668</v>
      </c>
      <c r="K284" s="131" t="str">
        <f>IFERROR(VLOOKUP($J284,[5]LSIns!$B$5:$C$45,2,FALSE),"")</f>
        <v>lsProductosdePapel</v>
      </c>
      <c r="L284" s="133" t="s">
        <v>669</v>
      </c>
      <c r="M284" s="131" t="str">
        <f>IFERROR(VLOOKUP($L284,[6]Insumos!$C$2:$F$517,2,FALSE),"")</f>
        <v>resma</v>
      </c>
      <c r="N284" s="136">
        <v>3</v>
      </c>
      <c r="O284" s="139">
        <f>IFERROR(VLOOKUP($L284,[6]Insumos!$C$2:$F$517,3,FALSE),"")</f>
        <v>139.24</v>
      </c>
      <c r="P284" s="138">
        <f>+Tabla1[[#This Row],[Precio Unitario]]*Tabla1[[#This Row],[Cantidad de Insumos]]</f>
        <v>417.72</v>
      </c>
      <c r="Q284" s="140" t="str">
        <f>IFERROR(VLOOKUP($L284,[6]Insumos!$C$2:$F$517,4,FALSE),"")</f>
        <v>2.3.3.1.01</v>
      </c>
      <c r="R284" s="135" t="s">
        <v>670</v>
      </c>
    </row>
    <row r="285" spans="2:18" x14ac:dyDescent="0.25">
      <c r="B285" s="131" t="e">
        <f>IF(Tabla1[[#This Row],[Código_Actividad]]="","",CONCATENATE(Tabla1[[#This Row],[POA]],".",Tabla1[[#This Row],[SRS]],".",Tabla1[[#This Row],[AREA]],".",Tabla1[[#This Row],[TIPO]]))</f>
        <v>#REF!</v>
      </c>
      <c r="C285" s="131" t="e">
        <f>IF(Tabla1[[#This Row],[Código_Actividad]]="","",'[1]Formulario PPGR1'!#REF!)</f>
        <v>#REF!</v>
      </c>
      <c r="D285" s="131" t="e">
        <f>IF(Tabla1[[#This Row],[Código_Actividad]]="","",'[1]Formulario PPGR1'!#REF!)</f>
        <v>#REF!</v>
      </c>
      <c r="E285" s="131" t="e">
        <f>IF(Tabla1[[#This Row],[Código_Actividad]]="","",'[1]Formulario PPGR1'!#REF!)</f>
        <v>#REF!</v>
      </c>
      <c r="F285" s="131" t="e">
        <f>IF(Tabla1[[#This Row],[Código_Actividad]]="","",'[1]Formulario PPGR1'!#REF!)</f>
        <v>#REF!</v>
      </c>
      <c r="G285" s="141" t="s">
        <v>384</v>
      </c>
      <c r="H285" s="133" t="str">
        <f>IFERROR(VLOOKUP(Tabla1[[#This Row],[Código_Actividad]],'[1]Formulario PPGR2'!$H$8:$I$1048576,2,FALSE),"")</f>
        <v>Talleres de capacitación salud mental</v>
      </c>
      <c r="I285" s="134">
        <f>IFERROR(VLOOKUP(Tabla1[[#This Row],[Código_Actividad]],[1]!Tabla2[[Código]:[Total de Acciones ]],15,FALSE),"")</f>
        <v>2</v>
      </c>
      <c r="J285" s="131" t="s">
        <v>665</v>
      </c>
      <c r="K285" s="131" t="str">
        <f>IFERROR(VLOOKUP($J285,[5]LSIns!$B$5:$C$45,2,FALSE),"")</f>
        <v>lsGasoil</v>
      </c>
      <c r="L285" s="133" t="s">
        <v>666</v>
      </c>
      <c r="M285" s="131" t="str">
        <f>IFERROR(VLOOKUP($L285,[6]Insumos!$C$2:$F$517,2,FALSE),"")</f>
        <v>galon</v>
      </c>
      <c r="N285" s="136">
        <v>30</v>
      </c>
      <c r="O285" s="139">
        <f>IFERROR(VLOOKUP($L285,[6]Insumos!$C$2:$F$517,3,FALSE),"")</f>
        <v>197</v>
      </c>
      <c r="P285" s="138">
        <f>+Tabla1[[#This Row],[Precio Unitario]]*Tabla1[[#This Row],[Cantidad de Insumos]]</f>
        <v>5910</v>
      </c>
      <c r="Q285" s="140" t="str">
        <f>IFERROR(VLOOKUP($L285,[6]Insumos!$C$2:$F$517,4,FALSE),"")</f>
        <v>2.3.7.1.02</v>
      </c>
      <c r="R285" s="135" t="s">
        <v>670</v>
      </c>
    </row>
    <row r="286" spans="2:18" ht="38.25" x14ac:dyDescent="0.25">
      <c r="B286" s="131" t="e">
        <f>IF(Tabla1[[#This Row],[Código_Actividad]]="","",CONCATENATE(Tabla1[[#This Row],[POA]],".",Tabla1[[#This Row],[SRS]],".",Tabla1[[#This Row],[AREA]],".",Tabla1[[#This Row],[TIPO]]))</f>
        <v>#REF!</v>
      </c>
      <c r="C286" s="131" t="e">
        <f>IF(Tabla1[[#This Row],[Código_Actividad]]="","",'[1]Formulario PPGR1'!#REF!)</f>
        <v>#REF!</v>
      </c>
      <c r="D286" s="131" t="e">
        <f>IF(Tabla1[[#This Row],[Código_Actividad]]="","",'[1]Formulario PPGR1'!#REF!)</f>
        <v>#REF!</v>
      </c>
      <c r="E286" s="131" t="e">
        <f>IF(Tabla1[[#This Row],[Código_Actividad]]="","",'[1]Formulario PPGR1'!#REF!)</f>
        <v>#REF!</v>
      </c>
      <c r="F286" s="131" t="e">
        <f>IF(Tabla1[[#This Row],[Código_Actividad]]="","",'[1]Formulario PPGR1'!#REF!)</f>
        <v>#REF!</v>
      </c>
      <c r="G286" s="132" t="s">
        <v>384</v>
      </c>
      <c r="H286" s="133" t="str">
        <f>IFERROR(VLOOKUP(Tabla1[[#This Row],[Código_Actividad]],'[1]Formulario PPGR2'!$H$8:$I$1048576,2,FALSE),"")</f>
        <v>Talleres de capacitación salud mental</v>
      </c>
      <c r="I286" s="134">
        <f>IFERROR(VLOOKUP(Tabla1[[#This Row],[Código_Actividad]],[1]!Tabla2[[Código]:[Total de Acciones ]],15,FALSE),"")</f>
        <v>2</v>
      </c>
      <c r="J286" s="131" t="s">
        <v>673</v>
      </c>
      <c r="K286" s="131" t="str">
        <f>IFERROR(VLOOKUP($J286,[5]LSIns!$B$5:$C$45,2,FALSE),"")</f>
        <v>lsAlimentosyBebidas</v>
      </c>
      <c r="L286" s="133" t="s">
        <v>720</v>
      </c>
      <c r="M286" s="131" t="str">
        <f>IFERROR(VLOOKUP($L286,[6]Insumos!$C$2:$F$517,2,FALSE),"")</f>
        <v>unidad</v>
      </c>
      <c r="N286" s="136">
        <v>2</v>
      </c>
      <c r="O286" s="139">
        <f>IFERROR(VLOOKUP($L286,[6]Insumos!$C$2:$F$517,3,FALSE),"")</f>
        <v>19706</v>
      </c>
      <c r="P286" s="138">
        <f>+Tabla1[[#This Row],[Precio Unitario]]*Tabla1[[#This Row],[Cantidad de Insumos]]</f>
        <v>39412</v>
      </c>
      <c r="Q286" s="140" t="str">
        <f>IFERROR(VLOOKUP($L286,[6]Insumos!$C$2:$F$517,4,FALSE),"")</f>
        <v>2.3.1.1.01</v>
      </c>
      <c r="R286" s="135" t="s">
        <v>670</v>
      </c>
    </row>
    <row r="287" spans="2:18" x14ac:dyDescent="0.25">
      <c r="B287" s="131" t="e">
        <f>IF(Tabla1[[#This Row],[Código_Actividad]]="","",CONCATENATE(Tabla1[[#This Row],[POA]],".",Tabla1[[#This Row],[SRS]],".",Tabla1[[#This Row],[AREA]],".",Tabla1[[#This Row],[TIPO]]))</f>
        <v>#REF!</v>
      </c>
      <c r="C287" s="131" t="e">
        <f>IF(Tabla1[[#This Row],[Código_Actividad]]="","",'[1]Formulario PPGR1'!#REF!)</f>
        <v>#REF!</v>
      </c>
      <c r="D287" s="131" t="e">
        <f>IF(Tabla1[[#This Row],[Código_Actividad]]="","",'[1]Formulario PPGR1'!#REF!)</f>
        <v>#REF!</v>
      </c>
      <c r="E287" s="131" t="e">
        <f>IF(Tabla1[[#This Row],[Código_Actividad]]="","",'[1]Formulario PPGR1'!#REF!)</f>
        <v>#REF!</v>
      </c>
      <c r="F287" s="131" t="e">
        <f>IF(Tabla1[[#This Row],[Código_Actividad]]="","",'[1]Formulario PPGR1'!#REF!)</f>
        <v>#REF!</v>
      </c>
      <c r="G287" s="132" t="s">
        <v>384</v>
      </c>
      <c r="H287" s="133" t="str">
        <f>IFERROR(VLOOKUP(Tabla1[[#This Row],[Código_Actividad]],'[1]Formulario PPGR2'!$H$8:$I$1048576,2,FALSE),"")</f>
        <v>Talleres de capacitación salud mental</v>
      </c>
      <c r="I287" s="134">
        <f>IFERROR(VLOOKUP(Tabla1[[#This Row],[Código_Actividad]],[1]!Tabla2[[Código]:[Total de Acciones ]],15,FALSE),"")</f>
        <v>2</v>
      </c>
      <c r="J287" s="131" t="s">
        <v>668</v>
      </c>
      <c r="K287" s="131" t="str">
        <f>IFERROR(VLOOKUP($J287,[5]LSIns!$B$5:$C$45,2,FALSE),"")</f>
        <v>lsProductosdePapel</v>
      </c>
      <c r="L287" s="133" t="s">
        <v>702</v>
      </c>
      <c r="M287" s="131" t="str">
        <f>IFERROR(VLOOKUP($L287,[6]Insumos!$C$2:$F$517,2,FALSE),"")</f>
        <v>unidad</v>
      </c>
      <c r="N287" s="136">
        <v>80</v>
      </c>
      <c r="O287" s="139">
        <f>IFERROR(VLOOKUP($L287,[6]Insumos!$C$2:$F$517,3,FALSE),"")</f>
        <v>132.75</v>
      </c>
      <c r="P287" s="138">
        <f>+Tabla1[[#This Row],[Precio Unitario]]*Tabla1[[#This Row],[Cantidad de Insumos]]</f>
        <v>10620</v>
      </c>
      <c r="Q287" s="140" t="str">
        <f>IFERROR(VLOOKUP($L287,[6]Insumos!$C$2:$F$517,4,FALSE),"")</f>
        <v>2.3.3.2.01</v>
      </c>
      <c r="R287" s="135" t="s">
        <v>670</v>
      </c>
    </row>
    <row r="288" spans="2:18" x14ac:dyDescent="0.25">
      <c r="B288" s="131" t="e">
        <f>IF(Tabla1[[#This Row],[Código_Actividad]]="","",CONCATENATE(Tabla1[[#This Row],[POA]],".",Tabla1[[#This Row],[SRS]],".",Tabla1[[#This Row],[AREA]],".",Tabla1[[#This Row],[TIPO]]))</f>
        <v>#REF!</v>
      </c>
      <c r="C288" s="131" t="e">
        <f>IF(Tabla1[[#This Row],[Código_Actividad]]="","",'[1]Formulario PPGR1'!#REF!)</f>
        <v>#REF!</v>
      </c>
      <c r="D288" s="131" t="e">
        <f>IF(Tabla1[[#This Row],[Código_Actividad]]="","",'[1]Formulario PPGR1'!#REF!)</f>
        <v>#REF!</v>
      </c>
      <c r="E288" s="131" t="e">
        <f>IF(Tabla1[[#This Row],[Código_Actividad]]="","",'[1]Formulario PPGR1'!#REF!)</f>
        <v>#REF!</v>
      </c>
      <c r="F288" s="131" t="e">
        <f>IF(Tabla1[[#This Row],[Código_Actividad]]="","",'[1]Formulario PPGR1'!#REF!)</f>
        <v>#REF!</v>
      </c>
      <c r="G288" s="132" t="s">
        <v>384</v>
      </c>
      <c r="H288" s="133" t="str">
        <f>IFERROR(VLOOKUP(Tabla1[[#This Row],[Código_Actividad]],'[1]Formulario PPGR2'!$H$8:$I$1048576,2,FALSE),"")</f>
        <v>Talleres de capacitación salud mental</v>
      </c>
      <c r="I288" s="134">
        <f>IFERROR(VLOOKUP(Tabla1[[#This Row],[Código_Actividad]],[1]!Tabla2[[Código]:[Total de Acciones ]],15,FALSE),"")</f>
        <v>2</v>
      </c>
      <c r="J288" s="131" t="s">
        <v>671</v>
      </c>
      <c r="K288" s="131" t="str">
        <f>IFERROR(VLOOKUP($J288,[5]LSIns!$B$5:$C$45,2,FALSE),"")</f>
        <v>lsUtilesdeOficina</v>
      </c>
      <c r="L288" s="133" t="s">
        <v>704</v>
      </c>
      <c r="M288" s="131" t="str">
        <f>IFERROR(VLOOKUP($L288,[6]Insumos!$C$2:$F$517,2,FALSE),"")</f>
        <v>Caja</v>
      </c>
      <c r="N288" s="136">
        <v>20</v>
      </c>
      <c r="O288" s="139">
        <f>IFERROR(VLOOKUP($L288,[6]Insumos!$C$2:$F$517,3,FALSE),"")</f>
        <v>36</v>
      </c>
      <c r="P288" s="138">
        <f>+Tabla1[[#This Row],[Precio Unitario]]*Tabla1[[#This Row],[Cantidad de Insumos]]</f>
        <v>720</v>
      </c>
      <c r="Q288" s="140" t="str">
        <f>IFERROR(VLOOKUP($L288,[6]Insumos!$C$2:$F$517,4,FALSE),"")</f>
        <v xml:space="preserve">2.3.9.2.01 </v>
      </c>
      <c r="R288" s="135" t="s">
        <v>670</v>
      </c>
    </row>
    <row r="289" spans="2:18" ht="25.5" x14ac:dyDescent="0.25">
      <c r="B289" s="131" t="e">
        <f>IF(Tabla1[[#This Row],[Código_Actividad]]="","",CONCATENATE(Tabla1[[#This Row],[POA]],".",Tabla1[[#This Row],[SRS]],".",Tabla1[[#This Row],[AREA]],".",Tabla1[[#This Row],[TIPO]]))</f>
        <v>#REF!</v>
      </c>
      <c r="C289" s="131" t="e">
        <f>IF(Tabla1[[#This Row],[Código_Actividad]]="","",'[1]Formulario PPGR1'!#REF!)</f>
        <v>#REF!</v>
      </c>
      <c r="D289" s="131" t="e">
        <f>IF(Tabla1[[#This Row],[Código_Actividad]]="","",'[1]Formulario PPGR1'!#REF!)</f>
        <v>#REF!</v>
      </c>
      <c r="E289" s="131" t="e">
        <f>IF(Tabla1[[#This Row],[Código_Actividad]]="","",'[1]Formulario PPGR1'!#REF!)</f>
        <v>#REF!</v>
      </c>
      <c r="F289" s="131" t="e">
        <f>IF(Tabla1[[#This Row],[Código_Actividad]]="","",'[1]Formulario PPGR1'!#REF!)</f>
        <v>#REF!</v>
      </c>
      <c r="G289" s="132" t="s">
        <v>337</v>
      </c>
      <c r="H289" s="133" t="str">
        <f>IFERROR(VLOOKUP(Tabla1[[#This Row],[Código_Actividad]],'[1]Formulario PPGR2'!$H$8:$I$1048576,2,FALSE),"")</f>
        <v xml:space="preserve">Seguimiento  de la conformación de la Unidad de Género en Salud </v>
      </c>
      <c r="I289" s="134">
        <f>IFERROR(VLOOKUP(Tabla1[[#This Row],[Código_Actividad]],[1]!Tabla2[[Código]:[Total de Acciones ]],15,FALSE),"")</f>
        <v>2</v>
      </c>
      <c r="J289" s="131" t="s">
        <v>665</v>
      </c>
      <c r="K289" s="131" t="str">
        <f>IFERROR(VLOOKUP($J289,[5]LSIns!$B$5:$C$45,2,FALSE),"")</f>
        <v>lsGasoil</v>
      </c>
      <c r="L289" s="133" t="s">
        <v>695</v>
      </c>
      <c r="M289" s="131" t="str">
        <f>IFERROR(VLOOKUP($L289,[6]Insumos!$C$2:$F$517,2,FALSE),"")</f>
        <v>galon</v>
      </c>
      <c r="N289" s="136">
        <v>40</v>
      </c>
      <c r="O289" s="139">
        <f>IFERROR(VLOOKUP($L289,[6]Insumos!$C$2:$F$517,3,FALSE),"")</f>
        <v>251</v>
      </c>
      <c r="P289" s="138">
        <f>+Tabla1[[#This Row],[Precio Unitario]]*Tabla1[[#This Row],[Cantidad de Insumos]]</f>
        <v>10040</v>
      </c>
      <c r="Q289" s="140" t="str">
        <f>IFERROR(VLOOKUP($L289,[6]Insumos!$C$2:$F$517,4,FALSE),"")</f>
        <v>2.3.7.1.02</v>
      </c>
      <c r="R289" s="135" t="s">
        <v>667</v>
      </c>
    </row>
    <row r="290" spans="2:18" ht="25.5" x14ac:dyDescent="0.25">
      <c r="B290" s="131" t="e">
        <f>IF(Tabla1[[#This Row],[Código_Actividad]]="","",CONCATENATE(Tabla1[[#This Row],[POA]],".",Tabla1[[#This Row],[SRS]],".",Tabla1[[#This Row],[AREA]],".",Tabla1[[#This Row],[TIPO]]))</f>
        <v>#REF!</v>
      </c>
      <c r="C290" s="131" t="e">
        <f>IF(Tabla1[[#This Row],[Código_Actividad]]="","",'[1]Formulario PPGR1'!#REF!)</f>
        <v>#REF!</v>
      </c>
      <c r="D290" s="131" t="e">
        <f>IF(Tabla1[[#This Row],[Código_Actividad]]="","",'[1]Formulario PPGR1'!#REF!)</f>
        <v>#REF!</v>
      </c>
      <c r="E290" s="131" t="e">
        <f>IF(Tabla1[[#This Row],[Código_Actividad]]="","",'[1]Formulario PPGR1'!#REF!)</f>
        <v>#REF!</v>
      </c>
      <c r="F290" s="131" t="e">
        <f>IF(Tabla1[[#This Row],[Código_Actividad]]="","",'[1]Formulario PPGR1'!#REF!)</f>
        <v>#REF!</v>
      </c>
      <c r="G290" s="132" t="s">
        <v>337</v>
      </c>
      <c r="H290" s="133" t="str">
        <f>IFERROR(VLOOKUP(Tabla1[[#This Row],[Código_Actividad]],'[1]Formulario PPGR2'!$H$8:$I$1048576,2,FALSE),"")</f>
        <v xml:space="preserve">Seguimiento  de la conformación de la Unidad de Género en Salud </v>
      </c>
      <c r="I290" s="134">
        <f>IFERROR(VLOOKUP(Tabla1[[#This Row],[Código_Actividad]],[1]!Tabla2[[Código]:[Total de Acciones ]],15,FALSE),"")</f>
        <v>2</v>
      </c>
      <c r="J290" s="131" t="s">
        <v>671</v>
      </c>
      <c r="K290" s="131" t="str">
        <f>IFERROR(VLOOKUP($J290,[5]LSIns!$B$5:$C$45,2,FALSE),"")</f>
        <v>lsUtilesdeOficina</v>
      </c>
      <c r="L290" s="133" t="s">
        <v>721</v>
      </c>
      <c r="M290" s="131" t="str">
        <f>IFERROR(VLOOKUP($L290,[6]Insumos!$C$2:$F$517,2,FALSE),"")</f>
        <v>unidad</v>
      </c>
      <c r="N290" s="136">
        <v>2</v>
      </c>
      <c r="O290" s="139">
        <f>IFERROR(VLOOKUP($L290,[6]Insumos!$C$2:$F$517,3,FALSE),"")</f>
        <v>121.54</v>
      </c>
      <c r="P290" s="138">
        <f>+Tabla1[[#This Row],[Precio Unitario]]*Tabla1[[#This Row],[Cantidad de Insumos]]</f>
        <v>243.08</v>
      </c>
      <c r="Q290" s="140" t="str">
        <f>IFERROR(VLOOKUP($L290,[6]Insumos!$C$2:$F$517,4,FALSE),"")</f>
        <v xml:space="preserve">2.3.9.2.01 </v>
      </c>
      <c r="R290" s="135" t="s">
        <v>670</v>
      </c>
    </row>
    <row r="291" spans="2:18" ht="25.5" x14ac:dyDescent="0.25">
      <c r="B291" s="131" t="e">
        <f>IF(Tabla1[[#This Row],[Código_Actividad]]="","",CONCATENATE(Tabla1[[#This Row],[POA]],".",Tabla1[[#This Row],[SRS]],".",Tabla1[[#This Row],[AREA]],".",Tabla1[[#This Row],[TIPO]]))</f>
        <v>#REF!</v>
      </c>
      <c r="C291" s="131" t="e">
        <f>IF(Tabla1[[#This Row],[Código_Actividad]]="","",'[1]Formulario PPGR1'!#REF!)</f>
        <v>#REF!</v>
      </c>
      <c r="D291" s="131" t="e">
        <f>IF(Tabla1[[#This Row],[Código_Actividad]]="","",'[1]Formulario PPGR1'!#REF!)</f>
        <v>#REF!</v>
      </c>
      <c r="E291" s="131" t="e">
        <f>IF(Tabla1[[#This Row],[Código_Actividad]]="","",'[1]Formulario PPGR1'!#REF!)</f>
        <v>#REF!</v>
      </c>
      <c r="F291" s="131" t="e">
        <f>IF(Tabla1[[#This Row],[Código_Actividad]]="","",'[1]Formulario PPGR1'!#REF!)</f>
        <v>#REF!</v>
      </c>
      <c r="G291" s="132" t="s">
        <v>337</v>
      </c>
      <c r="H291" s="133" t="str">
        <f>IFERROR(VLOOKUP(Tabla1[[#This Row],[Código_Actividad]],'[1]Formulario PPGR2'!$H$8:$I$1048576,2,FALSE),"")</f>
        <v xml:space="preserve">Seguimiento  de la conformación de la Unidad de Género en Salud </v>
      </c>
      <c r="I291" s="134">
        <f>IFERROR(VLOOKUP(Tabla1[[#This Row],[Código_Actividad]],[1]!Tabla2[[Código]:[Total de Acciones ]],15,FALSE),"")</f>
        <v>2</v>
      </c>
      <c r="J291" s="131" t="s">
        <v>671</v>
      </c>
      <c r="K291" s="131" t="str">
        <f>IFERROR(VLOOKUP($J291,[5]LSIns!$B$5:$C$45,2,FALSE),"")</f>
        <v>lsUtilesdeOficina</v>
      </c>
      <c r="L291" s="133" t="s">
        <v>722</v>
      </c>
      <c r="M291" s="131" t="str">
        <f>IFERROR(VLOOKUP($L291,[6]Insumos!$C$2:$F$517,2,FALSE),"")</f>
        <v>unidad</v>
      </c>
      <c r="N291" s="136">
        <v>3</v>
      </c>
      <c r="O291" s="139">
        <f>IFERROR(VLOOKUP($L291,[6]Insumos!$C$2:$F$517,3,FALSE),"")</f>
        <v>55</v>
      </c>
      <c r="P291" s="138">
        <f>+Tabla1[[#This Row],[Precio Unitario]]*Tabla1[[#This Row],[Cantidad de Insumos]]</f>
        <v>165</v>
      </c>
      <c r="Q291" s="140" t="str">
        <f>IFERROR(VLOOKUP($L291,[6]Insumos!$C$2:$F$517,4,FALSE),"")</f>
        <v xml:space="preserve">2.3.9.2.01 </v>
      </c>
      <c r="R291" s="135" t="s">
        <v>670</v>
      </c>
    </row>
    <row r="292" spans="2:18" ht="25.5" x14ac:dyDescent="0.25">
      <c r="B292" s="131" t="e">
        <f>IF(Tabla1[[#This Row],[Código_Actividad]]="","",CONCATENATE(Tabla1[[#This Row],[POA]],".",Tabla1[[#This Row],[SRS]],".",Tabla1[[#This Row],[AREA]],".",Tabla1[[#This Row],[TIPO]]))</f>
        <v>#REF!</v>
      </c>
      <c r="C292" s="131" t="e">
        <f>IF(Tabla1[[#This Row],[Código_Actividad]]="","",'[1]Formulario PPGR1'!#REF!)</f>
        <v>#REF!</v>
      </c>
      <c r="D292" s="131" t="e">
        <f>IF(Tabla1[[#This Row],[Código_Actividad]]="","",'[1]Formulario PPGR1'!#REF!)</f>
        <v>#REF!</v>
      </c>
      <c r="E292" s="131" t="e">
        <f>IF(Tabla1[[#This Row],[Código_Actividad]]="","",'[1]Formulario PPGR1'!#REF!)</f>
        <v>#REF!</v>
      </c>
      <c r="F292" s="131" t="e">
        <f>IF(Tabla1[[#This Row],[Código_Actividad]]="","",'[1]Formulario PPGR1'!#REF!)</f>
        <v>#REF!</v>
      </c>
      <c r="G292" s="132" t="s">
        <v>337</v>
      </c>
      <c r="H292" s="133" t="str">
        <f>IFERROR(VLOOKUP(Tabla1[[#This Row],[Código_Actividad]],'[1]Formulario PPGR2'!$H$8:$I$1048576,2,FALSE),"")</f>
        <v xml:space="preserve">Seguimiento  de la conformación de la Unidad de Género en Salud </v>
      </c>
      <c r="I292" s="134">
        <f>IFERROR(VLOOKUP(Tabla1[[#This Row],[Código_Actividad]],[1]!Tabla2[[Código]:[Total de Acciones ]],15,FALSE),"")</f>
        <v>2</v>
      </c>
      <c r="J292" s="131" t="s">
        <v>671</v>
      </c>
      <c r="K292" s="131" t="str">
        <f>IFERROR(VLOOKUP($J292,[5]LSIns!$B$5:$C$45,2,FALSE),"")</f>
        <v>lsUtilesdeOficina</v>
      </c>
      <c r="L292" s="133" t="s">
        <v>723</v>
      </c>
      <c r="M292" s="131" t="str">
        <f>IFERROR(VLOOKUP($L292,[6]Insumos!$C$2:$F$517,2,FALSE),"")</f>
        <v>unidad</v>
      </c>
      <c r="N292" s="136">
        <v>5</v>
      </c>
      <c r="O292" s="139">
        <f>IFERROR(VLOOKUP($L292,[6]Insumos!$C$2:$F$517,3,FALSE),"")</f>
        <v>49.206000000000003</v>
      </c>
      <c r="P292" s="138">
        <f>+Tabla1[[#This Row],[Precio Unitario]]*Tabla1[[#This Row],[Cantidad de Insumos]]</f>
        <v>246.03000000000003</v>
      </c>
      <c r="Q292" s="140" t="str">
        <f>IFERROR(VLOOKUP($L292,[6]Insumos!$C$2:$F$517,4,FALSE),"")</f>
        <v xml:space="preserve">2.3.9.2.01 </v>
      </c>
      <c r="R292" s="135" t="s">
        <v>670</v>
      </c>
    </row>
    <row r="293" spans="2:18" ht="25.5" x14ac:dyDescent="0.25">
      <c r="B293" s="131" t="e">
        <f>IF(Tabla1[[#This Row],[Código_Actividad]]="","",CONCATENATE(Tabla1[[#This Row],[POA]],".",Tabla1[[#This Row],[SRS]],".",Tabla1[[#This Row],[AREA]],".",Tabla1[[#This Row],[TIPO]]))</f>
        <v>#REF!</v>
      </c>
      <c r="C293" s="131" t="e">
        <f>IF(Tabla1[[#This Row],[Código_Actividad]]="","",'[1]Formulario PPGR1'!#REF!)</f>
        <v>#REF!</v>
      </c>
      <c r="D293" s="131" t="e">
        <f>IF(Tabla1[[#This Row],[Código_Actividad]]="","",'[1]Formulario PPGR1'!#REF!)</f>
        <v>#REF!</v>
      </c>
      <c r="E293" s="131" t="e">
        <f>IF(Tabla1[[#This Row],[Código_Actividad]]="","",'[1]Formulario PPGR1'!#REF!)</f>
        <v>#REF!</v>
      </c>
      <c r="F293" s="131" t="e">
        <f>IF(Tabla1[[#This Row],[Código_Actividad]]="","",'[1]Formulario PPGR1'!#REF!)</f>
        <v>#REF!</v>
      </c>
      <c r="G293" s="132" t="s">
        <v>337</v>
      </c>
      <c r="H293" s="133" t="str">
        <f>IFERROR(VLOOKUP(Tabla1[[#This Row],[Código_Actividad]],'[1]Formulario PPGR2'!$H$8:$I$1048576,2,FALSE),"")</f>
        <v xml:space="preserve">Seguimiento  de la conformación de la Unidad de Género en Salud </v>
      </c>
      <c r="I293" s="134">
        <f>IFERROR(VLOOKUP(Tabla1[[#This Row],[Código_Actividad]],[1]!Tabla2[[Código]:[Total de Acciones ]],15,FALSE),"")</f>
        <v>2</v>
      </c>
      <c r="J293" s="131" t="s">
        <v>671</v>
      </c>
      <c r="K293" s="131" t="str">
        <f>IFERROR(VLOOKUP($J293,[5]LSIns!$B$5:$C$45,2,FALSE),"")</f>
        <v>lsUtilesdeOficina</v>
      </c>
      <c r="L293" s="133" t="s">
        <v>724</v>
      </c>
      <c r="M293" s="131" t="str">
        <f>IFERROR(VLOOKUP($L293,[6]Insumos!$C$2:$F$517,2,FALSE),"")</f>
        <v>unidad</v>
      </c>
      <c r="N293" s="136">
        <v>2</v>
      </c>
      <c r="O293" s="139">
        <f>IFERROR(VLOOKUP($L293,[6]Insumos!$C$2:$F$517,3,FALSE),"")</f>
        <v>420.55200000000002</v>
      </c>
      <c r="P293" s="138">
        <f>+Tabla1[[#This Row],[Precio Unitario]]*Tabla1[[#This Row],[Cantidad de Insumos]]</f>
        <v>841.10400000000004</v>
      </c>
      <c r="Q293" s="140" t="str">
        <f>IFERROR(VLOOKUP($L293,[6]Insumos!$C$2:$F$517,4,FALSE),"")</f>
        <v xml:space="preserve">2.3.9.2.01 </v>
      </c>
      <c r="R293" s="135" t="s">
        <v>670</v>
      </c>
    </row>
    <row r="294" spans="2:18" ht="25.5" x14ac:dyDescent="0.25">
      <c r="B294" s="131" t="e">
        <f>IF(Tabla1[[#This Row],[Código_Actividad]]="","",CONCATENATE(Tabla1[[#This Row],[POA]],".",Tabla1[[#This Row],[SRS]],".",Tabla1[[#This Row],[AREA]],".",Tabla1[[#This Row],[TIPO]]))</f>
        <v>#REF!</v>
      </c>
      <c r="C294" s="131" t="e">
        <f>IF(Tabla1[[#This Row],[Código_Actividad]]="","",'[1]Formulario PPGR1'!#REF!)</f>
        <v>#REF!</v>
      </c>
      <c r="D294" s="131" t="e">
        <f>IF(Tabla1[[#This Row],[Código_Actividad]]="","",'[1]Formulario PPGR1'!#REF!)</f>
        <v>#REF!</v>
      </c>
      <c r="E294" s="131" t="e">
        <f>IF(Tabla1[[#This Row],[Código_Actividad]]="","",'[1]Formulario PPGR1'!#REF!)</f>
        <v>#REF!</v>
      </c>
      <c r="F294" s="131" t="e">
        <f>IF(Tabla1[[#This Row],[Código_Actividad]]="","",'[1]Formulario PPGR1'!#REF!)</f>
        <v>#REF!</v>
      </c>
      <c r="G294" s="132" t="s">
        <v>337</v>
      </c>
      <c r="H294" s="133" t="str">
        <f>IFERROR(VLOOKUP(Tabla1[[#This Row],[Código_Actividad]],'[1]Formulario PPGR2'!$H$8:$I$1048576,2,FALSE),"")</f>
        <v xml:space="preserve">Seguimiento  de la conformación de la Unidad de Género en Salud </v>
      </c>
      <c r="I294" s="134">
        <f>IFERROR(VLOOKUP(Tabla1[[#This Row],[Código_Actividad]],[1]!Tabla2[[Código]:[Total de Acciones ]],15,FALSE),"")</f>
        <v>2</v>
      </c>
      <c r="J294" s="131" t="s">
        <v>671</v>
      </c>
      <c r="K294" s="131" t="str">
        <f>IFERROR(VLOOKUP($J294,[5]LSIns!$B$5:$C$45,2,FALSE),"")</f>
        <v>lsUtilesdeOficina</v>
      </c>
      <c r="L294" s="133" t="s">
        <v>707</v>
      </c>
      <c r="M294" s="131" t="str">
        <f>IFERROR(VLOOKUP($L294,[6]Insumos!$C$2:$F$517,2,FALSE),"")</f>
        <v>unidad</v>
      </c>
      <c r="N294" s="136">
        <v>5</v>
      </c>
      <c r="O294" s="139">
        <f>IFERROR(VLOOKUP($L294,[6]Insumos!$C$2:$F$517,3,FALSE),"")</f>
        <v>20.001000000000001</v>
      </c>
      <c r="P294" s="138">
        <f>+Tabla1[[#This Row],[Precio Unitario]]*Tabla1[[#This Row],[Cantidad de Insumos]]</f>
        <v>100.00500000000001</v>
      </c>
      <c r="Q294" s="140" t="str">
        <f>IFERROR(VLOOKUP($L294,[6]Insumos!$C$2:$F$517,4,FALSE),"")</f>
        <v xml:space="preserve">2.3.9.2.01 </v>
      </c>
      <c r="R294" s="135" t="s">
        <v>670</v>
      </c>
    </row>
    <row r="295" spans="2:18" ht="25.5" x14ac:dyDescent="0.25">
      <c r="B295" s="131" t="e">
        <f>IF(Tabla1[[#This Row],[Código_Actividad]]="","",CONCATENATE(Tabla1[[#This Row],[POA]],".",Tabla1[[#This Row],[SRS]],".",Tabla1[[#This Row],[AREA]],".",Tabla1[[#This Row],[TIPO]]))</f>
        <v>#REF!</v>
      </c>
      <c r="C295" s="131" t="e">
        <f>IF(Tabla1[[#This Row],[Código_Actividad]]="","",'[1]Formulario PPGR1'!#REF!)</f>
        <v>#REF!</v>
      </c>
      <c r="D295" s="131" t="e">
        <f>IF(Tabla1[[#This Row],[Código_Actividad]]="","",'[1]Formulario PPGR1'!#REF!)</f>
        <v>#REF!</v>
      </c>
      <c r="E295" s="131" t="e">
        <f>IF(Tabla1[[#This Row],[Código_Actividad]]="","",'[1]Formulario PPGR1'!#REF!)</f>
        <v>#REF!</v>
      </c>
      <c r="F295" s="131" t="e">
        <f>IF(Tabla1[[#This Row],[Código_Actividad]]="","",'[1]Formulario PPGR1'!#REF!)</f>
        <v>#REF!</v>
      </c>
      <c r="G295" s="132" t="s">
        <v>386</v>
      </c>
      <c r="H295" s="133" t="str">
        <f>IFERROR(VLOOKUP(Tabla1[[#This Row],[Código_Actividad]],'[1]Formulario PPGR2'!$H$8:$I$1048576,2,FALSE),"")</f>
        <v>Seguimiento a la implementación de la estrategia de salud mental comunitaria</v>
      </c>
      <c r="I295" s="134">
        <f>IFERROR(VLOOKUP(Tabla1[[#This Row],[Código_Actividad]],[1]!Tabla2[[Código]:[Total de Acciones ]],15,FALSE),"")</f>
        <v>4</v>
      </c>
      <c r="J295" s="131" t="s">
        <v>665</v>
      </c>
      <c r="K295" s="131" t="str">
        <f>IFERROR(VLOOKUP($J295,[5]LSIns!$B$5:$C$45,2,FALSE),"")</f>
        <v>lsGasoil</v>
      </c>
      <c r="L295" s="133" t="s">
        <v>666</v>
      </c>
      <c r="M295" s="131" t="str">
        <f>IFERROR(VLOOKUP($L295,[6]Insumos!$C$2:$F$517,2,FALSE),"")</f>
        <v>galon</v>
      </c>
      <c r="N295" s="136">
        <v>80</v>
      </c>
      <c r="O295" s="139">
        <f>IFERROR(VLOOKUP($L295,[6]Insumos!$C$2:$F$517,3,FALSE),"")</f>
        <v>197</v>
      </c>
      <c r="P295" s="138">
        <f>+Tabla1[[#This Row],[Precio Unitario]]*Tabla1[[#This Row],[Cantidad de Insumos]]</f>
        <v>15760</v>
      </c>
      <c r="Q295" s="140" t="str">
        <f>IFERROR(VLOOKUP($L295,[6]Insumos!$C$2:$F$517,4,FALSE),"")</f>
        <v>2.3.7.1.02</v>
      </c>
      <c r="R295" s="135" t="s">
        <v>667</v>
      </c>
    </row>
    <row r="296" spans="2:18" ht="25.5" x14ac:dyDescent="0.25">
      <c r="B296" s="131" t="e">
        <f>IF(Tabla1[[#This Row],[Código_Actividad]]="","",CONCATENATE(Tabla1[[#This Row],[POA]],".",Tabla1[[#This Row],[SRS]],".",Tabla1[[#This Row],[AREA]],".",Tabla1[[#This Row],[TIPO]]))</f>
        <v>#REF!</v>
      </c>
      <c r="C296" s="131" t="e">
        <f>IF(Tabla1[[#This Row],[Código_Actividad]]="","",'[1]Formulario PPGR1'!#REF!)</f>
        <v>#REF!</v>
      </c>
      <c r="D296" s="131" t="e">
        <f>IF(Tabla1[[#This Row],[Código_Actividad]]="","",'[1]Formulario PPGR1'!#REF!)</f>
        <v>#REF!</v>
      </c>
      <c r="E296" s="131" t="e">
        <f>IF(Tabla1[[#This Row],[Código_Actividad]]="","",'[1]Formulario PPGR1'!#REF!)</f>
        <v>#REF!</v>
      </c>
      <c r="F296" s="131" t="e">
        <f>IF(Tabla1[[#This Row],[Código_Actividad]]="","",'[1]Formulario PPGR1'!#REF!)</f>
        <v>#REF!</v>
      </c>
      <c r="G296" s="132" t="s">
        <v>386</v>
      </c>
      <c r="H296" s="133" t="str">
        <f>IFERROR(VLOOKUP(Tabla1[[#This Row],[Código_Actividad]],'[1]Formulario PPGR2'!$H$8:$I$1048576,2,FALSE),"")</f>
        <v>Seguimiento a la implementación de la estrategia de salud mental comunitaria</v>
      </c>
      <c r="I296" s="134">
        <f>IFERROR(VLOOKUP(Tabla1[[#This Row],[Código_Actividad]],[1]!Tabla2[[Código]:[Total de Acciones ]],15,FALSE),"")</f>
        <v>4</v>
      </c>
      <c r="J296" s="131" t="s">
        <v>671</v>
      </c>
      <c r="K296" s="131" t="str">
        <f>IFERROR(VLOOKUP($J296,[5]LSIns!$B$5:$C$45,2,FALSE),"")</f>
        <v>lsUtilesdeOficina</v>
      </c>
      <c r="L296" s="133" t="s">
        <v>711</v>
      </c>
      <c r="M296" s="131" t="str">
        <f>IFERROR(VLOOKUP($L296,[6]Insumos!$C$2:$F$517,2,FALSE),"")</f>
        <v>unidad</v>
      </c>
      <c r="N296" s="136">
        <v>2</v>
      </c>
      <c r="O296" s="139">
        <f>IFERROR(VLOOKUP($L296,[6]Insumos!$C$2:$F$517,3,FALSE),"")</f>
        <v>200.6</v>
      </c>
      <c r="P296" s="138">
        <f>+Tabla1[[#This Row],[Precio Unitario]]*Tabla1[[#This Row],[Cantidad de Insumos]]</f>
        <v>401.2</v>
      </c>
      <c r="Q296" s="140" t="str">
        <f>IFERROR(VLOOKUP($L296,[6]Insumos!$C$2:$F$517,4,FALSE),"")</f>
        <v xml:space="preserve">2.3.9.2.01 </v>
      </c>
      <c r="R296" s="135" t="s">
        <v>670</v>
      </c>
    </row>
    <row r="297" spans="2:18" ht="25.5" x14ac:dyDescent="0.25">
      <c r="B297" s="131" t="e">
        <f>IF(Tabla1[[#This Row],[Código_Actividad]]="","",CONCATENATE(Tabla1[[#This Row],[POA]],".",Tabla1[[#This Row],[SRS]],".",Tabla1[[#This Row],[AREA]],".",Tabla1[[#This Row],[TIPO]]))</f>
        <v>#REF!</v>
      </c>
      <c r="C297" s="131" t="e">
        <f>IF(Tabla1[[#This Row],[Código_Actividad]]="","",'[1]Formulario PPGR1'!#REF!)</f>
        <v>#REF!</v>
      </c>
      <c r="D297" s="131" t="e">
        <f>IF(Tabla1[[#This Row],[Código_Actividad]]="","",'[1]Formulario PPGR1'!#REF!)</f>
        <v>#REF!</v>
      </c>
      <c r="E297" s="131" t="e">
        <f>IF(Tabla1[[#This Row],[Código_Actividad]]="","",'[1]Formulario PPGR1'!#REF!)</f>
        <v>#REF!</v>
      </c>
      <c r="F297" s="131" t="e">
        <f>IF(Tabla1[[#This Row],[Código_Actividad]]="","",'[1]Formulario PPGR1'!#REF!)</f>
        <v>#REF!</v>
      </c>
      <c r="G297" s="132" t="s">
        <v>386</v>
      </c>
      <c r="H297" s="133" t="str">
        <f>IFERROR(VLOOKUP(Tabla1[[#This Row],[Código_Actividad]],'[1]Formulario PPGR2'!$H$8:$I$1048576,2,FALSE),"")</f>
        <v>Seguimiento a la implementación de la estrategia de salud mental comunitaria</v>
      </c>
      <c r="I297" s="134">
        <f>IFERROR(VLOOKUP(Tabla1[[#This Row],[Código_Actividad]],[1]!Tabla2[[Código]:[Total de Acciones ]],15,FALSE),"")</f>
        <v>4</v>
      </c>
      <c r="J297" s="131" t="s">
        <v>671</v>
      </c>
      <c r="K297" s="131" t="str">
        <f>IFERROR(VLOOKUP($J297,[5]LSIns!$B$5:$C$45,2,FALSE),"")</f>
        <v>lsUtilesdeOficina</v>
      </c>
      <c r="L297" s="133" t="s">
        <v>725</v>
      </c>
      <c r="M297" s="131" t="str">
        <f>IFERROR(VLOOKUP($L297,[6]Insumos!$C$2:$F$517,2,FALSE),"")</f>
        <v>unidad</v>
      </c>
      <c r="N297" s="136">
        <v>10</v>
      </c>
      <c r="O297" s="139">
        <f>IFERROR(VLOOKUP($L297,[6]Insumos!$C$2:$F$517,3,FALSE),"")</f>
        <v>17.405000000000001</v>
      </c>
      <c r="P297" s="138">
        <f>+Tabla1[[#This Row],[Precio Unitario]]*Tabla1[[#This Row],[Cantidad de Insumos]]</f>
        <v>174.05</v>
      </c>
      <c r="Q297" s="140" t="str">
        <f>IFERROR(VLOOKUP($L297,[6]Insumos!$C$2:$F$517,4,FALSE),"")</f>
        <v xml:space="preserve">2.3.9.2.01 </v>
      </c>
      <c r="R297" s="135" t="s">
        <v>670</v>
      </c>
    </row>
    <row r="298" spans="2:18" ht="25.5" x14ac:dyDescent="0.25">
      <c r="B298" s="131" t="e">
        <f>IF(Tabla1[[#This Row],[Código_Actividad]]="","",CONCATENATE(Tabla1[[#This Row],[POA]],".",Tabla1[[#This Row],[SRS]],".",Tabla1[[#This Row],[AREA]],".",Tabla1[[#This Row],[TIPO]]))</f>
        <v>#REF!</v>
      </c>
      <c r="C298" s="131" t="e">
        <f>IF(Tabla1[[#This Row],[Código_Actividad]]="","",'[1]Formulario PPGR1'!#REF!)</f>
        <v>#REF!</v>
      </c>
      <c r="D298" s="131" t="e">
        <f>IF(Tabla1[[#This Row],[Código_Actividad]]="","",'[1]Formulario PPGR1'!#REF!)</f>
        <v>#REF!</v>
      </c>
      <c r="E298" s="131" t="e">
        <f>IF(Tabla1[[#This Row],[Código_Actividad]]="","",'[1]Formulario PPGR1'!#REF!)</f>
        <v>#REF!</v>
      </c>
      <c r="F298" s="131" t="e">
        <f>IF(Tabla1[[#This Row],[Código_Actividad]]="","",'[1]Formulario PPGR1'!#REF!)</f>
        <v>#REF!</v>
      </c>
      <c r="G298" s="132" t="s">
        <v>386</v>
      </c>
      <c r="H298" s="133" t="str">
        <f>IFERROR(VLOOKUP(Tabla1[[#This Row],[Código_Actividad]],'[1]Formulario PPGR2'!$H$8:$I$1048576,2,FALSE),"")</f>
        <v>Seguimiento a la implementación de la estrategia de salud mental comunitaria</v>
      </c>
      <c r="I298" s="134">
        <f>IFERROR(VLOOKUP(Tabla1[[#This Row],[Código_Actividad]],[1]!Tabla2[[Código]:[Total de Acciones ]],15,FALSE),"")</f>
        <v>4</v>
      </c>
      <c r="J298" s="131" t="s">
        <v>668</v>
      </c>
      <c r="K298" s="131" t="str">
        <f>IFERROR(VLOOKUP($J298,[5]LSIns!$B$5:$C$45,2,FALSE),"")</f>
        <v>lsProductosdePapel</v>
      </c>
      <c r="L298" s="133" t="s">
        <v>669</v>
      </c>
      <c r="M298" s="131" t="str">
        <f>IFERROR(VLOOKUP($L298,[6]Insumos!$C$2:$F$517,2,FALSE),"")</f>
        <v>resma</v>
      </c>
      <c r="N298" s="136">
        <v>2</v>
      </c>
      <c r="O298" s="139">
        <f>IFERROR(VLOOKUP($L298,[6]Insumos!$C$2:$F$517,3,FALSE),"")</f>
        <v>139.24</v>
      </c>
      <c r="P298" s="138">
        <f>+Tabla1[[#This Row],[Precio Unitario]]*Tabla1[[#This Row],[Cantidad de Insumos]]</f>
        <v>278.48</v>
      </c>
      <c r="Q298" s="140" t="str">
        <f>IFERROR(VLOOKUP($L298,[6]Insumos!$C$2:$F$517,4,FALSE),"")</f>
        <v>2.3.3.1.01</v>
      </c>
      <c r="R298" s="135" t="s">
        <v>670</v>
      </c>
    </row>
    <row r="299" spans="2:18" ht="25.5" x14ac:dyDescent="0.25">
      <c r="B299" s="131" t="e">
        <f>IF(Tabla1[[#This Row],[Código_Actividad]]="","",CONCATENATE(Tabla1[[#This Row],[POA]],".",Tabla1[[#This Row],[SRS]],".",Tabla1[[#This Row],[AREA]],".",Tabla1[[#This Row],[TIPO]]))</f>
        <v>#REF!</v>
      </c>
      <c r="C299" s="131" t="e">
        <f>IF(Tabla1[[#This Row],[Código_Actividad]]="","",'[1]Formulario PPGR1'!#REF!)</f>
        <v>#REF!</v>
      </c>
      <c r="D299" s="131" t="e">
        <f>IF(Tabla1[[#This Row],[Código_Actividad]]="","",'[1]Formulario PPGR1'!#REF!)</f>
        <v>#REF!</v>
      </c>
      <c r="E299" s="131" t="e">
        <f>IF(Tabla1[[#This Row],[Código_Actividad]]="","",'[1]Formulario PPGR1'!#REF!)</f>
        <v>#REF!</v>
      </c>
      <c r="F299" s="131" t="e">
        <f>IF(Tabla1[[#This Row],[Código_Actividad]]="","",'[1]Formulario PPGR1'!#REF!)</f>
        <v>#REF!</v>
      </c>
      <c r="G299" s="132" t="s">
        <v>386</v>
      </c>
      <c r="H299" s="133" t="str">
        <f>IFERROR(VLOOKUP(Tabla1[[#This Row],[Código_Actividad]],'[1]Formulario PPGR2'!$H$8:$I$1048576,2,FALSE),"")</f>
        <v>Seguimiento a la implementación de la estrategia de salud mental comunitaria</v>
      </c>
      <c r="I299" s="134">
        <f>IFERROR(VLOOKUP(Tabla1[[#This Row],[Código_Actividad]],[1]!Tabla2[[Código]:[Total de Acciones ]],15,FALSE),"")</f>
        <v>4</v>
      </c>
      <c r="J299" s="131" t="s">
        <v>668</v>
      </c>
      <c r="K299" s="131" t="str">
        <f>IFERROR(VLOOKUP($J299,[5]LSIns!$B$5:$C$45,2,FALSE),"")</f>
        <v>lsProductosdePapel</v>
      </c>
      <c r="L299" s="133" t="s">
        <v>697</v>
      </c>
      <c r="M299" s="131" t="str">
        <f>IFERROR(VLOOKUP($L299,[6]Insumos!$C$2:$F$517,2,FALSE),"")</f>
        <v>unidad</v>
      </c>
      <c r="N299" s="136">
        <v>1</v>
      </c>
      <c r="O299" s="139">
        <f>IFERROR(VLOOKUP($L299,[6]Insumos!$C$2:$F$517,3,FALSE),"")</f>
        <v>368.75</v>
      </c>
      <c r="P299" s="138">
        <f>+Tabla1[[#This Row],[Precio Unitario]]*Tabla1[[#This Row],[Cantidad de Insumos]]</f>
        <v>368.75</v>
      </c>
      <c r="Q299" s="140" t="str">
        <f>IFERROR(VLOOKUP($L299,[6]Insumos!$C$2:$F$517,4,FALSE),"")</f>
        <v>2.3.3.2.01</v>
      </c>
      <c r="R299" s="135" t="s">
        <v>670</v>
      </c>
    </row>
    <row r="300" spans="2:18" ht="25.5" x14ac:dyDescent="0.25">
      <c r="B300" s="131" t="e">
        <f>IF(Tabla1[[#This Row],[Código_Actividad]]="","",CONCATENATE(Tabla1[[#This Row],[POA]],".",Tabla1[[#This Row],[SRS]],".",Tabla1[[#This Row],[AREA]],".",Tabla1[[#This Row],[TIPO]]))</f>
        <v>#REF!</v>
      </c>
      <c r="C300" s="131" t="e">
        <f>IF(Tabla1[[#This Row],[Código_Actividad]]="","",'[1]Formulario PPGR1'!#REF!)</f>
        <v>#REF!</v>
      </c>
      <c r="D300" s="131" t="e">
        <f>IF(Tabla1[[#This Row],[Código_Actividad]]="","",'[1]Formulario PPGR1'!#REF!)</f>
        <v>#REF!</v>
      </c>
      <c r="E300" s="131" t="e">
        <f>IF(Tabla1[[#This Row],[Código_Actividad]]="","",'[1]Formulario PPGR1'!#REF!)</f>
        <v>#REF!</v>
      </c>
      <c r="F300" s="131" t="e">
        <f>IF(Tabla1[[#This Row],[Código_Actividad]]="","",'[1]Formulario PPGR1'!#REF!)</f>
        <v>#REF!</v>
      </c>
      <c r="G300" s="132" t="s">
        <v>393</v>
      </c>
      <c r="H300" s="133" t="str">
        <f>IFERROR(VLOOKUP(Tabla1[[#This Row],[Código_Actividad]],'[1]Formulario PPGR2'!$H$8:$I$1048576,2,FALSE),"")</f>
        <v>Visitas de Supervisión de los Servicios de Atencion Integral (SAI) para verificar cumplimiento de la Meta 90-90-90</v>
      </c>
      <c r="I300" s="134">
        <f>IFERROR(VLOOKUP(Tabla1[[#This Row],[Código_Actividad]],[1]!Tabla2[[Código]:[Total de Acciones ]],15,FALSE),"")</f>
        <v>4</v>
      </c>
      <c r="J300" s="131" t="s">
        <v>665</v>
      </c>
      <c r="K300" s="131" t="str">
        <f>IFERROR(VLOOKUP($J300,[5]LSIns!$B$5:$C$45,2,FALSE),"")</f>
        <v>lsGasoil</v>
      </c>
      <c r="L300" s="133" t="s">
        <v>666</v>
      </c>
      <c r="M300" s="131" t="str">
        <f>IFERROR(VLOOKUP($L300,[6]Insumos!$C$2:$F$517,2,FALSE),"")</f>
        <v>galon</v>
      </c>
      <c r="N300" s="136">
        <v>20</v>
      </c>
      <c r="O300" s="139">
        <f>IFERROR(VLOOKUP($L300,[6]Insumos!$C$2:$F$517,3,FALSE),"")</f>
        <v>197</v>
      </c>
      <c r="P300" s="138">
        <f>+Tabla1[[#This Row],[Precio Unitario]]*Tabla1[[#This Row],[Cantidad de Insumos]]</f>
        <v>3940</v>
      </c>
      <c r="Q300" s="140" t="str">
        <f>IFERROR(VLOOKUP($L300,[6]Insumos!$C$2:$F$517,4,FALSE),"")</f>
        <v>2.3.7.1.02</v>
      </c>
      <c r="R300" s="131" t="s">
        <v>667</v>
      </c>
    </row>
    <row r="301" spans="2:18" ht="25.5" x14ac:dyDescent="0.25">
      <c r="B301" s="131" t="e">
        <f>IF(Tabla1[[#This Row],[Código_Actividad]]="","",CONCATENATE(Tabla1[[#This Row],[POA]],".",Tabla1[[#This Row],[SRS]],".",Tabla1[[#This Row],[AREA]],".",Tabla1[[#This Row],[TIPO]]))</f>
        <v>#REF!</v>
      </c>
      <c r="C301" s="131" t="e">
        <f>IF(Tabla1[[#This Row],[Código_Actividad]]="","",'[1]Formulario PPGR1'!#REF!)</f>
        <v>#REF!</v>
      </c>
      <c r="D301" s="131" t="e">
        <f>IF(Tabla1[[#This Row],[Código_Actividad]]="","",'[1]Formulario PPGR1'!#REF!)</f>
        <v>#REF!</v>
      </c>
      <c r="E301" s="131" t="e">
        <f>IF(Tabla1[[#This Row],[Código_Actividad]]="","",'[1]Formulario PPGR1'!#REF!)</f>
        <v>#REF!</v>
      </c>
      <c r="F301" s="131" t="e">
        <f>IF(Tabla1[[#This Row],[Código_Actividad]]="","",'[1]Formulario PPGR1'!#REF!)</f>
        <v>#REF!</v>
      </c>
      <c r="G301" s="132" t="s">
        <v>395</v>
      </c>
      <c r="H301" s="133" t="str">
        <f>IFERROR(VLOOKUP(Tabla1[[#This Row],[Código_Actividad]],'[1]Formulario PPGR2'!$H$8:$I$1048576,2,FALSE),"")</f>
        <v>Monitoreo a indicadores de los Servicios de VIH y coinfección VIH/TB</v>
      </c>
      <c r="I301" s="134">
        <f>IFERROR(VLOOKUP(Tabla1[[#This Row],[Código_Actividad]],[1]!Tabla2[[Código]:[Total de Acciones ]],15,FALSE),"")</f>
        <v>4</v>
      </c>
      <c r="J301" s="131" t="s">
        <v>665</v>
      </c>
      <c r="K301" s="131" t="str">
        <f>IFERROR(VLOOKUP($J301,[5]LSIns!$B$5:$C$45,2,FALSE),"")</f>
        <v>lsGasoil</v>
      </c>
      <c r="L301" s="133" t="s">
        <v>666</v>
      </c>
      <c r="M301" s="131" t="str">
        <f>IFERROR(VLOOKUP($L301,[6]Insumos!$C$2:$F$517,2,FALSE),"")</f>
        <v>galon</v>
      </c>
      <c r="N301" s="136">
        <v>20</v>
      </c>
      <c r="O301" s="139">
        <f>IFERROR(VLOOKUP($L301,[6]Insumos!$C$2:$F$517,3,FALSE),"")</f>
        <v>197</v>
      </c>
      <c r="P301" s="138">
        <f>+Tabla1[[#This Row],[Precio Unitario]]*Tabla1[[#This Row],[Cantidad de Insumos]]</f>
        <v>3940</v>
      </c>
      <c r="Q301" s="140" t="str">
        <f>IFERROR(VLOOKUP($L301,[6]Insumos!$C$2:$F$517,4,FALSE),"")</f>
        <v>2.3.7.1.02</v>
      </c>
      <c r="R301" s="131" t="s">
        <v>667</v>
      </c>
    </row>
    <row r="302" spans="2:18" ht="25.5" x14ac:dyDescent="0.25">
      <c r="B302" s="131" t="e">
        <f>IF(Tabla1[[#This Row],[Código_Actividad]]="","",CONCATENATE(Tabla1[[#This Row],[POA]],".",Tabla1[[#This Row],[SRS]],".",Tabla1[[#This Row],[AREA]],".",Tabla1[[#This Row],[TIPO]]))</f>
        <v>#REF!</v>
      </c>
      <c r="C302" s="131" t="e">
        <f>IF(Tabla1[[#This Row],[Código_Actividad]]="","",'[1]Formulario PPGR1'!#REF!)</f>
        <v>#REF!</v>
      </c>
      <c r="D302" s="131" t="e">
        <f>IF(Tabla1[[#This Row],[Código_Actividad]]="","",'[1]Formulario PPGR1'!#REF!)</f>
        <v>#REF!</v>
      </c>
      <c r="E302" s="131" t="e">
        <f>IF(Tabla1[[#This Row],[Código_Actividad]]="","",'[1]Formulario PPGR1'!#REF!)</f>
        <v>#REF!</v>
      </c>
      <c r="F302" s="131" t="e">
        <f>IF(Tabla1[[#This Row],[Código_Actividad]]="","",'[1]Formulario PPGR1'!#REF!)</f>
        <v>#REF!</v>
      </c>
      <c r="G302" s="132" t="s">
        <v>397</v>
      </c>
      <c r="H302" s="133" t="str">
        <f>IFERROR(VLOOKUP(Tabla1[[#This Row],[Código_Actividad]],'[1]Formulario PPGR2'!$H$8:$I$1048576,2,FALSE),"")</f>
        <v>Mesas de trabajo para seguimiento plan de mejora de acuerdo a los hallazgos encontrados durante las visitas de Supervision</v>
      </c>
      <c r="I302" s="134">
        <f>IFERROR(VLOOKUP(Tabla1[[#This Row],[Código_Actividad]],[1]!Tabla2[[Código]:[Total de Acciones ]],15,FALSE),"")</f>
        <v>4</v>
      </c>
      <c r="J302" s="131" t="s">
        <v>665</v>
      </c>
      <c r="K302" s="131" t="str">
        <f>IFERROR(VLOOKUP($J302,[5]LSIns!$B$5:$C$45,2,FALSE),"")</f>
        <v>lsGasoil</v>
      </c>
      <c r="L302" s="133" t="s">
        <v>666</v>
      </c>
      <c r="M302" s="131" t="str">
        <f>IFERROR(VLOOKUP($L302,[6]Insumos!$C$2:$F$517,2,FALSE),"")</f>
        <v>galon</v>
      </c>
      <c r="N302" s="136">
        <v>20</v>
      </c>
      <c r="O302" s="139">
        <f>IFERROR(VLOOKUP($L302,[6]Insumos!$C$2:$F$517,3,FALSE),"")</f>
        <v>197</v>
      </c>
      <c r="P302" s="138">
        <f>+Tabla1[[#This Row],[Precio Unitario]]*Tabla1[[#This Row],[Cantidad de Insumos]]</f>
        <v>3940</v>
      </c>
      <c r="Q302" s="140" t="str">
        <f>IFERROR(VLOOKUP($L302,[6]Insumos!$C$2:$F$517,4,FALSE),"")</f>
        <v>2.3.7.1.02</v>
      </c>
      <c r="R302" s="131" t="s">
        <v>667</v>
      </c>
    </row>
    <row r="303" spans="2:18" x14ac:dyDescent="0.25">
      <c r="B303" s="131" t="e">
        <f>IF(Tabla1[[#This Row],[Código_Actividad]]="","",CONCATENATE(Tabla1[[#This Row],[POA]],".",Tabla1[[#This Row],[SRS]],".",Tabla1[[#This Row],[AREA]],".",Tabla1[[#This Row],[TIPO]]))</f>
        <v>#REF!</v>
      </c>
      <c r="C303" s="131" t="e">
        <f>IF(Tabla1[[#This Row],[Código_Actividad]]="","",'[1]Formulario PPGR1'!#REF!)</f>
        <v>#REF!</v>
      </c>
      <c r="D303" s="131" t="e">
        <f>IF(Tabla1[[#This Row],[Código_Actividad]]="","",'[1]Formulario PPGR1'!#REF!)</f>
        <v>#REF!</v>
      </c>
      <c r="E303" s="131" t="e">
        <f>IF(Tabla1[[#This Row],[Código_Actividad]]="","",'[1]Formulario PPGR1'!#REF!)</f>
        <v>#REF!</v>
      </c>
      <c r="F303" s="131" t="e">
        <f>IF(Tabla1[[#This Row],[Código_Actividad]]="","",'[1]Formulario PPGR1'!#REF!)</f>
        <v>#REF!</v>
      </c>
      <c r="G303" s="132" t="s">
        <v>399</v>
      </c>
      <c r="H303" s="133" t="str">
        <f>IFERROR(VLOOKUP(Tabla1[[#This Row],[Código_Actividad]],'[1]Formulario PPGR2'!$H$8:$I$1048576,2,FALSE),"")</f>
        <v>Monitoreo al tratamiento ARV en gestantes VIH+</v>
      </c>
      <c r="I303" s="134">
        <f>IFERROR(VLOOKUP(Tabla1[[#This Row],[Código_Actividad]],[1]!Tabla2[[Código]:[Total de Acciones ]],15,FALSE),"")</f>
        <v>4</v>
      </c>
      <c r="J303" s="131" t="s">
        <v>665</v>
      </c>
      <c r="K303" s="131" t="str">
        <f>IFERROR(VLOOKUP($J303,[5]LSIns!$B$5:$C$45,2,FALSE),"")</f>
        <v>lsGasoil</v>
      </c>
      <c r="L303" s="133" t="s">
        <v>666</v>
      </c>
      <c r="M303" s="131" t="str">
        <f>IFERROR(VLOOKUP($L303,[6]Insumos!$C$2:$F$517,2,FALSE),"")</f>
        <v>galon</v>
      </c>
      <c r="N303" s="136">
        <v>20</v>
      </c>
      <c r="O303" s="139">
        <f>IFERROR(VLOOKUP($L303,[6]Insumos!$C$2:$F$517,3,FALSE),"")</f>
        <v>197</v>
      </c>
      <c r="P303" s="138">
        <f>+Tabla1[[#This Row],[Precio Unitario]]*Tabla1[[#This Row],[Cantidad de Insumos]]</f>
        <v>3940</v>
      </c>
      <c r="Q303" s="140" t="str">
        <f>IFERROR(VLOOKUP($L303,[6]Insumos!$C$2:$F$517,4,FALSE),"")</f>
        <v>2.3.7.1.02</v>
      </c>
      <c r="R303" s="131" t="s">
        <v>667</v>
      </c>
    </row>
    <row r="304" spans="2:18" x14ac:dyDescent="0.25">
      <c r="B304" s="131" t="e">
        <f>IF(Tabla1[[#This Row],[Código_Actividad]]="","",CONCATENATE(Tabla1[[#This Row],[POA]],".",Tabla1[[#This Row],[SRS]],".",Tabla1[[#This Row],[AREA]],".",Tabla1[[#This Row],[TIPO]]))</f>
        <v>#REF!</v>
      </c>
      <c r="C304" s="131" t="e">
        <f>IF(Tabla1[[#This Row],[Código_Actividad]]="","",'[1]Formulario PPGR1'!#REF!)</f>
        <v>#REF!</v>
      </c>
      <c r="D304" s="131" t="e">
        <f>IF(Tabla1[[#This Row],[Código_Actividad]]="","",'[1]Formulario PPGR1'!#REF!)</f>
        <v>#REF!</v>
      </c>
      <c r="E304" s="131" t="e">
        <f>IF(Tabla1[[#This Row],[Código_Actividad]]="","",'[1]Formulario PPGR1'!#REF!)</f>
        <v>#REF!</v>
      </c>
      <c r="F304" s="131" t="e">
        <f>IF(Tabla1[[#This Row],[Código_Actividad]]="","",'[1]Formulario PPGR1'!#REF!)</f>
        <v>#REF!</v>
      </c>
      <c r="G304" s="132" t="s">
        <v>401</v>
      </c>
      <c r="H304" s="133" t="str">
        <f>IFERROR(VLOOKUP(Tabla1[[#This Row],[Código_Actividad]],'[1]Formulario PPGR2'!$H$8:$I$1048576,2,FALSE),"")</f>
        <v>Auditoria del FAPPS</v>
      </c>
      <c r="I304" s="134">
        <f>IFERROR(VLOOKUP(Tabla1[[#This Row],[Código_Actividad]],[1]!Tabla2[[Código]:[Total de Acciones ]],15,FALSE),"")</f>
        <v>4</v>
      </c>
      <c r="J304" s="131" t="s">
        <v>665</v>
      </c>
      <c r="K304" s="131" t="str">
        <f>IFERROR(VLOOKUP($J304,[5]LSIns!$B$5:$C$45,2,FALSE),"")</f>
        <v>lsGasoil</v>
      </c>
      <c r="L304" s="133" t="s">
        <v>666</v>
      </c>
      <c r="M304" s="131" t="str">
        <f>IFERROR(VLOOKUP($L304,[6]Insumos!$C$2:$F$517,2,FALSE),"")</f>
        <v>galon</v>
      </c>
      <c r="N304" s="136">
        <v>20</v>
      </c>
      <c r="O304" s="139">
        <f>IFERROR(VLOOKUP($L304,[6]Insumos!$C$2:$F$517,3,FALSE),"")</f>
        <v>197</v>
      </c>
      <c r="P304" s="138">
        <f>+Tabla1[[#This Row],[Precio Unitario]]*Tabla1[[#This Row],[Cantidad de Insumos]]</f>
        <v>3940</v>
      </c>
      <c r="Q304" s="140" t="str">
        <f>IFERROR(VLOOKUP($L304,[6]Insumos!$C$2:$F$517,4,FALSE),"")</f>
        <v>2.3.7.1.02</v>
      </c>
      <c r="R304" s="131" t="s">
        <v>667</v>
      </c>
    </row>
    <row r="305" spans="2:18" ht="38.25" x14ac:dyDescent="0.25">
      <c r="B305" s="131" t="e">
        <f>IF(Tabla1[[#This Row],[Código_Actividad]]="","",CONCATENATE(Tabla1[[#This Row],[POA]],".",Tabla1[[#This Row],[SRS]],".",Tabla1[[#This Row],[AREA]],".",Tabla1[[#This Row],[TIPO]]))</f>
        <v>#REF!</v>
      </c>
      <c r="C305" s="131" t="e">
        <f>IF(Tabla1[[#This Row],[Código_Actividad]]="","",'[1]Formulario PPGR1'!#REF!)</f>
        <v>#REF!</v>
      </c>
      <c r="D305" s="131" t="e">
        <f>IF(Tabla1[[#This Row],[Código_Actividad]]="","",'[1]Formulario PPGR1'!#REF!)</f>
        <v>#REF!</v>
      </c>
      <c r="E305" s="131" t="e">
        <f>IF(Tabla1[[#This Row],[Código_Actividad]]="","",'[1]Formulario PPGR1'!#REF!)</f>
        <v>#REF!</v>
      </c>
      <c r="F305" s="131" t="e">
        <f>IF(Tabla1[[#This Row],[Código_Actividad]]="","",'[1]Formulario PPGR1'!#REF!)</f>
        <v>#REF!</v>
      </c>
      <c r="G305" s="132" t="s">
        <v>403</v>
      </c>
      <c r="H305" s="133" t="str">
        <f>IFERROR(VLOOKUP(Tabla1[[#This Row],[Código_Actividad]],'[1]Formulario PPGR2'!$H$8:$I$1048576,2,FALSE),"")</f>
        <v>Visitas de Supervicion a los EESS que cuentan con los servicios de TB para el fortalecimiento del seguimiento deteccion, diagnostico y tratamiento</v>
      </c>
      <c r="I305" s="134">
        <f>IFERROR(VLOOKUP(Tabla1[[#This Row],[Código_Actividad]],[1]!Tabla2[[Código]:[Total de Acciones ]],15,FALSE),"")</f>
        <v>4</v>
      </c>
      <c r="J305" s="131" t="s">
        <v>665</v>
      </c>
      <c r="K305" s="131" t="str">
        <f>IFERROR(VLOOKUP($J305,[5]LSIns!$B$5:$C$45,2,FALSE),"")</f>
        <v>lsGasoil</v>
      </c>
      <c r="L305" s="133" t="s">
        <v>666</v>
      </c>
      <c r="M305" s="131" t="str">
        <f>IFERROR(VLOOKUP($L305,[6]Insumos!$C$2:$F$517,2,FALSE),"")</f>
        <v>galon</v>
      </c>
      <c r="N305" s="136">
        <v>20</v>
      </c>
      <c r="O305" s="139">
        <f>IFERROR(VLOOKUP($L305,[6]Insumos!$C$2:$F$517,3,FALSE),"")</f>
        <v>197</v>
      </c>
      <c r="P305" s="138">
        <f>+Tabla1[[#This Row],[Precio Unitario]]*Tabla1[[#This Row],[Cantidad de Insumos]]</f>
        <v>3940</v>
      </c>
      <c r="Q305" s="140" t="str">
        <f>IFERROR(VLOOKUP($L305,[6]Insumos!$C$2:$F$517,4,FALSE),"")</f>
        <v>2.3.7.1.02</v>
      </c>
      <c r="R305" s="131" t="s">
        <v>667</v>
      </c>
    </row>
    <row r="306" spans="2:18" x14ac:dyDescent="0.25">
      <c r="B306" s="131" t="e">
        <f>IF(Tabla1[[#This Row],[Código_Actividad]]="","",CONCATENATE(Tabla1[[#This Row],[POA]],".",Tabla1[[#This Row],[SRS]],".",Tabla1[[#This Row],[AREA]],".",Tabla1[[#This Row],[TIPO]]))</f>
        <v>#REF!</v>
      </c>
      <c r="C306" s="131" t="e">
        <f>IF(Tabla1[[#This Row],[Código_Actividad]]="","",'[1]Formulario PPGR1'!#REF!)</f>
        <v>#REF!</v>
      </c>
      <c r="D306" s="131" t="e">
        <f>IF(Tabla1[[#This Row],[Código_Actividad]]="","",'[1]Formulario PPGR1'!#REF!)</f>
        <v>#REF!</v>
      </c>
      <c r="E306" s="131" t="e">
        <f>IF(Tabla1[[#This Row],[Código_Actividad]]="","",'[1]Formulario PPGR1'!#REF!)</f>
        <v>#REF!</v>
      </c>
      <c r="F306" s="131" t="e">
        <f>IF(Tabla1[[#This Row],[Código_Actividad]]="","",'[1]Formulario PPGR1'!#REF!)</f>
        <v>#REF!</v>
      </c>
      <c r="G306" s="132" t="s">
        <v>406</v>
      </c>
      <c r="H306" s="133" t="str">
        <f>IFERROR(VLOOKUP(Tabla1[[#This Row],[Código_Actividad]],'[1]Formulario PPGR2'!$H$8:$I$1048576,2,FALSE),"")</f>
        <v>Seguimiento captación a población sintomaticos respiratorios</v>
      </c>
      <c r="I306" s="134">
        <f>IFERROR(VLOOKUP(Tabla1[[#This Row],[Código_Actividad]],[1]!Tabla2[[Código]:[Total de Acciones ]],15,FALSE),"")</f>
        <v>4</v>
      </c>
      <c r="J306" s="131" t="s">
        <v>665</v>
      </c>
      <c r="K306" s="131" t="str">
        <f>IFERROR(VLOOKUP($J306,[5]LSIns!$B$5:$C$45,2,FALSE),"")</f>
        <v>lsGasoil</v>
      </c>
      <c r="L306" s="133" t="s">
        <v>666</v>
      </c>
      <c r="M306" s="131" t="str">
        <f>IFERROR(VLOOKUP($L306,[6]Insumos!$C$2:$F$517,2,FALSE),"")</f>
        <v>galon</v>
      </c>
      <c r="N306" s="136">
        <v>15</v>
      </c>
      <c r="O306" s="139">
        <f>IFERROR(VLOOKUP($L306,[6]Insumos!$C$2:$F$517,3,FALSE),"")</f>
        <v>197</v>
      </c>
      <c r="P306" s="138">
        <f>+Tabla1[[#This Row],[Precio Unitario]]*Tabla1[[#This Row],[Cantidad de Insumos]]</f>
        <v>2955</v>
      </c>
      <c r="Q306" s="140" t="str">
        <f>IFERROR(VLOOKUP($L306,[6]Insumos!$C$2:$F$517,4,FALSE),"")</f>
        <v>2.3.7.1.02</v>
      </c>
      <c r="R306" s="131" t="s">
        <v>667</v>
      </c>
    </row>
    <row r="307" spans="2:18" ht="25.5" x14ac:dyDescent="0.25">
      <c r="B307" s="131" t="e">
        <f>IF(Tabla1[[#This Row],[Código_Actividad]]="","",CONCATENATE(Tabla1[[#This Row],[POA]],".",Tabla1[[#This Row],[SRS]],".",Tabla1[[#This Row],[AREA]],".",Tabla1[[#This Row],[TIPO]]))</f>
        <v>#REF!</v>
      </c>
      <c r="C307" s="131" t="e">
        <f>IF(Tabla1[[#This Row],[Código_Actividad]]="","",'[1]Formulario PPGR1'!#REF!)</f>
        <v>#REF!</v>
      </c>
      <c r="D307" s="131" t="e">
        <f>IF(Tabla1[[#This Row],[Código_Actividad]]="","",'[1]Formulario PPGR1'!#REF!)</f>
        <v>#REF!</v>
      </c>
      <c r="E307" s="131" t="e">
        <f>IF(Tabla1[[#This Row],[Código_Actividad]]="","",'[1]Formulario PPGR1'!#REF!)</f>
        <v>#REF!</v>
      </c>
      <c r="F307" s="131" t="e">
        <f>IF(Tabla1[[#This Row],[Código_Actividad]]="","",'[1]Formulario PPGR1'!#REF!)</f>
        <v>#REF!</v>
      </c>
      <c r="G307" s="132" t="s">
        <v>408</v>
      </c>
      <c r="H307" s="133" t="str">
        <f>IFERROR(VLOOKUP(Tabla1[[#This Row],[Código_Actividad]],'[1]Formulario PPGR2'!$H$8:$I$1048576,2,FALSE),"")</f>
        <v>Auditoria en la Calidad del dato al Sistema de Información SI-TB</v>
      </c>
      <c r="I307" s="134">
        <f>IFERROR(VLOOKUP(Tabla1[[#This Row],[Código_Actividad]],[1]!Tabla2[[Código]:[Total de Acciones ]],15,FALSE),"")</f>
        <v>4</v>
      </c>
      <c r="J307" s="131" t="s">
        <v>665</v>
      </c>
      <c r="K307" s="131" t="str">
        <f>IFERROR(VLOOKUP($J307,[5]LSIns!$B$5:$C$45,2,FALSE),"")</f>
        <v>lsGasoil</v>
      </c>
      <c r="L307" s="133" t="s">
        <v>666</v>
      </c>
      <c r="M307" s="131" t="str">
        <f>IFERROR(VLOOKUP($L307,[6]Insumos!$C$2:$F$517,2,FALSE),"")</f>
        <v>galon</v>
      </c>
      <c r="N307" s="136">
        <v>15</v>
      </c>
      <c r="O307" s="139">
        <f>IFERROR(VLOOKUP($L307,[6]Insumos!$C$2:$F$517,3,FALSE),"")</f>
        <v>197</v>
      </c>
      <c r="P307" s="138">
        <f>+Tabla1[[#This Row],[Precio Unitario]]*Tabla1[[#This Row],[Cantidad de Insumos]]</f>
        <v>2955</v>
      </c>
      <c r="Q307" s="140" t="str">
        <f>IFERROR(VLOOKUP($L307,[6]Insumos!$C$2:$F$517,4,FALSE),"")</f>
        <v>2.3.7.1.02</v>
      </c>
      <c r="R307" s="131" t="s">
        <v>667</v>
      </c>
    </row>
    <row r="308" spans="2:18" ht="38.25" x14ac:dyDescent="0.25">
      <c r="B308" s="131" t="e">
        <f>IF(Tabla1[[#This Row],[Código_Actividad]]="","",CONCATENATE(Tabla1[[#This Row],[POA]],".",Tabla1[[#This Row],[SRS]],".",Tabla1[[#This Row],[AREA]],".",Tabla1[[#This Row],[TIPO]]))</f>
        <v>#REF!</v>
      </c>
      <c r="C308" s="131" t="e">
        <f>IF(Tabla1[[#This Row],[Código_Actividad]]="","",'[1]Formulario PPGR1'!#REF!)</f>
        <v>#REF!</v>
      </c>
      <c r="D308" s="131" t="e">
        <f>IF(Tabla1[[#This Row],[Código_Actividad]]="","",'[1]Formulario PPGR1'!#REF!)</f>
        <v>#REF!</v>
      </c>
      <c r="E308" s="131" t="e">
        <f>IF(Tabla1[[#This Row],[Código_Actividad]]="","",'[1]Formulario PPGR1'!#REF!)</f>
        <v>#REF!</v>
      </c>
      <c r="F308" s="131" t="e">
        <f>IF(Tabla1[[#This Row],[Código_Actividad]]="","",'[1]Formulario PPGR1'!#REF!)</f>
        <v>#REF!</v>
      </c>
      <c r="G308" s="132" t="s">
        <v>410</v>
      </c>
      <c r="H308" s="133" t="str">
        <f>IFERROR(VLOOKUP(Tabla1[[#This Row],[Código_Actividad]],'[1]Formulario PPGR2'!$H$8:$I$1048576,2,FALSE),"")</f>
        <v>Mesas de trabajo para implementar plan de mejora de acuerdo a los hallazgos encontrados durante las visitas de Supervisión y monitoreo TB</v>
      </c>
      <c r="I308" s="134">
        <f>IFERROR(VLOOKUP(Tabla1[[#This Row],[Código_Actividad]],[1]!Tabla2[[Código]:[Total de Acciones ]],15,FALSE),"")</f>
        <v>4</v>
      </c>
      <c r="J308" s="131" t="s">
        <v>665</v>
      </c>
      <c r="K308" s="131" t="str">
        <f>IFERROR(VLOOKUP($J308,[5]LSIns!$B$5:$C$45,2,FALSE),"")</f>
        <v>lsGasoil</v>
      </c>
      <c r="L308" s="133" t="s">
        <v>666</v>
      </c>
      <c r="M308" s="131" t="str">
        <f>IFERROR(VLOOKUP($L308,[6]Insumos!$C$2:$F$517,2,FALSE),"")</f>
        <v>galon</v>
      </c>
      <c r="N308" s="136">
        <v>10</v>
      </c>
      <c r="O308" s="139">
        <f>IFERROR(VLOOKUP($L308,[6]Insumos!$C$2:$F$517,3,FALSE),"")</f>
        <v>197</v>
      </c>
      <c r="P308" s="138">
        <f>+Tabla1[[#This Row],[Precio Unitario]]*Tabla1[[#This Row],[Cantidad de Insumos]]</f>
        <v>1970</v>
      </c>
      <c r="Q308" s="140" t="str">
        <f>IFERROR(VLOOKUP($L308,[6]Insumos!$C$2:$F$517,4,FALSE),"")</f>
        <v>2.3.7.1.02</v>
      </c>
      <c r="R308" s="131" t="s">
        <v>667</v>
      </c>
    </row>
    <row r="309" spans="2:18" ht="38.25" x14ac:dyDescent="0.25">
      <c r="B309" s="131" t="e">
        <f>IF(Tabla1[[#This Row],[Código_Actividad]]="","",CONCATENATE(Tabla1[[#This Row],[POA]],".",Tabla1[[#This Row],[SRS]],".",Tabla1[[#This Row],[AREA]],".",Tabla1[[#This Row],[TIPO]]))</f>
        <v>#REF!</v>
      </c>
      <c r="C309" s="131" t="e">
        <f>IF(Tabla1[[#This Row],[Código_Actividad]]="","",'[1]Formulario PPGR1'!#REF!)</f>
        <v>#REF!</v>
      </c>
      <c r="D309" s="131" t="e">
        <f>IF(Tabla1[[#This Row],[Código_Actividad]]="","",'[1]Formulario PPGR1'!#REF!)</f>
        <v>#REF!</v>
      </c>
      <c r="E309" s="131" t="e">
        <f>IF(Tabla1[[#This Row],[Código_Actividad]]="","",'[1]Formulario PPGR1'!#REF!)</f>
        <v>#REF!</v>
      </c>
      <c r="F309" s="131" t="e">
        <f>IF(Tabla1[[#This Row],[Código_Actividad]]="","",'[1]Formulario PPGR1'!#REF!)</f>
        <v>#REF!</v>
      </c>
      <c r="G309" s="132" t="s">
        <v>292</v>
      </c>
      <c r="H309" s="133" t="str">
        <f>IFERROR(VLOOKUP(Tabla1[[#This Row],[Código_Actividad]],'[1]Formulario PPGR2'!$H$8:$I$1048576,2,FALSE),"")</f>
        <v>Levantamiento de requerimiento minimo de los servicios diagnósticos para puesta en funcionamiento de servicios 24 horas</v>
      </c>
      <c r="I309" s="134">
        <f>IFERROR(VLOOKUP(Tabla1[[#This Row],[Código_Actividad]],[1]!Tabla2[[Código]:[Total de Acciones ]],15,FALSE),"")</f>
        <v>1</v>
      </c>
      <c r="J309" s="131" t="s">
        <v>665</v>
      </c>
      <c r="K309" s="131" t="str">
        <f>IFERROR(VLOOKUP($J309,[5]LSIns!$B$5:$C$45,2,FALSE),"")</f>
        <v>lsGasoil</v>
      </c>
      <c r="L309" s="133" t="s">
        <v>666</v>
      </c>
      <c r="M309" s="131" t="str">
        <f>IFERROR(VLOOKUP($L309,[6]Insumos!$C$2:$F$517,2,FALSE),"")</f>
        <v>galon</v>
      </c>
      <c r="N309" s="136">
        <v>70</v>
      </c>
      <c r="O309" s="139">
        <f>IFERROR(VLOOKUP($L309,[6]Insumos!$C$2:$F$517,3,FALSE),"")</f>
        <v>197</v>
      </c>
      <c r="P309" s="138">
        <f>+Tabla1[[#This Row],[Precio Unitario]]*Tabla1[[#This Row],[Cantidad de Insumos]]</f>
        <v>13790</v>
      </c>
      <c r="Q309" s="140" t="str">
        <f>IFERROR(VLOOKUP($L309,[6]Insumos!$C$2:$F$517,4,FALSE),"")</f>
        <v>2.3.7.1.02</v>
      </c>
      <c r="R309" s="131" t="s">
        <v>667</v>
      </c>
    </row>
    <row r="310" spans="2:18" ht="38.25" x14ac:dyDescent="0.25">
      <c r="B310" s="131" t="e">
        <f>IF(Tabla1[[#This Row],[Código_Actividad]]="","",CONCATENATE(Tabla1[[#This Row],[POA]],".",Tabla1[[#This Row],[SRS]],".",Tabla1[[#This Row],[AREA]],".",Tabla1[[#This Row],[TIPO]]))</f>
        <v>#REF!</v>
      </c>
      <c r="C310" s="131" t="e">
        <f>IF(Tabla1[[#This Row],[Código_Actividad]]="","",'[1]Formulario PPGR1'!#REF!)</f>
        <v>#REF!</v>
      </c>
      <c r="D310" s="131" t="e">
        <f>IF(Tabla1[[#This Row],[Código_Actividad]]="","",'[1]Formulario PPGR1'!#REF!)</f>
        <v>#REF!</v>
      </c>
      <c r="E310" s="131" t="e">
        <f>IF(Tabla1[[#This Row],[Código_Actividad]]="","",'[1]Formulario PPGR1'!#REF!)</f>
        <v>#REF!</v>
      </c>
      <c r="F310" s="131" t="e">
        <f>IF(Tabla1[[#This Row],[Código_Actividad]]="","",'[1]Formulario PPGR1'!#REF!)</f>
        <v>#REF!</v>
      </c>
      <c r="G310" s="132" t="s">
        <v>292</v>
      </c>
      <c r="H310" s="133" t="str">
        <f>IFERROR(VLOOKUP(Tabla1[[#This Row],[Código_Actividad]],'[1]Formulario PPGR2'!$H$8:$I$1048576,2,FALSE),"")</f>
        <v>Levantamiento de requerimiento minimo de los servicios diagnósticos para puesta en funcionamiento de servicios 24 horas</v>
      </c>
      <c r="I310" s="134">
        <f>IFERROR(VLOOKUP(Tabla1[[#This Row],[Código_Actividad]],[1]!Tabla2[[Código]:[Total de Acciones ]],15,FALSE),"")</f>
        <v>1</v>
      </c>
      <c r="J310" s="131" t="s">
        <v>668</v>
      </c>
      <c r="K310" s="131" t="str">
        <f>IFERROR(VLOOKUP($J310,[5]LSIns!$B$5:$C$45,2,FALSE),"")</f>
        <v>lsProductosdePapel</v>
      </c>
      <c r="L310" s="133" t="s">
        <v>669</v>
      </c>
      <c r="M310" s="131" t="str">
        <f>IFERROR(VLOOKUP($L310,[6]Insumos!$C$2:$F$517,2,FALSE),"")</f>
        <v>resma</v>
      </c>
      <c r="N310" s="136">
        <v>1</v>
      </c>
      <c r="O310" s="139">
        <f>IFERROR(VLOOKUP($L310,[6]Insumos!$C$2:$F$517,3,FALSE),"")</f>
        <v>139.24</v>
      </c>
      <c r="P310" s="138">
        <f>+Tabla1[[#This Row],[Precio Unitario]]*Tabla1[[#This Row],[Cantidad de Insumos]]</f>
        <v>139.24</v>
      </c>
      <c r="Q310" s="140" t="str">
        <f>IFERROR(VLOOKUP($L310,[6]Insumos!$C$2:$F$517,4,FALSE),"")</f>
        <v>2.3.3.1.01</v>
      </c>
      <c r="R310" s="135" t="s">
        <v>670</v>
      </c>
    </row>
    <row r="311" spans="2:18" ht="38.25" x14ac:dyDescent="0.25">
      <c r="B311" s="131" t="e">
        <f>IF(Tabla1[[#This Row],[Código_Actividad]]="","",CONCATENATE(Tabla1[[#This Row],[POA]],".",Tabla1[[#This Row],[SRS]],".",Tabla1[[#This Row],[AREA]],".",Tabla1[[#This Row],[TIPO]]))</f>
        <v>#REF!</v>
      </c>
      <c r="C311" s="131" t="e">
        <f>IF(Tabla1[[#This Row],[Código_Actividad]]="","",'[1]Formulario PPGR1'!#REF!)</f>
        <v>#REF!</v>
      </c>
      <c r="D311" s="131" t="e">
        <f>IF(Tabla1[[#This Row],[Código_Actividad]]="","",'[1]Formulario PPGR1'!#REF!)</f>
        <v>#REF!</v>
      </c>
      <c r="E311" s="131" t="e">
        <f>IF(Tabla1[[#This Row],[Código_Actividad]]="","",'[1]Formulario PPGR1'!#REF!)</f>
        <v>#REF!</v>
      </c>
      <c r="F311" s="131" t="e">
        <f>IF(Tabla1[[#This Row],[Código_Actividad]]="","",'[1]Formulario PPGR1'!#REF!)</f>
        <v>#REF!</v>
      </c>
      <c r="G311" s="132" t="s">
        <v>292</v>
      </c>
      <c r="H311" s="133" t="str">
        <f>IFERROR(VLOOKUP(Tabla1[[#This Row],[Código_Actividad]],'[1]Formulario PPGR2'!$H$8:$I$1048576,2,FALSE),"")</f>
        <v>Levantamiento de requerimiento minimo de los servicios diagnósticos para puesta en funcionamiento de servicios 24 horas</v>
      </c>
      <c r="I311" s="134">
        <f>IFERROR(VLOOKUP(Tabla1[[#This Row],[Código_Actividad]],[1]!Tabla2[[Código]:[Total de Acciones ]],15,FALSE),"")</f>
        <v>1</v>
      </c>
      <c r="J311" s="131" t="s">
        <v>671</v>
      </c>
      <c r="K311" s="131" t="str">
        <f>IFERROR(VLOOKUP($J311,[5]LSIns!$B$5:$C$45,2,FALSE),"")</f>
        <v>lsUtilesdeOficina</v>
      </c>
      <c r="L311" s="133" t="s">
        <v>722</v>
      </c>
      <c r="M311" s="131" t="str">
        <f>IFERROR(VLOOKUP($L311,[6]Insumos!$C$2:$F$517,2,FALSE),"")</f>
        <v>unidad</v>
      </c>
      <c r="N311" s="136">
        <v>1</v>
      </c>
      <c r="O311" s="139">
        <f>IFERROR(VLOOKUP($L311,[6]Insumos!$C$2:$F$517,3,FALSE),"")</f>
        <v>55</v>
      </c>
      <c r="P311" s="138">
        <f>+Tabla1[[#This Row],[Precio Unitario]]*Tabla1[[#This Row],[Cantidad de Insumos]]</f>
        <v>55</v>
      </c>
      <c r="Q311" s="140" t="str">
        <f>IFERROR(VLOOKUP($L311,[6]Insumos!$C$2:$F$517,4,FALSE),"")</f>
        <v xml:space="preserve">2.3.9.2.01 </v>
      </c>
      <c r="R311" s="135" t="s">
        <v>670</v>
      </c>
    </row>
    <row r="312" spans="2:18" ht="38.25" x14ac:dyDescent="0.25">
      <c r="B312" s="131" t="e">
        <f>IF(Tabla1[[#This Row],[Código_Actividad]]="","",CONCATENATE(Tabla1[[#This Row],[POA]],".",Tabla1[[#This Row],[SRS]],".",Tabla1[[#This Row],[AREA]],".",Tabla1[[#This Row],[TIPO]]))</f>
        <v>#REF!</v>
      </c>
      <c r="C312" s="131" t="e">
        <f>IF(Tabla1[[#This Row],[Código_Actividad]]="","",'[1]Formulario PPGR1'!#REF!)</f>
        <v>#REF!</v>
      </c>
      <c r="D312" s="131" t="e">
        <f>IF(Tabla1[[#This Row],[Código_Actividad]]="","",'[1]Formulario PPGR1'!#REF!)</f>
        <v>#REF!</v>
      </c>
      <c r="E312" s="131" t="e">
        <f>IF(Tabla1[[#This Row],[Código_Actividad]]="","",'[1]Formulario PPGR1'!#REF!)</f>
        <v>#REF!</v>
      </c>
      <c r="F312" s="131" t="e">
        <f>IF(Tabla1[[#This Row],[Código_Actividad]]="","",'[1]Formulario PPGR1'!#REF!)</f>
        <v>#REF!</v>
      </c>
      <c r="G312" s="132" t="s">
        <v>292</v>
      </c>
      <c r="H312" s="133" t="str">
        <f>IFERROR(VLOOKUP(Tabla1[[#This Row],[Código_Actividad]],'[1]Formulario PPGR2'!$H$8:$I$1048576,2,FALSE),"")</f>
        <v>Levantamiento de requerimiento minimo de los servicios diagnósticos para puesta en funcionamiento de servicios 24 horas</v>
      </c>
      <c r="I312" s="134">
        <f>IFERROR(VLOOKUP(Tabla1[[#This Row],[Código_Actividad]],[1]!Tabla2[[Código]:[Total de Acciones ]],15,FALSE),"")</f>
        <v>1</v>
      </c>
      <c r="J312" s="131" t="s">
        <v>671</v>
      </c>
      <c r="K312" s="131" t="str">
        <f>IFERROR(VLOOKUP($J312,[5]LSIns!$B$5:$C$45,2,FALSE),"")</f>
        <v>lsUtilesdeOficina</v>
      </c>
      <c r="L312" s="133" t="s">
        <v>677</v>
      </c>
      <c r="M312" s="131" t="str">
        <f>IFERROR(VLOOKUP($L312,[6]Insumos!$C$2:$F$517,2,FALSE),"")</f>
        <v>unidad</v>
      </c>
      <c r="N312" s="136">
        <v>1</v>
      </c>
      <c r="O312" s="139">
        <f>IFERROR(VLOOKUP($L312,[6]Insumos!$C$2:$F$517,3,FALSE),"")</f>
        <v>2700.0050000000001</v>
      </c>
      <c r="P312" s="138">
        <f>+Tabla1[[#This Row],[Precio Unitario]]*Tabla1[[#This Row],[Cantidad de Insumos]]</f>
        <v>2700.0050000000001</v>
      </c>
      <c r="Q312" s="140" t="str">
        <f>IFERROR(VLOOKUP($L312,[6]Insumos!$C$2:$F$517,4,FALSE),"")</f>
        <v xml:space="preserve">2.3.9.2.01 </v>
      </c>
      <c r="R312" s="135" t="s">
        <v>670</v>
      </c>
    </row>
    <row r="313" spans="2:18" ht="33" customHeight="1" x14ac:dyDescent="0.25">
      <c r="B313" s="131" t="e">
        <f>IF(Tabla1[[#This Row],[Código_Actividad]]="","",CONCATENATE(Tabla1[[#This Row],[POA]],".",Tabla1[[#This Row],[SRS]],".",Tabla1[[#This Row],[AREA]],".",Tabla1[[#This Row],[TIPO]]))</f>
        <v>#REF!</v>
      </c>
      <c r="C313" s="131" t="e">
        <f>IF(Tabla1[[#This Row],[Código_Actividad]]="","",'[1]Formulario PPGR1'!#REF!)</f>
        <v>#REF!</v>
      </c>
      <c r="D313" s="131" t="e">
        <f>IF(Tabla1[[#This Row],[Código_Actividad]]="","",'[1]Formulario PPGR1'!#REF!)</f>
        <v>#REF!</v>
      </c>
      <c r="E313" s="131" t="e">
        <f>IF(Tabla1[[#This Row],[Código_Actividad]]="","",'[1]Formulario PPGR1'!#REF!)</f>
        <v>#REF!</v>
      </c>
      <c r="F313" s="131" t="e">
        <f>IF(Tabla1[[#This Row],[Código_Actividad]]="","",'[1]Formulario PPGR1'!#REF!)</f>
        <v>#REF!</v>
      </c>
      <c r="G313" s="132" t="s">
        <v>295</v>
      </c>
      <c r="H313" s="133" t="str">
        <f>IFERROR(VLOOKUP(Tabla1[[#This Row],[Código_Actividad]],'[1]Formulario PPGR2'!$H$8:$I$1048576,2,FALSE),"")</f>
        <v>Supervisión del apego a las normativas de los servicios diagnósticos</v>
      </c>
      <c r="I313" s="134">
        <f>IFERROR(VLOOKUP(Tabla1[[#This Row],[Código_Actividad]],[1]!Tabla2[[Código]:[Total de Acciones ]],15,FALSE),"")</f>
        <v>4</v>
      </c>
      <c r="J313" s="131" t="s">
        <v>665</v>
      </c>
      <c r="K313" s="131" t="str">
        <f>IFERROR(VLOOKUP($J313,[5]LSIns!$B$5:$C$45,2,FALSE),"")</f>
        <v>lsGasoil</v>
      </c>
      <c r="L313" s="133" t="s">
        <v>666</v>
      </c>
      <c r="M313" s="131" t="str">
        <f>IFERROR(VLOOKUP($L313,[6]Insumos!$C$2:$F$517,2,FALSE),"")</f>
        <v>galon</v>
      </c>
      <c r="N313" s="136">
        <v>70</v>
      </c>
      <c r="O313" s="139">
        <f>IFERROR(VLOOKUP($L313,[6]Insumos!$C$2:$F$517,3,FALSE),"")</f>
        <v>197</v>
      </c>
      <c r="P313" s="138">
        <f>+Tabla1[[#This Row],[Precio Unitario]]*Tabla1[[#This Row],[Cantidad de Insumos]]</f>
        <v>13790</v>
      </c>
      <c r="Q313" s="140" t="str">
        <f>IFERROR(VLOOKUP($L313,[6]Insumos!$C$2:$F$517,4,FALSE),"")</f>
        <v>2.3.7.1.02</v>
      </c>
      <c r="R313" s="135" t="s">
        <v>667</v>
      </c>
    </row>
    <row r="314" spans="2:18" ht="25.5" x14ac:dyDescent="0.25">
      <c r="B314" s="131" t="e">
        <f>IF(Tabla1[[#This Row],[Código_Actividad]]="","",CONCATENATE(Tabla1[[#This Row],[POA]],".",Tabla1[[#This Row],[SRS]],".",Tabla1[[#This Row],[AREA]],".",Tabla1[[#This Row],[TIPO]]))</f>
        <v>#REF!</v>
      </c>
      <c r="C314" s="131" t="e">
        <f>IF(Tabla1[[#This Row],[Código_Actividad]]="","",'[1]Formulario PPGR1'!#REF!)</f>
        <v>#REF!</v>
      </c>
      <c r="D314" s="131" t="e">
        <f>IF(Tabla1[[#This Row],[Código_Actividad]]="","",'[1]Formulario PPGR1'!#REF!)</f>
        <v>#REF!</v>
      </c>
      <c r="E314" s="131" t="e">
        <f>IF(Tabla1[[#This Row],[Código_Actividad]]="","",'[1]Formulario PPGR1'!#REF!)</f>
        <v>#REF!</v>
      </c>
      <c r="F314" s="131" t="e">
        <f>IF(Tabla1[[#This Row],[Código_Actividad]]="","",'[1]Formulario PPGR1'!#REF!)</f>
        <v>#REF!</v>
      </c>
      <c r="G314" s="132" t="s">
        <v>295</v>
      </c>
      <c r="H314" s="133" t="str">
        <f>IFERROR(VLOOKUP(Tabla1[[#This Row],[Código_Actividad]],'[1]Formulario PPGR2'!$H$8:$I$1048576,2,FALSE),"")</f>
        <v>Supervisión del apego a las normativas de los servicios diagnósticos</v>
      </c>
      <c r="I314" s="134">
        <f>IFERROR(VLOOKUP(Tabla1[[#This Row],[Código_Actividad]],[1]!Tabla2[[Código]:[Total de Acciones ]],15,FALSE),"")</f>
        <v>4</v>
      </c>
      <c r="J314" s="131" t="s">
        <v>668</v>
      </c>
      <c r="K314" s="131" t="str">
        <f>IFERROR(VLOOKUP($J314,[5]LSIns!$B$5:$C$45,2,FALSE),"")</f>
        <v>lsProductosdePapel</v>
      </c>
      <c r="L314" s="133" t="s">
        <v>669</v>
      </c>
      <c r="M314" s="131" t="str">
        <f>IFERROR(VLOOKUP($L314,[6]Insumos!$C$2:$F$517,2,FALSE),"")</f>
        <v>resma</v>
      </c>
      <c r="N314" s="136">
        <v>1</v>
      </c>
      <c r="O314" s="139">
        <f>IFERROR(VLOOKUP($L314,[6]Insumos!$C$2:$F$517,3,FALSE),"")</f>
        <v>139.24</v>
      </c>
      <c r="P314" s="138">
        <f>+Tabla1[[#This Row],[Precio Unitario]]*Tabla1[[#This Row],[Cantidad de Insumos]]</f>
        <v>139.24</v>
      </c>
      <c r="Q314" s="140" t="str">
        <f>IFERROR(VLOOKUP($L314,[6]Insumos!$C$2:$F$517,4,FALSE),"")</f>
        <v>2.3.3.1.01</v>
      </c>
      <c r="R314" s="135" t="s">
        <v>670</v>
      </c>
    </row>
    <row r="315" spans="2:18" ht="25.5" x14ac:dyDescent="0.25">
      <c r="B315" s="131" t="e">
        <f>IF(Tabla1[[#This Row],[Código_Actividad]]="","",CONCATENATE(Tabla1[[#This Row],[POA]],".",Tabla1[[#This Row],[SRS]],".",Tabla1[[#This Row],[AREA]],".",Tabla1[[#This Row],[TIPO]]))</f>
        <v>#REF!</v>
      </c>
      <c r="C315" s="131" t="e">
        <f>IF(Tabla1[[#This Row],[Código_Actividad]]="","",'[1]Formulario PPGR1'!#REF!)</f>
        <v>#REF!</v>
      </c>
      <c r="D315" s="131" t="e">
        <f>IF(Tabla1[[#This Row],[Código_Actividad]]="","",'[1]Formulario PPGR1'!#REF!)</f>
        <v>#REF!</v>
      </c>
      <c r="E315" s="131" t="e">
        <f>IF(Tabla1[[#This Row],[Código_Actividad]]="","",'[1]Formulario PPGR1'!#REF!)</f>
        <v>#REF!</v>
      </c>
      <c r="F315" s="131" t="e">
        <f>IF(Tabla1[[#This Row],[Código_Actividad]]="","",'[1]Formulario PPGR1'!#REF!)</f>
        <v>#REF!</v>
      </c>
      <c r="G315" s="132" t="s">
        <v>295</v>
      </c>
      <c r="H315" s="133" t="str">
        <f>IFERROR(VLOOKUP(Tabla1[[#This Row],[Código_Actividad]],'[1]Formulario PPGR2'!$H$8:$I$1048576,2,FALSE),"")</f>
        <v>Supervisión del apego a las normativas de los servicios diagnósticos</v>
      </c>
      <c r="I315" s="134">
        <f>IFERROR(VLOOKUP(Tabla1[[#This Row],[Código_Actividad]],[1]!Tabla2[[Código]:[Total de Acciones ]],15,FALSE),"")</f>
        <v>4</v>
      </c>
      <c r="J315" s="131" t="s">
        <v>671</v>
      </c>
      <c r="K315" s="131" t="str">
        <f>IFERROR(VLOOKUP($J315,[5]LSIns!$B$5:$C$45,2,FALSE),"")</f>
        <v>lsUtilesdeOficina</v>
      </c>
      <c r="L315" s="133" t="s">
        <v>722</v>
      </c>
      <c r="M315" s="131" t="str">
        <f>IFERROR(VLOOKUP($L315,[6]Insumos!$C$2:$F$517,2,FALSE),"")</f>
        <v>unidad</v>
      </c>
      <c r="N315" s="136">
        <v>1</v>
      </c>
      <c r="O315" s="139">
        <f>IFERROR(VLOOKUP($L315,[6]Insumos!$C$2:$F$517,3,FALSE),"")</f>
        <v>55</v>
      </c>
      <c r="P315" s="138">
        <f>+Tabla1[[#This Row],[Precio Unitario]]*Tabla1[[#This Row],[Cantidad de Insumos]]</f>
        <v>55</v>
      </c>
      <c r="Q315" s="140" t="str">
        <f>IFERROR(VLOOKUP($L315,[6]Insumos!$C$2:$F$517,4,FALSE),"")</f>
        <v xml:space="preserve">2.3.9.2.01 </v>
      </c>
      <c r="R315" s="135" t="s">
        <v>670</v>
      </c>
    </row>
    <row r="316" spans="2:18" ht="25.5" x14ac:dyDescent="0.25">
      <c r="B316" s="131" t="e">
        <f>IF(Tabla1[[#This Row],[Código_Actividad]]="","",CONCATENATE(Tabla1[[#This Row],[POA]],".",Tabla1[[#This Row],[SRS]],".",Tabla1[[#This Row],[AREA]],".",Tabla1[[#This Row],[TIPO]]))</f>
        <v>#REF!</v>
      </c>
      <c r="C316" s="131" t="e">
        <f>IF(Tabla1[[#This Row],[Código_Actividad]]="","",'[1]Formulario PPGR1'!#REF!)</f>
        <v>#REF!</v>
      </c>
      <c r="D316" s="131" t="e">
        <f>IF(Tabla1[[#This Row],[Código_Actividad]]="","",'[1]Formulario PPGR1'!#REF!)</f>
        <v>#REF!</v>
      </c>
      <c r="E316" s="131" t="e">
        <f>IF(Tabla1[[#This Row],[Código_Actividad]]="","",'[1]Formulario PPGR1'!#REF!)</f>
        <v>#REF!</v>
      </c>
      <c r="F316" s="131" t="e">
        <f>IF(Tabla1[[#This Row],[Código_Actividad]]="","",'[1]Formulario PPGR1'!#REF!)</f>
        <v>#REF!</v>
      </c>
      <c r="G316" s="132" t="s">
        <v>295</v>
      </c>
      <c r="H316" s="133" t="str">
        <f>IFERROR(VLOOKUP(Tabla1[[#This Row],[Código_Actividad]],'[1]Formulario PPGR2'!$H$8:$I$1048576,2,FALSE),"")</f>
        <v>Supervisión del apego a las normativas de los servicios diagnósticos</v>
      </c>
      <c r="I316" s="134">
        <f>IFERROR(VLOOKUP(Tabla1[[#This Row],[Código_Actividad]],[1]!Tabla2[[Código]:[Total de Acciones ]],15,FALSE),"")</f>
        <v>4</v>
      </c>
      <c r="J316" s="131" t="s">
        <v>671</v>
      </c>
      <c r="K316" s="131" t="str">
        <f>IFERROR(VLOOKUP($J316,[5]LSIns!$B$5:$C$45,2,FALSE),"")</f>
        <v>lsUtilesdeOficina</v>
      </c>
      <c r="L316" s="133" t="s">
        <v>677</v>
      </c>
      <c r="M316" s="131" t="str">
        <f>IFERROR(VLOOKUP($L316,[6]Insumos!$C$2:$F$517,2,FALSE),"")</f>
        <v>unidad</v>
      </c>
      <c r="N316" s="136">
        <v>1</v>
      </c>
      <c r="O316" s="139">
        <f>IFERROR(VLOOKUP($L316,[6]Insumos!$C$2:$F$517,3,FALSE),"")</f>
        <v>2700.0050000000001</v>
      </c>
      <c r="P316" s="138">
        <f>+Tabla1[[#This Row],[Precio Unitario]]*Tabla1[[#This Row],[Cantidad de Insumos]]</f>
        <v>2700.0050000000001</v>
      </c>
      <c r="Q316" s="140" t="str">
        <f>IFERROR(VLOOKUP($L316,[6]Insumos!$C$2:$F$517,4,FALSE),"")</f>
        <v xml:space="preserve">2.3.9.2.01 </v>
      </c>
      <c r="R316" s="135" t="s">
        <v>670</v>
      </c>
    </row>
    <row r="317" spans="2:18" ht="33.75" customHeight="1" x14ac:dyDescent="0.25">
      <c r="B317" s="131" t="e">
        <f>IF(Tabla1[[#This Row],[Código_Actividad]]="","",CONCATENATE(Tabla1[[#This Row],[POA]],".",Tabla1[[#This Row],[SRS]],".",Tabla1[[#This Row],[AREA]],".",Tabla1[[#This Row],[TIPO]]))</f>
        <v>#REF!</v>
      </c>
      <c r="C317" s="131" t="e">
        <f>IF(Tabla1[[#This Row],[Código_Actividad]]="","",'[1]Formulario PPGR1'!#REF!)</f>
        <v>#REF!</v>
      </c>
      <c r="D317" s="131" t="e">
        <f>IF(Tabla1[[#This Row],[Código_Actividad]]="","",'[1]Formulario PPGR1'!#REF!)</f>
        <v>#REF!</v>
      </c>
      <c r="E317" s="131" t="e">
        <f>IF(Tabla1[[#This Row],[Código_Actividad]]="","",'[1]Formulario PPGR1'!#REF!)</f>
        <v>#REF!</v>
      </c>
      <c r="F317" s="131" t="e">
        <f>IF(Tabla1[[#This Row],[Código_Actividad]]="","",'[1]Formulario PPGR1'!#REF!)</f>
        <v>#REF!</v>
      </c>
      <c r="G317" s="132" t="s">
        <v>297</v>
      </c>
      <c r="H317" s="133" t="str">
        <f>IFERROR(VLOOKUP(Tabla1[[#This Row],[Código_Actividad]],'[1]Formulario PPGR2'!$H$8:$I$1048576,2,FALSE),"")</f>
        <v>Supervisión a la adecuacióna de la prestación de servicios diagnosticos y de laboratorio y servicios  ofertados 24 h</v>
      </c>
      <c r="I317" s="134">
        <f>IFERROR(VLOOKUP(Tabla1[[#This Row],[Código_Actividad]],[1]!Tabla2[[Código]:[Total de Acciones ]],15,FALSE),"")</f>
        <v>4</v>
      </c>
      <c r="J317" s="131" t="s">
        <v>665</v>
      </c>
      <c r="K317" s="131" t="str">
        <f>IFERROR(VLOOKUP($J317,[5]LSIns!$B$5:$C$45,2,FALSE),"")</f>
        <v>lsGasoil</v>
      </c>
      <c r="L317" s="133" t="s">
        <v>666</v>
      </c>
      <c r="M317" s="131" t="str">
        <f>IFERROR(VLOOKUP($L317,[6]Insumos!$C$2:$F$517,2,FALSE),"")</f>
        <v>galon</v>
      </c>
      <c r="N317" s="136">
        <v>80</v>
      </c>
      <c r="O317" s="139">
        <f>IFERROR(VLOOKUP($L317,[6]Insumos!$C$2:$F$517,3,FALSE),"")</f>
        <v>197</v>
      </c>
      <c r="P317" s="138">
        <f>+Tabla1[[#This Row],[Precio Unitario]]*Tabla1[[#This Row],[Cantidad de Insumos]]</f>
        <v>15760</v>
      </c>
      <c r="Q317" s="140" t="str">
        <f>IFERROR(VLOOKUP($L317,[6]Insumos!$C$2:$F$517,4,FALSE),"")</f>
        <v>2.3.7.1.02</v>
      </c>
      <c r="R317" s="135" t="s">
        <v>667</v>
      </c>
    </row>
    <row r="318" spans="2:18" ht="25.5" x14ac:dyDescent="0.25">
      <c r="B318" s="131" t="e">
        <f>IF(Tabla1[[#This Row],[Código_Actividad]]="","",CONCATENATE(Tabla1[[#This Row],[POA]],".",Tabla1[[#This Row],[SRS]],".",Tabla1[[#This Row],[AREA]],".",Tabla1[[#This Row],[TIPO]]))</f>
        <v>#REF!</v>
      </c>
      <c r="C318" s="131" t="e">
        <f>IF(Tabla1[[#This Row],[Código_Actividad]]="","",'[1]Formulario PPGR1'!#REF!)</f>
        <v>#REF!</v>
      </c>
      <c r="D318" s="131" t="e">
        <f>IF(Tabla1[[#This Row],[Código_Actividad]]="","",'[1]Formulario PPGR1'!#REF!)</f>
        <v>#REF!</v>
      </c>
      <c r="E318" s="131" t="e">
        <f>IF(Tabla1[[#This Row],[Código_Actividad]]="","",'[1]Formulario PPGR1'!#REF!)</f>
        <v>#REF!</v>
      </c>
      <c r="F318" s="131" t="e">
        <f>IF(Tabla1[[#This Row],[Código_Actividad]]="","",'[1]Formulario PPGR1'!#REF!)</f>
        <v>#REF!</v>
      </c>
      <c r="G318" s="132" t="s">
        <v>297</v>
      </c>
      <c r="H318" s="133" t="str">
        <f>IFERROR(VLOOKUP(Tabla1[[#This Row],[Código_Actividad]],'[1]Formulario PPGR2'!$H$8:$I$1048576,2,FALSE),"")</f>
        <v>Supervisión a la adecuacióna de la prestación de servicios diagnosticos y de laboratorio y servicios  ofertados 24 h</v>
      </c>
      <c r="I318" s="134">
        <f>IFERROR(VLOOKUP(Tabla1[[#This Row],[Código_Actividad]],[1]!Tabla2[[Código]:[Total de Acciones ]],15,FALSE),"")</f>
        <v>4</v>
      </c>
      <c r="J318" s="131" t="s">
        <v>668</v>
      </c>
      <c r="K318" s="131" t="str">
        <f>IFERROR(VLOOKUP($J318,[5]LSIns!$B$5:$C$45,2,FALSE),"")</f>
        <v>lsProductosdePapel</v>
      </c>
      <c r="L318" s="133" t="s">
        <v>702</v>
      </c>
      <c r="M318" s="131" t="str">
        <f>IFERROR(VLOOKUP($L318,[6]Insumos!$C$2:$F$517,2,FALSE),"")</f>
        <v>unidad</v>
      </c>
      <c r="N318" s="136">
        <v>4</v>
      </c>
      <c r="O318" s="139">
        <f>IFERROR(VLOOKUP($L318,[6]Insumos!$C$2:$F$517,3,FALSE),"")</f>
        <v>132.75</v>
      </c>
      <c r="P318" s="138">
        <f>+Tabla1[[#This Row],[Precio Unitario]]*Tabla1[[#This Row],[Cantidad de Insumos]]</f>
        <v>531</v>
      </c>
      <c r="Q318" s="140" t="str">
        <f>IFERROR(VLOOKUP($L318,[6]Insumos!$C$2:$F$517,4,FALSE),"")</f>
        <v>2.3.3.2.01</v>
      </c>
      <c r="R318" s="135" t="s">
        <v>670</v>
      </c>
    </row>
    <row r="319" spans="2:18" ht="42.75" customHeight="1" x14ac:dyDescent="0.25">
      <c r="B319" s="131" t="e">
        <f>IF(Tabla1[[#This Row],[Código_Actividad]]="","",CONCATENATE(Tabla1[[#This Row],[POA]],".",Tabla1[[#This Row],[SRS]],".",Tabla1[[#This Row],[AREA]],".",Tabla1[[#This Row],[TIPO]]))</f>
        <v>#REF!</v>
      </c>
      <c r="C319" s="131" t="e">
        <f>IF(Tabla1[[#This Row],[Código_Actividad]]="","",'[1]Formulario PPGR1'!#REF!)</f>
        <v>#REF!</v>
      </c>
      <c r="D319" s="131" t="e">
        <f>IF(Tabla1[[#This Row],[Código_Actividad]]="","",'[1]Formulario PPGR1'!#REF!)</f>
        <v>#REF!</v>
      </c>
      <c r="E319" s="131" t="e">
        <f>IF(Tabla1[[#This Row],[Código_Actividad]]="","",'[1]Formulario PPGR1'!#REF!)</f>
        <v>#REF!</v>
      </c>
      <c r="F319" s="131" t="e">
        <f>IF(Tabla1[[#This Row],[Código_Actividad]]="","",'[1]Formulario PPGR1'!#REF!)</f>
        <v>#REF!</v>
      </c>
      <c r="G319" s="132" t="s">
        <v>300</v>
      </c>
      <c r="H319" s="133" t="str">
        <f>IFERROR(VLOOKUP(Tabla1[[#This Row],[Código_Actividad]],'[1]Formulario PPGR2'!$H$8:$I$1048576,2,FALSE),"")</f>
        <v xml:space="preserve">Supervisión  a la prestación de los servicios de pruebas especiales de VIH (CD4, CV y ADN-PCR) </v>
      </c>
      <c r="I319" s="134">
        <f>IFERROR(VLOOKUP(Tabla1[[#This Row],[Código_Actividad]],[1]!Tabla2[[Código]:[Total de Acciones ]],15,FALSE),"")</f>
        <v>4</v>
      </c>
      <c r="J319" s="131" t="s">
        <v>665</v>
      </c>
      <c r="K319" s="131" t="str">
        <f>IFERROR(VLOOKUP($J319,[5]LSIns!$B$5:$C$45,2,FALSE),"")</f>
        <v>lsGasoil</v>
      </c>
      <c r="L319" s="133" t="s">
        <v>666</v>
      </c>
      <c r="M319" s="131" t="str">
        <f>IFERROR(VLOOKUP($L319,[6]Insumos!$C$2:$F$517,2,FALSE),"")</f>
        <v>galon</v>
      </c>
      <c r="N319" s="136">
        <v>80</v>
      </c>
      <c r="O319" s="139">
        <f>IFERROR(VLOOKUP($L319,[6]Insumos!$C$2:$F$517,3,FALSE),"")</f>
        <v>197</v>
      </c>
      <c r="P319" s="138">
        <f>+Tabla1[[#This Row],[Precio Unitario]]*Tabla1[[#This Row],[Cantidad de Insumos]]</f>
        <v>15760</v>
      </c>
      <c r="Q319" s="140" t="str">
        <f>IFERROR(VLOOKUP($L319,[6]Insumos!$C$2:$F$517,4,FALSE),"")</f>
        <v>2.3.7.1.02</v>
      </c>
      <c r="R319" s="135" t="s">
        <v>667</v>
      </c>
    </row>
    <row r="320" spans="2:18" ht="25.5" x14ac:dyDescent="0.25">
      <c r="B320" s="131" t="e">
        <f>IF(Tabla1[[#This Row],[Código_Actividad]]="","",CONCATENATE(Tabla1[[#This Row],[POA]],".",Tabla1[[#This Row],[SRS]],".",Tabla1[[#This Row],[AREA]],".",Tabla1[[#This Row],[TIPO]]))</f>
        <v>#REF!</v>
      </c>
      <c r="C320" s="131" t="e">
        <f>IF(Tabla1[[#This Row],[Código_Actividad]]="","",'[1]Formulario PPGR1'!#REF!)</f>
        <v>#REF!</v>
      </c>
      <c r="D320" s="131" t="e">
        <f>IF(Tabla1[[#This Row],[Código_Actividad]]="","",'[1]Formulario PPGR1'!#REF!)</f>
        <v>#REF!</v>
      </c>
      <c r="E320" s="131" t="e">
        <f>IF(Tabla1[[#This Row],[Código_Actividad]]="","",'[1]Formulario PPGR1'!#REF!)</f>
        <v>#REF!</v>
      </c>
      <c r="F320" s="131" t="e">
        <f>IF(Tabla1[[#This Row],[Código_Actividad]]="","",'[1]Formulario PPGR1'!#REF!)</f>
        <v>#REF!</v>
      </c>
      <c r="G320" s="132" t="s">
        <v>300</v>
      </c>
      <c r="H320" s="133" t="str">
        <f>IFERROR(VLOOKUP(Tabla1[[#This Row],[Código_Actividad]],'[1]Formulario PPGR2'!$H$8:$I$1048576,2,FALSE),"")</f>
        <v xml:space="preserve">Supervisión  a la prestación de los servicios de pruebas especiales de VIH (CD4, CV y ADN-PCR) </v>
      </c>
      <c r="I320" s="134">
        <f>IFERROR(VLOOKUP(Tabla1[[#This Row],[Código_Actividad]],[1]!Tabla2[[Código]:[Total de Acciones ]],15,FALSE),"")</f>
        <v>4</v>
      </c>
      <c r="J320" s="131" t="s">
        <v>668</v>
      </c>
      <c r="K320" s="131" t="str">
        <f>IFERROR(VLOOKUP($J320,[5]LSIns!$B$5:$C$45,2,FALSE),"")</f>
        <v>lsProductosdePapel</v>
      </c>
      <c r="L320" s="133" t="s">
        <v>702</v>
      </c>
      <c r="M320" s="131" t="str">
        <f>IFERROR(VLOOKUP($L320,[6]Insumos!$C$2:$F$517,2,FALSE),"")</f>
        <v>unidad</v>
      </c>
      <c r="N320" s="136">
        <v>1</v>
      </c>
      <c r="O320" s="139">
        <f>IFERROR(VLOOKUP($L320,[6]Insumos!$C$2:$F$517,3,FALSE),"")</f>
        <v>132.75</v>
      </c>
      <c r="P320" s="138">
        <f>+Tabla1[[#This Row],[Precio Unitario]]*Tabla1[[#This Row],[Cantidad de Insumos]]</f>
        <v>132.75</v>
      </c>
      <c r="Q320" s="140" t="str">
        <f>IFERROR(VLOOKUP($L320,[6]Insumos!$C$2:$F$517,4,FALSE),"")</f>
        <v>2.3.3.2.01</v>
      </c>
      <c r="R320" s="135" t="s">
        <v>670</v>
      </c>
    </row>
    <row r="321" spans="2:18" ht="25.5" x14ac:dyDescent="0.25">
      <c r="B321" s="131" t="e">
        <f>IF(Tabla1[[#This Row],[Código_Actividad]]="","",CONCATENATE(Tabla1[[#This Row],[POA]],".",Tabla1[[#This Row],[SRS]],".",Tabla1[[#This Row],[AREA]],".",Tabla1[[#This Row],[TIPO]]))</f>
        <v>#REF!</v>
      </c>
      <c r="C321" s="131" t="e">
        <f>IF(Tabla1[[#This Row],[Código_Actividad]]="","",'[1]Formulario PPGR1'!#REF!)</f>
        <v>#REF!</v>
      </c>
      <c r="D321" s="131" t="e">
        <f>IF(Tabla1[[#This Row],[Código_Actividad]]="","",'[1]Formulario PPGR1'!#REF!)</f>
        <v>#REF!</v>
      </c>
      <c r="E321" s="131" t="e">
        <f>IF(Tabla1[[#This Row],[Código_Actividad]]="","",'[1]Formulario PPGR1'!#REF!)</f>
        <v>#REF!</v>
      </c>
      <c r="F321" s="131" t="e">
        <f>IF(Tabla1[[#This Row],[Código_Actividad]]="","",'[1]Formulario PPGR1'!#REF!)</f>
        <v>#REF!</v>
      </c>
      <c r="G321" s="132" t="s">
        <v>300</v>
      </c>
      <c r="H321" s="133" t="str">
        <f>IFERROR(VLOOKUP(Tabla1[[#This Row],[Código_Actividad]],'[1]Formulario PPGR2'!$H$8:$I$1048576,2,FALSE),"")</f>
        <v xml:space="preserve">Supervisión  a la prestación de los servicios de pruebas especiales de VIH (CD4, CV y ADN-PCR) </v>
      </c>
      <c r="I321" s="134">
        <f>IFERROR(VLOOKUP(Tabla1[[#This Row],[Código_Actividad]],[1]!Tabla2[[Código]:[Total de Acciones ]],15,FALSE),"")</f>
        <v>4</v>
      </c>
      <c r="J321" s="131" t="s">
        <v>671</v>
      </c>
      <c r="K321" s="131" t="str">
        <f>IFERROR(VLOOKUP($J321,[5]LSIns!$B$5:$C$45,2,FALSE),"")</f>
        <v>lsUtilesdeOficina</v>
      </c>
      <c r="L321" s="133" t="s">
        <v>722</v>
      </c>
      <c r="M321" s="131" t="str">
        <f>IFERROR(VLOOKUP($L321,[6]Insumos!$C$2:$F$517,2,FALSE),"")</f>
        <v>unidad</v>
      </c>
      <c r="N321" s="136">
        <v>1</v>
      </c>
      <c r="O321" s="139">
        <f>IFERROR(VLOOKUP($L321,[6]Insumos!$C$2:$F$517,3,FALSE),"")</f>
        <v>55</v>
      </c>
      <c r="P321" s="138">
        <f>+Tabla1[[#This Row],[Precio Unitario]]*Tabla1[[#This Row],[Cantidad de Insumos]]</f>
        <v>55</v>
      </c>
      <c r="Q321" s="140" t="str">
        <f>IFERROR(VLOOKUP($L321,[6]Insumos!$C$2:$F$517,4,FALSE),"")</f>
        <v xml:space="preserve">2.3.9.2.01 </v>
      </c>
      <c r="R321" s="135" t="s">
        <v>670</v>
      </c>
    </row>
    <row r="322" spans="2:18" ht="23.25" customHeight="1" x14ac:dyDescent="0.25">
      <c r="B322" s="131" t="e">
        <f>IF(Tabla1[[#This Row],[Código_Actividad]]="","",CONCATENATE(Tabla1[[#This Row],[POA]],".",Tabla1[[#This Row],[SRS]],".",Tabla1[[#This Row],[AREA]],".",Tabla1[[#This Row],[TIPO]]))</f>
        <v>#REF!</v>
      </c>
      <c r="C322" s="131" t="e">
        <f>IF(Tabla1[[#This Row],[Código_Actividad]]="","",'[1]Formulario PPGR1'!#REF!)</f>
        <v>#REF!</v>
      </c>
      <c r="D322" s="131" t="e">
        <f>IF(Tabla1[[#This Row],[Código_Actividad]]="","",'[1]Formulario PPGR1'!#REF!)</f>
        <v>#REF!</v>
      </c>
      <c r="E322" s="131" t="e">
        <f>IF(Tabla1[[#This Row],[Código_Actividad]]="","",'[1]Formulario PPGR1'!#REF!)</f>
        <v>#REF!</v>
      </c>
      <c r="F322" s="131" t="e">
        <f>IF(Tabla1[[#This Row],[Código_Actividad]]="","",'[1]Formulario PPGR1'!#REF!)</f>
        <v>#REF!</v>
      </c>
      <c r="G322" s="132" t="s">
        <v>302</v>
      </c>
      <c r="H322" s="133" t="str">
        <f>IFERROR(VLOOKUP(Tabla1[[#This Row],[Código_Actividad]],'[1]Formulario PPGR2'!$H$8:$I$1048576,2,FALSE),"")</f>
        <v>Seguimiento a la conformación o actualización de clubes de donantes</v>
      </c>
      <c r="I322" s="134">
        <f>IFERROR(VLOOKUP(Tabla1[[#This Row],[Código_Actividad]],[1]!Tabla2[[Código]:[Total de Acciones ]],15,FALSE),"")</f>
        <v>2</v>
      </c>
      <c r="J322" s="131" t="s">
        <v>671</v>
      </c>
      <c r="K322" s="131" t="str">
        <f>IFERROR(VLOOKUP($J322,[5]LSIns!$B$5:$C$45,2,FALSE),"")</f>
        <v>lsUtilesdeOficina</v>
      </c>
      <c r="L322" s="133" t="s">
        <v>722</v>
      </c>
      <c r="M322" s="131" t="str">
        <f>IFERROR(VLOOKUP($L322,[6]Insumos!$C$2:$F$517,2,FALSE),"")</f>
        <v>unidad</v>
      </c>
      <c r="N322" s="136">
        <v>2</v>
      </c>
      <c r="O322" s="139">
        <f>IFERROR(VLOOKUP($L322,[6]Insumos!$C$2:$F$517,3,FALSE),"")</f>
        <v>55</v>
      </c>
      <c r="P322" s="138">
        <f>+Tabla1[[#This Row],[Precio Unitario]]*Tabla1[[#This Row],[Cantidad de Insumos]]</f>
        <v>110</v>
      </c>
      <c r="Q322" s="140" t="str">
        <f>IFERROR(VLOOKUP($L322,[6]Insumos!$C$2:$F$517,4,FALSE),"")</f>
        <v xml:space="preserve">2.3.9.2.01 </v>
      </c>
      <c r="R322" s="135" t="s">
        <v>670</v>
      </c>
    </row>
    <row r="323" spans="2:18" ht="25.5" x14ac:dyDescent="0.25">
      <c r="B323" s="131" t="e">
        <f>IF(Tabla1[[#This Row],[Código_Actividad]]="","",CONCATENATE(Tabla1[[#This Row],[POA]],".",Tabla1[[#This Row],[SRS]],".",Tabla1[[#This Row],[AREA]],".",Tabla1[[#This Row],[TIPO]]))</f>
        <v>#REF!</v>
      </c>
      <c r="C323" s="131" t="e">
        <f>IF(Tabla1[[#This Row],[Código_Actividad]]="","",'[1]Formulario PPGR1'!#REF!)</f>
        <v>#REF!</v>
      </c>
      <c r="D323" s="131" t="e">
        <f>IF(Tabla1[[#This Row],[Código_Actividad]]="","",'[1]Formulario PPGR1'!#REF!)</f>
        <v>#REF!</v>
      </c>
      <c r="E323" s="131" t="e">
        <f>IF(Tabla1[[#This Row],[Código_Actividad]]="","",'[1]Formulario PPGR1'!#REF!)</f>
        <v>#REF!</v>
      </c>
      <c r="F323" s="131" t="e">
        <f>IF(Tabla1[[#This Row],[Código_Actividad]]="","",'[1]Formulario PPGR1'!#REF!)</f>
        <v>#REF!</v>
      </c>
      <c r="G323" s="132" t="s">
        <v>302</v>
      </c>
      <c r="H323" s="133" t="str">
        <f>IFERROR(VLOOKUP(Tabla1[[#This Row],[Código_Actividad]],'[1]Formulario PPGR2'!$H$8:$I$1048576,2,FALSE),"")</f>
        <v>Seguimiento a la conformación o actualización de clubes de donantes</v>
      </c>
      <c r="I323" s="134">
        <f>IFERROR(VLOOKUP(Tabla1[[#This Row],[Código_Actividad]],[1]!Tabla2[[Código]:[Total de Acciones ]],15,FALSE),"")</f>
        <v>2</v>
      </c>
      <c r="J323" s="131" t="s">
        <v>668</v>
      </c>
      <c r="K323" s="131" t="str">
        <f>IFERROR(VLOOKUP($J323,[5]LSIns!$B$5:$C$45,2,FALSE),"")</f>
        <v>lsProductosdePapel</v>
      </c>
      <c r="L323" s="133" t="s">
        <v>669</v>
      </c>
      <c r="M323" s="131" t="str">
        <f>IFERROR(VLOOKUP($L323,[6]Insumos!$C$2:$F$517,2,FALSE),"")</f>
        <v>resma</v>
      </c>
      <c r="N323" s="136">
        <v>1</v>
      </c>
      <c r="O323" s="139">
        <f>IFERROR(VLOOKUP($L323,[6]Insumos!$C$2:$F$517,3,FALSE),"")</f>
        <v>139.24</v>
      </c>
      <c r="P323" s="138">
        <f>+Tabla1[[#This Row],[Precio Unitario]]*Tabla1[[#This Row],[Cantidad de Insumos]]</f>
        <v>139.24</v>
      </c>
      <c r="Q323" s="140" t="str">
        <f>IFERROR(VLOOKUP($L323,[6]Insumos!$C$2:$F$517,4,FALSE),"")</f>
        <v>2.3.3.1.01</v>
      </c>
      <c r="R323" s="135" t="s">
        <v>670</v>
      </c>
    </row>
    <row r="324" spans="2:18" ht="25.5" x14ac:dyDescent="0.25">
      <c r="B324" s="131" t="e">
        <f>IF(Tabla1[[#This Row],[Código_Actividad]]="","",CONCATENATE(Tabla1[[#This Row],[POA]],".",Tabla1[[#This Row],[SRS]],".",Tabla1[[#This Row],[AREA]],".",Tabla1[[#This Row],[TIPO]]))</f>
        <v>#REF!</v>
      </c>
      <c r="C324" s="131" t="e">
        <f>IF(Tabla1[[#This Row],[Código_Actividad]]="","",'[1]Formulario PPGR1'!#REF!)</f>
        <v>#REF!</v>
      </c>
      <c r="D324" s="131" t="e">
        <f>IF(Tabla1[[#This Row],[Código_Actividad]]="","",'[1]Formulario PPGR1'!#REF!)</f>
        <v>#REF!</v>
      </c>
      <c r="E324" s="131" t="e">
        <f>IF(Tabla1[[#This Row],[Código_Actividad]]="","",'[1]Formulario PPGR1'!#REF!)</f>
        <v>#REF!</v>
      </c>
      <c r="F324" s="131" t="e">
        <f>IF(Tabla1[[#This Row],[Código_Actividad]]="","",'[1]Formulario PPGR1'!#REF!)</f>
        <v>#REF!</v>
      </c>
      <c r="G324" s="132" t="s">
        <v>302</v>
      </c>
      <c r="H324" s="133" t="str">
        <f>IFERROR(VLOOKUP(Tabla1[[#This Row],[Código_Actividad]],'[1]Formulario PPGR2'!$H$8:$I$1048576,2,FALSE),"")</f>
        <v>Seguimiento a la conformación o actualización de clubes de donantes</v>
      </c>
      <c r="I324" s="134">
        <f>IFERROR(VLOOKUP(Tabla1[[#This Row],[Código_Actividad]],[1]!Tabla2[[Código]:[Total de Acciones ]],15,FALSE),"")</f>
        <v>2</v>
      </c>
      <c r="J324" s="131" t="s">
        <v>665</v>
      </c>
      <c r="K324" s="131" t="str">
        <f>IFERROR(VLOOKUP($J324,[5]LSIns!$B$5:$C$45,2,FALSE),"")</f>
        <v>lsGasoil</v>
      </c>
      <c r="L324" s="133" t="s">
        <v>666</v>
      </c>
      <c r="M324" s="131" t="str">
        <f>IFERROR(VLOOKUP($L324,[6]Insumos!$C$2:$F$517,2,FALSE),"")</f>
        <v>galon</v>
      </c>
      <c r="N324" s="136">
        <v>20</v>
      </c>
      <c r="O324" s="139">
        <f>IFERROR(VLOOKUP($L324,[6]Insumos!$C$2:$F$517,3,FALSE),"")</f>
        <v>197</v>
      </c>
      <c r="P324" s="138">
        <f>+Tabla1[[#This Row],[Precio Unitario]]*Tabla1[[#This Row],[Cantidad de Insumos]]</f>
        <v>3940</v>
      </c>
      <c r="Q324" s="140" t="str">
        <f>IFERROR(VLOOKUP($L324,[6]Insumos!$C$2:$F$517,4,FALSE),"")</f>
        <v>2.3.7.1.02</v>
      </c>
      <c r="R324" s="135" t="s">
        <v>667</v>
      </c>
    </row>
    <row r="325" spans="2:18" ht="25.5" x14ac:dyDescent="0.25">
      <c r="B325" s="131" t="e">
        <f>IF(Tabla1[[#This Row],[Código_Actividad]]="","",CONCATENATE(Tabla1[[#This Row],[POA]],".",Tabla1[[#This Row],[SRS]],".",Tabla1[[#This Row],[AREA]],".",Tabla1[[#This Row],[TIPO]]))</f>
        <v>#REF!</v>
      </c>
      <c r="C325" s="131" t="e">
        <f>IF(Tabla1[[#This Row],[Código_Actividad]]="","",'[1]Formulario PPGR1'!#REF!)</f>
        <v>#REF!</v>
      </c>
      <c r="D325" s="131" t="e">
        <f>IF(Tabla1[[#This Row],[Código_Actividad]]="","",'[1]Formulario PPGR1'!#REF!)</f>
        <v>#REF!</v>
      </c>
      <c r="E325" s="131" t="e">
        <f>IF(Tabla1[[#This Row],[Código_Actividad]]="","",'[1]Formulario PPGR1'!#REF!)</f>
        <v>#REF!</v>
      </c>
      <c r="F325" s="131" t="e">
        <f>IF(Tabla1[[#This Row],[Código_Actividad]]="","",'[1]Formulario PPGR1'!#REF!)</f>
        <v>#REF!</v>
      </c>
      <c r="G325" s="132" t="s">
        <v>302</v>
      </c>
      <c r="H325" s="133" t="str">
        <f>IFERROR(VLOOKUP(Tabla1[[#This Row],[Código_Actividad]],'[1]Formulario PPGR2'!$H$8:$I$1048576,2,FALSE),"")</f>
        <v>Seguimiento a la conformación o actualización de clubes de donantes</v>
      </c>
      <c r="I325" s="134">
        <f>IFERROR(VLOOKUP(Tabla1[[#This Row],[Código_Actividad]],[1]!Tabla2[[Código]:[Total de Acciones ]],15,FALSE),"")</f>
        <v>2</v>
      </c>
      <c r="J325" s="131" t="s">
        <v>671</v>
      </c>
      <c r="K325" s="131" t="str">
        <f>IFERROR(VLOOKUP($J325,[5]LSIns!$B$5:$C$45,2,FALSE),"")</f>
        <v>lsUtilesdeOficina</v>
      </c>
      <c r="L325" s="133" t="s">
        <v>677</v>
      </c>
      <c r="M325" s="131" t="str">
        <f>IFERROR(VLOOKUP($L325,[6]Insumos!$C$2:$F$517,2,FALSE),"")</f>
        <v>unidad</v>
      </c>
      <c r="N325" s="136">
        <v>1</v>
      </c>
      <c r="O325" s="139">
        <f>IFERROR(VLOOKUP($L325,[6]Insumos!$C$2:$F$517,3,FALSE),"")</f>
        <v>2700.0050000000001</v>
      </c>
      <c r="P325" s="138">
        <f>+Tabla1[[#This Row],[Precio Unitario]]*Tabla1[[#This Row],[Cantidad de Insumos]]</f>
        <v>2700.0050000000001</v>
      </c>
      <c r="Q325" s="140" t="str">
        <f>IFERROR(VLOOKUP($L325,[6]Insumos!$C$2:$F$517,4,FALSE),"")</f>
        <v xml:space="preserve">2.3.9.2.01 </v>
      </c>
      <c r="R325" s="135" t="s">
        <v>670</v>
      </c>
    </row>
    <row r="326" spans="2:18" ht="19.5" customHeight="1" x14ac:dyDescent="0.25">
      <c r="B326" s="131" t="e">
        <f>IF(Tabla1[[#This Row],[Código_Actividad]]="","",CONCATENATE(Tabla1[[#This Row],[POA]],".",Tabla1[[#This Row],[SRS]],".",Tabla1[[#This Row],[AREA]],".",Tabla1[[#This Row],[TIPO]]))</f>
        <v>#REF!</v>
      </c>
      <c r="C326" s="131" t="e">
        <f>IF(Tabla1[[#This Row],[Código_Actividad]]="","",'[1]Formulario PPGR1'!#REF!)</f>
        <v>#REF!</v>
      </c>
      <c r="D326" s="131" t="e">
        <f>IF(Tabla1[[#This Row],[Código_Actividad]]="","",'[1]Formulario PPGR1'!#REF!)</f>
        <v>#REF!</v>
      </c>
      <c r="E326" s="131" t="e">
        <f>IF(Tabla1[[#This Row],[Código_Actividad]]="","",'[1]Formulario PPGR1'!#REF!)</f>
        <v>#REF!</v>
      </c>
      <c r="F326" s="131" t="e">
        <f>IF(Tabla1[[#This Row],[Código_Actividad]]="","",'[1]Formulario PPGR1'!#REF!)</f>
        <v>#REF!</v>
      </c>
      <c r="G326" s="132" t="s">
        <v>304</v>
      </c>
      <c r="H326" s="133" t="str">
        <f>IFERROR(VLOOKUP(Tabla1[[#This Row],[Código_Actividad]],'[1]Formulario PPGR2'!$H$8:$I$1048576,2,FALSE),"")</f>
        <v>Jornadas voluntarias de donación de sangre</v>
      </c>
      <c r="I326" s="134">
        <f>IFERROR(VLOOKUP(Tabla1[[#This Row],[Código_Actividad]],[1]!Tabla2[[Código]:[Total de Acciones ]],15,FALSE),"")</f>
        <v>2</v>
      </c>
      <c r="J326" s="131" t="s">
        <v>665</v>
      </c>
      <c r="K326" s="131" t="str">
        <f>IFERROR(VLOOKUP($J326,[5]LSIns!$B$5:$C$45,2,FALSE),"")</f>
        <v>lsGasoil</v>
      </c>
      <c r="L326" s="133" t="s">
        <v>666</v>
      </c>
      <c r="M326" s="131" t="str">
        <f>IFERROR(VLOOKUP($L326,[6]Insumos!$C$2:$F$517,2,FALSE),"")</f>
        <v>galon</v>
      </c>
      <c r="N326" s="136"/>
      <c r="O326" s="139">
        <f>IFERROR(VLOOKUP($L326,[6]Insumos!$C$2:$F$517,3,FALSE),"")</f>
        <v>197</v>
      </c>
      <c r="P326" s="138">
        <f>+Tabla1[[#This Row],[Precio Unitario]]*Tabla1[[#This Row],[Cantidad de Insumos]]</f>
        <v>0</v>
      </c>
      <c r="Q326" s="140" t="str">
        <f>IFERROR(VLOOKUP($L326,[6]Insumos!$C$2:$F$517,4,FALSE),"")</f>
        <v>2.3.7.1.02</v>
      </c>
      <c r="R326" s="135" t="s">
        <v>667</v>
      </c>
    </row>
    <row r="327" spans="2:18" ht="38.25" x14ac:dyDescent="0.25">
      <c r="B327" s="131" t="e">
        <f>IF(Tabla1[[#This Row],[Código_Actividad]]="","",CONCATENATE(Tabla1[[#This Row],[POA]],".",Tabla1[[#This Row],[SRS]],".",Tabla1[[#This Row],[AREA]],".",Tabla1[[#This Row],[TIPO]]))</f>
        <v>#REF!</v>
      </c>
      <c r="C327" s="131" t="e">
        <f>IF(Tabla1[[#This Row],[Código_Actividad]]="","",'[1]Formulario PPGR1'!#REF!)</f>
        <v>#REF!</v>
      </c>
      <c r="D327" s="131" t="e">
        <f>IF(Tabla1[[#This Row],[Código_Actividad]]="","",'[1]Formulario PPGR1'!#REF!)</f>
        <v>#REF!</v>
      </c>
      <c r="E327" s="131" t="e">
        <f>IF(Tabla1[[#This Row],[Código_Actividad]]="","",'[1]Formulario PPGR1'!#REF!)</f>
        <v>#REF!</v>
      </c>
      <c r="F327" s="131" t="e">
        <f>IF(Tabla1[[#This Row],[Código_Actividad]]="","",'[1]Formulario PPGR1'!#REF!)</f>
        <v>#REF!</v>
      </c>
      <c r="G327" s="132" t="s">
        <v>304</v>
      </c>
      <c r="H327" s="133" t="str">
        <f>IFERROR(VLOOKUP(Tabla1[[#This Row],[Código_Actividad]],'[1]Formulario PPGR2'!$H$8:$I$1048576,2,FALSE),"")</f>
        <v>Jornadas voluntarias de donación de sangre</v>
      </c>
      <c r="I327" s="134">
        <f>IFERROR(VLOOKUP(Tabla1[[#This Row],[Código_Actividad]],[1]!Tabla2[[Código]:[Total de Acciones ]],15,FALSE),"")</f>
        <v>2</v>
      </c>
      <c r="J327" s="131" t="s">
        <v>673</v>
      </c>
      <c r="K327" s="131" t="str">
        <f>IFERROR(VLOOKUP($J327,[5]LSIns!$B$5:$C$45,2,FALSE),"")</f>
        <v>lsAlimentosyBebidas</v>
      </c>
      <c r="L327" s="133" t="s">
        <v>726</v>
      </c>
      <c r="M327" s="131" t="str">
        <f>IFERROR(VLOOKUP($L327,[6]Insumos!$C$2:$F$517,2,FALSE),"")</f>
        <v>unidad</v>
      </c>
      <c r="N327" s="136">
        <v>2</v>
      </c>
      <c r="O327" s="139">
        <f>IFERROR(VLOOKUP($L327,[6]Insumos!$C$2:$F$517,3,FALSE),"")</f>
        <v>33435.300000000003</v>
      </c>
      <c r="P327" s="138">
        <f>+Tabla1[[#This Row],[Precio Unitario]]*Tabla1[[#This Row],[Cantidad de Insumos]]</f>
        <v>66870.600000000006</v>
      </c>
      <c r="Q327" s="140" t="str">
        <f>IFERROR(VLOOKUP($L327,[6]Insumos!$C$2:$F$517,4,FALSE),"")</f>
        <v>2.3.1.1.01</v>
      </c>
      <c r="R327" s="135" t="s">
        <v>670</v>
      </c>
    </row>
    <row r="328" spans="2:18" x14ac:dyDescent="0.25">
      <c r="B328" s="131" t="e">
        <f>IF(Tabla1[[#This Row],[Código_Actividad]]="","",CONCATENATE(Tabla1[[#This Row],[POA]],".",Tabla1[[#This Row],[SRS]],".",Tabla1[[#This Row],[AREA]],".",Tabla1[[#This Row],[TIPO]]))</f>
        <v>#REF!</v>
      </c>
      <c r="C328" s="131" t="e">
        <f>IF(Tabla1[[#This Row],[Código_Actividad]]="","",'[1]Formulario PPGR1'!#REF!)</f>
        <v>#REF!</v>
      </c>
      <c r="D328" s="131" t="e">
        <f>IF(Tabla1[[#This Row],[Código_Actividad]]="","",'[1]Formulario PPGR1'!#REF!)</f>
        <v>#REF!</v>
      </c>
      <c r="E328" s="131" t="e">
        <f>IF(Tabla1[[#This Row],[Código_Actividad]]="","",'[1]Formulario PPGR1'!#REF!)</f>
        <v>#REF!</v>
      </c>
      <c r="F328" s="131" t="e">
        <f>IF(Tabla1[[#This Row],[Código_Actividad]]="","",'[1]Formulario PPGR1'!#REF!)</f>
        <v>#REF!</v>
      </c>
      <c r="G328" s="132" t="s">
        <v>304</v>
      </c>
      <c r="H328" s="133" t="str">
        <f>IFERROR(VLOOKUP(Tabla1[[#This Row],[Código_Actividad]],'[1]Formulario PPGR2'!$H$8:$I$1048576,2,FALSE),"")</f>
        <v>Jornadas voluntarias de donación de sangre</v>
      </c>
      <c r="I328" s="134">
        <f>IFERROR(VLOOKUP(Tabla1[[#This Row],[Código_Actividad]],[1]!Tabla2[[Código]:[Total de Acciones ]],15,FALSE),"")</f>
        <v>2</v>
      </c>
      <c r="J328" s="131" t="s">
        <v>668</v>
      </c>
      <c r="K328" s="131" t="str">
        <f>IFERROR(VLOOKUP($J328,[5]LSIns!$B$5:$C$45,2,FALSE),"")</f>
        <v>lsProductosdePapel</v>
      </c>
      <c r="L328" s="133" t="s">
        <v>702</v>
      </c>
      <c r="M328" s="131" t="str">
        <f>IFERROR(VLOOKUP($L328,[6]Insumos!$C$2:$F$517,2,FALSE),"")</f>
        <v>unidad</v>
      </c>
      <c r="N328" s="136">
        <v>2</v>
      </c>
      <c r="O328" s="139">
        <f>IFERROR(VLOOKUP($L328,[6]Insumos!$C$2:$F$517,3,FALSE),"")</f>
        <v>132.75</v>
      </c>
      <c r="P328" s="138">
        <f>+Tabla1[[#This Row],[Precio Unitario]]*Tabla1[[#This Row],[Cantidad de Insumos]]</f>
        <v>265.5</v>
      </c>
      <c r="Q328" s="140" t="str">
        <f>IFERROR(VLOOKUP($L328,[6]Insumos!$C$2:$F$517,4,FALSE),"")</f>
        <v>2.3.3.2.01</v>
      </c>
      <c r="R328" s="135" t="s">
        <v>670</v>
      </c>
    </row>
    <row r="329" spans="2:18" x14ac:dyDescent="0.25">
      <c r="B329" s="131" t="e">
        <f>IF(Tabla1[[#This Row],[Código_Actividad]]="","",CONCATENATE(Tabla1[[#This Row],[POA]],".",Tabla1[[#This Row],[SRS]],".",Tabla1[[#This Row],[AREA]],".",Tabla1[[#This Row],[TIPO]]))</f>
        <v>#REF!</v>
      </c>
      <c r="C329" s="131" t="e">
        <f>IF(Tabla1[[#This Row],[Código_Actividad]]="","",'[1]Formulario PPGR1'!#REF!)</f>
        <v>#REF!</v>
      </c>
      <c r="D329" s="131" t="e">
        <f>IF(Tabla1[[#This Row],[Código_Actividad]]="","",'[1]Formulario PPGR1'!#REF!)</f>
        <v>#REF!</v>
      </c>
      <c r="E329" s="131" t="e">
        <f>IF(Tabla1[[#This Row],[Código_Actividad]]="","",'[1]Formulario PPGR1'!#REF!)</f>
        <v>#REF!</v>
      </c>
      <c r="F329" s="131" t="e">
        <f>IF(Tabla1[[#This Row],[Código_Actividad]]="","",'[1]Formulario PPGR1'!#REF!)</f>
        <v>#REF!</v>
      </c>
      <c r="G329" s="132" t="s">
        <v>304</v>
      </c>
      <c r="H329" s="133" t="str">
        <f>IFERROR(VLOOKUP(Tabla1[[#This Row],[Código_Actividad]],'[1]Formulario PPGR2'!$H$8:$I$1048576,2,FALSE),"")</f>
        <v>Jornadas voluntarias de donación de sangre</v>
      </c>
      <c r="I329" s="134">
        <f>IFERROR(VLOOKUP(Tabla1[[#This Row],[Código_Actividad]],[1]!Tabla2[[Código]:[Total de Acciones ]],15,FALSE),"")</f>
        <v>2</v>
      </c>
      <c r="J329" s="131" t="s">
        <v>671</v>
      </c>
      <c r="K329" s="131" t="str">
        <f>IFERROR(VLOOKUP($J329,[5]LSIns!$B$5:$C$45,2,FALSE),"")</f>
        <v>lsUtilesdeOficina</v>
      </c>
      <c r="L329" s="133" t="s">
        <v>722</v>
      </c>
      <c r="M329" s="131" t="str">
        <f>IFERROR(VLOOKUP($L329,[6]Insumos!$C$2:$F$517,2,FALSE),"")</f>
        <v>unidad</v>
      </c>
      <c r="N329" s="136">
        <v>2</v>
      </c>
      <c r="O329" s="139">
        <f>IFERROR(VLOOKUP($L329,[6]Insumos!$C$2:$F$517,3,FALSE),"")</f>
        <v>55</v>
      </c>
      <c r="P329" s="138">
        <f>+Tabla1[[#This Row],[Precio Unitario]]*Tabla1[[#This Row],[Cantidad de Insumos]]</f>
        <v>110</v>
      </c>
      <c r="Q329" s="140" t="str">
        <f>IFERROR(VLOOKUP($L329,[6]Insumos!$C$2:$F$517,4,FALSE),"")</f>
        <v xml:space="preserve">2.3.9.2.01 </v>
      </c>
      <c r="R329" s="135" t="s">
        <v>670</v>
      </c>
    </row>
    <row r="330" spans="2:18" ht="32.25" customHeight="1" x14ac:dyDescent="0.25">
      <c r="B330" s="131" t="e">
        <f>IF(Tabla1[[#This Row],[Código_Actividad]]="","",CONCATENATE(Tabla1[[#This Row],[POA]],".",Tabla1[[#This Row],[SRS]],".",Tabla1[[#This Row],[AREA]],".",Tabla1[[#This Row],[TIPO]]))</f>
        <v>#REF!</v>
      </c>
      <c r="C330" s="131" t="e">
        <f>IF(Tabla1[[#This Row],[Código_Actividad]]="","",'[1]Formulario PPGR1'!#REF!)</f>
        <v>#REF!</v>
      </c>
      <c r="D330" s="131" t="e">
        <f>IF(Tabla1[[#This Row],[Código_Actividad]]="","",'[1]Formulario PPGR1'!#REF!)</f>
        <v>#REF!</v>
      </c>
      <c r="E330" s="131" t="e">
        <f>IF(Tabla1[[#This Row],[Código_Actividad]]="","",'[1]Formulario PPGR1'!#REF!)</f>
        <v>#REF!</v>
      </c>
      <c r="F330" s="131" t="e">
        <f>IF(Tabla1[[#This Row],[Código_Actividad]]="","",'[1]Formulario PPGR1'!#REF!)</f>
        <v>#REF!</v>
      </c>
      <c r="G330" s="132" t="s">
        <v>306</v>
      </c>
      <c r="H330" s="133" t="str">
        <f>IFERROR(VLOOKUP(Tabla1[[#This Row],[Código_Actividad]],'[1]Formulario PPGR2'!$H$8:$I$1048576,2,FALSE),"")</f>
        <v>Levantamiento de requerimiento minimo del servicios de odontologia para su habilitación</v>
      </c>
      <c r="I330" s="134">
        <f>IFERROR(VLOOKUP(Tabla1[[#This Row],[Código_Actividad]],[1]!Tabla2[[Código]:[Total de Acciones ]],15,FALSE),"")</f>
        <v>1</v>
      </c>
      <c r="J330" s="131" t="s">
        <v>665</v>
      </c>
      <c r="K330" s="131" t="str">
        <f>IFERROR(VLOOKUP($J330,[5]LSIns!$B$5:$C$45,2,FALSE),"")</f>
        <v>lsGasoil</v>
      </c>
      <c r="L330" s="133" t="s">
        <v>666</v>
      </c>
      <c r="M330" s="131" t="str">
        <f>IFERROR(VLOOKUP($L330,[6]Insumos!$C$2:$F$517,2,FALSE),"")</f>
        <v>galon</v>
      </c>
      <c r="N330" s="136">
        <v>80</v>
      </c>
      <c r="O330" s="139">
        <f>IFERROR(VLOOKUP($L330,[6]Insumos!$C$2:$F$517,3,FALSE),"")</f>
        <v>197</v>
      </c>
      <c r="P330" s="138">
        <f>+Tabla1[[#This Row],[Precio Unitario]]*Tabla1[[#This Row],[Cantidad de Insumos]]</f>
        <v>15760</v>
      </c>
      <c r="Q330" s="140" t="str">
        <f>IFERROR(VLOOKUP($L330,[6]Insumos!$C$2:$F$517,4,FALSE),"")</f>
        <v>2.3.7.1.02</v>
      </c>
      <c r="R330" s="135" t="s">
        <v>667</v>
      </c>
    </row>
    <row r="331" spans="2:18" ht="25.5" x14ac:dyDescent="0.25">
      <c r="B331" s="131" t="e">
        <f>IF(Tabla1[[#This Row],[Código_Actividad]]="","",CONCATENATE(Tabla1[[#This Row],[POA]],".",Tabla1[[#This Row],[SRS]],".",Tabla1[[#This Row],[AREA]],".",Tabla1[[#This Row],[TIPO]]))</f>
        <v>#REF!</v>
      </c>
      <c r="C331" s="131" t="e">
        <f>IF(Tabla1[[#This Row],[Código_Actividad]]="","",'[1]Formulario PPGR1'!#REF!)</f>
        <v>#REF!</v>
      </c>
      <c r="D331" s="131" t="e">
        <f>IF(Tabla1[[#This Row],[Código_Actividad]]="","",'[1]Formulario PPGR1'!#REF!)</f>
        <v>#REF!</v>
      </c>
      <c r="E331" s="131" t="e">
        <f>IF(Tabla1[[#This Row],[Código_Actividad]]="","",'[1]Formulario PPGR1'!#REF!)</f>
        <v>#REF!</v>
      </c>
      <c r="F331" s="131" t="e">
        <f>IF(Tabla1[[#This Row],[Código_Actividad]]="","",'[1]Formulario PPGR1'!#REF!)</f>
        <v>#REF!</v>
      </c>
      <c r="G331" s="132" t="s">
        <v>306</v>
      </c>
      <c r="H331" s="133" t="str">
        <f>IFERROR(VLOOKUP(Tabla1[[#This Row],[Código_Actividad]],'[1]Formulario PPGR2'!$H$8:$I$1048576,2,FALSE),"")</f>
        <v>Levantamiento de requerimiento minimo del servicios de odontologia para su habilitación</v>
      </c>
      <c r="I331" s="134">
        <f>IFERROR(VLOOKUP(Tabla1[[#This Row],[Código_Actividad]],[1]!Tabla2[[Código]:[Total de Acciones ]],15,FALSE),"")</f>
        <v>1</v>
      </c>
      <c r="J331" s="131" t="s">
        <v>668</v>
      </c>
      <c r="K331" s="131" t="str">
        <f>IFERROR(VLOOKUP($J331,[5]LSIns!$B$5:$C$45,2,FALSE),"")</f>
        <v>lsProductosdePapel</v>
      </c>
      <c r="L331" s="133" t="s">
        <v>702</v>
      </c>
      <c r="M331" s="131" t="str">
        <f>IFERROR(VLOOKUP($L331,[6]Insumos!$C$2:$F$517,2,FALSE),"")</f>
        <v>unidad</v>
      </c>
      <c r="N331" s="136">
        <v>1</v>
      </c>
      <c r="O331" s="139">
        <f>IFERROR(VLOOKUP($L331,[6]Insumos!$C$2:$F$517,3,FALSE),"")</f>
        <v>132.75</v>
      </c>
      <c r="P331" s="138">
        <f>+Tabla1[[#This Row],[Precio Unitario]]*Tabla1[[#This Row],[Cantidad de Insumos]]</f>
        <v>132.75</v>
      </c>
      <c r="Q331" s="140" t="str">
        <f>IFERROR(VLOOKUP($L331,[6]Insumos!$C$2:$F$517,4,FALSE),"")</f>
        <v>2.3.3.2.01</v>
      </c>
      <c r="R331" s="135" t="s">
        <v>670</v>
      </c>
    </row>
    <row r="332" spans="2:18" ht="25.5" x14ac:dyDescent="0.25">
      <c r="B332" s="131" t="e">
        <f>IF(Tabla1[[#This Row],[Código_Actividad]]="","",CONCATENATE(Tabla1[[#This Row],[POA]],".",Tabla1[[#This Row],[SRS]],".",Tabla1[[#This Row],[AREA]],".",Tabla1[[#This Row],[TIPO]]))</f>
        <v>#REF!</v>
      </c>
      <c r="C332" s="131" t="e">
        <f>IF(Tabla1[[#This Row],[Código_Actividad]]="","",'[1]Formulario PPGR1'!#REF!)</f>
        <v>#REF!</v>
      </c>
      <c r="D332" s="131" t="e">
        <f>IF(Tabla1[[#This Row],[Código_Actividad]]="","",'[1]Formulario PPGR1'!#REF!)</f>
        <v>#REF!</v>
      </c>
      <c r="E332" s="131" t="e">
        <f>IF(Tabla1[[#This Row],[Código_Actividad]]="","",'[1]Formulario PPGR1'!#REF!)</f>
        <v>#REF!</v>
      </c>
      <c r="F332" s="131" t="e">
        <f>IF(Tabla1[[#This Row],[Código_Actividad]]="","",'[1]Formulario PPGR1'!#REF!)</f>
        <v>#REF!</v>
      </c>
      <c r="G332" s="132" t="s">
        <v>306</v>
      </c>
      <c r="H332" s="133" t="str">
        <f>IFERROR(VLOOKUP(Tabla1[[#This Row],[Código_Actividad]],'[1]Formulario PPGR2'!$H$8:$I$1048576,2,FALSE),"")</f>
        <v>Levantamiento de requerimiento minimo del servicios de odontologia para su habilitación</v>
      </c>
      <c r="I332" s="134">
        <f>IFERROR(VLOOKUP(Tabla1[[#This Row],[Código_Actividad]],[1]!Tabla2[[Código]:[Total de Acciones ]],15,FALSE),"")</f>
        <v>1</v>
      </c>
      <c r="J332" s="131" t="s">
        <v>671</v>
      </c>
      <c r="K332" s="131" t="str">
        <f>IFERROR(VLOOKUP($J332,[5]LSIns!$B$5:$C$45,2,FALSE),"")</f>
        <v>lsUtilesdeOficina</v>
      </c>
      <c r="L332" s="133" t="s">
        <v>722</v>
      </c>
      <c r="M332" s="131" t="str">
        <f>IFERROR(VLOOKUP($L332,[6]Insumos!$C$2:$F$517,2,FALSE),"")</f>
        <v>unidad</v>
      </c>
      <c r="N332" s="136">
        <v>1</v>
      </c>
      <c r="O332" s="139">
        <f>IFERROR(VLOOKUP($L332,[6]Insumos!$C$2:$F$517,3,FALSE),"")</f>
        <v>55</v>
      </c>
      <c r="P332" s="138">
        <f>+Tabla1[[#This Row],[Precio Unitario]]*Tabla1[[#This Row],[Cantidad de Insumos]]</f>
        <v>55</v>
      </c>
      <c r="Q332" s="140" t="str">
        <f>IFERROR(VLOOKUP($L332,[6]Insumos!$C$2:$F$517,4,FALSE),"")</f>
        <v xml:space="preserve">2.3.9.2.01 </v>
      </c>
      <c r="R332" s="135" t="s">
        <v>670</v>
      </c>
    </row>
    <row r="333" spans="2:18" ht="25.5" x14ac:dyDescent="0.25">
      <c r="B333" s="131" t="e">
        <f>IF(Tabla1[[#This Row],[Código_Actividad]]="","",CONCATENATE(Tabla1[[#This Row],[POA]],".",Tabla1[[#This Row],[SRS]],".",Tabla1[[#This Row],[AREA]],".",Tabla1[[#This Row],[TIPO]]))</f>
        <v>#REF!</v>
      </c>
      <c r="C333" s="131" t="e">
        <f>IF(Tabla1[[#This Row],[Código_Actividad]]="","",'[1]Formulario PPGR1'!#REF!)</f>
        <v>#REF!</v>
      </c>
      <c r="D333" s="131" t="e">
        <f>IF(Tabla1[[#This Row],[Código_Actividad]]="","",'[1]Formulario PPGR1'!#REF!)</f>
        <v>#REF!</v>
      </c>
      <c r="E333" s="131" t="e">
        <f>IF(Tabla1[[#This Row],[Código_Actividad]]="","",'[1]Formulario PPGR1'!#REF!)</f>
        <v>#REF!</v>
      </c>
      <c r="F333" s="131" t="e">
        <f>IF(Tabla1[[#This Row],[Código_Actividad]]="","",'[1]Formulario PPGR1'!#REF!)</f>
        <v>#REF!</v>
      </c>
      <c r="G333" s="132" t="s">
        <v>306</v>
      </c>
      <c r="H333" s="133" t="str">
        <f>IFERROR(VLOOKUP(Tabla1[[#This Row],[Código_Actividad]],'[1]Formulario PPGR2'!$H$8:$I$1048576,2,FALSE),"")</f>
        <v>Levantamiento de requerimiento minimo del servicios de odontologia para su habilitación</v>
      </c>
      <c r="I333" s="134">
        <f>IFERROR(VLOOKUP(Tabla1[[#This Row],[Código_Actividad]],[1]!Tabla2[[Código]:[Total de Acciones ]],15,FALSE),"")</f>
        <v>1</v>
      </c>
      <c r="J333" s="131" t="s">
        <v>668</v>
      </c>
      <c r="K333" s="131" t="str">
        <f>IFERROR(VLOOKUP($J333,[5]LSIns!$B$5:$C$45,2,FALSE),"")</f>
        <v>lsProductosdePapel</v>
      </c>
      <c r="L333" s="133" t="s">
        <v>669</v>
      </c>
      <c r="M333" s="131" t="str">
        <f>IFERROR(VLOOKUP($L333,[6]Insumos!$C$2:$F$517,2,FALSE),"")</f>
        <v>resma</v>
      </c>
      <c r="N333" s="136">
        <v>1</v>
      </c>
      <c r="O333" s="139">
        <f>IFERROR(VLOOKUP($L333,[6]Insumos!$C$2:$F$517,3,FALSE),"")</f>
        <v>139.24</v>
      </c>
      <c r="P333" s="138">
        <f>+Tabla1[[#This Row],[Precio Unitario]]*Tabla1[[#This Row],[Cantidad de Insumos]]</f>
        <v>139.24</v>
      </c>
      <c r="Q333" s="140" t="str">
        <f>IFERROR(VLOOKUP($L333,[6]Insumos!$C$2:$F$517,4,FALSE),"")</f>
        <v>2.3.3.1.01</v>
      </c>
      <c r="R333" s="135" t="s">
        <v>670</v>
      </c>
    </row>
    <row r="334" spans="2:18" ht="25.5" x14ac:dyDescent="0.25">
      <c r="B334" s="131" t="e">
        <f>IF(Tabla1[[#This Row],[Código_Actividad]]="","",CONCATENATE(Tabla1[[#This Row],[POA]],".",Tabla1[[#This Row],[SRS]],".",Tabla1[[#This Row],[AREA]],".",Tabla1[[#This Row],[TIPO]]))</f>
        <v>#REF!</v>
      </c>
      <c r="C334" s="131" t="e">
        <f>IF(Tabla1[[#This Row],[Código_Actividad]]="","",'[1]Formulario PPGR1'!#REF!)</f>
        <v>#REF!</v>
      </c>
      <c r="D334" s="131" t="e">
        <f>IF(Tabla1[[#This Row],[Código_Actividad]]="","",'[1]Formulario PPGR1'!#REF!)</f>
        <v>#REF!</v>
      </c>
      <c r="E334" s="131" t="e">
        <f>IF(Tabla1[[#This Row],[Código_Actividad]]="","",'[1]Formulario PPGR1'!#REF!)</f>
        <v>#REF!</v>
      </c>
      <c r="F334" s="131" t="e">
        <f>IF(Tabla1[[#This Row],[Código_Actividad]]="","",'[1]Formulario PPGR1'!#REF!)</f>
        <v>#REF!</v>
      </c>
      <c r="G334" s="132" t="s">
        <v>306</v>
      </c>
      <c r="H334" s="133" t="str">
        <f>IFERROR(VLOOKUP(Tabla1[[#This Row],[Código_Actividad]],'[1]Formulario PPGR2'!$H$8:$I$1048576,2,FALSE),"")</f>
        <v>Levantamiento de requerimiento minimo del servicios de odontologia para su habilitación</v>
      </c>
      <c r="I334" s="134">
        <f>IFERROR(VLOOKUP(Tabla1[[#This Row],[Código_Actividad]],[1]!Tabla2[[Código]:[Total de Acciones ]],15,FALSE),"")</f>
        <v>1</v>
      </c>
      <c r="J334" s="131" t="s">
        <v>671</v>
      </c>
      <c r="K334" s="131" t="str">
        <f>IFERROR(VLOOKUP($J334,[5]LSIns!$B$5:$C$45,2,FALSE),"")</f>
        <v>lsUtilesdeOficina</v>
      </c>
      <c r="L334" s="133" t="s">
        <v>677</v>
      </c>
      <c r="M334" s="131" t="str">
        <f>IFERROR(VLOOKUP($L334,[6]Insumos!$C$2:$F$517,2,FALSE),"")</f>
        <v>unidad</v>
      </c>
      <c r="N334" s="136">
        <v>1</v>
      </c>
      <c r="O334" s="139">
        <f>IFERROR(VLOOKUP($L334,[6]Insumos!$C$2:$F$517,3,FALSE),"")</f>
        <v>2700.0050000000001</v>
      </c>
      <c r="P334" s="138">
        <f>+Tabla1[[#This Row],[Precio Unitario]]*Tabla1[[#This Row],[Cantidad de Insumos]]</f>
        <v>2700.0050000000001</v>
      </c>
      <c r="Q334" s="140" t="str">
        <f>IFERROR(VLOOKUP($L334,[6]Insumos!$C$2:$F$517,4,FALSE),"")</f>
        <v xml:space="preserve">2.3.9.2.01 </v>
      </c>
      <c r="R334" s="135" t="s">
        <v>670</v>
      </c>
    </row>
    <row r="335" spans="2:18" ht="29.25" customHeight="1" x14ac:dyDescent="0.25">
      <c r="B335" s="131" t="e">
        <f>IF(Tabla1[[#This Row],[Código_Actividad]]="","",CONCATENATE(Tabla1[[#This Row],[POA]],".",Tabla1[[#This Row],[SRS]],".",Tabla1[[#This Row],[AREA]],".",Tabla1[[#This Row],[TIPO]]))</f>
        <v>#REF!</v>
      </c>
      <c r="C335" s="131" t="e">
        <f>IF(Tabla1[[#This Row],[Código_Actividad]]="","",'[1]Formulario PPGR1'!#REF!)</f>
        <v>#REF!</v>
      </c>
      <c r="D335" s="131" t="e">
        <f>IF(Tabla1[[#This Row],[Código_Actividad]]="","",'[1]Formulario PPGR1'!#REF!)</f>
        <v>#REF!</v>
      </c>
      <c r="E335" s="131" t="e">
        <f>IF(Tabla1[[#This Row],[Código_Actividad]]="","",'[1]Formulario PPGR1'!#REF!)</f>
        <v>#REF!</v>
      </c>
      <c r="F335" s="131" t="e">
        <f>IF(Tabla1[[#This Row],[Código_Actividad]]="","",'[1]Formulario PPGR1'!#REF!)</f>
        <v>#REF!</v>
      </c>
      <c r="G335" s="132" t="s">
        <v>308</v>
      </c>
      <c r="H335" s="133" t="str">
        <f>IFERROR(VLOOKUP(Tabla1[[#This Row],[Código_Actividad]],'[1]Formulario PPGR2'!$H$8:$I$1048576,2,FALSE),"")</f>
        <v xml:space="preserve">Supervisión del apego a las normativas de los servicios odontológicos </v>
      </c>
      <c r="I335" s="134">
        <f>IFERROR(VLOOKUP(Tabla1[[#This Row],[Código_Actividad]],[1]!Tabla2[[Código]:[Total de Acciones ]],15,FALSE),"")</f>
        <v>4</v>
      </c>
      <c r="J335" s="131" t="s">
        <v>665</v>
      </c>
      <c r="K335" s="131" t="str">
        <f>IFERROR(VLOOKUP($J335,[5]LSIns!$B$5:$C$45,2,FALSE),"")</f>
        <v>lsGasoil</v>
      </c>
      <c r="L335" s="133" t="s">
        <v>666</v>
      </c>
      <c r="M335" s="131" t="str">
        <f>IFERROR(VLOOKUP($L335,[6]Insumos!$C$2:$F$517,2,FALSE),"")</f>
        <v>galon</v>
      </c>
      <c r="N335" s="136">
        <v>100</v>
      </c>
      <c r="O335" s="139">
        <f>IFERROR(VLOOKUP($L335,[6]Insumos!$C$2:$F$517,3,FALSE),"")</f>
        <v>197</v>
      </c>
      <c r="P335" s="138">
        <f>+Tabla1[[#This Row],[Precio Unitario]]*Tabla1[[#This Row],[Cantidad de Insumos]]</f>
        <v>19700</v>
      </c>
      <c r="Q335" s="140" t="str">
        <f>IFERROR(VLOOKUP($L335,[6]Insumos!$C$2:$F$517,4,FALSE),"")</f>
        <v>2.3.7.1.02</v>
      </c>
      <c r="R335" s="135" t="s">
        <v>667</v>
      </c>
    </row>
    <row r="336" spans="2:18" ht="25.5" x14ac:dyDescent="0.25">
      <c r="B336" s="131" t="e">
        <f>IF(Tabla1[[#This Row],[Código_Actividad]]="","",CONCATENATE(Tabla1[[#This Row],[POA]],".",Tabla1[[#This Row],[SRS]],".",Tabla1[[#This Row],[AREA]],".",Tabla1[[#This Row],[TIPO]]))</f>
        <v>#REF!</v>
      </c>
      <c r="C336" s="131" t="e">
        <f>IF(Tabla1[[#This Row],[Código_Actividad]]="","",'[1]Formulario PPGR1'!#REF!)</f>
        <v>#REF!</v>
      </c>
      <c r="D336" s="131" t="e">
        <f>IF(Tabla1[[#This Row],[Código_Actividad]]="","",'[1]Formulario PPGR1'!#REF!)</f>
        <v>#REF!</v>
      </c>
      <c r="E336" s="131" t="e">
        <f>IF(Tabla1[[#This Row],[Código_Actividad]]="","",'[1]Formulario PPGR1'!#REF!)</f>
        <v>#REF!</v>
      </c>
      <c r="F336" s="131" t="e">
        <f>IF(Tabla1[[#This Row],[Código_Actividad]]="","",'[1]Formulario PPGR1'!#REF!)</f>
        <v>#REF!</v>
      </c>
      <c r="G336" s="132" t="s">
        <v>308</v>
      </c>
      <c r="H336" s="133" t="str">
        <f>IFERROR(VLOOKUP(Tabla1[[#This Row],[Código_Actividad]],'[1]Formulario PPGR2'!$H$8:$I$1048576,2,FALSE),"")</f>
        <v xml:space="preserve">Supervisión del apego a las normativas de los servicios odontológicos </v>
      </c>
      <c r="I336" s="134">
        <f>IFERROR(VLOOKUP(Tabla1[[#This Row],[Código_Actividad]],[1]!Tabla2[[Código]:[Total de Acciones ]],15,FALSE),"")</f>
        <v>4</v>
      </c>
      <c r="J336" s="131" t="s">
        <v>668</v>
      </c>
      <c r="K336" s="131" t="str">
        <f>IFERROR(VLOOKUP($J336,[5]LSIns!$B$5:$C$45,2,FALSE),"")</f>
        <v>lsProductosdePapel</v>
      </c>
      <c r="L336" s="133" t="s">
        <v>702</v>
      </c>
      <c r="M336" s="131" t="str">
        <f>IFERROR(VLOOKUP($L336,[6]Insumos!$C$2:$F$517,2,FALSE),"")</f>
        <v>unidad</v>
      </c>
      <c r="N336" s="136">
        <v>2</v>
      </c>
      <c r="O336" s="139">
        <f>IFERROR(VLOOKUP($L336,[6]Insumos!$C$2:$F$517,3,FALSE),"")</f>
        <v>132.75</v>
      </c>
      <c r="P336" s="138">
        <f>+Tabla1[[#This Row],[Precio Unitario]]*Tabla1[[#This Row],[Cantidad de Insumos]]</f>
        <v>265.5</v>
      </c>
      <c r="Q336" s="140" t="str">
        <f>IFERROR(VLOOKUP($L336,[6]Insumos!$C$2:$F$517,4,FALSE),"")</f>
        <v>2.3.3.2.01</v>
      </c>
      <c r="R336" s="135" t="s">
        <v>670</v>
      </c>
    </row>
    <row r="337" spans="2:18" ht="25.5" x14ac:dyDescent="0.25">
      <c r="B337" s="131" t="e">
        <f>IF(Tabla1[[#This Row],[Código_Actividad]]="","",CONCATENATE(Tabla1[[#This Row],[POA]],".",Tabla1[[#This Row],[SRS]],".",Tabla1[[#This Row],[AREA]],".",Tabla1[[#This Row],[TIPO]]))</f>
        <v>#REF!</v>
      </c>
      <c r="C337" s="131" t="e">
        <f>IF(Tabla1[[#This Row],[Código_Actividad]]="","",'[1]Formulario PPGR1'!#REF!)</f>
        <v>#REF!</v>
      </c>
      <c r="D337" s="131" t="e">
        <f>IF(Tabla1[[#This Row],[Código_Actividad]]="","",'[1]Formulario PPGR1'!#REF!)</f>
        <v>#REF!</v>
      </c>
      <c r="E337" s="131" t="e">
        <f>IF(Tabla1[[#This Row],[Código_Actividad]]="","",'[1]Formulario PPGR1'!#REF!)</f>
        <v>#REF!</v>
      </c>
      <c r="F337" s="131" t="e">
        <f>IF(Tabla1[[#This Row],[Código_Actividad]]="","",'[1]Formulario PPGR1'!#REF!)</f>
        <v>#REF!</v>
      </c>
      <c r="G337" s="132" t="s">
        <v>308</v>
      </c>
      <c r="H337" s="133" t="str">
        <f>IFERROR(VLOOKUP(Tabla1[[#This Row],[Código_Actividad]],'[1]Formulario PPGR2'!$H$8:$I$1048576,2,FALSE),"")</f>
        <v xml:space="preserve">Supervisión del apego a las normativas de los servicios odontológicos </v>
      </c>
      <c r="I337" s="134">
        <f>IFERROR(VLOOKUP(Tabla1[[#This Row],[Código_Actividad]],[1]!Tabla2[[Código]:[Total de Acciones ]],15,FALSE),"")</f>
        <v>4</v>
      </c>
      <c r="J337" s="131" t="s">
        <v>671</v>
      </c>
      <c r="K337" s="131" t="str">
        <f>IFERROR(VLOOKUP($J337,[5]LSIns!$B$5:$C$45,2,FALSE),"")</f>
        <v>lsUtilesdeOficina</v>
      </c>
      <c r="L337" s="133" t="s">
        <v>722</v>
      </c>
      <c r="M337" s="131" t="str">
        <f>IFERROR(VLOOKUP($L337,[6]Insumos!$C$2:$F$517,2,FALSE),"")</f>
        <v>unidad</v>
      </c>
      <c r="N337" s="136">
        <v>4</v>
      </c>
      <c r="O337" s="139">
        <f>IFERROR(VLOOKUP($L337,[6]Insumos!$C$2:$F$517,3,FALSE),"")</f>
        <v>55</v>
      </c>
      <c r="P337" s="138">
        <f>+Tabla1[[#This Row],[Precio Unitario]]*Tabla1[[#This Row],[Cantidad de Insumos]]</f>
        <v>220</v>
      </c>
      <c r="Q337" s="140" t="str">
        <f>IFERROR(VLOOKUP($L337,[6]Insumos!$C$2:$F$517,4,FALSE),"")</f>
        <v xml:space="preserve">2.3.9.2.01 </v>
      </c>
      <c r="R337" s="135" t="s">
        <v>670</v>
      </c>
    </row>
    <row r="338" spans="2:18" ht="25.5" x14ac:dyDescent="0.25">
      <c r="B338" s="131" t="e">
        <f>IF(Tabla1[[#This Row],[Código_Actividad]]="","",CONCATENATE(Tabla1[[#This Row],[POA]],".",Tabla1[[#This Row],[SRS]],".",Tabla1[[#This Row],[AREA]],".",Tabla1[[#This Row],[TIPO]]))</f>
        <v>#REF!</v>
      </c>
      <c r="C338" s="131" t="e">
        <f>IF(Tabla1[[#This Row],[Código_Actividad]]="","",'[1]Formulario PPGR1'!#REF!)</f>
        <v>#REF!</v>
      </c>
      <c r="D338" s="131" t="e">
        <f>IF(Tabla1[[#This Row],[Código_Actividad]]="","",'[1]Formulario PPGR1'!#REF!)</f>
        <v>#REF!</v>
      </c>
      <c r="E338" s="131" t="e">
        <f>IF(Tabla1[[#This Row],[Código_Actividad]]="","",'[1]Formulario PPGR1'!#REF!)</f>
        <v>#REF!</v>
      </c>
      <c r="F338" s="131" t="e">
        <f>IF(Tabla1[[#This Row],[Código_Actividad]]="","",'[1]Formulario PPGR1'!#REF!)</f>
        <v>#REF!</v>
      </c>
      <c r="G338" s="132" t="s">
        <v>308</v>
      </c>
      <c r="H338" s="133" t="str">
        <f>IFERROR(VLOOKUP(Tabla1[[#This Row],[Código_Actividad]],'[1]Formulario PPGR2'!$H$8:$I$1048576,2,FALSE),"")</f>
        <v xml:space="preserve">Supervisión del apego a las normativas de los servicios odontológicos </v>
      </c>
      <c r="I338" s="134">
        <f>IFERROR(VLOOKUP(Tabla1[[#This Row],[Código_Actividad]],[1]!Tabla2[[Código]:[Total de Acciones ]],15,FALSE),"")</f>
        <v>4</v>
      </c>
      <c r="J338" s="131" t="s">
        <v>668</v>
      </c>
      <c r="K338" s="131" t="str">
        <f>IFERROR(VLOOKUP($J338,[5]LSIns!$B$5:$C$45,2,FALSE),"")</f>
        <v>lsProductosdePapel</v>
      </c>
      <c r="L338" s="133" t="s">
        <v>669</v>
      </c>
      <c r="M338" s="131" t="str">
        <f>IFERROR(VLOOKUP($L338,[6]Insumos!$C$2:$F$517,2,FALSE),"")</f>
        <v>resma</v>
      </c>
      <c r="N338" s="136">
        <v>1</v>
      </c>
      <c r="O338" s="139">
        <f>IFERROR(VLOOKUP($L338,[6]Insumos!$C$2:$F$517,3,FALSE),"")</f>
        <v>139.24</v>
      </c>
      <c r="P338" s="138">
        <f>+Tabla1[[#This Row],[Precio Unitario]]*Tabla1[[#This Row],[Cantidad de Insumos]]</f>
        <v>139.24</v>
      </c>
      <c r="Q338" s="140" t="str">
        <f>IFERROR(VLOOKUP($L338,[6]Insumos!$C$2:$F$517,4,FALSE),"")</f>
        <v>2.3.3.1.01</v>
      </c>
      <c r="R338" s="135" t="s">
        <v>670</v>
      </c>
    </row>
    <row r="339" spans="2:18" ht="22.5" customHeight="1" x14ac:dyDescent="0.25">
      <c r="B339" s="131" t="e">
        <f>IF(Tabla1[[#This Row],[Código_Actividad]]="","",CONCATENATE(Tabla1[[#This Row],[POA]],".",Tabla1[[#This Row],[SRS]],".",Tabla1[[#This Row],[AREA]],".",Tabla1[[#This Row],[TIPO]]))</f>
        <v>#REF!</v>
      </c>
      <c r="C339" s="131" t="e">
        <f>IF(Tabla1[[#This Row],[Código_Actividad]]="","",'[1]Formulario PPGR1'!#REF!)</f>
        <v>#REF!</v>
      </c>
      <c r="D339" s="131" t="e">
        <f>IF(Tabla1[[#This Row],[Código_Actividad]]="","",'[1]Formulario PPGR1'!#REF!)</f>
        <v>#REF!</v>
      </c>
      <c r="E339" s="131" t="e">
        <f>IF(Tabla1[[#This Row],[Código_Actividad]]="","",'[1]Formulario PPGR1'!#REF!)</f>
        <v>#REF!</v>
      </c>
      <c r="F339" s="131" t="e">
        <f>IF(Tabla1[[#This Row],[Código_Actividad]]="","",'[1]Formulario PPGR1'!#REF!)</f>
        <v>#REF!</v>
      </c>
      <c r="G339" s="132" t="s">
        <v>311</v>
      </c>
      <c r="H339" s="133" t="str">
        <f>IFERROR(VLOOKUP(Tabla1[[#This Row],[Código_Actividad]],'[1]Formulario PPGR2'!$H$8:$I$1048576,2,FALSE),"")</f>
        <v>Mantenimiento de las unidades de odontologías</v>
      </c>
      <c r="I339" s="134">
        <f>IFERROR(VLOOKUP(Tabla1[[#This Row],[Código_Actividad]],[1]!Tabla2[[Código]:[Total de Acciones ]],15,FALSE),"")</f>
        <v>6</v>
      </c>
      <c r="J339" s="131" t="s">
        <v>727</v>
      </c>
      <c r="K339" s="131" t="str">
        <f>IFERROR(VLOOKUP($J339,[5]LSIns!$B$5:$C$45,2,FALSE),"")</f>
        <v>lsProductosElectricos</v>
      </c>
      <c r="L339" s="133" t="s">
        <v>728</v>
      </c>
      <c r="M339" s="131" t="str">
        <f>IFERROR(VLOOKUP($L339,[6]Insumos!$C$2:$F$517,2,FALSE),"")</f>
        <v>unidad</v>
      </c>
      <c r="N339" s="136">
        <v>16</v>
      </c>
      <c r="O339" s="139">
        <f>IFERROR(VLOOKUP($L339,[6]Insumos!$C$2:$F$517,3,FALSE),"")</f>
        <v>8850</v>
      </c>
      <c r="P339" s="138">
        <f>+Tabla1[[#This Row],[Precio Unitario]]*Tabla1[[#This Row],[Cantidad de Insumos]]</f>
        <v>141600</v>
      </c>
      <c r="Q339" s="140" t="str">
        <f>IFERROR(VLOOKUP($L339,[6]Insumos!$C$2:$F$517,4,FALSE),"")</f>
        <v>2.7.2.6.01</v>
      </c>
      <c r="R339" s="135" t="s">
        <v>670</v>
      </c>
    </row>
    <row r="340" spans="2:18" ht="25.5" x14ac:dyDescent="0.25">
      <c r="B340" s="131" t="e">
        <f>IF(Tabla1[[#This Row],[Código_Actividad]]="","",CONCATENATE(Tabla1[[#This Row],[POA]],".",Tabla1[[#This Row],[SRS]],".",Tabla1[[#This Row],[AREA]],".",Tabla1[[#This Row],[TIPO]]))</f>
        <v>#REF!</v>
      </c>
      <c r="C340" s="131" t="e">
        <f>IF(Tabla1[[#This Row],[Código_Actividad]]="","",'[1]Formulario PPGR1'!#REF!)</f>
        <v>#REF!</v>
      </c>
      <c r="D340" s="131" t="e">
        <f>IF(Tabla1[[#This Row],[Código_Actividad]]="","",'[1]Formulario PPGR1'!#REF!)</f>
        <v>#REF!</v>
      </c>
      <c r="E340" s="131" t="e">
        <f>IF(Tabla1[[#This Row],[Código_Actividad]]="","",'[1]Formulario PPGR1'!#REF!)</f>
        <v>#REF!</v>
      </c>
      <c r="F340" s="131" t="e">
        <f>IF(Tabla1[[#This Row],[Código_Actividad]]="","",'[1]Formulario PPGR1'!#REF!)</f>
        <v>#REF!</v>
      </c>
      <c r="G340" s="132" t="s">
        <v>313</v>
      </c>
      <c r="H340" s="133" t="str">
        <f>IFERROR(VLOOKUP(Tabla1[[#This Row],[Código_Actividad]],'[1]Formulario PPGR2'!$H$8:$I$1048576,2,FALSE),"")</f>
        <v>Proveer los uniformes al personal de Odontologia de los Centros Diagnostico y CPN.</v>
      </c>
      <c r="I340" s="134">
        <f>IFERROR(VLOOKUP(Tabla1[[#This Row],[Código_Actividad]],[1]!Tabla2[[Código]:[Total de Acciones ]],15,FALSE),"")</f>
        <v>1</v>
      </c>
      <c r="J340" s="131" t="s">
        <v>729</v>
      </c>
      <c r="K340" s="131" t="str">
        <f>IFERROR(VLOOKUP($J340,[5]LSIns!$B$5:$C$45,2,FALSE),"")</f>
        <v>lsAcabadosTextiles</v>
      </c>
      <c r="L340" s="133" t="s">
        <v>730</v>
      </c>
      <c r="M340" s="131" t="str">
        <f>IFERROR(VLOOKUP($L340,[6]Insumos!$C$2:$F$517,2,FALSE),"")</f>
        <v>unidad</v>
      </c>
      <c r="N340" s="136">
        <v>100</v>
      </c>
      <c r="O340" s="139">
        <f>IFERROR(VLOOKUP($L340,[6]Insumos!$C$2:$F$517,3,FALSE),"")</f>
        <v>944</v>
      </c>
      <c r="P340" s="138">
        <f>+Tabla1[[#This Row],[Precio Unitario]]*Tabla1[[#This Row],[Cantidad de Insumos]]</f>
        <v>94400</v>
      </c>
      <c r="Q340" s="140" t="str">
        <f>IFERROR(VLOOKUP($L340,[6]Insumos!$C$2:$F$517,4,FALSE),"")</f>
        <v>2.3.2.2.01</v>
      </c>
      <c r="R340" s="135" t="s">
        <v>670</v>
      </c>
    </row>
    <row r="341" spans="2:18" ht="25.5" x14ac:dyDescent="0.25">
      <c r="B341" s="131" t="e">
        <f>IF(Tabla1[[#This Row],[Código_Actividad]]="","",CONCATENATE(Tabla1[[#This Row],[POA]],".",Tabla1[[#This Row],[SRS]],".",Tabla1[[#This Row],[AREA]],".",Tabla1[[#This Row],[TIPO]]))</f>
        <v>#REF!</v>
      </c>
      <c r="C341" s="131" t="e">
        <f>IF(Tabla1[[#This Row],[Código_Actividad]]="","",'[1]Formulario PPGR1'!#REF!)</f>
        <v>#REF!</v>
      </c>
      <c r="D341" s="131" t="e">
        <f>IF(Tabla1[[#This Row],[Código_Actividad]]="","",'[1]Formulario PPGR1'!#REF!)</f>
        <v>#REF!</v>
      </c>
      <c r="E341" s="131" t="e">
        <f>IF(Tabla1[[#This Row],[Código_Actividad]]="","",'[1]Formulario PPGR1'!#REF!)</f>
        <v>#REF!</v>
      </c>
      <c r="F341" s="131" t="e">
        <f>IF(Tabla1[[#This Row],[Código_Actividad]]="","",'[1]Formulario PPGR1'!#REF!)</f>
        <v>#REF!</v>
      </c>
      <c r="G341" s="132" t="s">
        <v>315</v>
      </c>
      <c r="H341" s="133" t="str">
        <f>IFERROR(VLOOKUP(Tabla1[[#This Row],[Código_Actividad]],'[1]Formulario PPGR2'!$H$8:$I$1048576,2,FALSE),"")</f>
        <v>Seguimiento a la atencion odontologica a pacientes embarazadas en EESS.</v>
      </c>
      <c r="I341" s="134">
        <f>IFERROR(VLOOKUP(Tabla1[[#This Row],[Código_Actividad]],[1]!Tabla2[[Código]:[Total de Acciones ]],15,FALSE),"")</f>
        <v>4</v>
      </c>
      <c r="J341" s="131" t="s">
        <v>665</v>
      </c>
      <c r="K341" s="131" t="str">
        <f>IFERROR(VLOOKUP($J341,[5]LSIns!$B$5:$C$45,2,FALSE),"")</f>
        <v>lsGasoil</v>
      </c>
      <c r="L341" s="133" t="s">
        <v>666</v>
      </c>
      <c r="M341" s="131" t="str">
        <f>IFERROR(VLOOKUP($L341,[6]Insumos!$C$2:$F$517,2,FALSE),"")</f>
        <v>galon</v>
      </c>
      <c r="N341" s="136">
        <v>50</v>
      </c>
      <c r="O341" s="139">
        <f>IFERROR(VLOOKUP($L341,[6]Insumos!$C$2:$F$517,3,FALSE),"")</f>
        <v>197</v>
      </c>
      <c r="P341" s="138">
        <f>+Tabla1[[#This Row],[Precio Unitario]]*Tabla1[[#This Row],[Cantidad de Insumos]]</f>
        <v>9850</v>
      </c>
      <c r="Q341" s="140" t="str">
        <f>IFERROR(VLOOKUP($L341,[6]Insumos!$C$2:$F$517,4,FALSE),"")</f>
        <v>2.3.7.1.02</v>
      </c>
      <c r="R341" s="135" t="s">
        <v>667</v>
      </c>
    </row>
    <row r="342" spans="2:18" ht="25.5" x14ac:dyDescent="0.25">
      <c r="B342" s="131" t="e">
        <f>IF(Tabla1[[#This Row],[Código_Actividad]]="","",CONCATENATE(Tabla1[[#This Row],[POA]],".",Tabla1[[#This Row],[SRS]],".",Tabla1[[#This Row],[AREA]],".",Tabla1[[#This Row],[TIPO]]))</f>
        <v>#REF!</v>
      </c>
      <c r="C342" s="131" t="e">
        <f>IF(Tabla1[[#This Row],[Código_Actividad]]="","",'[1]Formulario PPGR1'!#REF!)</f>
        <v>#REF!</v>
      </c>
      <c r="D342" s="131" t="e">
        <f>IF(Tabla1[[#This Row],[Código_Actividad]]="","",'[1]Formulario PPGR1'!#REF!)</f>
        <v>#REF!</v>
      </c>
      <c r="E342" s="131" t="e">
        <f>IF(Tabla1[[#This Row],[Código_Actividad]]="","",'[1]Formulario PPGR1'!#REF!)</f>
        <v>#REF!</v>
      </c>
      <c r="F342" s="131" t="e">
        <f>IF(Tabla1[[#This Row],[Código_Actividad]]="","",'[1]Formulario PPGR1'!#REF!)</f>
        <v>#REF!</v>
      </c>
      <c r="G342" s="132" t="s">
        <v>315</v>
      </c>
      <c r="H342" s="133" t="str">
        <f>IFERROR(VLOOKUP(Tabla1[[#This Row],[Código_Actividad]],'[1]Formulario PPGR2'!$H$8:$I$1048576,2,FALSE),"")</f>
        <v>Seguimiento a la atencion odontologica a pacientes embarazadas en EESS.</v>
      </c>
      <c r="I342" s="134">
        <f>IFERROR(VLOOKUP(Tabla1[[#This Row],[Código_Actividad]],[1]!Tabla2[[Código]:[Total de Acciones ]],15,FALSE),"")</f>
        <v>4</v>
      </c>
      <c r="J342" s="131" t="s">
        <v>668</v>
      </c>
      <c r="K342" s="131" t="str">
        <f>IFERROR(VLOOKUP($J342,[5]LSIns!$B$5:$C$45,2,FALSE),"")</f>
        <v>lsProductosdePapel</v>
      </c>
      <c r="L342" s="133" t="s">
        <v>702</v>
      </c>
      <c r="M342" s="131" t="str">
        <f>IFERROR(VLOOKUP($L342,[6]Insumos!$C$2:$F$517,2,FALSE),"")</f>
        <v>unidad</v>
      </c>
      <c r="N342" s="136">
        <v>1</v>
      </c>
      <c r="O342" s="139">
        <f>IFERROR(VLOOKUP($L342,[6]Insumos!$C$2:$F$517,3,FALSE),"")</f>
        <v>132.75</v>
      </c>
      <c r="P342" s="138">
        <f>+Tabla1[[#This Row],[Precio Unitario]]*Tabla1[[#This Row],[Cantidad de Insumos]]</f>
        <v>132.75</v>
      </c>
      <c r="Q342" s="140" t="str">
        <f>IFERROR(VLOOKUP($L342,[6]Insumos!$C$2:$F$517,4,FALSE),"")</f>
        <v>2.3.3.2.01</v>
      </c>
      <c r="R342" s="135" t="s">
        <v>670</v>
      </c>
    </row>
    <row r="343" spans="2:18" ht="25.5" x14ac:dyDescent="0.25">
      <c r="B343" s="131" t="e">
        <f>IF(Tabla1[[#This Row],[Código_Actividad]]="","",CONCATENATE(Tabla1[[#This Row],[POA]],".",Tabla1[[#This Row],[SRS]],".",Tabla1[[#This Row],[AREA]],".",Tabla1[[#This Row],[TIPO]]))</f>
        <v>#REF!</v>
      </c>
      <c r="C343" s="131" t="e">
        <f>IF(Tabla1[[#This Row],[Código_Actividad]]="","",'[1]Formulario PPGR1'!#REF!)</f>
        <v>#REF!</v>
      </c>
      <c r="D343" s="131" t="e">
        <f>IF(Tabla1[[#This Row],[Código_Actividad]]="","",'[1]Formulario PPGR1'!#REF!)</f>
        <v>#REF!</v>
      </c>
      <c r="E343" s="131" t="e">
        <f>IF(Tabla1[[#This Row],[Código_Actividad]]="","",'[1]Formulario PPGR1'!#REF!)</f>
        <v>#REF!</v>
      </c>
      <c r="F343" s="131" t="e">
        <f>IF(Tabla1[[#This Row],[Código_Actividad]]="","",'[1]Formulario PPGR1'!#REF!)</f>
        <v>#REF!</v>
      </c>
      <c r="G343" s="132" t="s">
        <v>315</v>
      </c>
      <c r="H343" s="133" t="str">
        <f>IFERROR(VLOOKUP(Tabla1[[#This Row],[Código_Actividad]],'[1]Formulario PPGR2'!$H$8:$I$1048576,2,FALSE),"")</f>
        <v>Seguimiento a la atencion odontologica a pacientes embarazadas en EESS.</v>
      </c>
      <c r="I343" s="134">
        <f>IFERROR(VLOOKUP(Tabla1[[#This Row],[Código_Actividad]],[1]!Tabla2[[Código]:[Total de Acciones ]],15,FALSE),"")</f>
        <v>4</v>
      </c>
      <c r="J343" s="131" t="s">
        <v>671</v>
      </c>
      <c r="K343" s="131" t="str">
        <f>IFERROR(VLOOKUP($J343,[5]LSIns!$B$5:$C$45,2,FALSE),"")</f>
        <v>lsUtilesdeOficina</v>
      </c>
      <c r="L343" s="133" t="s">
        <v>722</v>
      </c>
      <c r="M343" s="131" t="str">
        <f>IFERROR(VLOOKUP($L343,[6]Insumos!$C$2:$F$517,2,FALSE),"")</f>
        <v>unidad</v>
      </c>
      <c r="N343" s="136">
        <v>1</v>
      </c>
      <c r="O343" s="139">
        <f>IFERROR(VLOOKUP($L343,[6]Insumos!$C$2:$F$517,3,FALSE),"")</f>
        <v>55</v>
      </c>
      <c r="P343" s="138">
        <f>+Tabla1[[#This Row],[Precio Unitario]]*Tabla1[[#This Row],[Cantidad de Insumos]]</f>
        <v>55</v>
      </c>
      <c r="Q343" s="140" t="str">
        <f>IFERROR(VLOOKUP($L343,[6]Insumos!$C$2:$F$517,4,FALSE),"")</f>
        <v xml:space="preserve">2.3.9.2.01 </v>
      </c>
      <c r="R343" s="135" t="s">
        <v>670</v>
      </c>
    </row>
    <row r="344" spans="2:18" ht="25.5" x14ac:dyDescent="0.25">
      <c r="B344" s="131" t="e">
        <f>IF(Tabla1[[#This Row],[Código_Actividad]]="","",CONCATENATE(Tabla1[[#This Row],[POA]],".",Tabla1[[#This Row],[SRS]],".",Tabla1[[#This Row],[AREA]],".",Tabla1[[#This Row],[TIPO]]))</f>
        <v>#REF!</v>
      </c>
      <c r="C344" s="131" t="e">
        <f>IF(Tabla1[[#This Row],[Código_Actividad]]="","",'[1]Formulario PPGR1'!#REF!)</f>
        <v>#REF!</v>
      </c>
      <c r="D344" s="131" t="e">
        <f>IF(Tabla1[[#This Row],[Código_Actividad]]="","",'[1]Formulario PPGR1'!#REF!)</f>
        <v>#REF!</v>
      </c>
      <c r="E344" s="131" t="e">
        <f>IF(Tabla1[[#This Row],[Código_Actividad]]="","",'[1]Formulario PPGR1'!#REF!)</f>
        <v>#REF!</v>
      </c>
      <c r="F344" s="131" t="e">
        <f>IF(Tabla1[[#This Row],[Código_Actividad]]="","",'[1]Formulario PPGR1'!#REF!)</f>
        <v>#REF!</v>
      </c>
      <c r="G344" s="132" t="s">
        <v>315</v>
      </c>
      <c r="H344" s="133" t="str">
        <f>IFERROR(VLOOKUP(Tabla1[[#This Row],[Código_Actividad]],'[1]Formulario PPGR2'!$H$8:$I$1048576,2,FALSE),"")</f>
        <v>Seguimiento a la atencion odontologica a pacientes embarazadas en EESS.</v>
      </c>
      <c r="I344" s="134">
        <f>IFERROR(VLOOKUP(Tabla1[[#This Row],[Código_Actividad]],[1]!Tabla2[[Código]:[Total de Acciones ]],15,FALSE),"")</f>
        <v>4</v>
      </c>
      <c r="J344" s="131" t="s">
        <v>671</v>
      </c>
      <c r="K344" s="131" t="str">
        <f>IFERROR(VLOOKUP($J344,[5]LSIns!$B$5:$C$45,2,FALSE),"")</f>
        <v>lsUtilesdeOficina</v>
      </c>
      <c r="L344" s="133" t="s">
        <v>677</v>
      </c>
      <c r="M344" s="131" t="str">
        <f>IFERROR(VLOOKUP($L344,[6]Insumos!$C$2:$F$517,2,FALSE),"")</f>
        <v>unidad</v>
      </c>
      <c r="N344" s="136">
        <v>1</v>
      </c>
      <c r="O344" s="139">
        <f>IFERROR(VLOOKUP($L344,[6]Insumos!$C$2:$F$517,3,FALSE),"")</f>
        <v>2700.0050000000001</v>
      </c>
      <c r="P344" s="138">
        <f>+Tabla1[[#This Row],[Precio Unitario]]*Tabla1[[#This Row],[Cantidad de Insumos]]</f>
        <v>2700.0050000000001</v>
      </c>
      <c r="Q344" s="140" t="str">
        <f>IFERROR(VLOOKUP($L344,[6]Insumos!$C$2:$F$517,4,FALSE),"")</f>
        <v xml:space="preserve">2.3.9.2.01 </v>
      </c>
      <c r="R344" s="135" t="s">
        <v>670</v>
      </c>
    </row>
    <row r="345" spans="2:18" ht="25.5" x14ac:dyDescent="0.25">
      <c r="B345" s="131" t="e">
        <f>IF(Tabla1[[#This Row],[Código_Actividad]]="","",CONCATENATE(Tabla1[[#This Row],[POA]],".",Tabla1[[#This Row],[SRS]],".",Tabla1[[#This Row],[AREA]],".",Tabla1[[#This Row],[TIPO]]))</f>
        <v>#REF!</v>
      </c>
      <c r="C345" s="131" t="e">
        <f>IF(Tabla1[[#This Row],[Código_Actividad]]="","",'[1]Formulario PPGR1'!#REF!)</f>
        <v>#REF!</v>
      </c>
      <c r="D345" s="131" t="e">
        <f>IF(Tabla1[[#This Row],[Código_Actividad]]="","",'[1]Formulario PPGR1'!#REF!)</f>
        <v>#REF!</v>
      </c>
      <c r="E345" s="131" t="e">
        <f>IF(Tabla1[[#This Row],[Código_Actividad]]="","",'[1]Formulario PPGR1'!#REF!)</f>
        <v>#REF!</v>
      </c>
      <c r="F345" s="131" t="e">
        <f>IF(Tabla1[[#This Row],[Código_Actividad]]="","",'[1]Formulario PPGR1'!#REF!)</f>
        <v>#REF!</v>
      </c>
      <c r="G345" s="132" t="s">
        <v>315</v>
      </c>
      <c r="H345" s="133" t="str">
        <f>IFERROR(VLOOKUP(Tabla1[[#This Row],[Código_Actividad]],'[1]Formulario PPGR2'!$H$8:$I$1048576,2,FALSE),"")</f>
        <v>Seguimiento a la atencion odontologica a pacientes embarazadas en EESS.</v>
      </c>
      <c r="I345" s="134">
        <f>IFERROR(VLOOKUP(Tabla1[[#This Row],[Código_Actividad]],[1]!Tabla2[[Código]:[Total de Acciones ]],15,FALSE),"")</f>
        <v>4</v>
      </c>
      <c r="J345" s="131" t="s">
        <v>668</v>
      </c>
      <c r="K345" s="131" t="str">
        <f>IFERROR(VLOOKUP($J345,[5]LSIns!$B$5:$C$45,2,FALSE),"")</f>
        <v>lsProductosdePapel</v>
      </c>
      <c r="L345" s="133" t="s">
        <v>669</v>
      </c>
      <c r="M345" s="131" t="str">
        <f>IFERROR(VLOOKUP($L345,[6]Insumos!$C$2:$F$517,2,FALSE),"")</f>
        <v>resma</v>
      </c>
      <c r="N345" s="136">
        <v>1</v>
      </c>
      <c r="O345" s="139">
        <f>IFERROR(VLOOKUP($L345,[6]Insumos!$C$2:$F$517,3,FALSE),"")</f>
        <v>139.24</v>
      </c>
      <c r="P345" s="138">
        <f>+Tabla1[[#This Row],[Precio Unitario]]*Tabla1[[#This Row],[Cantidad de Insumos]]</f>
        <v>139.24</v>
      </c>
      <c r="Q345" s="140" t="str">
        <f>IFERROR(VLOOKUP($L345,[6]Insumos!$C$2:$F$517,4,FALSE),"")</f>
        <v>2.3.3.1.01</v>
      </c>
      <c r="R345" s="135" t="s">
        <v>670</v>
      </c>
    </row>
    <row r="346" spans="2:18" x14ac:dyDescent="0.25">
      <c r="B346" s="131" t="e">
        <f>IF(Tabla1[[#This Row],[Código_Actividad]]="","",CONCATENATE(Tabla1[[#This Row],[POA]],".",Tabla1[[#This Row],[SRS]],".",Tabla1[[#This Row],[AREA]],".",Tabla1[[#This Row],[TIPO]]))</f>
        <v>#REF!</v>
      </c>
      <c r="C346" s="131" t="e">
        <f>IF(Tabla1[[#This Row],[Código_Actividad]]="","",'[1]Formulario PPGR1'!#REF!)</f>
        <v>#REF!</v>
      </c>
      <c r="D346" s="131" t="e">
        <f>IF(Tabla1[[#This Row],[Código_Actividad]]="","",'[1]Formulario PPGR1'!#REF!)</f>
        <v>#REF!</v>
      </c>
      <c r="E346" s="131" t="e">
        <f>IF(Tabla1[[#This Row],[Código_Actividad]]="","",'[1]Formulario PPGR1'!#REF!)</f>
        <v>#REF!</v>
      </c>
      <c r="F346" s="131" t="e">
        <f>IF(Tabla1[[#This Row],[Código_Actividad]]="","",'[1]Formulario PPGR1'!#REF!)</f>
        <v>#REF!</v>
      </c>
      <c r="G346" s="132" t="s">
        <v>317</v>
      </c>
      <c r="H346" s="133" t="str">
        <f>IFERROR(VLOOKUP(Tabla1[[#This Row],[Código_Actividad]],'[1]Formulario PPGR2'!$H$8:$I$1048576,2,FALSE),"")</f>
        <v>Jornada de Salud bucodental</v>
      </c>
      <c r="I346" s="134">
        <f>IFERROR(VLOOKUP(Tabla1[[#This Row],[Código_Actividad]],[1]!Tabla2[[Código]:[Total de Acciones ]],15,FALSE),"")</f>
        <v>2</v>
      </c>
      <c r="J346" s="131" t="s">
        <v>665</v>
      </c>
      <c r="K346" s="131" t="str">
        <f>IFERROR(VLOOKUP($J346,[5]LSIns!$B$5:$C$45,2,FALSE),"")</f>
        <v>lsGasoil</v>
      </c>
      <c r="L346" s="133" t="s">
        <v>666</v>
      </c>
      <c r="M346" s="131" t="str">
        <f>IFERROR(VLOOKUP($L346,[6]Insumos!$C$2:$F$517,2,FALSE),"")</f>
        <v>galon</v>
      </c>
      <c r="N346" s="136">
        <v>20</v>
      </c>
      <c r="O346" s="139">
        <f>IFERROR(VLOOKUP($L346,[6]Insumos!$C$2:$F$517,3,FALSE),"")</f>
        <v>197</v>
      </c>
      <c r="P346" s="138">
        <f>+Tabla1[[#This Row],[Precio Unitario]]*Tabla1[[#This Row],[Cantidad de Insumos]]</f>
        <v>3940</v>
      </c>
      <c r="Q346" s="140" t="str">
        <f>IFERROR(VLOOKUP($L346,[6]Insumos!$C$2:$F$517,4,FALSE),"")</f>
        <v>2.3.7.1.02</v>
      </c>
      <c r="R346" s="135" t="s">
        <v>667</v>
      </c>
    </row>
    <row r="347" spans="2:18" x14ac:dyDescent="0.25">
      <c r="B347" s="131" t="e">
        <f>IF(Tabla1[[#This Row],[Código_Actividad]]="","",CONCATENATE(Tabla1[[#This Row],[POA]],".",Tabla1[[#This Row],[SRS]],".",Tabla1[[#This Row],[AREA]],".",Tabla1[[#This Row],[TIPO]]))</f>
        <v>#REF!</v>
      </c>
      <c r="C347" s="131" t="e">
        <f>IF(Tabla1[[#This Row],[Código_Actividad]]="","",'[1]Formulario PPGR1'!#REF!)</f>
        <v>#REF!</v>
      </c>
      <c r="D347" s="131" t="e">
        <f>IF(Tabla1[[#This Row],[Código_Actividad]]="","",'[1]Formulario PPGR1'!#REF!)</f>
        <v>#REF!</v>
      </c>
      <c r="E347" s="131" t="e">
        <f>IF(Tabla1[[#This Row],[Código_Actividad]]="","",'[1]Formulario PPGR1'!#REF!)</f>
        <v>#REF!</v>
      </c>
      <c r="F347" s="131" t="e">
        <f>IF(Tabla1[[#This Row],[Código_Actividad]]="","",'[1]Formulario PPGR1'!#REF!)</f>
        <v>#REF!</v>
      </c>
      <c r="G347" s="132" t="s">
        <v>317</v>
      </c>
      <c r="H347" s="133" t="str">
        <f>IFERROR(VLOOKUP(Tabla1[[#This Row],[Código_Actividad]],'[1]Formulario PPGR2'!$H$8:$I$1048576,2,FALSE),"")</f>
        <v>Jornada de Salud bucodental</v>
      </c>
      <c r="I347" s="134">
        <f>IFERROR(VLOOKUP(Tabla1[[#This Row],[Código_Actividad]],[1]!Tabla2[[Código]:[Total de Acciones ]],15,FALSE),"")</f>
        <v>2</v>
      </c>
      <c r="J347" s="131" t="s">
        <v>668</v>
      </c>
      <c r="K347" s="131" t="str">
        <f>IFERROR(VLOOKUP($J347,[5]LSIns!$B$5:$C$45,2,FALSE),"")</f>
        <v>lsProductosdePapel</v>
      </c>
      <c r="L347" s="133" t="s">
        <v>702</v>
      </c>
      <c r="M347" s="131" t="str">
        <f>IFERROR(VLOOKUP($L347,[6]Insumos!$C$2:$F$517,2,FALSE),"")</f>
        <v>unidad</v>
      </c>
      <c r="N347" s="136">
        <v>1</v>
      </c>
      <c r="O347" s="139">
        <f>IFERROR(VLOOKUP($L347,[6]Insumos!$C$2:$F$517,3,FALSE),"")</f>
        <v>132.75</v>
      </c>
      <c r="P347" s="138">
        <f>+Tabla1[[#This Row],[Precio Unitario]]*Tabla1[[#This Row],[Cantidad de Insumos]]</f>
        <v>132.75</v>
      </c>
      <c r="Q347" s="140" t="str">
        <f>IFERROR(VLOOKUP($L347,[6]Insumos!$C$2:$F$517,4,FALSE),"")</f>
        <v>2.3.3.2.01</v>
      </c>
      <c r="R347" s="135" t="s">
        <v>670</v>
      </c>
    </row>
    <row r="348" spans="2:18" x14ac:dyDescent="0.25">
      <c r="B348" s="131" t="e">
        <f>IF(Tabla1[[#This Row],[Código_Actividad]]="","",CONCATENATE(Tabla1[[#This Row],[POA]],".",Tabla1[[#This Row],[SRS]],".",Tabla1[[#This Row],[AREA]],".",Tabla1[[#This Row],[TIPO]]))</f>
        <v>#REF!</v>
      </c>
      <c r="C348" s="131" t="e">
        <f>IF(Tabla1[[#This Row],[Código_Actividad]]="","",'[1]Formulario PPGR1'!#REF!)</f>
        <v>#REF!</v>
      </c>
      <c r="D348" s="131" t="e">
        <f>IF(Tabla1[[#This Row],[Código_Actividad]]="","",'[1]Formulario PPGR1'!#REF!)</f>
        <v>#REF!</v>
      </c>
      <c r="E348" s="131" t="e">
        <f>IF(Tabla1[[#This Row],[Código_Actividad]]="","",'[1]Formulario PPGR1'!#REF!)</f>
        <v>#REF!</v>
      </c>
      <c r="F348" s="131" t="e">
        <f>IF(Tabla1[[#This Row],[Código_Actividad]]="","",'[1]Formulario PPGR1'!#REF!)</f>
        <v>#REF!</v>
      </c>
      <c r="G348" s="132" t="s">
        <v>317</v>
      </c>
      <c r="H348" s="133" t="str">
        <f>IFERROR(VLOOKUP(Tabla1[[#This Row],[Código_Actividad]],'[1]Formulario PPGR2'!$H$8:$I$1048576,2,FALSE),"")</f>
        <v>Jornada de Salud bucodental</v>
      </c>
      <c r="I348" s="134">
        <f>IFERROR(VLOOKUP(Tabla1[[#This Row],[Código_Actividad]],[1]!Tabla2[[Código]:[Total de Acciones ]],15,FALSE),"")</f>
        <v>2</v>
      </c>
      <c r="J348" s="131" t="s">
        <v>671</v>
      </c>
      <c r="K348" s="131" t="str">
        <f>IFERROR(VLOOKUP($J348,[5]LSIns!$B$5:$C$45,2,FALSE),"")</f>
        <v>lsUtilesdeOficina</v>
      </c>
      <c r="L348" s="133" t="s">
        <v>722</v>
      </c>
      <c r="M348" s="131" t="str">
        <f>IFERROR(VLOOKUP($L348,[6]Insumos!$C$2:$F$517,2,FALSE),"")</f>
        <v>unidad</v>
      </c>
      <c r="N348" s="136">
        <v>1</v>
      </c>
      <c r="O348" s="139">
        <f>IFERROR(VLOOKUP($L348,[6]Insumos!$C$2:$F$517,3,FALSE),"")</f>
        <v>55</v>
      </c>
      <c r="P348" s="138">
        <f>+Tabla1[[#This Row],[Precio Unitario]]*Tabla1[[#This Row],[Cantidad de Insumos]]</f>
        <v>55</v>
      </c>
      <c r="Q348" s="140" t="str">
        <f>IFERROR(VLOOKUP($L348,[6]Insumos!$C$2:$F$517,4,FALSE),"")</f>
        <v xml:space="preserve">2.3.9.2.01 </v>
      </c>
      <c r="R348" s="135" t="s">
        <v>670</v>
      </c>
    </row>
    <row r="349" spans="2:18" ht="38.25" x14ac:dyDescent="0.25">
      <c r="B349" s="131" t="e">
        <f>IF(Tabla1[[#This Row],[Código_Actividad]]="","",CONCATENATE(Tabla1[[#This Row],[POA]],".",Tabla1[[#This Row],[SRS]],".",Tabla1[[#This Row],[AREA]],".",Tabla1[[#This Row],[TIPO]]))</f>
        <v>#REF!</v>
      </c>
      <c r="C349" s="131" t="e">
        <f>IF(Tabla1[[#This Row],[Código_Actividad]]="","",'[1]Formulario PPGR1'!#REF!)</f>
        <v>#REF!</v>
      </c>
      <c r="D349" s="131" t="e">
        <f>IF(Tabla1[[#This Row],[Código_Actividad]]="","",'[1]Formulario PPGR1'!#REF!)</f>
        <v>#REF!</v>
      </c>
      <c r="E349" s="131" t="e">
        <f>IF(Tabla1[[#This Row],[Código_Actividad]]="","",'[1]Formulario PPGR1'!#REF!)</f>
        <v>#REF!</v>
      </c>
      <c r="F349" s="131" t="e">
        <f>IF(Tabla1[[#This Row],[Código_Actividad]]="","",'[1]Formulario PPGR1'!#REF!)</f>
        <v>#REF!</v>
      </c>
      <c r="G349" s="132" t="s">
        <v>317</v>
      </c>
      <c r="H349" s="133" t="str">
        <f>IFERROR(VLOOKUP(Tabla1[[#This Row],[Código_Actividad]],'[1]Formulario PPGR2'!$H$8:$I$1048576,2,FALSE),"")</f>
        <v>Jornada de Salud bucodental</v>
      </c>
      <c r="I349" s="134">
        <f>IFERROR(VLOOKUP(Tabla1[[#This Row],[Código_Actividad]],[1]!Tabla2[[Código]:[Total de Acciones ]],15,FALSE),"")</f>
        <v>2</v>
      </c>
      <c r="J349" s="131" t="s">
        <v>673</v>
      </c>
      <c r="K349" s="131" t="str">
        <f>IFERROR(VLOOKUP($J349,[5]LSIns!$B$5:$C$45,2,FALSE),"")</f>
        <v>lsAlimentosyBebidas</v>
      </c>
      <c r="L349" s="133" t="s">
        <v>682</v>
      </c>
      <c r="M349" s="131" t="str">
        <f>IFERROR(VLOOKUP($L349,[6]Insumos!$C$2:$F$517,2,FALSE),"")</f>
        <v>unidad</v>
      </c>
      <c r="N349" s="136">
        <v>2</v>
      </c>
      <c r="O349" s="139">
        <f>IFERROR(VLOOKUP($L349,[6]Insumos!$C$2:$F$517,3,FALSE),"")</f>
        <v>29393.8</v>
      </c>
      <c r="P349" s="138">
        <f>+Tabla1[[#This Row],[Precio Unitario]]*Tabla1[[#This Row],[Cantidad de Insumos]]</f>
        <v>58787.6</v>
      </c>
      <c r="Q349" s="140" t="str">
        <f>IFERROR(VLOOKUP($L349,[6]Insumos!$C$2:$F$517,4,FALSE),"")</f>
        <v>2.3.1.1.01</v>
      </c>
      <c r="R349" s="135" t="s">
        <v>667</v>
      </c>
    </row>
    <row r="350" spans="2:18" x14ac:dyDescent="0.25">
      <c r="B350" s="131" t="e">
        <f>IF(Tabla1[[#This Row],[Código_Actividad]]="","",CONCATENATE(Tabla1[[#This Row],[POA]],".",Tabla1[[#This Row],[SRS]],".",Tabla1[[#This Row],[AREA]],".",Tabla1[[#This Row],[TIPO]]))</f>
        <v>#REF!</v>
      </c>
      <c r="C350" s="131" t="e">
        <f>IF(Tabla1[[#This Row],[Código_Actividad]]="","",'[1]Formulario PPGR1'!#REF!)</f>
        <v>#REF!</v>
      </c>
      <c r="D350" s="131" t="e">
        <f>IF(Tabla1[[#This Row],[Código_Actividad]]="","",'[1]Formulario PPGR1'!#REF!)</f>
        <v>#REF!</v>
      </c>
      <c r="E350" s="131" t="e">
        <f>IF(Tabla1[[#This Row],[Código_Actividad]]="","",'[1]Formulario PPGR1'!#REF!)</f>
        <v>#REF!</v>
      </c>
      <c r="F350" s="131" t="e">
        <f>IF(Tabla1[[#This Row],[Código_Actividad]]="","",'[1]Formulario PPGR1'!#REF!)</f>
        <v>#REF!</v>
      </c>
      <c r="G350" s="132" t="s">
        <v>317</v>
      </c>
      <c r="H350" s="133" t="str">
        <f>IFERROR(VLOOKUP(Tabla1[[#This Row],[Código_Actividad]],'[1]Formulario PPGR2'!$H$8:$I$1048576,2,FALSE),"")</f>
        <v>Jornada de Salud bucodental</v>
      </c>
      <c r="I350" s="134">
        <f>IFERROR(VLOOKUP(Tabla1[[#This Row],[Código_Actividad]],[1]!Tabla2[[Código]:[Total de Acciones ]],15,FALSE),"")</f>
        <v>2</v>
      </c>
      <c r="J350" s="131" t="s">
        <v>668</v>
      </c>
      <c r="K350" s="131" t="str">
        <f>IFERROR(VLOOKUP($J350,[5]LSIns!$B$5:$C$45,2,FALSE),"")</f>
        <v>lsProductosdePapel</v>
      </c>
      <c r="L350" s="133" t="s">
        <v>669</v>
      </c>
      <c r="M350" s="131" t="str">
        <f>IFERROR(VLOOKUP($L350,[6]Insumos!$C$2:$F$517,2,FALSE),"")</f>
        <v>resma</v>
      </c>
      <c r="N350" s="136">
        <v>1</v>
      </c>
      <c r="O350" s="139">
        <f>IFERROR(VLOOKUP($L350,[6]Insumos!$C$2:$F$517,3,FALSE),"")</f>
        <v>139.24</v>
      </c>
      <c r="P350" s="138">
        <f>+Tabla1[[#This Row],[Precio Unitario]]*Tabla1[[#This Row],[Cantidad de Insumos]]</f>
        <v>139.24</v>
      </c>
      <c r="Q350" s="140" t="str">
        <f>IFERROR(VLOOKUP($L350,[6]Insumos!$C$2:$F$517,4,FALSE),"")</f>
        <v>2.3.3.1.01</v>
      </c>
      <c r="R350" s="135" t="s">
        <v>670</v>
      </c>
    </row>
    <row r="351" spans="2:18" x14ac:dyDescent="0.25">
      <c r="B351" s="131" t="e">
        <f>IF(Tabla1[[#This Row],[Código_Actividad]]="","",CONCATENATE(Tabla1[[#This Row],[POA]],".",Tabla1[[#This Row],[SRS]],".",Tabla1[[#This Row],[AREA]],".",Tabla1[[#This Row],[TIPO]]))</f>
        <v>#REF!</v>
      </c>
      <c r="C351" s="131" t="e">
        <f>IF(Tabla1[[#This Row],[Código_Actividad]]="","",'[1]Formulario PPGR1'!#REF!)</f>
        <v>#REF!</v>
      </c>
      <c r="D351" s="131" t="e">
        <f>IF(Tabla1[[#This Row],[Código_Actividad]]="","",'[1]Formulario PPGR1'!#REF!)</f>
        <v>#REF!</v>
      </c>
      <c r="E351" s="131" t="e">
        <f>IF(Tabla1[[#This Row],[Código_Actividad]]="","",'[1]Formulario PPGR1'!#REF!)</f>
        <v>#REF!</v>
      </c>
      <c r="F351" s="131" t="e">
        <f>IF(Tabla1[[#This Row],[Código_Actividad]]="","",'[1]Formulario PPGR1'!#REF!)</f>
        <v>#REF!</v>
      </c>
      <c r="G351" s="132" t="s">
        <v>317</v>
      </c>
      <c r="H351" s="133" t="str">
        <f>IFERROR(VLOOKUP(Tabla1[[#This Row],[Código_Actividad]],'[1]Formulario PPGR2'!$H$8:$I$1048576,2,FALSE),"")</f>
        <v>Jornada de Salud bucodental</v>
      </c>
      <c r="I351" s="134">
        <f>IFERROR(VLOOKUP(Tabla1[[#This Row],[Código_Actividad]],[1]!Tabla2[[Código]:[Total de Acciones ]],15,FALSE),"")</f>
        <v>2</v>
      </c>
      <c r="J351" s="131" t="s">
        <v>731</v>
      </c>
      <c r="K351" s="131" t="str">
        <f>IFERROR(VLOOKUP($J351,[5]LSIns!$B$5:$C$45,2,FALSE),"")</f>
        <v>lsProductosQuimicos</v>
      </c>
      <c r="L351" s="133" t="s">
        <v>732</v>
      </c>
      <c r="M351" s="131" t="str">
        <f>IFERROR(VLOOKUP($L351,[6]Insumos!$C$2:$F$517,2,FALSE),"")</f>
        <v>galon</v>
      </c>
      <c r="N351" s="136">
        <v>2</v>
      </c>
      <c r="O351" s="139">
        <f>IFERROR(VLOOKUP($L351,[6]Insumos!$C$2:$F$517,3,FALSE),"")</f>
        <v>460.2</v>
      </c>
      <c r="P351" s="138">
        <f>+Tabla1[[#This Row],[Precio Unitario]]*Tabla1[[#This Row],[Cantidad de Insumos]]</f>
        <v>920.4</v>
      </c>
      <c r="Q351" s="140" t="str">
        <f>IFERROR(VLOOKUP($L351,[6]Insumos!$C$2:$F$517,4,FALSE),"")</f>
        <v>2.3.7.2.03</v>
      </c>
      <c r="R351" s="135" t="s">
        <v>670</v>
      </c>
    </row>
    <row r="352" spans="2:18" x14ac:dyDescent="0.25">
      <c r="B352" s="131" t="e">
        <f>IF(Tabla1[[#This Row],[Código_Actividad]]="","",CONCATENATE(Tabla1[[#This Row],[POA]],".",Tabla1[[#This Row],[SRS]],".",Tabla1[[#This Row],[AREA]],".",Tabla1[[#This Row],[TIPO]]))</f>
        <v>#REF!</v>
      </c>
      <c r="C352" s="131" t="e">
        <f>IF(Tabla1[[#This Row],[Código_Actividad]]="","",'[1]Formulario PPGR1'!#REF!)</f>
        <v>#REF!</v>
      </c>
      <c r="D352" s="131" t="e">
        <f>IF(Tabla1[[#This Row],[Código_Actividad]]="","",'[1]Formulario PPGR1'!#REF!)</f>
        <v>#REF!</v>
      </c>
      <c r="E352" s="131" t="e">
        <f>IF(Tabla1[[#This Row],[Código_Actividad]]="","",'[1]Formulario PPGR1'!#REF!)</f>
        <v>#REF!</v>
      </c>
      <c r="F352" s="131" t="e">
        <f>IF(Tabla1[[#This Row],[Código_Actividad]]="","",'[1]Formulario PPGR1'!#REF!)</f>
        <v>#REF!</v>
      </c>
      <c r="G352" s="132" t="s">
        <v>317</v>
      </c>
      <c r="H352" s="133" t="str">
        <f>IFERROR(VLOOKUP(Tabla1[[#This Row],[Código_Actividad]],'[1]Formulario PPGR2'!$H$8:$I$1048576,2,FALSE),"")</f>
        <v>Jornada de Salud bucodental</v>
      </c>
      <c r="I352" s="134">
        <f>IFERROR(VLOOKUP(Tabla1[[#This Row],[Código_Actividad]],[1]!Tabla2[[Código]:[Total de Acciones ]],15,FALSE),"")</f>
        <v>2</v>
      </c>
      <c r="J352" s="131" t="s">
        <v>733</v>
      </c>
      <c r="K352" s="131" t="str">
        <f>IFERROR(VLOOKUP($J352,[5]LSIns!$B$5:$C$45,2,FALSE),"")</f>
        <v>lsProductosMedicinalesH</v>
      </c>
      <c r="L352" s="133" t="s">
        <v>734</v>
      </c>
      <c r="M352" s="131" t="str">
        <f>IFERROR(VLOOKUP($L352,[6]Insumos!$C$2:$F$517,2,FALSE),"")</f>
        <v>unidad</v>
      </c>
      <c r="N352" s="136">
        <v>2</v>
      </c>
      <c r="O352" s="139">
        <f>IFERROR(VLOOKUP($L352,[6]Insumos!$C$2:$F$517,3,FALSE),"")</f>
        <v>939.75</v>
      </c>
      <c r="P352" s="138">
        <f>+Tabla1[[#This Row],[Precio Unitario]]*Tabla1[[#This Row],[Cantidad de Insumos]]</f>
        <v>1879.5</v>
      </c>
      <c r="Q352" s="140" t="str">
        <f>IFERROR(VLOOKUP($L352,[6]Insumos!$C$2:$F$517,4,FALSE),"")</f>
        <v>2.3.4.1.01</v>
      </c>
      <c r="R352" s="135" t="s">
        <v>670</v>
      </c>
    </row>
    <row r="353" spans="2:18" x14ac:dyDescent="0.25">
      <c r="B353" s="131" t="e">
        <f>IF(Tabla1[[#This Row],[Código_Actividad]]="","",CONCATENATE(Tabla1[[#This Row],[POA]],".",Tabla1[[#This Row],[SRS]],".",Tabla1[[#This Row],[AREA]],".",Tabla1[[#This Row],[TIPO]]))</f>
        <v>#REF!</v>
      </c>
      <c r="C353" s="131" t="e">
        <f>IF(Tabla1[[#This Row],[Código_Actividad]]="","",'[1]Formulario PPGR1'!#REF!)</f>
        <v>#REF!</v>
      </c>
      <c r="D353" s="131" t="e">
        <f>IF(Tabla1[[#This Row],[Código_Actividad]]="","",'[1]Formulario PPGR1'!#REF!)</f>
        <v>#REF!</v>
      </c>
      <c r="E353" s="131" t="e">
        <f>IF(Tabla1[[#This Row],[Código_Actividad]]="","",'[1]Formulario PPGR1'!#REF!)</f>
        <v>#REF!</v>
      </c>
      <c r="F353" s="131" t="e">
        <f>IF(Tabla1[[#This Row],[Código_Actividad]]="","",'[1]Formulario PPGR1'!#REF!)</f>
        <v>#REF!</v>
      </c>
      <c r="G353" s="132" t="s">
        <v>317</v>
      </c>
      <c r="H353" s="133" t="str">
        <f>IFERROR(VLOOKUP(Tabla1[[#This Row],[Código_Actividad]],'[1]Formulario PPGR2'!$H$8:$I$1048576,2,FALSE),"")</f>
        <v>Jornada de Salud bucodental</v>
      </c>
      <c r="I353" s="134">
        <f>IFERROR(VLOOKUP(Tabla1[[#This Row],[Código_Actividad]],[1]!Tabla2[[Código]:[Total de Acciones ]],15,FALSE),"")</f>
        <v>2</v>
      </c>
      <c r="J353" s="131" t="s">
        <v>733</v>
      </c>
      <c r="K353" s="131" t="str">
        <f>IFERROR(VLOOKUP($J353,[5]LSIns!$B$5:$C$45,2,FALSE),"")</f>
        <v>lsProductosMedicinalesH</v>
      </c>
      <c r="L353" s="133" t="s">
        <v>735</v>
      </c>
      <c r="M353" s="131" t="str">
        <f>IFERROR(VLOOKUP($L353,[6]Insumos!$C$2:$F$517,2,FALSE),"")</f>
        <v>unidad</v>
      </c>
      <c r="N353" s="136">
        <v>2</v>
      </c>
      <c r="O353" s="139">
        <f>IFERROR(VLOOKUP($L353,[6]Insumos!$C$2:$F$517,3,FALSE),"")</f>
        <v>590</v>
      </c>
      <c r="P353" s="138">
        <f>+Tabla1[[#This Row],[Precio Unitario]]*Tabla1[[#This Row],[Cantidad de Insumos]]</f>
        <v>1180</v>
      </c>
      <c r="Q353" s="140" t="str">
        <f>IFERROR(VLOOKUP($L353,[6]Insumos!$C$2:$F$517,4,FALSE),"")</f>
        <v>2.3.4.1.01</v>
      </c>
      <c r="R353" s="135" t="s">
        <v>670</v>
      </c>
    </row>
    <row r="354" spans="2:18" x14ac:dyDescent="0.25">
      <c r="B354" s="131" t="e">
        <f>IF(Tabla1[[#This Row],[Código_Actividad]]="","",CONCATENATE(Tabla1[[#This Row],[POA]],".",Tabla1[[#This Row],[SRS]],".",Tabla1[[#This Row],[AREA]],".",Tabla1[[#This Row],[TIPO]]))</f>
        <v>#REF!</v>
      </c>
      <c r="C354" s="131" t="e">
        <f>IF(Tabla1[[#This Row],[Código_Actividad]]="","",'[1]Formulario PPGR1'!#REF!)</f>
        <v>#REF!</v>
      </c>
      <c r="D354" s="131" t="e">
        <f>IF(Tabla1[[#This Row],[Código_Actividad]]="","",'[1]Formulario PPGR1'!#REF!)</f>
        <v>#REF!</v>
      </c>
      <c r="E354" s="131" t="e">
        <f>IF(Tabla1[[#This Row],[Código_Actividad]]="","",'[1]Formulario PPGR1'!#REF!)</f>
        <v>#REF!</v>
      </c>
      <c r="F354" s="131" t="e">
        <f>IF(Tabla1[[#This Row],[Código_Actividad]]="","",'[1]Formulario PPGR1'!#REF!)</f>
        <v>#REF!</v>
      </c>
      <c r="G354" s="132" t="s">
        <v>317</v>
      </c>
      <c r="H354" s="133" t="str">
        <f>IFERROR(VLOOKUP(Tabla1[[#This Row],[Código_Actividad]],'[1]Formulario PPGR2'!$H$8:$I$1048576,2,FALSE),"")</f>
        <v>Jornada de Salud bucodental</v>
      </c>
      <c r="I354" s="134">
        <f>IFERROR(VLOOKUP(Tabla1[[#This Row],[Código_Actividad]],[1]!Tabla2[[Código]:[Total de Acciones ]],15,FALSE),"")</f>
        <v>2</v>
      </c>
      <c r="J354" s="131" t="s">
        <v>733</v>
      </c>
      <c r="K354" s="131" t="str">
        <f>IFERROR(VLOOKUP($J354,[5]LSIns!$B$5:$C$45,2,FALSE),"")</f>
        <v>lsProductosMedicinalesH</v>
      </c>
      <c r="L354" s="133" t="s">
        <v>736</v>
      </c>
      <c r="M354" s="131" t="str">
        <f>IFERROR(VLOOKUP($L354,[6]Insumos!$C$2:$F$517,2,FALSE),"")</f>
        <v>unidad</v>
      </c>
      <c r="N354" s="136">
        <v>2</v>
      </c>
      <c r="O354" s="139">
        <f>IFERROR(VLOOKUP($L354,[6]Insumos!$C$2:$F$517,3,FALSE),"")</f>
        <v>414.75</v>
      </c>
      <c r="P354" s="138">
        <f>+Tabla1[[#This Row],[Precio Unitario]]*Tabla1[[#This Row],[Cantidad de Insumos]]</f>
        <v>829.5</v>
      </c>
      <c r="Q354" s="140" t="str">
        <f>IFERROR(VLOOKUP($L354,[6]Insumos!$C$2:$F$517,4,FALSE),"")</f>
        <v>2.3.4.1.01</v>
      </c>
      <c r="R354" s="135" t="s">
        <v>670</v>
      </c>
    </row>
    <row r="355" spans="2:18" x14ac:dyDescent="0.25">
      <c r="B355" s="131" t="e">
        <f>IF(Tabla1[[#This Row],[Código_Actividad]]="","",CONCATENATE(Tabla1[[#This Row],[POA]],".",Tabla1[[#This Row],[SRS]],".",Tabla1[[#This Row],[AREA]],".",Tabla1[[#This Row],[TIPO]]))</f>
        <v>#REF!</v>
      </c>
      <c r="C355" s="131" t="e">
        <f>IF(Tabla1[[#This Row],[Código_Actividad]]="","",'[1]Formulario PPGR1'!#REF!)</f>
        <v>#REF!</v>
      </c>
      <c r="D355" s="131" t="e">
        <f>IF(Tabla1[[#This Row],[Código_Actividad]]="","",'[1]Formulario PPGR1'!#REF!)</f>
        <v>#REF!</v>
      </c>
      <c r="E355" s="131" t="e">
        <f>IF(Tabla1[[#This Row],[Código_Actividad]]="","",'[1]Formulario PPGR1'!#REF!)</f>
        <v>#REF!</v>
      </c>
      <c r="F355" s="131" t="e">
        <f>IF(Tabla1[[#This Row],[Código_Actividad]]="","",'[1]Formulario PPGR1'!#REF!)</f>
        <v>#REF!</v>
      </c>
      <c r="G355" s="132" t="s">
        <v>317</v>
      </c>
      <c r="H355" s="133" t="str">
        <f>IFERROR(VLOOKUP(Tabla1[[#This Row],[Código_Actividad]],'[1]Formulario PPGR2'!$H$8:$I$1048576,2,FALSE),"")</f>
        <v>Jornada de Salud bucodental</v>
      </c>
      <c r="I355" s="134">
        <f>IFERROR(VLOOKUP(Tabla1[[#This Row],[Código_Actividad]],[1]!Tabla2[[Código]:[Total de Acciones ]],15,FALSE),"")</f>
        <v>2</v>
      </c>
      <c r="J355" s="131" t="s">
        <v>733</v>
      </c>
      <c r="K355" s="131" t="str">
        <f>IFERROR(VLOOKUP($J355,[5]LSIns!$B$5:$C$45,2,FALSE),"")</f>
        <v>lsProductosMedicinalesH</v>
      </c>
      <c r="L355" s="133" t="s">
        <v>737</v>
      </c>
      <c r="M355" s="131" t="str">
        <f>IFERROR(VLOOKUP($L355,[6]Insumos!$C$2:$F$517,2,FALSE),"")</f>
        <v>unidad</v>
      </c>
      <c r="N355" s="136">
        <v>2</v>
      </c>
      <c r="O355" s="139">
        <f>IFERROR(VLOOKUP($L355,[6]Insumos!$C$2:$F$517,3,FALSE),"")</f>
        <v>3669.75</v>
      </c>
      <c r="P355" s="138">
        <f>+Tabla1[[#This Row],[Precio Unitario]]*Tabla1[[#This Row],[Cantidad de Insumos]]</f>
        <v>7339.5</v>
      </c>
      <c r="Q355" s="140" t="str">
        <f>IFERROR(VLOOKUP($L355,[6]Insumos!$C$2:$F$517,4,FALSE),"")</f>
        <v>2.3.4.2.01</v>
      </c>
      <c r="R355" s="135" t="s">
        <v>670</v>
      </c>
    </row>
    <row r="356" spans="2:18" x14ac:dyDescent="0.25">
      <c r="B356" s="131" t="e">
        <f>IF(Tabla1[[#This Row],[Código_Actividad]]="","",CONCATENATE(Tabla1[[#This Row],[POA]],".",Tabla1[[#This Row],[SRS]],".",Tabla1[[#This Row],[AREA]],".",Tabla1[[#This Row],[TIPO]]))</f>
        <v>#REF!</v>
      </c>
      <c r="C356" s="131" t="e">
        <f>IF(Tabla1[[#This Row],[Código_Actividad]]="","",'[1]Formulario PPGR1'!#REF!)</f>
        <v>#REF!</v>
      </c>
      <c r="D356" s="131" t="e">
        <f>IF(Tabla1[[#This Row],[Código_Actividad]]="","",'[1]Formulario PPGR1'!#REF!)</f>
        <v>#REF!</v>
      </c>
      <c r="E356" s="131" t="e">
        <f>IF(Tabla1[[#This Row],[Código_Actividad]]="","",'[1]Formulario PPGR1'!#REF!)</f>
        <v>#REF!</v>
      </c>
      <c r="F356" s="131" t="e">
        <f>IF(Tabla1[[#This Row],[Código_Actividad]]="","",'[1]Formulario PPGR1'!#REF!)</f>
        <v>#REF!</v>
      </c>
      <c r="G356" s="132" t="s">
        <v>317</v>
      </c>
      <c r="H356" s="133" t="str">
        <f>IFERROR(VLOOKUP(Tabla1[[#This Row],[Código_Actividad]],'[1]Formulario PPGR2'!$H$8:$I$1048576,2,FALSE),"")</f>
        <v>Jornada de Salud bucodental</v>
      </c>
      <c r="I356" s="134">
        <f>IFERROR(VLOOKUP(Tabla1[[#This Row],[Código_Actividad]],[1]!Tabla2[[Código]:[Total de Acciones ]],15,FALSE),"")</f>
        <v>2</v>
      </c>
      <c r="J356" s="131" t="s">
        <v>733</v>
      </c>
      <c r="K356" s="131" t="str">
        <f>IFERROR(VLOOKUP($J356,[5]LSIns!$B$5:$C$45,2,FALSE),"")</f>
        <v>lsProductosMedicinalesH</v>
      </c>
      <c r="L356" s="133" t="s">
        <v>738</v>
      </c>
      <c r="M356" s="131" t="str">
        <f>IFERROR(VLOOKUP($L356,[6]Insumos!$C$2:$F$517,2,FALSE),"")</f>
        <v>tonelada</v>
      </c>
      <c r="N356" s="136">
        <v>4</v>
      </c>
      <c r="O356" s="139">
        <f>IFERROR(VLOOKUP($L356,[6]Insumos!$C$2:$F$517,3,FALSE),"")</f>
        <v>866.25</v>
      </c>
      <c r="P356" s="138">
        <f>+Tabla1[[#This Row],[Precio Unitario]]*Tabla1[[#This Row],[Cantidad de Insumos]]</f>
        <v>3465</v>
      </c>
      <c r="Q356" s="140" t="str">
        <f>IFERROR(VLOOKUP($L356,[6]Insumos!$C$2:$F$517,4,FALSE),"")</f>
        <v>2.3.4.2.01</v>
      </c>
      <c r="R356" s="135" t="s">
        <v>670</v>
      </c>
    </row>
    <row r="357" spans="2:18" x14ac:dyDescent="0.25">
      <c r="B357" s="131" t="e">
        <f>IF(Tabla1[[#This Row],[Código_Actividad]]="","",CONCATENATE(Tabla1[[#This Row],[POA]],".",Tabla1[[#This Row],[SRS]],".",Tabla1[[#This Row],[AREA]],".",Tabla1[[#This Row],[TIPO]]))</f>
        <v>#REF!</v>
      </c>
      <c r="C357" s="131" t="e">
        <f>IF(Tabla1[[#This Row],[Código_Actividad]]="","",'[1]Formulario PPGR1'!#REF!)</f>
        <v>#REF!</v>
      </c>
      <c r="D357" s="131" t="e">
        <f>IF(Tabla1[[#This Row],[Código_Actividad]]="","",'[1]Formulario PPGR1'!#REF!)</f>
        <v>#REF!</v>
      </c>
      <c r="E357" s="131" t="e">
        <f>IF(Tabla1[[#This Row],[Código_Actividad]]="","",'[1]Formulario PPGR1'!#REF!)</f>
        <v>#REF!</v>
      </c>
      <c r="F357" s="131" t="e">
        <f>IF(Tabla1[[#This Row],[Código_Actividad]]="","",'[1]Formulario PPGR1'!#REF!)</f>
        <v>#REF!</v>
      </c>
      <c r="G357" s="132" t="s">
        <v>317</v>
      </c>
      <c r="H357" s="133" t="str">
        <f>IFERROR(VLOOKUP(Tabla1[[#This Row],[Código_Actividad]],'[1]Formulario PPGR2'!$H$8:$I$1048576,2,FALSE),"")</f>
        <v>Jornada de Salud bucodental</v>
      </c>
      <c r="I357" s="134">
        <f>IFERROR(VLOOKUP(Tabla1[[#This Row],[Código_Actividad]],[1]!Tabla2[[Código]:[Total de Acciones ]],15,FALSE),"")</f>
        <v>2</v>
      </c>
      <c r="J357" s="131" t="s">
        <v>733</v>
      </c>
      <c r="K357" s="131" t="str">
        <f>IFERROR(VLOOKUP($J357,[5]LSIns!$B$5:$C$45,2,FALSE),"")</f>
        <v>lsProductosMedicinalesH</v>
      </c>
      <c r="L357" s="133" t="s">
        <v>739</v>
      </c>
      <c r="M357" s="131" t="str">
        <f>IFERROR(VLOOKUP($L357,[6]Insumos!$C$2:$F$517,2,FALSE),"")</f>
        <v>tonelada</v>
      </c>
      <c r="N357" s="136">
        <v>2</v>
      </c>
      <c r="O357" s="139">
        <f>IFERROR(VLOOKUP($L357,[6]Insumos!$C$2:$F$517,3,FALSE),"")</f>
        <v>489.40600000000001</v>
      </c>
      <c r="P357" s="138">
        <f>+Tabla1[[#This Row],[Precio Unitario]]*Tabla1[[#This Row],[Cantidad de Insumos]]</f>
        <v>978.81200000000001</v>
      </c>
      <c r="Q357" s="140" t="str">
        <f>IFERROR(VLOOKUP($L357,[6]Insumos!$C$2:$F$517,4,FALSE),"")</f>
        <v>2.3.4.2.01</v>
      </c>
      <c r="R357" s="135" t="s">
        <v>670</v>
      </c>
    </row>
    <row r="358" spans="2:18" x14ac:dyDescent="0.25">
      <c r="B358" s="131" t="e">
        <f>IF(Tabla1[[#This Row],[Código_Actividad]]="","",CONCATENATE(Tabla1[[#This Row],[POA]],".",Tabla1[[#This Row],[SRS]],".",Tabla1[[#This Row],[AREA]],".",Tabla1[[#This Row],[TIPO]]))</f>
        <v>#REF!</v>
      </c>
      <c r="C358" s="131" t="e">
        <f>IF(Tabla1[[#This Row],[Código_Actividad]]="","",'[1]Formulario PPGR1'!#REF!)</f>
        <v>#REF!</v>
      </c>
      <c r="D358" s="131" t="e">
        <f>IF(Tabla1[[#This Row],[Código_Actividad]]="","",'[1]Formulario PPGR1'!#REF!)</f>
        <v>#REF!</v>
      </c>
      <c r="E358" s="131" t="e">
        <f>IF(Tabla1[[#This Row],[Código_Actividad]]="","",'[1]Formulario PPGR1'!#REF!)</f>
        <v>#REF!</v>
      </c>
      <c r="F358" s="131" t="e">
        <f>IF(Tabla1[[#This Row],[Código_Actividad]]="","",'[1]Formulario PPGR1'!#REF!)</f>
        <v>#REF!</v>
      </c>
      <c r="G358" s="132" t="s">
        <v>317</v>
      </c>
      <c r="H358" s="133" t="str">
        <f>IFERROR(VLOOKUP(Tabla1[[#This Row],[Código_Actividad]],'[1]Formulario PPGR2'!$H$8:$I$1048576,2,FALSE),"")</f>
        <v>Jornada de Salud bucodental</v>
      </c>
      <c r="I358" s="134">
        <f>IFERROR(VLOOKUP(Tabla1[[#This Row],[Código_Actividad]],[1]!Tabla2[[Código]:[Total de Acciones ]],15,FALSE),"")</f>
        <v>2</v>
      </c>
      <c r="J358" s="131" t="s">
        <v>733</v>
      </c>
      <c r="K358" s="131" t="str">
        <f>IFERROR(VLOOKUP($J358,[5]LSIns!$B$5:$C$45,2,FALSE),"")</f>
        <v>lsProductosMedicinalesH</v>
      </c>
      <c r="L358" s="133" t="s">
        <v>740</v>
      </c>
      <c r="M358" s="131" t="str">
        <f>IFERROR(VLOOKUP($L358,[6]Insumos!$C$2:$F$517,2,FALSE),"")</f>
        <v>unidad</v>
      </c>
      <c r="N358" s="136">
        <v>2</v>
      </c>
      <c r="O358" s="139">
        <f>IFERROR(VLOOKUP($L358,[6]Insumos!$C$2:$F$517,3,FALSE),"")</f>
        <v>402.67669999999998</v>
      </c>
      <c r="P358" s="138">
        <f>+Tabla1[[#This Row],[Precio Unitario]]*Tabla1[[#This Row],[Cantidad de Insumos]]</f>
        <v>805.35339999999997</v>
      </c>
      <c r="Q358" s="140" t="str">
        <f>IFERROR(VLOOKUP($L358,[6]Insumos!$C$2:$F$517,4,FALSE),"")</f>
        <v>2.3.4.1.01</v>
      </c>
      <c r="R358" s="135" t="s">
        <v>670</v>
      </c>
    </row>
    <row r="359" spans="2:18" x14ac:dyDescent="0.25">
      <c r="B359" s="131" t="e">
        <f>IF(Tabla1[[#This Row],[Código_Actividad]]="","",CONCATENATE(Tabla1[[#This Row],[POA]],".",Tabla1[[#This Row],[SRS]],".",Tabla1[[#This Row],[AREA]],".",Tabla1[[#This Row],[TIPO]]))</f>
        <v>#REF!</v>
      </c>
      <c r="C359" s="131" t="e">
        <f>IF(Tabla1[[#This Row],[Código_Actividad]]="","",'[1]Formulario PPGR1'!#REF!)</f>
        <v>#REF!</v>
      </c>
      <c r="D359" s="131" t="e">
        <f>IF(Tabla1[[#This Row],[Código_Actividad]]="","",'[1]Formulario PPGR1'!#REF!)</f>
        <v>#REF!</v>
      </c>
      <c r="E359" s="131" t="e">
        <f>IF(Tabla1[[#This Row],[Código_Actividad]]="","",'[1]Formulario PPGR1'!#REF!)</f>
        <v>#REF!</v>
      </c>
      <c r="F359" s="131" t="e">
        <f>IF(Tabla1[[#This Row],[Código_Actividad]]="","",'[1]Formulario PPGR1'!#REF!)</f>
        <v>#REF!</v>
      </c>
      <c r="G359" s="132" t="s">
        <v>317</v>
      </c>
      <c r="H359" s="133" t="str">
        <f>IFERROR(VLOOKUP(Tabla1[[#This Row],[Código_Actividad]],'[1]Formulario PPGR2'!$H$8:$I$1048576,2,FALSE),"")</f>
        <v>Jornada de Salud bucodental</v>
      </c>
      <c r="I359" s="134">
        <f>IFERROR(VLOOKUP(Tabla1[[#This Row],[Código_Actividad]],[1]!Tabla2[[Código]:[Total de Acciones ]],15,FALSE),"")</f>
        <v>2</v>
      </c>
      <c r="J359" s="131" t="s">
        <v>741</v>
      </c>
      <c r="K359" s="131" t="str">
        <f>IFERROR(VLOOKUP($J359,[5]LSIns!$B$5:$C$45,2,FALSE),"")</f>
        <v>lsUtilesMenoresMQ</v>
      </c>
      <c r="L359" s="133" t="s">
        <v>742</v>
      </c>
      <c r="M359" s="131" t="str">
        <f>IFERROR(VLOOKUP($L359,[6]Insumos!$C$2:$F$517,2,FALSE),"")</f>
        <v>unidad</v>
      </c>
      <c r="N359" s="136">
        <v>2</v>
      </c>
      <c r="O359" s="139">
        <f>IFERROR(VLOOKUP($L359,[6]Insumos!$C$2:$F$517,3,FALSE),"")</f>
        <v>1300.95</v>
      </c>
      <c r="P359" s="138">
        <f>+Tabla1[[#This Row],[Precio Unitario]]*Tabla1[[#This Row],[Cantidad de Insumos]]</f>
        <v>2601.9</v>
      </c>
      <c r="Q359" s="140" t="str">
        <f>IFERROR(VLOOKUP($L359,[6]Insumos!$C$2:$F$517,4,FALSE),"")</f>
        <v>2.3.9.3.01</v>
      </c>
      <c r="R359" s="135" t="s">
        <v>670</v>
      </c>
    </row>
    <row r="360" spans="2:18" x14ac:dyDescent="0.25">
      <c r="B360" s="131" t="e">
        <f>IF(Tabla1[[#This Row],[Código_Actividad]]="","",CONCATENATE(Tabla1[[#This Row],[POA]],".",Tabla1[[#This Row],[SRS]],".",Tabla1[[#This Row],[AREA]],".",Tabla1[[#This Row],[TIPO]]))</f>
        <v>#REF!</v>
      </c>
      <c r="C360" s="131" t="e">
        <f>IF(Tabla1[[#This Row],[Código_Actividad]]="","",'[1]Formulario PPGR1'!#REF!)</f>
        <v>#REF!</v>
      </c>
      <c r="D360" s="131" t="e">
        <f>IF(Tabla1[[#This Row],[Código_Actividad]]="","",'[1]Formulario PPGR1'!#REF!)</f>
        <v>#REF!</v>
      </c>
      <c r="E360" s="131" t="e">
        <f>IF(Tabla1[[#This Row],[Código_Actividad]]="","",'[1]Formulario PPGR1'!#REF!)</f>
        <v>#REF!</v>
      </c>
      <c r="F360" s="131" t="e">
        <f>IF(Tabla1[[#This Row],[Código_Actividad]]="","",'[1]Formulario PPGR1'!#REF!)</f>
        <v>#REF!</v>
      </c>
      <c r="G360" s="132" t="s">
        <v>317</v>
      </c>
      <c r="H360" s="133" t="str">
        <f>IFERROR(VLOOKUP(Tabla1[[#This Row],[Código_Actividad]],'[1]Formulario PPGR2'!$H$8:$I$1048576,2,FALSE),"")</f>
        <v>Jornada de Salud bucodental</v>
      </c>
      <c r="I360" s="134">
        <f>IFERROR(VLOOKUP(Tabla1[[#This Row],[Código_Actividad]],[1]!Tabla2[[Código]:[Total de Acciones ]],15,FALSE),"")</f>
        <v>2</v>
      </c>
      <c r="J360" s="131" t="s">
        <v>741</v>
      </c>
      <c r="K360" s="131" t="str">
        <f>IFERROR(VLOOKUP($J360,[5]LSIns!$B$5:$C$45,2,FALSE),"")</f>
        <v>lsUtilesMenoresMQ</v>
      </c>
      <c r="L360" s="133" t="s">
        <v>743</v>
      </c>
      <c r="M360" s="131" t="str">
        <f>IFERROR(VLOOKUP($L360,[6]Insumos!$C$2:$F$517,2,FALSE),"")</f>
        <v>libra</v>
      </c>
      <c r="N360" s="136">
        <v>1</v>
      </c>
      <c r="O360" s="139">
        <f>IFERROR(VLOOKUP($L360,[6]Insumos!$C$2:$F$517,3,FALSE),"")</f>
        <v>148</v>
      </c>
      <c r="P360" s="138">
        <f>+Tabla1[[#This Row],[Precio Unitario]]*Tabla1[[#This Row],[Cantidad de Insumos]]</f>
        <v>148</v>
      </c>
      <c r="Q360" s="140" t="str">
        <f>IFERROR(VLOOKUP($L360,[6]Insumos!$C$2:$F$517,4,FALSE),"")</f>
        <v>2.3.9.3.01</v>
      </c>
      <c r="R360" s="135" t="s">
        <v>670</v>
      </c>
    </row>
    <row r="361" spans="2:18" x14ac:dyDescent="0.25">
      <c r="B361" s="131" t="e">
        <f>IF(Tabla1[[#This Row],[Código_Actividad]]="","",CONCATENATE(Tabla1[[#This Row],[POA]],".",Tabla1[[#This Row],[SRS]],".",Tabla1[[#This Row],[AREA]],".",Tabla1[[#This Row],[TIPO]]))</f>
        <v>#REF!</v>
      </c>
      <c r="C361" s="131" t="e">
        <f>IF(Tabla1[[#This Row],[Código_Actividad]]="","",'[1]Formulario PPGR1'!#REF!)</f>
        <v>#REF!</v>
      </c>
      <c r="D361" s="131" t="e">
        <f>IF(Tabla1[[#This Row],[Código_Actividad]]="","",'[1]Formulario PPGR1'!#REF!)</f>
        <v>#REF!</v>
      </c>
      <c r="E361" s="131" t="e">
        <f>IF(Tabla1[[#This Row],[Código_Actividad]]="","",'[1]Formulario PPGR1'!#REF!)</f>
        <v>#REF!</v>
      </c>
      <c r="F361" s="131" t="e">
        <f>IF(Tabla1[[#This Row],[Código_Actividad]]="","",'[1]Formulario PPGR1'!#REF!)</f>
        <v>#REF!</v>
      </c>
      <c r="G361" s="132" t="s">
        <v>317</v>
      </c>
      <c r="H361" s="133" t="str">
        <f>IFERROR(VLOOKUP(Tabla1[[#This Row],[Código_Actividad]],'[1]Formulario PPGR2'!$H$8:$I$1048576,2,FALSE),"")</f>
        <v>Jornada de Salud bucodental</v>
      </c>
      <c r="I361" s="134">
        <f>IFERROR(VLOOKUP(Tabla1[[#This Row],[Código_Actividad]],[1]!Tabla2[[Código]:[Total de Acciones ]],15,FALSE),"")</f>
        <v>2</v>
      </c>
      <c r="J361" s="131" t="s">
        <v>741</v>
      </c>
      <c r="K361" s="131" t="str">
        <f>IFERROR(VLOOKUP($J361,[5]LSIns!$B$5:$C$45,2,FALSE),"")</f>
        <v>lsUtilesMenoresMQ</v>
      </c>
      <c r="L361" s="133" t="s">
        <v>744</v>
      </c>
      <c r="M361" s="131" t="str">
        <f>IFERROR(VLOOKUP($L361,[6]Insumos!$C$2:$F$517,2,FALSE),"")</f>
        <v>unidad</v>
      </c>
      <c r="N361" s="136">
        <v>2</v>
      </c>
      <c r="O361" s="139">
        <f>IFERROR(VLOOKUP($L361,[6]Insumos!$C$2:$F$517,3,FALSE),"")</f>
        <v>299.72000000000003</v>
      </c>
      <c r="P361" s="138">
        <f>+Tabla1[[#This Row],[Precio Unitario]]*Tabla1[[#This Row],[Cantidad de Insumos]]</f>
        <v>599.44000000000005</v>
      </c>
      <c r="Q361" s="140" t="str">
        <f>IFERROR(VLOOKUP($L361,[6]Insumos!$C$2:$F$517,4,FALSE),"")</f>
        <v xml:space="preserve">2.3.9.3.01 </v>
      </c>
      <c r="R361" s="135" t="s">
        <v>670</v>
      </c>
    </row>
    <row r="362" spans="2:18" x14ac:dyDescent="0.25">
      <c r="B362" s="131" t="e">
        <f>IF(Tabla1[[#This Row],[Código_Actividad]]="","",CONCATENATE(Tabla1[[#This Row],[POA]],".",Tabla1[[#This Row],[SRS]],".",Tabla1[[#This Row],[AREA]],".",Tabla1[[#This Row],[TIPO]]))</f>
        <v>#REF!</v>
      </c>
      <c r="C362" s="131" t="e">
        <f>IF(Tabla1[[#This Row],[Código_Actividad]]="","",'[1]Formulario PPGR1'!#REF!)</f>
        <v>#REF!</v>
      </c>
      <c r="D362" s="131" t="e">
        <f>IF(Tabla1[[#This Row],[Código_Actividad]]="","",'[1]Formulario PPGR1'!#REF!)</f>
        <v>#REF!</v>
      </c>
      <c r="E362" s="131" t="e">
        <f>IF(Tabla1[[#This Row],[Código_Actividad]]="","",'[1]Formulario PPGR1'!#REF!)</f>
        <v>#REF!</v>
      </c>
      <c r="F362" s="131" t="e">
        <f>IF(Tabla1[[#This Row],[Código_Actividad]]="","",'[1]Formulario PPGR1'!#REF!)</f>
        <v>#REF!</v>
      </c>
      <c r="G362" s="132" t="s">
        <v>317</v>
      </c>
      <c r="H362" s="133" t="str">
        <f>IFERROR(VLOOKUP(Tabla1[[#This Row],[Código_Actividad]],'[1]Formulario PPGR2'!$H$8:$I$1048576,2,FALSE),"")</f>
        <v>Jornada de Salud bucodental</v>
      </c>
      <c r="I362" s="134">
        <f>IFERROR(VLOOKUP(Tabla1[[#This Row],[Código_Actividad]],[1]!Tabla2[[Código]:[Total de Acciones ]],15,FALSE),"")</f>
        <v>2</v>
      </c>
      <c r="J362" s="131" t="s">
        <v>741</v>
      </c>
      <c r="K362" s="131" t="str">
        <f>IFERROR(VLOOKUP($J362,[5]LSIns!$B$5:$C$45,2,FALSE),"")</f>
        <v>lsUtilesMenoresMQ</v>
      </c>
      <c r="L362" s="133" t="s">
        <v>745</v>
      </c>
      <c r="M362" s="131" t="str">
        <f>IFERROR(VLOOKUP($L362,[6]Insumos!$C$2:$F$517,2,FALSE),"")</f>
        <v>unidad</v>
      </c>
      <c r="N362" s="136">
        <v>2</v>
      </c>
      <c r="O362" s="139">
        <f>IFERROR(VLOOKUP($L362,[6]Insumos!$C$2:$F$517,3,FALSE),"")</f>
        <v>74.34</v>
      </c>
      <c r="P362" s="138">
        <f>+Tabla1[[#This Row],[Precio Unitario]]*Tabla1[[#This Row],[Cantidad de Insumos]]</f>
        <v>148.68</v>
      </c>
      <c r="Q362" s="140" t="str">
        <f>IFERROR(VLOOKUP($L362,[6]Insumos!$C$2:$F$517,4,FALSE),"")</f>
        <v>2.3.9.3.01</v>
      </c>
      <c r="R362" s="135" t="s">
        <v>670</v>
      </c>
    </row>
    <row r="363" spans="2:18" x14ac:dyDescent="0.25">
      <c r="B363" s="131" t="e">
        <f>IF(Tabla1[[#This Row],[Código_Actividad]]="","",CONCATENATE(Tabla1[[#This Row],[POA]],".",Tabla1[[#This Row],[SRS]],".",Tabla1[[#This Row],[AREA]],".",Tabla1[[#This Row],[TIPO]]))</f>
        <v>#REF!</v>
      </c>
      <c r="C363" s="131" t="e">
        <f>IF(Tabla1[[#This Row],[Código_Actividad]]="","",'[1]Formulario PPGR1'!#REF!)</f>
        <v>#REF!</v>
      </c>
      <c r="D363" s="131" t="e">
        <f>IF(Tabla1[[#This Row],[Código_Actividad]]="","",'[1]Formulario PPGR1'!#REF!)</f>
        <v>#REF!</v>
      </c>
      <c r="E363" s="131" t="e">
        <f>IF(Tabla1[[#This Row],[Código_Actividad]]="","",'[1]Formulario PPGR1'!#REF!)</f>
        <v>#REF!</v>
      </c>
      <c r="F363" s="131" t="e">
        <f>IF(Tabla1[[#This Row],[Código_Actividad]]="","",'[1]Formulario PPGR1'!#REF!)</f>
        <v>#REF!</v>
      </c>
      <c r="G363" s="132" t="s">
        <v>317</v>
      </c>
      <c r="H363" s="133" t="str">
        <f>IFERROR(VLOOKUP(Tabla1[[#This Row],[Código_Actividad]],'[1]Formulario PPGR2'!$H$8:$I$1048576,2,FALSE),"")</f>
        <v>Jornada de Salud bucodental</v>
      </c>
      <c r="I363" s="134">
        <f>IFERROR(VLOOKUP(Tabla1[[#This Row],[Código_Actividad]],[1]!Tabla2[[Código]:[Total de Acciones ]],15,FALSE),"")</f>
        <v>2</v>
      </c>
      <c r="J363" s="131" t="s">
        <v>741</v>
      </c>
      <c r="K363" s="131" t="str">
        <f>IFERROR(VLOOKUP($J363,[5]LSIns!$B$5:$C$45,2,FALSE),"")</f>
        <v>lsUtilesMenoresMQ</v>
      </c>
      <c r="L363" s="133" t="s">
        <v>746</v>
      </c>
      <c r="M363" s="131" t="str">
        <f>IFERROR(VLOOKUP($L363,[6]Insumos!$C$2:$F$517,2,FALSE),"")</f>
        <v>unidad</v>
      </c>
      <c r="N363" s="136">
        <v>5</v>
      </c>
      <c r="O363" s="139">
        <f>IFERROR(VLOOKUP($L363,[6]Insumos!$C$2:$F$517,3,FALSE),"")</f>
        <v>52.4983</v>
      </c>
      <c r="P363" s="138">
        <f>+Tabla1[[#This Row],[Precio Unitario]]*Tabla1[[#This Row],[Cantidad de Insumos]]</f>
        <v>262.49149999999997</v>
      </c>
      <c r="Q363" s="140" t="str">
        <f>IFERROR(VLOOKUP($L363,[6]Insumos!$C$2:$F$517,4,FALSE),"")</f>
        <v>2.3.9.3.01</v>
      </c>
      <c r="R363" s="135" t="s">
        <v>670</v>
      </c>
    </row>
    <row r="364" spans="2:18" x14ac:dyDescent="0.25">
      <c r="B364" s="131" t="e">
        <f>IF(Tabla1[[#This Row],[Código_Actividad]]="","",CONCATENATE(Tabla1[[#This Row],[POA]],".",Tabla1[[#This Row],[SRS]],".",Tabla1[[#This Row],[AREA]],".",Tabla1[[#This Row],[TIPO]]))</f>
        <v>#REF!</v>
      </c>
      <c r="C364" s="131" t="e">
        <f>IF(Tabla1[[#This Row],[Código_Actividad]]="","",'[1]Formulario PPGR1'!#REF!)</f>
        <v>#REF!</v>
      </c>
      <c r="D364" s="131" t="e">
        <f>IF(Tabla1[[#This Row],[Código_Actividad]]="","",'[1]Formulario PPGR1'!#REF!)</f>
        <v>#REF!</v>
      </c>
      <c r="E364" s="131" t="e">
        <f>IF(Tabla1[[#This Row],[Código_Actividad]]="","",'[1]Formulario PPGR1'!#REF!)</f>
        <v>#REF!</v>
      </c>
      <c r="F364" s="131" t="e">
        <f>IF(Tabla1[[#This Row],[Código_Actividad]]="","",'[1]Formulario PPGR1'!#REF!)</f>
        <v>#REF!</v>
      </c>
      <c r="G364" s="132" t="s">
        <v>317</v>
      </c>
      <c r="H364" s="133" t="str">
        <f>IFERROR(VLOOKUP(Tabla1[[#This Row],[Código_Actividad]],'[1]Formulario PPGR2'!$H$8:$I$1048576,2,FALSE),"")</f>
        <v>Jornada de Salud bucodental</v>
      </c>
      <c r="I364" s="134">
        <f>IFERROR(VLOOKUP(Tabla1[[#This Row],[Código_Actividad]],[1]!Tabla2[[Código]:[Total de Acciones ]],15,FALSE),"")</f>
        <v>2</v>
      </c>
      <c r="J364" s="131" t="s">
        <v>741</v>
      </c>
      <c r="K364" s="131" t="str">
        <f>IFERROR(VLOOKUP($J364,[5]LSIns!$B$5:$C$45,2,FALSE),"")</f>
        <v>lsUtilesMenoresMQ</v>
      </c>
      <c r="L364" s="133" t="s">
        <v>747</v>
      </c>
      <c r="M364" s="131" t="str">
        <f>IFERROR(VLOOKUP($L364,[6]Insumos!$C$2:$F$517,2,FALSE),"")</f>
        <v>unidad</v>
      </c>
      <c r="N364" s="136">
        <v>5</v>
      </c>
      <c r="O364" s="139">
        <f>IFERROR(VLOOKUP($L364,[6]Insumos!$C$2:$F$517,3,FALSE),"")</f>
        <v>94.352699999999999</v>
      </c>
      <c r="P364" s="138">
        <f>+Tabla1[[#This Row],[Precio Unitario]]*Tabla1[[#This Row],[Cantidad de Insumos]]</f>
        <v>471.76350000000002</v>
      </c>
      <c r="Q364" s="140" t="str">
        <f>IFERROR(VLOOKUP($L364,[6]Insumos!$C$2:$F$517,4,FALSE),"")</f>
        <v>2.3.9.3.01</v>
      </c>
      <c r="R364" s="135" t="s">
        <v>670</v>
      </c>
    </row>
    <row r="365" spans="2:18" x14ac:dyDescent="0.25">
      <c r="B365" s="131" t="e">
        <f>IF(Tabla1[[#This Row],[Código_Actividad]]="","",CONCATENATE(Tabla1[[#This Row],[POA]],".",Tabla1[[#This Row],[SRS]],".",Tabla1[[#This Row],[AREA]],".",Tabla1[[#This Row],[TIPO]]))</f>
        <v>#REF!</v>
      </c>
      <c r="C365" s="131" t="e">
        <f>IF(Tabla1[[#This Row],[Código_Actividad]]="","",'[1]Formulario PPGR1'!#REF!)</f>
        <v>#REF!</v>
      </c>
      <c r="D365" s="131" t="e">
        <f>IF(Tabla1[[#This Row],[Código_Actividad]]="","",'[1]Formulario PPGR1'!#REF!)</f>
        <v>#REF!</v>
      </c>
      <c r="E365" s="131" t="e">
        <f>IF(Tabla1[[#This Row],[Código_Actividad]]="","",'[1]Formulario PPGR1'!#REF!)</f>
        <v>#REF!</v>
      </c>
      <c r="F365" s="131" t="e">
        <f>IF(Tabla1[[#This Row],[Código_Actividad]]="","",'[1]Formulario PPGR1'!#REF!)</f>
        <v>#REF!</v>
      </c>
      <c r="G365" s="132" t="s">
        <v>317</v>
      </c>
      <c r="H365" s="133" t="str">
        <f>IFERROR(VLOOKUP(Tabla1[[#This Row],[Código_Actividad]],'[1]Formulario PPGR2'!$H$8:$I$1048576,2,FALSE),"")</f>
        <v>Jornada de Salud bucodental</v>
      </c>
      <c r="I365" s="134">
        <f>IFERROR(VLOOKUP(Tabla1[[#This Row],[Código_Actividad]],[1]!Tabla2[[Código]:[Total de Acciones ]],15,FALSE),"")</f>
        <v>2</v>
      </c>
      <c r="J365" s="131" t="s">
        <v>741</v>
      </c>
      <c r="K365" s="131" t="str">
        <f>IFERROR(VLOOKUP($J365,[5]LSIns!$B$5:$C$45,2,FALSE),"")</f>
        <v>lsUtilesMenoresMQ</v>
      </c>
      <c r="L365" s="133" t="s">
        <v>748</v>
      </c>
      <c r="M365" s="131" t="str">
        <f>IFERROR(VLOOKUP($L365,[6]Insumos!$C$2:$F$517,2,FALSE),"")</f>
        <v>unidad</v>
      </c>
      <c r="N365" s="136">
        <v>5</v>
      </c>
      <c r="O365" s="139">
        <f>IFERROR(VLOOKUP($L365,[6]Insumos!$C$2:$F$517,3,FALSE),"")</f>
        <v>94.352699999999999</v>
      </c>
      <c r="P365" s="138">
        <f>+Tabla1[[#This Row],[Precio Unitario]]*Tabla1[[#This Row],[Cantidad de Insumos]]</f>
        <v>471.76350000000002</v>
      </c>
      <c r="Q365" s="140" t="str">
        <f>IFERROR(VLOOKUP($L365,[6]Insumos!$C$2:$F$517,4,FALSE),"")</f>
        <v>2.3.9.3.01</v>
      </c>
      <c r="R365" s="135" t="s">
        <v>670</v>
      </c>
    </row>
    <row r="366" spans="2:18" x14ac:dyDescent="0.25">
      <c r="B366" s="131" t="e">
        <f>IF(Tabla1[[#This Row],[Código_Actividad]]="","",CONCATENATE(Tabla1[[#This Row],[POA]],".",Tabla1[[#This Row],[SRS]],".",Tabla1[[#This Row],[AREA]],".",Tabla1[[#This Row],[TIPO]]))</f>
        <v>#REF!</v>
      </c>
      <c r="C366" s="131" t="e">
        <f>IF(Tabla1[[#This Row],[Código_Actividad]]="","",'[1]Formulario PPGR1'!#REF!)</f>
        <v>#REF!</v>
      </c>
      <c r="D366" s="131" t="e">
        <f>IF(Tabla1[[#This Row],[Código_Actividad]]="","",'[1]Formulario PPGR1'!#REF!)</f>
        <v>#REF!</v>
      </c>
      <c r="E366" s="131" t="e">
        <f>IF(Tabla1[[#This Row],[Código_Actividad]]="","",'[1]Formulario PPGR1'!#REF!)</f>
        <v>#REF!</v>
      </c>
      <c r="F366" s="131" t="e">
        <f>IF(Tabla1[[#This Row],[Código_Actividad]]="","",'[1]Formulario PPGR1'!#REF!)</f>
        <v>#REF!</v>
      </c>
      <c r="G366" s="132" t="s">
        <v>317</v>
      </c>
      <c r="H366" s="133" t="str">
        <f>IFERROR(VLOOKUP(Tabla1[[#This Row],[Código_Actividad]],'[1]Formulario PPGR2'!$H$8:$I$1048576,2,FALSE),"")</f>
        <v>Jornada de Salud bucodental</v>
      </c>
      <c r="I366" s="134">
        <f>IFERROR(VLOOKUP(Tabla1[[#This Row],[Código_Actividad]],[1]!Tabla2[[Código]:[Total de Acciones ]],15,FALSE),"")</f>
        <v>2</v>
      </c>
      <c r="J366" s="131" t="s">
        <v>741</v>
      </c>
      <c r="K366" s="131" t="str">
        <f>IFERROR(VLOOKUP($J366,[5]LSIns!$B$5:$C$45,2,FALSE),"")</f>
        <v>lsUtilesMenoresMQ</v>
      </c>
      <c r="L366" s="133" t="s">
        <v>749</v>
      </c>
      <c r="M366" s="131" t="str">
        <f>IFERROR(VLOOKUP($L366,[6]Insumos!$C$2:$F$517,2,FALSE),"")</f>
        <v>unidad</v>
      </c>
      <c r="N366" s="136">
        <v>1</v>
      </c>
      <c r="O366" s="139">
        <f>IFERROR(VLOOKUP($L366,[6]Insumos!$C$2:$F$517,3,FALSE),"")</f>
        <v>78.75</v>
      </c>
      <c r="P366" s="138">
        <f>+Tabla1[[#This Row],[Precio Unitario]]*Tabla1[[#This Row],[Cantidad de Insumos]]</f>
        <v>78.75</v>
      </c>
      <c r="Q366" s="140" t="str">
        <f>IFERROR(VLOOKUP($L366,[6]Insumos!$C$2:$F$517,4,FALSE),"")</f>
        <v xml:space="preserve">2.3.9.3.01 </v>
      </c>
      <c r="R366" s="135" t="s">
        <v>670</v>
      </c>
    </row>
    <row r="367" spans="2:18" x14ac:dyDescent="0.25">
      <c r="B367" s="131" t="e">
        <f>IF(Tabla1[[#This Row],[Código_Actividad]]="","",CONCATENATE(Tabla1[[#This Row],[POA]],".",Tabla1[[#This Row],[SRS]],".",Tabla1[[#This Row],[AREA]],".",Tabla1[[#This Row],[TIPO]]))</f>
        <v>#REF!</v>
      </c>
      <c r="C367" s="131" t="e">
        <f>IF(Tabla1[[#This Row],[Código_Actividad]]="","",'[1]Formulario PPGR1'!#REF!)</f>
        <v>#REF!</v>
      </c>
      <c r="D367" s="131" t="e">
        <f>IF(Tabla1[[#This Row],[Código_Actividad]]="","",'[1]Formulario PPGR1'!#REF!)</f>
        <v>#REF!</v>
      </c>
      <c r="E367" s="131" t="e">
        <f>IF(Tabla1[[#This Row],[Código_Actividad]]="","",'[1]Formulario PPGR1'!#REF!)</f>
        <v>#REF!</v>
      </c>
      <c r="F367" s="131" t="e">
        <f>IF(Tabla1[[#This Row],[Código_Actividad]]="","",'[1]Formulario PPGR1'!#REF!)</f>
        <v>#REF!</v>
      </c>
      <c r="G367" s="132" t="s">
        <v>317</v>
      </c>
      <c r="H367" s="133" t="str">
        <f>IFERROR(VLOOKUP(Tabla1[[#This Row],[Código_Actividad]],'[1]Formulario PPGR2'!$H$8:$I$1048576,2,FALSE),"")</f>
        <v>Jornada de Salud bucodental</v>
      </c>
      <c r="I367" s="134">
        <f>IFERROR(VLOOKUP(Tabla1[[#This Row],[Código_Actividad]],[1]!Tabla2[[Código]:[Total de Acciones ]],15,FALSE),"")</f>
        <v>2</v>
      </c>
      <c r="J367" s="131" t="s">
        <v>741</v>
      </c>
      <c r="K367" s="131" t="str">
        <f>IFERROR(VLOOKUP($J367,[5]LSIns!$B$5:$C$45,2,FALSE),"")</f>
        <v>lsUtilesMenoresMQ</v>
      </c>
      <c r="L367" s="133" t="s">
        <v>750</v>
      </c>
      <c r="M367" s="131" t="str">
        <f>IFERROR(VLOOKUP($L367,[6]Insumos!$C$2:$F$517,2,FALSE),"")</f>
        <v>unidad</v>
      </c>
      <c r="N367" s="136">
        <v>1</v>
      </c>
      <c r="O367" s="139">
        <f>IFERROR(VLOOKUP($L367,[6]Insumos!$C$2:$F$517,3,FALSE),"")</f>
        <v>723.70500000000004</v>
      </c>
      <c r="P367" s="138">
        <f>+Tabla1[[#This Row],[Precio Unitario]]*Tabla1[[#This Row],[Cantidad de Insumos]]</f>
        <v>723.70500000000004</v>
      </c>
      <c r="Q367" s="140" t="str">
        <f>IFERROR(VLOOKUP($L367,[6]Insumos!$C$2:$F$517,4,FALSE),"")</f>
        <v xml:space="preserve">2.3.9.3.01 </v>
      </c>
      <c r="R367" s="135" t="s">
        <v>670</v>
      </c>
    </row>
    <row r="368" spans="2:18" x14ac:dyDescent="0.25">
      <c r="B368" s="131" t="e">
        <f>IF(Tabla1[[#This Row],[Código_Actividad]]="","",CONCATENATE(Tabla1[[#This Row],[POA]],".",Tabla1[[#This Row],[SRS]],".",Tabla1[[#This Row],[AREA]],".",Tabla1[[#This Row],[TIPO]]))</f>
        <v>#REF!</v>
      </c>
      <c r="C368" s="131" t="e">
        <f>IF(Tabla1[[#This Row],[Código_Actividad]]="","",'[1]Formulario PPGR1'!#REF!)</f>
        <v>#REF!</v>
      </c>
      <c r="D368" s="131" t="e">
        <f>IF(Tabla1[[#This Row],[Código_Actividad]]="","",'[1]Formulario PPGR1'!#REF!)</f>
        <v>#REF!</v>
      </c>
      <c r="E368" s="131" t="e">
        <f>IF(Tabla1[[#This Row],[Código_Actividad]]="","",'[1]Formulario PPGR1'!#REF!)</f>
        <v>#REF!</v>
      </c>
      <c r="F368" s="131" t="e">
        <f>IF(Tabla1[[#This Row],[Código_Actividad]]="","",'[1]Formulario PPGR1'!#REF!)</f>
        <v>#REF!</v>
      </c>
      <c r="G368" s="132" t="s">
        <v>317</v>
      </c>
      <c r="H368" s="133" t="str">
        <f>IFERROR(VLOOKUP(Tabla1[[#This Row],[Código_Actividad]],'[1]Formulario PPGR2'!$H$8:$I$1048576,2,FALSE),"")</f>
        <v>Jornada de Salud bucodental</v>
      </c>
      <c r="I368" s="134">
        <f>IFERROR(VLOOKUP(Tabla1[[#This Row],[Código_Actividad]],[1]!Tabla2[[Código]:[Total de Acciones ]],15,FALSE),"")</f>
        <v>2</v>
      </c>
      <c r="J368" s="131" t="s">
        <v>741</v>
      </c>
      <c r="K368" s="131" t="str">
        <f>IFERROR(VLOOKUP($J368,[5]LSIns!$B$5:$C$45,2,FALSE),"")</f>
        <v>lsUtilesMenoresMQ</v>
      </c>
      <c r="L368" s="133" t="s">
        <v>751</v>
      </c>
      <c r="M368" s="131" t="str">
        <f>IFERROR(VLOOKUP($L368,[6]Insumos!$C$2:$F$517,2,FALSE),"")</f>
        <v>unidad</v>
      </c>
      <c r="N368" s="136">
        <v>1</v>
      </c>
      <c r="O368" s="139">
        <f>IFERROR(VLOOKUP($L368,[6]Insumos!$C$2:$F$517,3,FALSE),"")</f>
        <v>433.65</v>
      </c>
      <c r="P368" s="138">
        <f>+Tabla1[[#This Row],[Precio Unitario]]*Tabla1[[#This Row],[Cantidad de Insumos]]</f>
        <v>433.65</v>
      </c>
      <c r="Q368" s="140" t="str">
        <f>IFERROR(VLOOKUP($L368,[6]Insumos!$C$2:$F$517,4,FALSE),"")</f>
        <v xml:space="preserve">2.3.9.3.01 </v>
      </c>
      <c r="R368" s="135" t="s">
        <v>670</v>
      </c>
    </row>
    <row r="369" spans="2:18" x14ac:dyDescent="0.25">
      <c r="B369" s="131" t="e">
        <f>IF(Tabla1[[#This Row],[Código_Actividad]]="","",CONCATENATE(Tabla1[[#This Row],[POA]],".",Tabla1[[#This Row],[SRS]],".",Tabla1[[#This Row],[AREA]],".",Tabla1[[#This Row],[TIPO]]))</f>
        <v>#REF!</v>
      </c>
      <c r="C369" s="131" t="e">
        <f>IF(Tabla1[[#This Row],[Código_Actividad]]="","",'[1]Formulario PPGR1'!#REF!)</f>
        <v>#REF!</v>
      </c>
      <c r="D369" s="131" t="e">
        <f>IF(Tabla1[[#This Row],[Código_Actividad]]="","",'[1]Formulario PPGR1'!#REF!)</f>
        <v>#REF!</v>
      </c>
      <c r="E369" s="131" t="e">
        <f>IF(Tabla1[[#This Row],[Código_Actividad]]="","",'[1]Formulario PPGR1'!#REF!)</f>
        <v>#REF!</v>
      </c>
      <c r="F369" s="131" t="e">
        <f>IF(Tabla1[[#This Row],[Código_Actividad]]="","",'[1]Formulario PPGR1'!#REF!)</f>
        <v>#REF!</v>
      </c>
      <c r="G369" s="132" t="s">
        <v>317</v>
      </c>
      <c r="H369" s="133" t="str">
        <f>IFERROR(VLOOKUP(Tabla1[[#This Row],[Código_Actividad]],'[1]Formulario PPGR2'!$H$8:$I$1048576,2,FALSE),"")</f>
        <v>Jornada de Salud bucodental</v>
      </c>
      <c r="I369" s="134">
        <f>IFERROR(VLOOKUP(Tabla1[[#This Row],[Código_Actividad]],[1]!Tabla2[[Código]:[Total de Acciones ]],15,FALSE),"")</f>
        <v>2</v>
      </c>
      <c r="J369" s="131" t="s">
        <v>741</v>
      </c>
      <c r="K369" s="131" t="str">
        <f>IFERROR(VLOOKUP($J369,[5]LSIns!$B$5:$C$45,2,FALSE),"")</f>
        <v>lsUtilesMenoresMQ</v>
      </c>
      <c r="L369" s="133" t="s">
        <v>752</v>
      </c>
      <c r="M369" s="131" t="str">
        <f>IFERROR(VLOOKUP($L369,[6]Insumos!$C$2:$F$517,2,FALSE),"")</f>
        <v>tonelada</v>
      </c>
      <c r="N369" s="136">
        <v>2</v>
      </c>
      <c r="O369" s="139">
        <f>IFERROR(VLOOKUP($L369,[6]Insumos!$C$2:$F$517,3,FALSE),"")</f>
        <v>183.75</v>
      </c>
      <c r="P369" s="138">
        <f>+Tabla1[[#This Row],[Precio Unitario]]*Tabla1[[#This Row],[Cantidad de Insumos]]</f>
        <v>367.5</v>
      </c>
      <c r="Q369" s="140" t="str">
        <f>IFERROR(VLOOKUP($L369,[6]Insumos!$C$2:$F$517,4,FALSE),"")</f>
        <v>2.3.9.3.01</v>
      </c>
      <c r="R369" s="135" t="s">
        <v>670</v>
      </c>
    </row>
    <row r="370" spans="2:18" x14ac:dyDescent="0.25">
      <c r="B370" s="131" t="e">
        <f>IF(Tabla1[[#This Row],[Código_Actividad]]="","",CONCATENATE(Tabla1[[#This Row],[POA]],".",Tabla1[[#This Row],[SRS]],".",Tabla1[[#This Row],[AREA]],".",Tabla1[[#This Row],[TIPO]]))</f>
        <v>#REF!</v>
      </c>
      <c r="C370" s="131" t="e">
        <f>IF(Tabla1[[#This Row],[Código_Actividad]]="","",'[1]Formulario PPGR1'!#REF!)</f>
        <v>#REF!</v>
      </c>
      <c r="D370" s="131" t="e">
        <f>IF(Tabla1[[#This Row],[Código_Actividad]]="","",'[1]Formulario PPGR1'!#REF!)</f>
        <v>#REF!</v>
      </c>
      <c r="E370" s="131" t="e">
        <f>IF(Tabla1[[#This Row],[Código_Actividad]]="","",'[1]Formulario PPGR1'!#REF!)</f>
        <v>#REF!</v>
      </c>
      <c r="F370" s="131" t="e">
        <f>IF(Tabla1[[#This Row],[Código_Actividad]]="","",'[1]Formulario PPGR1'!#REF!)</f>
        <v>#REF!</v>
      </c>
      <c r="G370" s="132" t="s">
        <v>317</v>
      </c>
      <c r="H370" s="133" t="str">
        <f>IFERROR(VLOOKUP(Tabla1[[#This Row],[Código_Actividad]],'[1]Formulario PPGR2'!$H$8:$I$1048576,2,FALSE),"")</f>
        <v>Jornada de Salud bucodental</v>
      </c>
      <c r="I370" s="134">
        <f>IFERROR(VLOOKUP(Tabla1[[#This Row],[Código_Actividad]],[1]!Tabla2[[Código]:[Total de Acciones ]],15,FALSE),"")</f>
        <v>2</v>
      </c>
      <c r="J370" s="131" t="s">
        <v>741</v>
      </c>
      <c r="K370" s="131" t="str">
        <f>IFERROR(VLOOKUP($J370,[5]LSIns!$B$5:$C$45,2,FALSE),"")</f>
        <v>lsUtilesMenoresMQ</v>
      </c>
      <c r="L370" s="133" t="s">
        <v>753</v>
      </c>
      <c r="M370" s="131" t="str">
        <f>IFERROR(VLOOKUP($L370,[6]Insumos!$C$2:$F$517,2,FALSE),"")</f>
        <v>unidad</v>
      </c>
      <c r="N370" s="136">
        <v>1</v>
      </c>
      <c r="O370" s="139">
        <f>IFERROR(VLOOKUP($L370,[6]Insumos!$C$2:$F$517,3,FALSE),"")</f>
        <v>3422</v>
      </c>
      <c r="P370" s="138">
        <f>+Tabla1[[#This Row],[Precio Unitario]]*Tabla1[[#This Row],[Cantidad de Insumos]]</f>
        <v>3422</v>
      </c>
      <c r="Q370" s="140" t="str">
        <f>IFERROR(VLOOKUP($L370,[6]Insumos!$C$2:$F$517,4,FALSE),"")</f>
        <v>2.3.9.3.01</v>
      </c>
      <c r="R370" s="135" t="s">
        <v>670</v>
      </c>
    </row>
    <row r="371" spans="2:18" ht="25.5" x14ac:dyDescent="0.25">
      <c r="B371" s="131" t="e">
        <f>IF(Tabla1[[#This Row],[Código_Actividad]]="","",CONCATENATE(Tabla1[[#This Row],[POA]],".",Tabla1[[#This Row],[SRS]],".",Tabla1[[#This Row],[AREA]],".",Tabla1[[#This Row],[TIPO]]))</f>
        <v>#REF!</v>
      </c>
      <c r="C371" s="131" t="e">
        <f>IF(Tabla1[[#This Row],[Código_Actividad]]="","",'[1]Formulario PPGR1'!#REF!)</f>
        <v>#REF!</v>
      </c>
      <c r="D371" s="131" t="e">
        <f>IF(Tabla1[[#This Row],[Código_Actividad]]="","",'[1]Formulario PPGR1'!#REF!)</f>
        <v>#REF!</v>
      </c>
      <c r="E371" s="131" t="e">
        <f>IF(Tabla1[[#This Row],[Código_Actividad]]="","",'[1]Formulario PPGR1'!#REF!)</f>
        <v>#REF!</v>
      </c>
      <c r="F371" s="131" t="e">
        <f>IF(Tabla1[[#This Row],[Código_Actividad]]="","",'[1]Formulario PPGR1'!#REF!)</f>
        <v>#REF!</v>
      </c>
      <c r="G371" s="132" t="s">
        <v>374</v>
      </c>
      <c r="H371" s="133" t="str">
        <f>IFERROR(VLOOKUP(Tabla1[[#This Row],[Código_Actividad]],'[1]Formulario PPGR2'!$H$8:$I$1048576,2,FALSE),"")</f>
        <v>Conformación de circulos de Adolescentes en la comunidad</v>
      </c>
      <c r="I371" s="134">
        <f>IFERROR(VLOOKUP(Tabla1[[#This Row],[Código_Actividad]],[1]!Tabla2[[Código]:[Total de Acciones ]],15,FALSE),"")</f>
        <v>1</v>
      </c>
      <c r="J371" s="131" t="s">
        <v>673</v>
      </c>
      <c r="K371" s="131" t="str">
        <f>IFERROR(VLOOKUP($J371,[5]LSIns!$B$5:$C$45,2,FALSE),"")</f>
        <v>lsAlimentosyBebidas</v>
      </c>
      <c r="L371" s="133" t="s">
        <v>709</v>
      </c>
      <c r="M371" s="131" t="str">
        <f>IFERROR(VLOOKUP($L371,[6]Insumos!$C$2:$F$517,2,FALSE),"")</f>
        <v>unidad</v>
      </c>
      <c r="N371" s="136">
        <v>1</v>
      </c>
      <c r="O371" s="139">
        <f>IFERROR(VLOOKUP($L371,[6]Insumos!$C$2:$F$517,3,FALSE),"")</f>
        <v>10133.5</v>
      </c>
      <c r="P371" s="138">
        <f>+Tabla1[[#This Row],[Precio Unitario]]*Tabla1[[#This Row],[Cantidad de Insumos]]</f>
        <v>10133.5</v>
      </c>
      <c r="Q371" s="140" t="str">
        <f>IFERROR(VLOOKUP($L371,[6]Insumos!$C$2:$F$517,4,FALSE),"")</f>
        <v>2.3.1.1.01</v>
      </c>
      <c r="R371" s="135" t="s">
        <v>670</v>
      </c>
    </row>
    <row r="372" spans="2:18" x14ac:dyDescent="0.25">
      <c r="B372" s="131" t="e">
        <f>IF(Tabla1[[#This Row],[Código_Actividad]]="","",CONCATENATE(Tabla1[[#This Row],[POA]],".",Tabla1[[#This Row],[SRS]],".",Tabla1[[#This Row],[AREA]],".",Tabla1[[#This Row],[TIPO]]))</f>
        <v>#REF!</v>
      </c>
      <c r="C372" s="131" t="e">
        <f>IF(Tabla1[[#This Row],[Código_Actividad]]="","",'[1]Formulario PPGR1'!#REF!)</f>
        <v>#REF!</v>
      </c>
      <c r="D372" s="131" t="e">
        <f>IF(Tabla1[[#This Row],[Código_Actividad]]="","",'[1]Formulario PPGR1'!#REF!)</f>
        <v>#REF!</v>
      </c>
      <c r="E372" s="131" t="e">
        <f>IF(Tabla1[[#This Row],[Código_Actividad]]="","",'[1]Formulario PPGR1'!#REF!)</f>
        <v>#REF!</v>
      </c>
      <c r="F372" s="131" t="e">
        <f>IF(Tabla1[[#This Row],[Código_Actividad]]="","",'[1]Formulario PPGR1'!#REF!)</f>
        <v>#REF!</v>
      </c>
      <c r="G372" s="141" t="s">
        <v>374</v>
      </c>
      <c r="H372" s="133" t="str">
        <f>IFERROR(VLOOKUP(Tabla1[[#This Row],[Código_Actividad]],'[1]Formulario PPGR2'!$H$8:$I$1048576,2,FALSE),"")</f>
        <v>Conformación de circulos de Adolescentes en la comunidad</v>
      </c>
      <c r="I372" s="134">
        <f>IFERROR(VLOOKUP(Tabla1[[#This Row],[Código_Actividad]],[1]!Tabla2[[Código]:[Total de Acciones ]],15,FALSE),"")</f>
        <v>1</v>
      </c>
      <c r="J372" s="131" t="s">
        <v>668</v>
      </c>
      <c r="K372" s="131" t="str">
        <f>IFERROR(VLOOKUP($J372,[5]LSIns!$B$5:$C$45,2,FALSE),"")</f>
        <v>lsProductosdePapel</v>
      </c>
      <c r="L372" s="133" t="s">
        <v>702</v>
      </c>
      <c r="M372" s="131" t="str">
        <f>IFERROR(VLOOKUP($L372,[6]Insumos!$C$2:$F$517,2,FALSE),"")</f>
        <v>unidad</v>
      </c>
      <c r="N372" s="136">
        <v>40</v>
      </c>
      <c r="O372" s="139">
        <f>IFERROR(VLOOKUP($L372,[6]Insumos!$C$2:$F$517,3,FALSE),"")</f>
        <v>132.75</v>
      </c>
      <c r="P372" s="138">
        <f>+Tabla1[[#This Row],[Precio Unitario]]*Tabla1[[#This Row],[Cantidad de Insumos]]</f>
        <v>5310</v>
      </c>
      <c r="Q372" s="140" t="str">
        <f>IFERROR(VLOOKUP($L372,[6]Insumos!$C$2:$F$517,4,FALSE),"")</f>
        <v>2.3.3.2.01</v>
      </c>
      <c r="R372" s="135" t="s">
        <v>670</v>
      </c>
    </row>
    <row r="373" spans="2:18" ht="25.5" x14ac:dyDescent="0.25">
      <c r="B373" s="131" t="e">
        <f>IF(Tabla1[[#This Row],[Código_Actividad]]="","",CONCATENATE(Tabla1[[#This Row],[POA]],".",Tabla1[[#This Row],[SRS]],".",Tabla1[[#This Row],[AREA]],".",Tabla1[[#This Row],[TIPO]]))</f>
        <v>#REF!</v>
      </c>
      <c r="C373" s="131" t="e">
        <f>IF(Tabla1[[#This Row],[Código_Actividad]]="","",'[1]Formulario PPGR1'!#REF!)</f>
        <v>#REF!</v>
      </c>
      <c r="D373" s="131" t="e">
        <f>IF(Tabla1[[#This Row],[Código_Actividad]]="","",'[1]Formulario PPGR1'!#REF!)</f>
        <v>#REF!</v>
      </c>
      <c r="E373" s="131" t="e">
        <f>IF(Tabla1[[#This Row],[Código_Actividad]]="","",'[1]Formulario PPGR1'!#REF!)</f>
        <v>#REF!</v>
      </c>
      <c r="F373" s="131" t="e">
        <f>IF(Tabla1[[#This Row],[Código_Actividad]]="","",'[1]Formulario PPGR1'!#REF!)</f>
        <v>#REF!</v>
      </c>
      <c r="G373" s="132" t="s">
        <v>376</v>
      </c>
      <c r="H373" s="133" t="str">
        <f>IFERROR(VLOOKUP(Tabla1[[#This Row],[Código_Actividad]],'[1]Formulario PPGR2'!$H$8:$I$1048576,2,FALSE),"")</f>
        <v xml:space="preserve">Monitoreo y evaluación de la estrategia de Adulto Mayor een el Primer Nivel </v>
      </c>
      <c r="I373" s="134">
        <f>IFERROR(VLOOKUP(Tabla1[[#This Row],[Código_Actividad]],[1]!Tabla2[[Código]:[Total de Acciones ]],15,FALSE),"")</f>
        <v>4</v>
      </c>
      <c r="J373" s="131" t="s">
        <v>665</v>
      </c>
      <c r="K373" s="131" t="str">
        <f>IFERROR(VLOOKUP($J373,[5]LSIns!$B$5:$C$45,2,FALSE),"")</f>
        <v>lsGasoil</v>
      </c>
      <c r="L373" s="133" t="s">
        <v>705</v>
      </c>
      <c r="M373" s="131" t="str">
        <f>IFERROR(VLOOKUP($L373,[6]Insumos!$C$2:$F$517,2,FALSE),"")</f>
        <v>galon</v>
      </c>
      <c r="N373" s="136">
        <v>5</v>
      </c>
      <c r="O373" s="139">
        <f>IFERROR(VLOOKUP($L373,[6]Insumos!$C$2:$F$517,3,FALSE),"")</f>
        <v>181</v>
      </c>
      <c r="P373" s="138">
        <f>+Tabla1[[#This Row],[Precio Unitario]]*Tabla1[[#This Row],[Cantidad de Insumos]]</f>
        <v>905</v>
      </c>
      <c r="Q373" s="140" t="str">
        <f>IFERROR(VLOOKUP($L373,[6]Insumos!$C$2:$F$517,4,FALSE),"")</f>
        <v>2.3.7.1.02</v>
      </c>
      <c r="R373" s="135" t="s">
        <v>670</v>
      </c>
    </row>
    <row r="374" spans="2:18" ht="25.5" x14ac:dyDescent="0.25">
      <c r="B374" s="131" t="e">
        <f>IF(Tabla1[[#This Row],[Código_Actividad]]="","",CONCATENATE(Tabla1[[#This Row],[POA]],".",Tabla1[[#This Row],[SRS]],".",Tabla1[[#This Row],[AREA]],".",Tabla1[[#This Row],[TIPO]]))</f>
        <v>#REF!</v>
      </c>
      <c r="C374" s="131" t="e">
        <f>IF(Tabla1[[#This Row],[Código_Actividad]]="","",'[1]Formulario PPGR1'!#REF!)</f>
        <v>#REF!</v>
      </c>
      <c r="D374" s="131" t="e">
        <f>IF(Tabla1[[#This Row],[Código_Actividad]]="","",'[1]Formulario PPGR1'!#REF!)</f>
        <v>#REF!</v>
      </c>
      <c r="E374" s="131" t="e">
        <f>IF(Tabla1[[#This Row],[Código_Actividad]]="","",'[1]Formulario PPGR1'!#REF!)</f>
        <v>#REF!</v>
      </c>
      <c r="F374" s="131" t="e">
        <f>IF(Tabla1[[#This Row],[Código_Actividad]]="","",'[1]Formulario PPGR1'!#REF!)</f>
        <v>#REF!</v>
      </c>
      <c r="G374" s="132" t="s">
        <v>378</v>
      </c>
      <c r="H374" s="133" t="str">
        <f>IFERROR(VLOOKUP(Tabla1[[#This Row],[Código_Actividad]],'[1]Formulario PPGR2'!$H$8:$I$1048576,2,FALSE),"")</f>
        <v>Seguimiento a la incorporaciòn de usuarios a los Circulos Comunitarios</v>
      </c>
      <c r="I374" s="134">
        <f>IFERROR(VLOOKUP(Tabla1[[#This Row],[Código_Actividad]],[1]!Tabla2[[Código]:[Total de Acciones ]],15,FALSE),"")</f>
        <v>4</v>
      </c>
      <c r="J374" s="131" t="s">
        <v>685</v>
      </c>
      <c r="K374" s="131" t="str">
        <f>IFERROR(VLOOKUP($J374,[5]LSIns!$B$5:$C$45,2,FALSE),"")</f>
        <v>lsEquiposComputos</v>
      </c>
      <c r="L374" s="133" t="s">
        <v>694</v>
      </c>
      <c r="M374" s="131" t="str">
        <f>IFERROR(VLOOKUP($L374,[6]Insumos!$C$2:$F$517,2,FALSE),"")</f>
        <v>unidad</v>
      </c>
      <c r="N374" s="136">
        <v>15</v>
      </c>
      <c r="O374" s="139">
        <f>IFERROR(VLOOKUP($L374,[6]Insumos!$C$2:$F$517,3,FALSE),"")</f>
        <v>27200</v>
      </c>
      <c r="P374" s="138">
        <f>+Tabla1[[#This Row],[Precio Unitario]]*Tabla1[[#This Row],[Cantidad de Insumos]]</f>
        <v>408000</v>
      </c>
      <c r="Q374" s="140" t="str">
        <f>IFERROR(VLOOKUP($L374,[6]Insumos!$C$2:$F$517,4,FALSE),"")</f>
        <v>2.6.1.3.01</v>
      </c>
      <c r="R374" s="135" t="s">
        <v>670</v>
      </c>
    </row>
    <row r="375" spans="2:18" ht="25.5" x14ac:dyDescent="0.25">
      <c r="B375" s="131" t="e">
        <f>IF(Tabla1[[#This Row],[Código_Actividad]]="","",CONCATENATE(Tabla1[[#This Row],[POA]],".",Tabla1[[#This Row],[SRS]],".",Tabla1[[#This Row],[AREA]],".",Tabla1[[#This Row],[TIPO]]))</f>
        <v>#REF!</v>
      </c>
      <c r="C375" s="131" t="e">
        <f>IF(Tabla1[[#This Row],[Código_Actividad]]="","",'[1]Formulario PPGR1'!#REF!)</f>
        <v>#REF!</v>
      </c>
      <c r="D375" s="131" t="e">
        <f>IF(Tabla1[[#This Row],[Código_Actividad]]="","",'[1]Formulario PPGR1'!#REF!)</f>
        <v>#REF!</v>
      </c>
      <c r="E375" s="131" t="e">
        <f>IF(Tabla1[[#This Row],[Código_Actividad]]="","",'[1]Formulario PPGR1'!#REF!)</f>
        <v>#REF!</v>
      </c>
      <c r="F375" s="131" t="e">
        <f>IF(Tabla1[[#This Row],[Código_Actividad]]="","",'[1]Formulario PPGR1'!#REF!)</f>
        <v>#REF!</v>
      </c>
      <c r="G375" s="132" t="s">
        <v>380</v>
      </c>
      <c r="H375" s="133" t="str">
        <f>IFERROR(VLOOKUP(Tabla1[[#This Row],[Código_Actividad]],'[1]Formulario PPGR2'!$H$8:$I$1048576,2,FALSE),"")</f>
        <v>Seguimiento de la implementación de la Estrategia Hearts en el Primer Nivel de Atención</v>
      </c>
      <c r="I375" s="134">
        <f>IFERROR(VLOOKUP(Tabla1[[#This Row],[Código_Actividad]],[1]!Tabla2[[Código]:[Total de Acciones ]],15,FALSE),"")</f>
        <v>2</v>
      </c>
      <c r="J375" s="131" t="s">
        <v>665</v>
      </c>
      <c r="K375" s="131" t="str">
        <f>IFERROR(VLOOKUP($J375,[5]LSIns!$B$5:$C$45,2,FALSE),"")</f>
        <v>lsGasoil</v>
      </c>
      <c r="L375" s="133" t="s">
        <v>705</v>
      </c>
      <c r="M375" s="131" t="str">
        <f>IFERROR(VLOOKUP($L375,[6]Insumos!$C$2:$F$517,2,FALSE),"")</f>
        <v>galon</v>
      </c>
      <c r="N375" s="136">
        <v>30</v>
      </c>
      <c r="O375" s="139">
        <f>IFERROR(VLOOKUP($L375,[6]Insumos!$C$2:$F$517,3,FALSE),"")</f>
        <v>181</v>
      </c>
      <c r="P375" s="138">
        <f>+Tabla1[[#This Row],[Precio Unitario]]*Tabla1[[#This Row],[Cantidad de Insumos]]</f>
        <v>5430</v>
      </c>
      <c r="Q375" s="140" t="str">
        <f>IFERROR(VLOOKUP($L375,[6]Insumos!$C$2:$F$517,4,FALSE),"")</f>
        <v>2.3.7.1.02</v>
      </c>
      <c r="R375" s="135" t="s">
        <v>667</v>
      </c>
    </row>
    <row r="376" spans="2:18" ht="38.25" x14ac:dyDescent="0.25">
      <c r="B376" s="131" t="e">
        <f>IF(Tabla1[[#This Row],[Código_Actividad]]="","",CONCATENATE(Tabla1[[#This Row],[POA]],".",Tabla1[[#This Row],[SRS]],".",Tabla1[[#This Row],[AREA]],".",Tabla1[[#This Row],[TIPO]]))</f>
        <v>#REF!</v>
      </c>
      <c r="C376" s="131" t="e">
        <f>IF(Tabla1[[#This Row],[Código_Actividad]]="","",'[1]Formulario PPGR1'!#REF!)</f>
        <v>#REF!</v>
      </c>
      <c r="D376" s="131" t="e">
        <f>IF(Tabla1[[#This Row],[Código_Actividad]]="","",'[1]Formulario PPGR1'!#REF!)</f>
        <v>#REF!</v>
      </c>
      <c r="E376" s="131" t="e">
        <f>IF(Tabla1[[#This Row],[Código_Actividad]]="","",'[1]Formulario PPGR1'!#REF!)</f>
        <v>#REF!</v>
      </c>
      <c r="F376" s="131" t="e">
        <f>IF(Tabla1[[#This Row],[Código_Actividad]]="","",'[1]Formulario PPGR1'!#REF!)</f>
        <v>#REF!</v>
      </c>
      <c r="G376" s="132" t="s">
        <v>372</v>
      </c>
      <c r="H376" s="133" t="str">
        <f>IFERROR(VLOOKUP(Tabla1[[#This Row],[Código_Actividad]],'[1]Formulario PPGR2'!$H$8:$I$1048576,2,FALSE),"")</f>
        <v>Monitoreo en los servicios en la entrega y colocacion intrauterina de metodos anticonceptivos en adolecentes y mujeres con riesgos en el embarazo</v>
      </c>
      <c r="I376" s="134">
        <f>IFERROR(VLOOKUP(Tabla1[[#This Row],[Código_Actividad]],[1]!Tabla2[[Código]:[Total de Acciones ]],15,FALSE),"")</f>
        <v>4</v>
      </c>
      <c r="J376" s="131" t="s">
        <v>665</v>
      </c>
      <c r="K376" s="131" t="str">
        <f>IFERROR(VLOOKUP($J376,[5]LSIns!$B$5:$C$45,2,FALSE),"")</f>
        <v>lsGasoil</v>
      </c>
      <c r="L376" s="133" t="s">
        <v>705</v>
      </c>
      <c r="M376" s="131" t="str">
        <f>IFERROR(VLOOKUP($L376,[6]Insumos!$C$2:$F$517,2,FALSE),"")</f>
        <v>galon</v>
      </c>
      <c r="N376" s="136">
        <v>30</v>
      </c>
      <c r="O376" s="139">
        <f>IFERROR(VLOOKUP($L376,[6]Insumos!$C$2:$F$517,3,FALSE),"")</f>
        <v>181</v>
      </c>
      <c r="P376" s="138">
        <f>+Tabla1[[#This Row],[Precio Unitario]]*Tabla1[[#This Row],[Cantidad de Insumos]]</f>
        <v>5430</v>
      </c>
      <c r="Q376" s="140" t="str">
        <f>IFERROR(VLOOKUP($L376,[6]Insumos!$C$2:$F$517,4,FALSE),"")</f>
        <v>2.3.7.1.02</v>
      </c>
      <c r="R376" s="135" t="s">
        <v>667</v>
      </c>
    </row>
    <row r="377" spans="2:18" ht="38.25" x14ac:dyDescent="0.25">
      <c r="B377" s="131" t="e">
        <f>IF(Tabla1[[#This Row],[Código_Actividad]]="","",CONCATENATE(Tabla1[[#This Row],[POA]],".",Tabla1[[#This Row],[SRS]],".",Tabla1[[#This Row],[AREA]],".",Tabla1[[#This Row],[TIPO]]))</f>
        <v>#REF!</v>
      </c>
      <c r="C377" s="131" t="e">
        <f>IF(Tabla1[[#This Row],[Código_Actividad]]="","",'[1]Formulario PPGR1'!#REF!)</f>
        <v>#REF!</v>
      </c>
      <c r="D377" s="131" t="e">
        <f>IF(Tabla1[[#This Row],[Código_Actividad]]="","",'[1]Formulario PPGR1'!#REF!)</f>
        <v>#REF!</v>
      </c>
      <c r="E377" s="131" t="e">
        <f>IF(Tabla1[[#This Row],[Código_Actividad]]="","",'[1]Formulario PPGR1'!#REF!)</f>
        <v>#REF!</v>
      </c>
      <c r="F377" s="131" t="e">
        <f>IF(Tabla1[[#This Row],[Código_Actividad]]="","",'[1]Formulario PPGR1'!#REF!)</f>
        <v>#REF!</v>
      </c>
      <c r="G377" s="132" t="s">
        <v>372</v>
      </c>
      <c r="H377" s="133" t="str">
        <f>IFERROR(VLOOKUP(Tabla1[[#This Row],[Código_Actividad]],'[1]Formulario PPGR2'!$H$8:$I$1048576,2,FALSE),"")</f>
        <v>Monitoreo en los servicios en la entrega y colocacion intrauterina de metodos anticonceptivos en adolecentes y mujeres con riesgos en el embarazo</v>
      </c>
      <c r="I377" s="134">
        <f>IFERROR(VLOOKUP(Tabla1[[#This Row],[Código_Actividad]],[1]!Tabla2[[Código]:[Total de Acciones ]],15,FALSE),"")</f>
        <v>4</v>
      </c>
      <c r="J377" s="131" t="s">
        <v>668</v>
      </c>
      <c r="K377" s="131" t="str">
        <f>IFERROR(VLOOKUP($J377,[5]LSIns!$B$5:$C$45,2,FALSE),"")</f>
        <v>lsProductosdePapel</v>
      </c>
      <c r="L377" s="133" t="s">
        <v>697</v>
      </c>
      <c r="M377" s="131" t="str">
        <f>IFERROR(VLOOKUP($L377,[6]Insumos!$C$2:$F$517,2,FALSE),"")</f>
        <v>unidad</v>
      </c>
      <c r="N377" s="136">
        <v>4</v>
      </c>
      <c r="O377" s="139">
        <f>IFERROR(VLOOKUP($L377,[6]Insumos!$C$2:$F$517,3,FALSE),"")</f>
        <v>368.75</v>
      </c>
      <c r="P377" s="138">
        <f>+Tabla1[[#This Row],[Precio Unitario]]*Tabla1[[#This Row],[Cantidad de Insumos]]</f>
        <v>1475</v>
      </c>
      <c r="Q377" s="140" t="str">
        <f>IFERROR(VLOOKUP($L377,[6]Insumos!$C$2:$F$517,4,FALSE),"")</f>
        <v>2.3.3.2.01</v>
      </c>
      <c r="R377" s="135" t="s">
        <v>670</v>
      </c>
    </row>
    <row r="378" spans="2:18" x14ac:dyDescent="0.25">
      <c r="B378" s="131" t="e">
        <f>IF(Tabla1[[#This Row],[Código_Actividad]]="","",CONCATENATE(Tabla1[[#This Row],[POA]],".",Tabla1[[#This Row],[SRS]],".",Tabla1[[#This Row],[AREA]],".",Tabla1[[#This Row],[TIPO]]))</f>
        <v>#REF!</v>
      </c>
      <c r="C378" s="131" t="e">
        <f>IF(Tabla1[[#This Row],[Código_Actividad]]="","",'[1]Formulario PPGR1'!#REF!)</f>
        <v>#REF!</v>
      </c>
      <c r="D378" s="131" t="e">
        <f>IF(Tabla1[[#This Row],[Código_Actividad]]="","",'[1]Formulario PPGR1'!#REF!)</f>
        <v>#REF!</v>
      </c>
      <c r="E378" s="131" t="e">
        <f>IF(Tabla1[[#This Row],[Código_Actividad]]="","",'[1]Formulario PPGR1'!#REF!)</f>
        <v>#REF!</v>
      </c>
      <c r="F378" s="131" t="e">
        <f>IF(Tabla1[[#This Row],[Código_Actividad]]="","",'[1]Formulario PPGR1'!#REF!)</f>
        <v>#REF!</v>
      </c>
      <c r="G378" s="132" t="s">
        <v>474</v>
      </c>
      <c r="H378" s="133" t="str">
        <f>IFERROR(VLOOKUP(Tabla1[[#This Row],[Código_Actividad]],'[1]Formulario PPGR2'!$H$8:$I$1048576,2,FALSE),"")</f>
        <v xml:space="preserve">Seguimiento a la elabroación y actualización de croquis </v>
      </c>
      <c r="I378" s="134">
        <f>IFERROR(VLOOKUP(Tabla1[[#This Row],[Código_Actividad]],[1]!Tabla2[[Código]:[Total de Acciones ]],15,FALSE),"")</f>
        <v>3</v>
      </c>
      <c r="J378" s="131" t="s">
        <v>665</v>
      </c>
      <c r="K378" s="131" t="str">
        <f>IFERROR(VLOOKUP($J378,[5]LSIns!$B$5:$C$45,2,FALSE),"")</f>
        <v>lsGasoil</v>
      </c>
      <c r="L378" s="133" t="s">
        <v>705</v>
      </c>
      <c r="M378" s="131" t="str">
        <f>IFERROR(VLOOKUP($L378,[6]Insumos!$C$2:$F$517,2,FALSE),"")</f>
        <v>galon</v>
      </c>
      <c r="N378" s="136">
        <v>50</v>
      </c>
      <c r="O378" s="139">
        <f>IFERROR(VLOOKUP($L378,[6]Insumos!$C$2:$F$517,3,FALSE),"")</f>
        <v>181</v>
      </c>
      <c r="P378" s="138">
        <f>+Tabla1[[#This Row],[Precio Unitario]]*Tabla1[[#This Row],[Cantidad de Insumos]]</f>
        <v>9050</v>
      </c>
      <c r="Q378" s="140" t="str">
        <f>IFERROR(VLOOKUP($L378,[6]Insumos!$C$2:$F$517,4,FALSE),"")</f>
        <v>2.3.7.1.02</v>
      </c>
      <c r="R378" s="135" t="s">
        <v>667</v>
      </c>
    </row>
    <row r="379" spans="2:18" ht="38.25" x14ac:dyDescent="0.25">
      <c r="B379" s="131" t="e">
        <f>IF(Tabla1[[#This Row],[Código_Actividad]]="","",CONCATENATE(Tabla1[[#This Row],[POA]],".",Tabla1[[#This Row],[SRS]],".",Tabla1[[#This Row],[AREA]],".",Tabla1[[#This Row],[TIPO]]))</f>
        <v>#REF!</v>
      </c>
      <c r="C379" s="131" t="e">
        <f>IF(Tabla1[[#This Row],[Código_Actividad]]="","",'[1]Formulario PPGR1'!#REF!)</f>
        <v>#REF!</v>
      </c>
      <c r="D379" s="131" t="e">
        <f>IF(Tabla1[[#This Row],[Código_Actividad]]="","",'[1]Formulario PPGR1'!#REF!)</f>
        <v>#REF!</v>
      </c>
      <c r="E379" s="131" t="e">
        <f>IF(Tabla1[[#This Row],[Código_Actividad]]="","",'[1]Formulario PPGR1'!#REF!)</f>
        <v>#REF!</v>
      </c>
      <c r="F379" s="131" t="e">
        <f>IF(Tabla1[[#This Row],[Código_Actividad]]="","",'[1]Formulario PPGR1'!#REF!)</f>
        <v>#REF!</v>
      </c>
      <c r="G379" s="132" t="s">
        <v>474</v>
      </c>
      <c r="H379" s="133" t="str">
        <f>IFERROR(VLOOKUP(Tabla1[[#This Row],[Código_Actividad]],'[1]Formulario PPGR2'!$H$8:$I$1048576,2,FALSE),"")</f>
        <v xml:space="preserve">Seguimiento a la elabroación y actualización de croquis </v>
      </c>
      <c r="I379" s="134">
        <f>IFERROR(VLOOKUP(Tabla1[[#This Row],[Código_Actividad]],[1]!Tabla2[[Código]:[Total de Acciones ]],15,FALSE),"")</f>
        <v>3</v>
      </c>
      <c r="J379" s="131" t="s">
        <v>754</v>
      </c>
      <c r="K379" s="131" t="str">
        <f>IFERROR(VLOOKUP($J379,[5]LSIns!$B$5:$C$45,2,FALSE),"")</f>
        <v>lsProductosArtesGraficas</v>
      </c>
      <c r="L379" s="133" t="s">
        <v>755</v>
      </c>
      <c r="M379" s="131" t="str">
        <f>IFERROR(VLOOKUP($L379,[6]Insumos!$C$2:$F$517,2,FALSE),"")</f>
        <v>unidad</v>
      </c>
      <c r="N379" s="136">
        <v>140</v>
      </c>
      <c r="O379" s="139">
        <f>IFERROR(VLOOKUP($L379,[6]Insumos!$C$2:$F$517,3,FALSE),"")</f>
        <v>5959</v>
      </c>
      <c r="P379" s="138">
        <f>+Tabla1[[#This Row],[Precio Unitario]]*Tabla1[[#This Row],[Cantidad de Insumos]]</f>
        <v>834260</v>
      </c>
      <c r="Q379" s="140" t="str">
        <f>IFERROR(VLOOKUP($L379,[6]Insumos!$C$2:$F$517,4,FALSE),"")</f>
        <v>2.3.3.3.01</v>
      </c>
      <c r="R379" s="135" t="s">
        <v>670</v>
      </c>
    </row>
    <row r="380" spans="2:18" x14ac:dyDescent="0.25">
      <c r="B380" s="131" t="e">
        <f>IF(Tabla1[[#This Row],[Código_Actividad]]="","",CONCATENATE(Tabla1[[#This Row],[POA]],".",Tabla1[[#This Row],[SRS]],".",Tabla1[[#This Row],[AREA]],".",Tabla1[[#This Row],[TIPO]]))</f>
        <v>#REF!</v>
      </c>
      <c r="C380" s="131" t="e">
        <f>IF(Tabla1[[#This Row],[Código_Actividad]]="","",'[1]Formulario PPGR1'!#REF!)</f>
        <v>#REF!</v>
      </c>
      <c r="D380" s="131" t="e">
        <f>IF(Tabla1[[#This Row],[Código_Actividad]]="","",'[1]Formulario PPGR1'!#REF!)</f>
        <v>#REF!</v>
      </c>
      <c r="E380" s="131" t="e">
        <f>IF(Tabla1[[#This Row],[Código_Actividad]]="","",'[1]Formulario PPGR1'!#REF!)</f>
        <v>#REF!</v>
      </c>
      <c r="F380" s="131" t="e">
        <f>IF(Tabla1[[#This Row],[Código_Actividad]]="","",'[1]Formulario PPGR1'!#REF!)</f>
        <v>#REF!</v>
      </c>
      <c r="G380" s="132" t="s">
        <v>474</v>
      </c>
      <c r="H380" s="133" t="str">
        <f>IFERROR(VLOOKUP(Tabla1[[#This Row],[Código_Actividad]],'[1]Formulario PPGR2'!$H$8:$I$1048576,2,FALSE),"")</f>
        <v xml:space="preserve">Seguimiento a la elabroación y actualización de croquis </v>
      </c>
      <c r="I380" s="134">
        <f>IFERROR(VLOOKUP(Tabla1[[#This Row],[Código_Actividad]],[1]!Tabla2[[Código]:[Total de Acciones ]],15,FALSE),"")</f>
        <v>3</v>
      </c>
      <c r="J380" s="131" t="s">
        <v>685</v>
      </c>
      <c r="K380" s="131" t="str">
        <f>IFERROR(VLOOKUP($J380,[5]LSIns!$B$5:$C$45,2,FALSE),"")</f>
        <v>lsEquiposComputos</v>
      </c>
      <c r="L380" s="133" t="s">
        <v>686</v>
      </c>
      <c r="M380" s="131" t="str">
        <f>IFERROR(VLOOKUP($L380,[6]Insumos!$C$2:$F$517,2,FALSE),"")</f>
        <v>unidad</v>
      </c>
      <c r="N380" s="136">
        <v>3</v>
      </c>
      <c r="O380" s="139">
        <f>IFERROR(VLOOKUP($L380,[6]Insumos!$C$2:$F$517,3,FALSE),"")</f>
        <v>12390</v>
      </c>
      <c r="P380" s="138">
        <f>+Tabla1[[#This Row],[Precio Unitario]]*Tabla1[[#This Row],[Cantidad de Insumos]]</f>
        <v>37170</v>
      </c>
      <c r="Q380" s="140" t="str">
        <f>IFERROR(VLOOKUP($L380,[6]Insumos!$C$2:$F$517,4,FALSE),"")</f>
        <v>2.6.1.3.01</v>
      </c>
      <c r="R380" s="135" t="s">
        <v>670</v>
      </c>
    </row>
    <row r="381" spans="2:18" x14ac:dyDescent="0.25">
      <c r="B381" s="131" t="e">
        <f>IF(Tabla1[[#This Row],[Código_Actividad]]="","",CONCATENATE(Tabla1[[#This Row],[POA]],".",Tabla1[[#This Row],[SRS]],".",Tabla1[[#This Row],[AREA]],".",Tabla1[[#This Row],[TIPO]]))</f>
        <v>#REF!</v>
      </c>
      <c r="C381" s="131" t="e">
        <f>IF(Tabla1[[#This Row],[Código_Actividad]]="","",'[1]Formulario PPGR1'!#REF!)</f>
        <v>#REF!</v>
      </c>
      <c r="D381" s="131" t="e">
        <f>IF(Tabla1[[#This Row],[Código_Actividad]]="","",'[1]Formulario PPGR1'!#REF!)</f>
        <v>#REF!</v>
      </c>
      <c r="E381" s="131" t="e">
        <f>IF(Tabla1[[#This Row],[Código_Actividad]]="","",'[1]Formulario PPGR1'!#REF!)</f>
        <v>#REF!</v>
      </c>
      <c r="F381" s="131" t="e">
        <f>IF(Tabla1[[#This Row],[Código_Actividad]]="","",'[1]Formulario PPGR1'!#REF!)</f>
        <v>#REF!</v>
      </c>
      <c r="G381" s="132" t="s">
        <v>476</v>
      </c>
      <c r="H381" s="133" t="str">
        <f>IFERROR(VLOOKUP(Tabla1[[#This Row],[Código_Actividad]],'[1]Formulario PPGR2'!$H$8:$I$1048576,2,FALSE),"")</f>
        <v xml:space="preserve">Supervisión a la UNAP del Llenado de la Ficha Familiar </v>
      </c>
      <c r="I381" s="134">
        <f>IFERROR(VLOOKUP(Tabla1[[#This Row],[Código_Actividad]],[1]!Tabla2[[Código]:[Total de Acciones ]],15,FALSE),"")</f>
        <v>4</v>
      </c>
      <c r="J381" s="131" t="s">
        <v>665</v>
      </c>
      <c r="K381" s="131" t="str">
        <f>IFERROR(VLOOKUP($J381,[5]LSIns!$B$5:$C$45,2,FALSE),"")</f>
        <v>lsGasoil</v>
      </c>
      <c r="L381" s="133" t="s">
        <v>705</v>
      </c>
      <c r="M381" s="131" t="str">
        <f>IFERROR(VLOOKUP($L381,[6]Insumos!$C$2:$F$517,2,FALSE),"")</f>
        <v>galon</v>
      </c>
      <c r="N381" s="136">
        <v>15</v>
      </c>
      <c r="O381" s="139">
        <f>IFERROR(VLOOKUP($L381,[6]Insumos!$C$2:$F$517,3,FALSE),"")</f>
        <v>181</v>
      </c>
      <c r="P381" s="138">
        <f>+Tabla1[[#This Row],[Precio Unitario]]*Tabla1[[#This Row],[Cantidad de Insumos]]</f>
        <v>2715</v>
      </c>
      <c r="Q381" s="140" t="str">
        <f>IFERROR(VLOOKUP($L381,[6]Insumos!$C$2:$F$517,4,FALSE),"")</f>
        <v>2.3.7.1.02</v>
      </c>
      <c r="R381" s="135" t="s">
        <v>667</v>
      </c>
    </row>
    <row r="382" spans="2:18" x14ac:dyDescent="0.25">
      <c r="B382" s="131" t="e">
        <f>IF(Tabla1[[#This Row],[Código_Actividad]]="","",CONCATENATE(Tabla1[[#This Row],[POA]],".",Tabla1[[#This Row],[SRS]],".",Tabla1[[#This Row],[AREA]],".",Tabla1[[#This Row],[TIPO]]))</f>
        <v>#REF!</v>
      </c>
      <c r="C382" s="131" t="e">
        <f>IF(Tabla1[[#This Row],[Código_Actividad]]="","",'[1]Formulario PPGR1'!#REF!)</f>
        <v>#REF!</v>
      </c>
      <c r="D382" s="131" t="e">
        <f>IF(Tabla1[[#This Row],[Código_Actividad]]="","",'[1]Formulario PPGR1'!#REF!)</f>
        <v>#REF!</v>
      </c>
      <c r="E382" s="131" t="e">
        <f>IF(Tabla1[[#This Row],[Código_Actividad]]="","",'[1]Formulario PPGR1'!#REF!)</f>
        <v>#REF!</v>
      </c>
      <c r="F382" s="131" t="e">
        <f>IF(Tabla1[[#This Row],[Código_Actividad]]="","",'[1]Formulario PPGR1'!#REF!)</f>
        <v>#REF!</v>
      </c>
      <c r="G382" s="132" t="s">
        <v>478</v>
      </c>
      <c r="H382" s="133" t="str">
        <f>IFERROR(VLOOKUP(Tabla1[[#This Row],[Código_Actividad]],'[1]Formulario PPGR2'!$H$8:$I$1048576,2,FALSE),"")</f>
        <v>Seguimiento al registro en SIRPAFF de la Ficha Familiar</v>
      </c>
      <c r="I382" s="134">
        <f>IFERROR(VLOOKUP(Tabla1[[#This Row],[Código_Actividad]],[1]!Tabla2[[Código]:[Total de Acciones ]],15,FALSE),"")</f>
        <v>4</v>
      </c>
      <c r="J382" s="131" t="s">
        <v>665</v>
      </c>
      <c r="K382" s="131" t="str">
        <f>IFERROR(VLOOKUP($J382,[5]LSIns!$B$5:$C$45,2,FALSE),"")</f>
        <v>lsGasoil</v>
      </c>
      <c r="L382" s="133" t="s">
        <v>705</v>
      </c>
      <c r="M382" s="131" t="str">
        <f>IFERROR(VLOOKUP($L382,[6]Insumos!$C$2:$F$517,2,FALSE),"")</f>
        <v>galon</v>
      </c>
      <c r="N382" s="136">
        <v>70</v>
      </c>
      <c r="O382" s="139">
        <f>IFERROR(VLOOKUP($L382,[6]Insumos!$C$2:$F$517,3,FALSE),"")</f>
        <v>181</v>
      </c>
      <c r="P382" s="138">
        <f>+Tabla1[[#This Row],[Precio Unitario]]*Tabla1[[#This Row],[Cantidad de Insumos]]</f>
        <v>12670</v>
      </c>
      <c r="Q382" s="140" t="str">
        <f>IFERROR(VLOOKUP($L382,[6]Insumos!$C$2:$F$517,4,FALSE),"")</f>
        <v>2.3.7.1.02</v>
      </c>
      <c r="R382" s="135" t="s">
        <v>667</v>
      </c>
    </row>
    <row r="383" spans="2:18" ht="38.25" x14ac:dyDescent="0.25">
      <c r="B383" s="131" t="e">
        <f>IF(Tabla1[[#This Row],[Código_Actividad]]="","",CONCATENATE(Tabla1[[#This Row],[POA]],".",Tabla1[[#This Row],[SRS]],".",Tabla1[[#This Row],[AREA]],".",Tabla1[[#This Row],[TIPO]]))</f>
        <v>#REF!</v>
      </c>
      <c r="C383" s="131" t="e">
        <f>IF(Tabla1[[#This Row],[Código_Actividad]]="","",'[1]Formulario PPGR1'!#REF!)</f>
        <v>#REF!</v>
      </c>
      <c r="D383" s="131" t="e">
        <f>IF(Tabla1[[#This Row],[Código_Actividad]]="","",'[1]Formulario PPGR1'!#REF!)</f>
        <v>#REF!</v>
      </c>
      <c r="E383" s="131" t="e">
        <f>IF(Tabla1[[#This Row],[Código_Actividad]]="","",'[1]Formulario PPGR1'!#REF!)</f>
        <v>#REF!</v>
      </c>
      <c r="F383" s="131" t="e">
        <f>IF(Tabla1[[#This Row],[Código_Actividad]]="","",'[1]Formulario PPGR1'!#REF!)</f>
        <v>#REF!</v>
      </c>
      <c r="G383" s="132" t="s">
        <v>480</v>
      </c>
      <c r="H383" s="133" t="str">
        <f>IFERROR(VLOOKUP(Tabla1[[#This Row],[Código_Actividad]],'[1]Formulario PPGR2'!$H$8:$I$1048576,2,FALSE),"")</f>
        <v>Reuniones  de trabajo con los equipos de la UNAP y coordinadores de zona para evaluar la implementaciòn de consultas programadas a grupos priorizados</v>
      </c>
      <c r="I383" s="134">
        <f>IFERROR(VLOOKUP(Tabla1[[#This Row],[Código_Actividad]],[1]!Tabla2[[Código]:[Total de Acciones ]],15,FALSE),"")</f>
        <v>2</v>
      </c>
      <c r="J383" s="131" t="s">
        <v>673</v>
      </c>
      <c r="K383" s="131" t="str">
        <f>IFERROR(VLOOKUP($J383,[5]LSIns!$B$5:$C$45,2,FALSE),"")</f>
        <v>lsAlimentosyBebidas</v>
      </c>
      <c r="L383" s="133" t="s">
        <v>683</v>
      </c>
      <c r="M383" s="131" t="str">
        <f>IFERROR(VLOOKUP($L383,[6]Insumos!$C$2:$F$517,2,FALSE),"")</f>
        <v>unidad</v>
      </c>
      <c r="N383" s="136">
        <v>2</v>
      </c>
      <c r="O383" s="139">
        <f>IFERROR(VLOOKUP($L383,[6]Insumos!$C$2:$F$517,3,FALSE),"")</f>
        <v>25488</v>
      </c>
      <c r="P383" s="138">
        <f>+Tabla1[[#This Row],[Precio Unitario]]*Tabla1[[#This Row],[Cantidad de Insumos]]</f>
        <v>50976</v>
      </c>
      <c r="Q383" s="140" t="str">
        <f>IFERROR(VLOOKUP($L383,[6]Insumos!$C$2:$F$517,4,FALSE),"")</f>
        <v>2.3.1.1.01</v>
      </c>
      <c r="R383" s="135" t="s">
        <v>670</v>
      </c>
    </row>
    <row r="384" spans="2:18" ht="38.25" x14ac:dyDescent="0.25">
      <c r="B384" s="131" t="e">
        <f>IF(Tabla1[[#This Row],[Código_Actividad]]="","",CONCATENATE(Tabla1[[#This Row],[POA]],".",Tabla1[[#This Row],[SRS]],".",Tabla1[[#This Row],[AREA]],".",Tabla1[[#This Row],[TIPO]]))</f>
        <v>#REF!</v>
      </c>
      <c r="C384" s="131" t="e">
        <f>IF(Tabla1[[#This Row],[Código_Actividad]]="","",'[1]Formulario PPGR1'!#REF!)</f>
        <v>#REF!</v>
      </c>
      <c r="D384" s="131" t="e">
        <f>IF(Tabla1[[#This Row],[Código_Actividad]]="","",'[1]Formulario PPGR1'!#REF!)</f>
        <v>#REF!</v>
      </c>
      <c r="E384" s="131" t="e">
        <f>IF(Tabla1[[#This Row],[Código_Actividad]]="","",'[1]Formulario PPGR1'!#REF!)</f>
        <v>#REF!</v>
      </c>
      <c r="F384" s="131" t="e">
        <f>IF(Tabla1[[#This Row],[Código_Actividad]]="","",'[1]Formulario PPGR1'!#REF!)</f>
        <v>#REF!</v>
      </c>
      <c r="G384" s="132" t="s">
        <v>480</v>
      </c>
      <c r="H384" s="133" t="str">
        <f>IFERROR(VLOOKUP(Tabla1[[#This Row],[Código_Actividad]],'[1]Formulario PPGR2'!$H$8:$I$1048576,2,FALSE),"")</f>
        <v>Reuniones  de trabajo con los equipos de la UNAP y coordinadores de zona para evaluar la implementaciòn de consultas programadas a grupos priorizados</v>
      </c>
      <c r="I384" s="134">
        <f>IFERROR(VLOOKUP(Tabla1[[#This Row],[Código_Actividad]],[1]!Tabla2[[Código]:[Total de Acciones ]],15,FALSE),"")</f>
        <v>2</v>
      </c>
      <c r="J384" s="131" t="s">
        <v>668</v>
      </c>
      <c r="K384" s="131" t="str">
        <f>IFERROR(VLOOKUP($J384,[5]LSIns!$B$5:$C$45,2,FALSE),"")</f>
        <v>lsProductosdePapel</v>
      </c>
      <c r="L384" s="133" t="s">
        <v>698</v>
      </c>
      <c r="M384" s="131" t="str">
        <f>IFERROR(VLOOKUP($L384,[6]Insumos!$C$2:$F$517,2,FALSE),"")</f>
        <v>Caja</v>
      </c>
      <c r="N384" s="136">
        <v>1</v>
      </c>
      <c r="O384" s="139">
        <f>IFERROR(VLOOKUP($L384,[6]Insumos!$C$2:$F$517,3,FALSE),"")</f>
        <v>175.82</v>
      </c>
      <c r="P384" s="138">
        <f>+Tabla1[[#This Row],[Precio Unitario]]*Tabla1[[#This Row],[Cantidad de Insumos]]</f>
        <v>175.82</v>
      </c>
      <c r="Q384" s="140" t="str">
        <f>IFERROR(VLOOKUP($L384,[6]Insumos!$C$2:$F$517,4,FALSE),"")</f>
        <v>2.3.3.2.01</v>
      </c>
      <c r="R384" s="135" t="s">
        <v>670</v>
      </c>
    </row>
    <row r="385" spans="2:18" ht="38.25" x14ac:dyDescent="0.25">
      <c r="B385" s="131" t="e">
        <f>IF(Tabla1[[#This Row],[Código_Actividad]]="","",CONCATENATE(Tabla1[[#This Row],[POA]],".",Tabla1[[#This Row],[SRS]],".",Tabla1[[#This Row],[AREA]],".",Tabla1[[#This Row],[TIPO]]))</f>
        <v>#REF!</v>
      </c>
      <c r="C385" s="131" t="e">
        <f>IF(Tabla1[[#This Row],[Código_Actividad]]="","",'[1]Formulario PPGR1'!#REF!)</f>
        <v>#REF!</v>
      </c>
      <c r="D385" s="131" t="e">
        <f>IF(Tabla1[[#This Row],[Código_Actividad]]="","",'[1]Formulario PPGR1'!#REF!)</f>
        <v>#REF!</v>
      </c>
      <c r="E385" s="131" t="e">
        <f>IF(Tabla1[[#This Row],[Código_Actividad]]="","",'[1]Formulario PPGR1'!#REF!)</f>
        <v>#REF!</v>
      </c>
      <c r="F385" s="131" t="e">
        <f>IF(Tabla1[[#This Row],[Código_Actividad]]="","",'[1]Formulario PPGR1'!#REF!)</f>
        <v>#REF!</v>
      </c>
      <c r="G385" s="132" t="s">
        <v>480</v>
      </c>
      <c r="H385" s="133" t="str">
        <f>IFERROR(VLOOKUP(Tabla1[[#This Row],[Código_Actividad]],'[1]Formulario PPGR2'!$H$8:$I$1048576,2,FALSE),"")</f>
        <v>Reuniones  de trabajo con los equipos de la UNAP y coordinadores de zona para evaluar la implementaciòn de consultas programadas a grupos priorizados</v>
      </c>
      <c r="I385" s="134">
        <f>IFERROR(VLOOKUP(Tabla1[[#This Row],[Código_Actividad]],[1]!Tabla2[[Código]:[Total de Acciones ]],15,FALSE),"")</f>
        <v>2</v>
      </c>
      <c r="J385" s="131" t="s">
        <v>668</v>
      </c>
      <c r="K385" s="131" t="str">
        <f>IFERROR(VLOOKUP($J385,[5]LSIns!$B$5:$C$45,2,FALSE),"")</f>
        <v>lsProductosdePapel</v>
      </c>
      <c r="L385" s="133" t="s">
        <v>669</v>
      </c>
      <c r="M385" s="131" t="str">
        <f>IFERROR(VLOOKUP($L385,[6]Insumos!$C$2:$F$517,2,FALSE),"")</f>
        <v>resma</v>
      </c>
      <c r="N385" s="136">
        <v>2</v>
      </c>
      <c r="O385" s="139">
        <f>IFERROR(VLOOKUP($L385,[6]Insumos!$C$2:$F$517,3,FALSE),"")</f>
        <v>139.24</v>
      </c>
      <c r="P385" s="138">
        <f>+Tabla1[[#This Row],[Precio Unitario]]*Tabla1[[#This Row],[Cantidad de Insumos]]</f>
        <v>278.48</v>
      </c>
      <c r="Q385" s="140" t="str">
        <f>IFERROR(VLOOKUP($L385,[6]Insumos!$C$2:$F$517,4,FALSE),"")</f>
        <v>2.3.3.1.01</v>
      </c>
      <c r="R385" s="135" t="s">
        <v>670</v>
      </c>
    </row>
    <row r="386" spans="2:18" ht="25.5" x14ac:dyDescent="0.25">
      <c r="B386" s="131" t="e">
        <f>IF(Tabla1[[#This Row],[Código_Actividad]]="","",CONCATENATE(Tabla1[[#This Row],[POA]],".",Tabla1[[#This Row],[SRS]],".",Tabla1[[#This Row],[AREA]],".",Tabla1[[#This Row],[TIPO]]))</f>
        <v>#REF!</v>
      </c>
      <c r="C386" s="131" t="e">
        <f>IF(Tabla1[[#This Row],[Código_Actividad]]="","",'[1]Formulario PPGR1'!#REF!)</f>
        <v>#REF!</v>
      </c>
      <c r="D386" s="131" t="e">
        <f>IF(Tabla1[[#This Row],[Código_Actividad]]="","",'[1]Formulario PPGR1'!#REF!)</f>
        <v>#REF!</v>
      </c>
      <c r="E386" s="131" t="e">
        <f>IF(Tabla1[[#This Row],[Código_Actividad]]="","",'[1]Formulario PPGR1'!#REF!)</f>
        <v>#REF!</v>
      </c>
      <c r="F386" s="131" t="e">
        <f>IF(Tabla1[[#This Row],[Código_Actividad]]="","",'[1]Formulario PPGR1'!#REF!)</f>
        <v>#REF!</v>
      </c>
      <c r="G386" s="132" t="s">
        <v>482</v>
      </c>
      <c r="H386" s="133" t="str">
        <f>IFERROR(VLOOKUP(Tabla1[[#This Row],[Código_Actividad]],'[1]Formulario PPGR2'!$H$8:$I$1048576,2,FALSE),"")</f>
        <v>Supervisión a la adherencia de guias y protocolos de atención en el primer nivel</v>
      </c>
      <c r="I386" s="134">
        <f>IFERROR(VLOOKUP(Tabla1[[#This Row],[Código_Actividad]],[1]!Tabla2[[Código]:[Total de Acciones ]],15,FALSE),"")</f>
        <v>4</v>
      </c>
      <c r="J386" s="131" t="s">
        <v>665</v>
      </c>
      <c r="K386" s="131" t="str">
        <f>IFERROR(VLOOKUP($J386,[5]LSIns!$B$5:$C$45,2,FALSE),"")</f>
        <v>lsGasoil</v>
      </c>
      <c r="L386" s="133" t="s">
        <v>705</v>
      </c>
      <c r="M386" s="131" t="str">
        <f>IFERROR(VLOOKUP($L386,[6]Insumos!$C$2:$F$517,2,FALSE),"")</f>
        <v>galon</v>
      </c>
      <c r="N386" s="136">
        <v>20</v>
      </c>
      <c r="O386" s="139">
        <f>IFERROR(VLOOKUP($L386,[6]Insumos!$C$2:$F$517,3,FALSE),"")</f>
        <v>181</v>
      </c>
      <c r="P386" s="138">
        <f>+Tabla1[[#This Row],[Precio Unitario]]*Tabla1[[#This Row],[Cantidad de Insumos]]</f>
        <v>3620</v>
      </c>
      <c r="Q386" s="140" t="str">
        <f>IFERROR(VLOOKUP($L386,[6]Insumos!$C$2:$F$517,4,FALSE),"")</f>
        <v>2.3.7.1.02</v>
      </c>
      <c r="R386" s="135" t="s">
        <v>667</v>
      </c>
    </row>
    <row r="387" spans="2:18" ht="25.5" x14ac:dyDescent="0.25">
      <c r="B387" s="131" t="e">
        <f>IF(Tabla1[[#This Row],[Código_Actividad]]="","",CONCATENATE(Tabla1[[#This Row],[POA]],".",Tabla1[[#This Row],[SRS]],".",Tabla1[[#This Row],[AREA]],".",Tabla1[[#This Row],[TIPO]]))</f>
        <v>#REF!</v>
      </c>
      <c r="C387" s="131" t="e">
        <f>IF(Tabla1[[#This Row],[Código_Actividad]]="","",'[1]Formulario PPGR1'!#REF!)</f>
        <v>#REF!</v>
      </c>
      <c r="D387" s="131" t="e">
        <f>IF(Tabla1[[#This Row],[Código_Actividad]]="","",'[1]Formulario PPGR1'!#REF!)</f>
        <v>#REF!</v>
      </c>
      <c r="E387" s="131" t="e">
        <f>IF(Tabla1[[#This Row],[Código_Actividad]]="","",'[1]Formulario PPGR1'!#REF!)</f>
        <v>#REF!</v>
      </c>
      <c r="F387" s="131" t="e">
        <f>IF(Tabla1[[#This Row],[Código_Actividad]]="","",'[1]Formulario PPGR1'!#REF!)</f>
        <v>#REF!</v>
      </c>
      <c r="G387" s="132" t="s">
        <v>484</v>
      </c>
      <c r="H387" s="133" t="str">
        <f>IFERROR(VLOOKUP(Tabla1[[#This Row],[Código_Actividad]],'[1]Formulario PPGR2'!$H$8:$I$1048576,2,FALSE),"")</f>
        <v>Coordinar el Levantamiento de perfil epidemiologico (ASIS) de poblacion asignada</v>
      </c>
      <c r="I387" s="134">
        <f>IFERROR(VLOOKUP(Tabla1[[#This Row],[Código_Actividad]],[1]!Tabla2[[Código]:[Total de Acciones ]],15,FALSE),"")</f>
        <v>3</v>
      </c>
      <c r="J387" s="131" t="s">
        <v>673</v>
      </c>
      <c r="K387" s="131" t="str">
        <f>IFERROR(VLOOKUP($J387,[5]LSIns!$B$5:$C$45,2,FALSE),"")</f>
        <v>lsAlimentosyBebidas</v>
      </c>
      <c r="L387" s="133" t="s">
        <v>709</v>
      </c>
      <c r="M387" s="131" t="str">
        <f>IFERROR(VLOOKUP($L387,[6]Insumos!$C$2:$F$517,2,FALSE),"")</f>
        <v>unidad</v>
      </c>
      <c r="N387" s="136">
        <v>3</v>
      </c>
      <c r="O387" s="139">
        <f>IFERROR(VLOOKUP($L387,[6]Insumos!$C$2:$F$517,3,FALSE),"")</f>
        <v>10133.5</v>
      </c>
      <c r="P387" s="138">
        <f>+Tabla1[[#This Row],[Precio Unitario]]*Tabla1[[#This Row],[Cantidad de Insumos]]</f>
        <v>30400.5</v>
      </c>
      <c r="Q387" s="140" t="str">
        <f>IFERROR(VLOOKUP($L387,[6]Insumos!$C$2:$F$517,4,FALSE),"")</f>
        <v>2.3.1.1.01</v>
      </c>
      <c r="R387" s="135" t="s">
        <v>670</v>
      </c>
    </row>
    <row r="388" spans="2:18" x14ac:dyDescent="0.25">
      <c r="B388" s="131" t="e">
        <f>IF(Tabla1[[#This Row],[Código_Actividad]]="","",CONCATENATE(Tabla1[[#This Row],[POA]],".",Tabla1[[#This Row],[SRS]],".",Tabla1[[#This Row],[AREA]],".",Tabla1[[#This Row],[TIPO]]))</f>
        <v>#REF!</v>
      </c>
      <c r="C388" s="131" t="e">
        <f>IF(Tabla1[[#This Row],[Código_Actividad]]="","",'[1]Formulario PPGR1'!#REF!)</f>
        <v>#REF!</v>
      </c>
      <c r="D388" s="131" t="e">
        <f>IF(Tabla1[[#This Row],[Código_Actividad]]="","",'[1]Formulario PPGR1'!#REF!)</f>
        <v>#REF!</v>
      </c>
      <c r="E388" s="131" t="e">
        <f>IF(Tabla1[[#This Row],[Código_Actividad]]="","",'[1]Formulario PPGR1'!#REF!)</f>
        <v>#REF!</v>
      </c>
      <c r="F388" s="131" t="e">
        <f>IF(Tabla1[[#This Row],[Código_Actividad]]="","",'[1]Formulario PPGR1'!#REF!)</f>
        <v>#REF!</v>
      </c>
      <c r="G388" s="141" t="s">
        <v>487</v>
      </c>
      <c r="H388" s="133" t="str">
        <f>IFERROR(VLOOKUP(Tabla1[[#This Row],[Código_Actividad]],'[1]Formulario PPGR2'!$H$8:$I$1048576,2,FALSE),"")</f>
        <v>Seguimiento al proceso de referencia y contrareferencia</v>
      </c>
      <c r="I388" s="134">
        <f>IFERROR(VLOOKUP(Tabla1[[#This Row],[Código_Actividad]],[1]!Tabla2[[Código]:[Total de Acciones ]],15,FALSE),"")</f>
        <v>12</v>
      </c>
      <c r="J388" s="131" t="s">
        <v>665</v>
      </c>
      <c r="K388" s="131" t="str">
        <f>IFERROR(VLOOKUP($J388,[5]LSIns!$B$5:$C$45,2,FALSE),"")</f>
        <v>lsGasoil</v>
      </c>
      <c r="L388" s="133" t="s">
        <v>705</v>
      </c>
      <c r="M388" s="131" t="str">
        <f>IFERROR(VLOOKUP($L388,[6]Insumos!$C$2:$F$517,2,FALSE),"")</f>
        <v>galon</v>
      </c>
      <c r="N388" s="136">
        <v>60</v>
      </c>
      <c r="O388" s="139">
        <f>IFERROR(VLOOKUP($L388,[6]Insumos!$C$2:$F$517,3,FALSE),"")</f>
        <v>181</v>
      </c>
      <c r="P388" s="138">
        <f>+Tabla1[[#This Row],[Precio Unitario]]*Tabla1[[#This Row],[Cantidad de Insumos]]</f>
        <v>10860</v>
      </c>
      <c r="Q388" s="140" t="str">
        <f>IFERROR(VLOOKUP($L388,[6]Insumos!$C$2:$F$517,4,FALSE),"")</f>
        <v>2.3.7.1.02</v>
      </c>
      <c r="R388" s="135" t="s">
        <v>667</v>
      </c>
    </row>
    <row r="389" spans="2:18" ht="38.25" x14ac:dyDescent="0.25">
      <c r="B389" s="131" t="e">
        <f>IF(Tabla1[[#This Row],[Código_Actividad]]="","",CONCATENATE(Tabla1[[#This Row],[POA]],".",Tabla1[[#This Row],[SRS]],".",Tabla1[[#This Row],[AREA]],".",Tabla1[[#This Row],[TIPO]]))</f>
        <v>#REF!</v>
      </c>
      <c r="C389" s="131" t="e">
        <f>IF(Tabla1[[#This Row],[Código_Actividad]]="","",'[1]Formulario PPGR1'!#REF!)</f>
        <v>#REF!</v>
      </c>
      <c r="D389" s="131" t="e">
        <f>IF(Tabla1[[#This Row],[Código_Actividad]]="","",'[1]Formulario PPGR1'!#REF!)</f>
        <v>#REF!</v>
      </c>
      <c r="E389" s="131" t="e">
        <f>IF(Tabla1[[#This Row],[Código_Actividad]]="","",'[1]Formulario PPGR1'!#REF!)</f>
        <v>#REF!</v>
      </c>
      <c r="F389" s="131" t="e">
        <f>IF(Tabla1[[#This Row],[Código_Actividad]]="","",'[1]Formulario PPGR1'!#REF!)</f>
        <v>#REF!</v>
      </c>
      <c r="G389" s="141" t="s">
        <v>489</v>
      </c>
      <c r="H389" s="133" t="str">
        <f>IFERROR(VLOOKUP(Tabla1[[#This Row],[Código_Actividad]],'[1]Formulario PPGR2'!$H$8:$I$1048576,2,FALSE),"")</f>
        <v>Mesas de trabajo para articulacion del Primer Nivel con el Nivel Especializado según Cartera de Servicios</v>
      </c>
      <c r="I389" s="134">
        <f>IFERROR(VLOOKUP(Tabla1[[#This Row],[Código_Actividad]],[1]!Tabla2[[Código]:[Total de Acciones ]],15,FALSE),"")</f>
        <v>2</v>
      </c>
      <c r="J389" s="131" t="s">
        <v>673</v>
      </c>
      <c r="K389" s="131" t="str">
        <f>IFERROR(VLOOKUP($J389,[5]LSIns!$B$5:$C$45,2,FALSE),"")</f>
        <v>lsAlimentosyBebidas</v>
      </c>
      <c r="L389" s="133" t="s">
        <v>682</v>
      </c>
      <c r="M389" s="131" t="str">
        <f>IFERROR(VLOOKUP($L389,[6]Insumos!$C$2:$F$517,2,FALSE),"")</f>
        <v>unidad</v>
      </c>
      <c r="N389" s="136">
        <v>2</v>
      </c>
      <c r="O389" s="139">
        <f>IFERROR(VLOOKUP($L389,[6]Insumos!$C$2:$F$517,3,FALSE),"")</f>
        <v>29393.8</v>
      </c>
      <c r="P389" s="138">
        <f>+Tabla1[[#This Row],[Precio Unitario]]*Tabla1[[#This Row],[Cantidad de Insumos]]</f>
        <v>58787.6</v>
      </c>
      <c r="Q389" s="140" t="str">
        <f>IFERROR(VLOOKUP($L389,[6]Insumos!$C$2:$F$517,4,FALSE),"")</f>
        <v>2.3.1.1.01</v>
      </c>
      <c r="R389" s="135" t="s">
        <v>670</v>
      </c>
    </row>
    <row r="390" spans="2:18" ht="25.5" x14ac:dyDescent="0.25">
      <c r="B390" s="131" t="e">
        <f>IF(Tabla1[[#This Row],[Código_Actividad]]="","",CONCATENATE(Tabla1[[#This Row],[POA]],".",Tabla1[[#This Row],[SRS]],".",Tabla1[[#This Row],[AREA]],".",Tabla1[[#This Row],[TIPO]]))</f>
        <v>#REF!</v>
      </c>
      <c r="C390" s="131" t="e">
        <f>IF(Tabla1[[#This Row],[Código_Actividad]]="","",'[1]Formulario PPGR1'!#REF!)</f>
        <v>#REF!</v>
      </c>
      <c r="D390" s="131" t="e">
        <f>IF(Tabla1[[#This Row],[Código_Actividad]]="","",'[1]Formulario PPGR1'!#REF!)</f>
        <v>#REF!</v>
      </c>
      <c r="E390" s="131" t="e">
        <f>IF(Tabla1[[#This Row],[Código_Actividad]]="","",'[1]Formulario PPGR1'!#REF!)</f>
        <v>#REF!</v>
      </c>
      <c r="F390" s="131" t="e">
        <f>IF(Tabla1[[#This Row],[Código_Actividad]]="","",'[1]Formulario PPGR1'!#REF!)</f>
        <v>#REF!</v>
      </c>
      <c r="G390" s="141" t="s">
        <v>489</v>
      </c>
      <c r="H390" s="133" t="str">
        <f>IFERROR(VLOOKUP(Tabla1[[#This Row],[Código_Actividad]],'[1]Formulario PPGR2'!$H$8:$I$1048576,2,FALSE),"")</f>
        <v>Mesas de trabajo para articulacion del Primer Nivel con el Nivel Especializado según Cartera de Servicios</v>
      </c>
      <c r="I390" s="134">
        <f>IFERROR(VLOOKUP(Tabla1[[#This Row],[Código_Actividad]],[1]!Tabla2[[Código]:[Total de Acciones ]],15,FALSE),"")</f>
        <v>2</v>
      </c>
      <c r="J390" s="131" t="s">
        <v>668</v>
      </c>
      <c r="K390" s="131" t="str">
        <f>IFERROR(VLOOKUP($J390,[5]LSIns!$B$5:$C$45,2,FALSE),"")</f>
        <v>lsProductosdePapel</v>
      </c>
      <c r="L390" s="133" t="s">
        <v>698</v>
      </c>
      <c r="M390" s="131" t="str">
        <f>IFERROR(VLOOKUP($L390,[6]Insumos!$C$2:$F$517,2,FALSE),"")</f>
        <v>Caja</v>
      </c>
      <c r="N390" s="136">
        <v>1</v>
      </c>
      <c r="O390" s="139">
        <f>IFERROR(VLOOKUP($L390,[6]Insumos!$C$2:$F$517,3,FALSE),"")</f>
        <v>175.82</v>
      </c>
      <c r="P390" s="138">
        <f>+Tabla1[[#This Row],[Precio Unitario]]*Tabla1[[#This Row],[Cantidad de Insumos]]</f>
        <v>175.82</v>
      </c>
      <c r="Q390" s="140" t="str">
        <f>IFERROR(VLOOKUP($L390,[6]Insumos!$C$2:$F$517,4,FALSE),"")</f>
        <v>2.3.3.2.01</v>
      </c>
      <c r="R390" s="135" t="s">
        <v>670</v>
      </c>
    </row>
    <row r="391" spans="2:18" ht="25.5" x14ac:dyDescent="0.25">
      <c r="B391" s="131" t="e">
        <f>IF(Tabla1[[#This Row],[Código_Actividad]]="","",CONCATENATE(Tabla1[[#This Row],[POA]],".",Tabla1[[#This Row],[SRS]],".",Tabla1[[#This Row],[AREA]],".",Tabla1[[#This Row],[TIPO]]))</f>
        <v>#REF!</v>
      </c>
      <c r="C391" s="131" t="e">
        <f>IF(Tabla1[[#This Row],[Código_Actividad]]="","",'[1]Formulario PPGR1'!#REF!)</f>
        <v>#REF!</v>
      </c>
      <c r="D391" s="131" t="e">
        <f>IF(Tabla1[[#This Row],[Código_Actividad]]="","",'[1]Formulario PPGR1'!#REF!)</f>
        <v>#REF!</v>
      </c>
      <c r="E391" s="131" t="e">
        <f>IF(Tabla1[[#This Row],[Código_Actividad]]="","",'[1]Formulario PPGR1'!#REF!)</f>
        <v>#REF!</v>
      </c>
      <c r="F391" s="131" t="e">
        <f>IF(Tabla1[[#This Row],[Código_Actividad]]="","",'[1]Formulario PPGR1'!#REF!)</f>
        <v>#REF!</v>
      </c>
      <c r="G391" s="141" t="s">
        <v>489</v>
      </c>
      <c r="H391" s="133" t="str">
        <f>IFERROR(VLOOKUP(Tabla1[[#This Row],[Código_Actividad]],'[1]Formulario PPGR2'!$H$8:$I$1048576,2,FALSE),"")</f>
        <v>Mesas de trabajo para articulacion del Primer Nivel con el Nivel Especializado según Cartera de Servicios</v>
      </c>
      <c r="I391" s="134">
        <f>IFERROR(VLOOKUP(Tabla1[[#This Row],[Código_Actividad]],[1]!Tabla2[[Código]:[Total de Acciones ]],15,FALSE),"")</f>
        <v>2</v>
      </c>
      <c r="J391" s="131" t="s">
        <v>668</v>
      </c>
      <c r="K391" s="131" t="str">
        <f>IFERROR(VLOOKUP($J391,[5]LSIns!$B$5:$C$45,2,FALSE),"")</f>
        <v>lsProductosdePapel</v>
      </c>
      <c r="L391" s="133" t="s">
        <v>702</v>
      </c>
      <c r="M391" s="131" t="str">
        <f>IFERROR(VLOOKUP($L391,[6]Insumos!$C$2:$F$517,2,FALSE),"")</f>
        <v>unidad</v>
      </c>
      <c r="N391" s="136">
        <v>8</v>
      </c>
      <c r="O391" s="139">
        <f>IFERROR(VLOOKUP($L391,[6]Insumos!$C$2:$F$517,3,FALSE),"")</f>
        <v>132.75</v>
      </c>
      <c r="P391" s="138">
        <f>+Tabla1[[#This Row],[Precio Unitario]]*Tabla1[[#This Row],[Cantidad de Insumos]]</f>
        <v>1062</v>
      </c>
      <c r="Q391" s="140" t="str">
        <f>IFERROR(VLOOKUP($L391,[6]Insumos!$C$2:$F$517,4,FALSE),"")</f>
        <v>2.3.3.2.01</v>
      </c>
      <c r="R391" s="135" t="s">
        <v>670</v>
      </c>
    </row>
    <row r="392" spans="2:18" ht="38.25" x14ac:dyDescent="0.25">
      <c r="B392" s="131" t="e">
        <f>IF(Tabla1[[#This Row],[Código_Actividad]]="","",CONCATENATE(Tabla1[[#This Row],[POA]],".",Tabla1[[#This Row],[SRS]],".",Tabla1[[#This Row],[AREA]],".",Tabla1[[#This Row],[TIPO]]))</f>
        <v>#REF!</v>
      </c>
      <c r="C392" s="131" t="e">
        <f>IF(Tabla1[[#This Row],[Código_Actividad]]="","",'[1]Formulario PPGR1'!#REF!)</f>
        <v>#REF!</v>
      </c>
      <c r="D392" s="131" t="e">
        <f>IF(Tabla1[[#This Row],[Código_Actividad]]="","",'[1]Formulario PPGR1'!#REF!)</f>
        <v>#REF!</v>
      </c>
      <c r="E392" s="131" t="e">
        <f>IF(Tabla1[[#This Row],[Código_Actividad]]="","",'[1]Formulario PPGR1'!#REF!)</f>
        <v>#REF!</v>
      </c>
      <c r="F392" s="131" t="e">
        <f>IF(Tabla1[[#This Row],[Código_Actividad]]="","",'[1]Formulario PPGR1'!#REF!)</f>
        <v>#REF!</v>
      </c>
      <c r="G392" s="141" t="s">
        <v>489</v>
      </c>
      <c r="H392" s="133" t="str">
        <f>IFERROR(VLOOKUP(Tabla1[[#This Row],[Código_Actividad]],'[1]Formulario PPGR2'!$H$8:$I$1048576,2,FALSE),"")</f>
        <v>Mesas de trabajo para articulacion del Primer Nivel con el Nivel Especializado según Cartera de Servicios</v>
      </c>
      <c r="I392" s="134">
        <f>IFERROR(VLOOKUP(Tabla1[[#This Row],[Código_Actividad]],[1]!Tabla2[[Código]:[Total de Acciones ]],15,FALSE),"")</f>
        <v>2</v>
      </c>
      <c r="J392" s="131" t="s">
        <v>673</v>
      </c>
      <c r="K392" s="131" t="str">
        <f>IFERROR(VLOOKUP($J392,[5]LSIns!$B$5:$C$45,2,FALSE),"")</f>
        <v>lsAlimentosyBebidas</v>
      </c>
      <c r="L392" s="133" t="s">
        <v>681</v>
      </c>
      <c r="M392" s="131" t="str">
        <f>IFERROR(VLOOKUP($L392,[6]Insumos!$C$2:$F$517,2,FALSE),"")</f>
        <v>unidad</v>
      </c>
      <c r="N392" s="136">
        <v>2</v>
      </c>
      <c r="O392" s="139">
        <f>IFERROR(VLOOKUP($L392,[6]Insumos!$C$2:$F$517,3,FALSE),"")</f>
        <v>61419</v>
      </c>
      <c r="P392" s="138">
        <f>+Tabla1[[#This Row],[Precio Unitario]]*Tabla1[[#This Row],[Cantidad de Insumos]]</f>
        <v>122838</v>
      </c>
      <c r="Q392" s="140" t="str">
        <f>IFERROR(VLOOKUP($L392,[6]Insumos!$C$2:$F$517,4,FALSE),"")</f>
        <v>2.3.1.1.01</v>
      </c>
      <c r="R392" s="135" t="s">
        <v>670</v>
      </c>
    </row>
    <row r="393" spans="2:18" ht="38.25" x14ac:dyDescent="0.25">
      <c r="B393" s="131" t="e">
        <f>IF(Tabla1[[#This Row],[Código_Actividad]]="","",CONCATENATE(Tabla1[[#This Row],[POA]],".",Tabla1[[#This Row],[SRS]],".",Tabla1[[#This Row],[AREA]],".",Tabla1[[#This Row],[TIPO]]))</f>
        <v>#REF!</v>
      </c>
      <c r="C393" s="131" t="e">
        <f>IF(Tabla1[[#This Row],[Código_Actividad]]="","",'[1]Formulario PPGR1'!#REF!)</f>
        <v>#REF!</v>
      </c>
      <c r="D393" s="131" t="e">
        <f>IF(Tabla1[[#This Row],[Código_Actividad]]="","",'[1]Formulario PPGR1'!#REF!)</f>
        <v>#REF!</v>
      </c>
      <c r="E393" s="131" t="e">
        <f>IF(Tabla1[[#This Row],[Código_Actividad]]="","",'[1]Formulario PPGR1'!#REF!)</f>
        <v>#REF!</v>
      </c>
      <c r="F393" s="131" t="e">
        <f>IF(Tabla1[[#This Row],[Código_Actividad]]="","",'[1]Formulario PPGR1'!#REF!)</f>
        <v>#REF!</v>
      </c>
      <c r="G393" s="141" t="s">
        <v>491</v>
      </c>
      <c r="H393" s="133" t="str">
        <f>IFERROR(VLOOKUP(Tabla1[[#This Row],[Código_Actividad]],'[1]Formulario PPGR2'!$H$8:$I$1048576,2,FALSE),"")</f>
        <v xml:space="preserve">Reunión de socialziación de los resultados del proceso de  referencia y contrareferencia  </v>
      </c>
      <c r="I393" s="134">
        <f>IFERROR(VLOOKUP(Tabla1[[#This Row],[Código_Actividad]],[1]!Tabla2[[Código]:[Total de Acciones ]],15,FALSE),"")</f>
        <v>4</v>
      </c>
      <c r="J393" s="131" t="s">
        <v>673</v>
      </c>
      <c r="K393" s="131" t="str">
        <f>IFERROR(VLOOKUP($J393,[5]LSIns!$B$5:$C$45,2,FALSE),"")</f>
        <v>lsAlimentosyBebidas</v>
      </c>
      <c r="L393" s="133" t="s">
        <v>681</v>
      </c>
      <c r="M393" s="131" t="str">
        <f>IFERROR(VLOOKUP($L393,[6]Insumos!$C$2:$F$517,2,FALSE),"")</f>
        <v>unidad</v>
      </c>
      <c r="N393" s="136">
        <v>4</v>
      </c>
      <c r="O393" s="139">
        <f>IFERROR(VLOOKUP($L393,[6]Insumos!$C$2:$F$517,3,FALSE),"")</f>
        <v>61419</v>
      </c>
      <c r="P393" s="138">
        <f>+Tabla1[[#This Row],[Precio Unitario]]*Tabla1[[#This Row],[Cantidad de Insumos]]</f>
        <v>245676</v>
      </c>
      <c r="Q393" s="140" t="str">
        <f>IFERROR(VLOOKUP($L393,[6]Insumos!$C$2:$F$517,4,FALSE),"")</f>
        <v>2.3.1.1.01</v>
      </c>
      <c r="R393" s="135" t="s">
        <v>670</v>
      </c>
    </row>
    <row r="394" spans="2:18" ht="25.5" x14ac:dyDescent="0.25">
      <c r="B394" s="131" t="e">
        <f>IF(Tabla1[[#This Row],[Código_Actividad]]="","",CONCATENATE(Tabla1[[#This Row],[POA]],".",Tabla1[[#This Row],[SRS]],".",Tabla1[[#This Row],[AREA]],".",Tabla1[[#This Row],[TIPO]]))</f>
        <v>#REF!</v>
      </c>
      <c r="C394" s="131" t="e">
        <f>IF(Tabla1[[#This Row],[Código_Actividad]]="","",'[1]Formulario PPGR1'!#REF!)</f>
        <v>#REF!</v>
      </c>
      <c r="D394" s="131" t="e">
        <f>IF(Tabla1[[#This Row],[Código_Actividad]]="","",'[1]Formulario PPGR1'!#REF!)</f>
        <v>#REF!</v>
      </c>
      <c r="E394" s="131" t="e">
        <f>IF(Tabla1[[#This Row],[Código_Actividad]]="","",'[1]Formulario PPGR1'!#REF!)</f>
        <v>#REF!</v>
      </c>
      <c r="F394" s="131" t="e">
        <f>IF(Tabla1[[#This Row],[Código_Actividad]]="","",'[1]Formulario PPGR1'!#REF!)</f>
        <v>#REF!</v>
      </c>
      <c r="G394" s="141" t="s">
        <v>491</v>
      </c>
      <c r="H394" s="133" t="str">
        <f>IFERROR(VLOOKUP(Tabla1[[#This Row],[Código_Actividad]],'[1]Formulario PPGR2'!$H$8:$I$1048576,2,FALSE),"")</f>
        <v xml:space="preserve">Reunión de socialziación de los resultados del proceso de  referencia y contrareferencia  </v>
      </c>
      <c r="I394" s="134">
        <f>IFERROR(VLOOKUP(Tabla1[[#This Row],[Código_Actividad]],[1]!Tabla2[[Código]:[Total de Acciones ]],15,FALSE),"")</f>
        <v>4</v>
      </c>
      <c r="J394" s="131" t="s">
        <v>668</v>
      </c>
      <c r="K394" s="131" t="str">
        <f>IFERROR(VLOOKUP($J394,[5]LSIns!$B$5:$C$45,2,FALSE),"")</f>
        <v>lsProductosdePapel</v>
      </c>
      <c r="L394" s="133" t="s">
        <v>698</v>
      </c>
      <c r="M394" s="131" t="str">
        <f>IFERROR(VLOOKUP($L394,[6]Insumos!$C$2:$F$517,2,FALSE),"")</f>
        <v>Caja</v>
      </c>
      <c r="N394" s="136">
        <v>1</v>
      </c>
      <c r="O394" s="139">
        <f>IFERROR(VLOOKUP($L394,[6]Insumos!$C$2:$F$517,3,FALSE),"")</f>
        <v>175.82</v>
      </c>
      <c r="P394" s="138">
        <f>+Tabla1[[#This Row],[Precio Unitario]]*Tabla1[[#This Row],[Cantidad de Insumos]]</f>
        <v>175.82</v>
      </c>
      <c r="Q394" s="140" t="str">
        <f>IFERROR(VLOOKUP($L394,[6]Insumos!$C$2:$F$517,4,FALSE),"")</f>
        <v>2.3.3.2.01</v>
      </c>
      <c r="R394" s="135" t="s">
        <v>670</v>
      </c>
    </row>
    <row r="395" spans="2:18" ht="25.5" x14ac:dyDescent="0.25">
      <c r="B395" s="131" t="e">
        <f>IF(Tabla1[[#This Row],[Código_Actividad]]="","",CONCATENATE(Tabla1[[#This Row],[POA]],".",Tabla1[[#This Row],[SRS]],".",Tabla1[[#This Row],[AREA]],".",Tabla1[[#This Row],[TIPO]]))</f>
        <v>#REF!</v>
      </c>
      <c r="C395" s="131" t="e">
        <f>IF(Tabla1[[#This Row],[Código_Actividad]]="","",'[1]Formulario PPGR1'!#REF!)</f>
        <v>#REF!</v>
      </c>
      <c r="D395" s="131" t="e">
        <f>IF(Tabla1[[#This Row],[Código_Actividad]]="","",'[1]Formulario PPGR1'!#REF!)</f>
        <v>#REF!</v>
      </c>
      <c r="E395" s="131" t="e">
        <f>IF(Tabla1[[#This Row],[Código_Actividad]]="","",'[1]Formulario PPGR1'!#REF!)</f>
        <v>#REF!</v>
      </c>
      <c r="F395" s="131" t="e">
        <f>IF(Tabla1[[#This Row],[Código_Actividad]]="","",'[1]Formulario PPGR1'!#REF!)</f>
        <v>#REF!</v>
      </c>
      <c r="G395" s="141" t="s">
        <v>491</v>
      </c>
      <c r="H395" s="133" t="str">
        <f>IFERROR(VLOOKUP(Tabla1[[#This Row],[Código_Actividad]],'[1]Formulario PPGR2'!$H$8:$I$1048576,2,FALSE),"")</f>
        <v xml:space="preserve">Reunión de socialziación de los resultados del proceso de  referencia y contrareferencia  </v>
      </c>
      <c r="I395" s="134">
        <f>IFERROR(VLOOKUP(Tabla1[[#This Row],[Código_Actividad]],[1]!Tabla2[[Código]:[Total de Acciones ]],15,FALSE),"")</f>
        <v>4</v>
      </c>
      <c r="J395" s="131" t="s">
        <v>668</v>
      </c>
      <c r="K395" s="131" t="str">
        <f>IFERROR(VLOOKUP($J395,[5]LSIns!$B$5:$C$45,2,FALSE),"")</f>
        <v>lsProductosdePapel</v>
      </c>
      <c r="L395" s="133" t="s">
        <v>702</v>
      </c>
      <c r="M395" s="131" t="str">
        <f>IFERROR(VLOOKUP($L395,[6]Insumos!$C$2:$F$517,2,FALSE),"")</f>
        <v>unidad</v>
      </c>
      <c r="N395" s="136">
        <v>1</v>
      </c>
      <c r="O395" s="139">
        <f>IFERROR(VLOOKUP($L395,[6]Insumos!$C$2:$F$517,3,FALSE),"")</f>
        <v>132.75</v>
      </c>
      <c r="P395" s="138">
        <f>+Tabla1[[#This Row],[Precio Unitario]]*Tabla1[[#This Row],[Cantidad de Insumos]]</f>
        <v>132.75</v>
      </c>
      <c r="Q395" s="140" t="str">
        <f>IFERROR(VLOOKUP($L395,[6]Insumos!$C$2:$F$517,4,FALSE),"")</f>
        <v>2.3.3.2.01</v>
      </c>
      <c r="R395" s="135" t="s">
        <v>670</v>
      </c>
    </row>
    <row r="396" spans="2:18" ht="25.5" x14ac:dyDescent="0.25">
      <c r="B396" s="131" t="e">
        <f>IF(Tabla1[[#This Row],[Código_Actividad]]="","",CONCATENATE(Tabla1[[#This Row],[POA]],".",Tabla1[[#This Row],[SRS]],".",Tabla1[[#This Row],[AREA]],".",Tabla1[[#This Row],[TIPO]]))</f>
        <v>#REF!</v>
      </c>
      <c r="C396" s="131" t="e">
        <f>IF(Tabla1[[#This Row],[Código_Actividad]]="","",'[1]Formulario PPGR1'!#REF!)</f>
        <v>#REF!</v>
      </c>
      <c r="D396" s="131" t="e">
        <f>IF(Tabla1[[#This Row],[Código_Actividad]]="","",'[1]Formulario PPGR1'!#REF!)</f>
        <v>#REF!</v>
      </c>
      <c r="E396" s="131" t="e">
        <f>IF(Tabla1[[#This Row],[Código_Actividad]]="","",'[1]Formulario PPGR1'!#REF!)</f>
        <v>#REF!</v>
      </c>
      <c r="F396" s="131" t="e">
        <f>IF(Tabla1[[#This Row],[Código_Actividad]]="","",'[1]Formulario PPGR1'!#REF!)</f>
        <v>#REF!</v>
      </c>
      <c r="G396" s="141" t="s">
        <v>493</v>
      </c>
      <c r="H396" s="133" t="str">
        <f>IFERROR(VLOOKUP(Tabla1[[#This Row],[Código_Actividad]],'[1]Formulario PPGR2'!$H$8:$I$1048576,2,FALSE),"")</f>
        <v>Seguimiento a la conformacion Comité de veeduria Ciudadana en salud</v>
      </c>
      <c r="I396" s="134">
        <f>IFERROR(VLOOKUP(Tabla1[[#This Row],[Código_Actividad]],[1]!Tabla2[[Código]:[Total de Acciones ]],15,FALSE),"")</f>
        <v>4</v>
      </c>
      <c r="J396" s="131" t="s">
        <v>665</v>
      </c>
      <c r="K396" s="131" t="str">
        <f>IFERROR(VLOOKUP($J396,[5]LSIns!$B$5:$C$45,2,FALSE),"")</f>
        <v>lsGasoil</v>
      </c>
      <c r="L396" s="133" t="s">
        <v>705</v>
      </c>
      <c r="M396" s="131" t="str">
        <f>IFERROR(VLOOKUP($L396,[6]Insumos!$C$2:$F$517,2,FALSE),"")</f>
        <v>galon</v>
      </c>
      <c r="N396" s="136">
        <v>60</v>
      </c>
      <c r="O396" s="139">
        <f>IFERROR(VLOOKUP($L396,[6]Insumos!$C$2:$F$517,3,FALSE),"")</f>
        <v>181</v>
      </c>
      <c r="P396" s="138">
        <f>+Tabla1[[#This Row],[Precio Unitario]]*Tabla1[[#This Row],[Cantidad de Insumos]]</f>
        <v>10860</v>
      </c>
      <c r="Q396" s="140" t="str">
        <f>IFERROR(VLOOKUP($L396,[6]Insumos!$C$2:$F$517,4,FALSE),"")</f>
        <v>2.3.7.1.02</v>
      </c>
      <c r="R396" s="135" t="s">
        <v>667</v>
      </c>
    </row>
    <row r="397" spans="2:18" ht="38.25" x14ac:dyDescent="0.25">
      <c r="B397" s="131" t="e">
        <f>IF(Tabla1[[#This Row],[Código_Actividad]]="","",CONCATENATE(Tabla1[[#This Row],[POA]],".",Tabla1[[#This Row],[SRS]],".",Tabla1[[#This Row],[AREA]],".",Tabla1[[#This Row],[TIPO]]))</f>
        <v>#REF!</v>
      </c>
      <c r="C397" s="131" t="e">
        <f>IF(Tabla1[[#This Row],[Código_Actividad]]="","",'[1]Formulario PPGR1'!#REF!)</f>
        <v>#REF!</v>
      </c>
      <c r="D397" s="131" t="e">
        <f>IF(Tabla1[[#This Row],[Código_Actividad]]="","",'[1]Formulario PPGR1'!#REF!)</f>
        <v>#REF!</v>
      </c>
      <c r="E397" s="131" t="e">
        <f>IF(Tabla1[[#This Row],[Código_Actividad]]="","",'[1]Formulario PPGR1'!#REF!)</f>
        <v>#REF!</v>
      </c>
      <c r="F397" s="131" t="e">
        <f>IF(Tabla1[[#This Row],[Código_Actividad]]="","",'[1]Formulario PPGR1'!#REF!)</f>
        <v>#REF!</v>
      </c>
      <c r="G397" s="141" t="s">
        <v>495</v>
      </c>
      <c r="H397" s="133" t="str">
        <f>IFERROR(VLOOKUP(Tabla1[[#This Row],[Código_Actividad]],'[1]Formulario PPGR2'!$H$8:$I$1048576,2,FALSE),"")</f>
        <v>Conformacion Comité de veeduria Ciudadana en salud</v>
      </c>
      <c r="I397" s="134">
        <f>IFERROR(VLOOKUP(Tabla1[[#This Row],[Código_Actividad]],[1]!Tabla2[[Código]:[Total de Acciones ]],15,FALSE),"")</f>
        <v>4</v>
      </c>
      <c r="J397" s="131" t="s">
        <v>673</v>
      </c>
      <c r="K397" s="131" t="str">
        <f>IFERROR(VLOOKUP($J397,[5]LSIns!$B$5:$C$45,2,FALSE),"")</f>
        <v>lsAlimentosyBebidas</v>
      </c>
      <c r="L397" s="133" t="s">
        <v>684</v>
      </c>
      <c r="M397" s="131" t="str">
        <f>IFERROR(VLOOKUP($L397,[6]Insumos!$C$2:$F$517,2,FALSE),"")</f>
        <v>unidad</v>
      </c>
      <c r="N397" s="136">
        <v>4</v>
      </c>
      <c r="O397" s="139">
        <f>IFERROR(VLOOKUP($L397,[6]Insumos!$C$2:$F$517,3,FALSE),"")</f>
        <v>5929.5</v>
      </c>
      <c r="P397" s="138">
        <f>+Tabla1[[#This Row],[Precio Unitario]]*Tabla1[[#This Row],[Cantidad de Insumos]]</f>
        <v>23718</v>
      </c>
      <c r="Q397" s="140" t="str">
        <f>IFERROR(VLOOKUP($L397,[6]Insumos!$C$2:$F$517,4,FALSE),"")</f>
        <v>2.3.1.1.01</v>
      </c>
      <c r="R397" s="135" t="s">
        <v>670</v>
      </c>
    </row>
    <row r="398" spans="2:18" x14ac:dyDescent="0.25">
      <c r="B398" s="131" t="str">
        <f>IF(Tabla1[[#This Row],[Código_Actividad]]="","",CONCATENATE(Tabla1[[#This Row],[POA]],".",Tabla1[[#This Row],[SRS]],".",Tabla1[[#This Row],[AREA]],".",Tabla1[[#This Row],[TIPO]]))</f>
        <v/>
      </c>
      <c r="C398" s="131" t="str">
        <f>IF(Tabla1[[#This Row],[Código_Actividad]]="","",'[1]Formulario PPGR1'!#REF!)</f>
        <v/>
      </c>
      <c r="D398" s="131" t="str">
        <f>IF(Tabla1[[#This Row],[Código_Actividad]]="","",'[1]Formulario PPGR1'!#REF!)</f>
        <v/>
      </c>
      <c r="E398" s="131" t="str">
        <f>IF(Tabla1[[#This Row],[Código_Actividad]]="","",'[1]Formulario PPGR1'!#REF!)</f>
        <v/>
      </c>
      <c r="F398" s="131" t="str">
        <f>IF(Tabla1[[#This Row],[Código_Actividad]]="","",'[1]Formulario PPGR1'!#REF!)</f>
        <v/>
      </c>
      <c r="G398" s="141"/>
      <c r="H398" s="133" t="str">
        <f>IFERROR(VLOOKUP(Tabla1[[#This Row],[Código_Actividad]],'[1]Formulario PPGR2'!$H$8:$I$1048576,2,FALSE),"")</f>
        <v/>
      </c>
      <c r="I398" s="134" t="str">
        <f>IFERROR(VLOOKUP(Tabla1[[#This Row],[Código_Actividad]],[1]!Tabla2[[Código]:[Total de Acciones ]],15,FALSE),"")</f>
        <v/>
      </c>
      <c r="J398" s="131"/>
      <c r="K398" s="131" t="str">
        <f>IFERROR(VLOOKUP($J398,[5]LSIns!$B$5:$C$45,2,FALSE),"")</f>
        <v/>
      </c>
      <c r="L398" s="133"/>
      <c r="M398" s="131" t="str">
        <f>IFERROR(VLOOKUP($L398,[6]Insumos!$C$2:$F$517,2,FALSE),"")</f>
        <v/>
      </c>
      <c r="N398" s="142"/>
      <c r="O398" s="139" t="str">
        <f>IFERROR(VLOOKUP($L398,[6]Insumos!$C$2:$F$517,3,FALSE),"")</f>
        <v/>
      </c>
      <c r="P398" s="138" t="e">
        <f>+Tabla1[[#This Row],[Precio Unitario]]*Tabla1[[#This Row],[Cantidad de Insumos]]</f>
        <v>#VALUE!</v>
      </c>
      <c r="Q398" s="140" t="str">
        <f>IFERROR(VLOOKUP($L398,[6]Insumos!$C$2:$F$517,4,FALSE),"")</f>
        <v/>
      </c>
      <c r="R398" s="131"/>
    </row>
    <row r="399" spans="2:18" x14ac:dyDescent="0.25">
      <c r="B399" s="131" t="str">
        <f>IF(Tabla1[[#This Row],[Código_Actividad]]="","",CONCATENATE(Tabla1[[#This Row],[POA]],".",Tabla1[[#This Row],[SRS]],".",Tabla1[[#This Row],[AREA]],".",Tabla1[[#This Row],[TIPO]]))</f>
        <v/>
      </c>
      <c r="C399" s="131" t="str">
        <f>IF(Tabla1[[#This Row],[Código_Actividad]]="","",'[1]Formulario PPGR1'!#REF!)</f>
        <v/>
      </c>
      <c r="D399" s="131" t="str">
        <f>IF(Tabla1[[#This Row],[Código_Actividad]]="","",'[1]Formulario PPGR1'!#REF!)</f>
        <v/>
      </c>
      <c r="E399" s="131" t="str">
        <f>IF(Tabla1[[#This Row],[Código_Actividad]]="","",'[1]Formulario PPGR1'!#REF!)</f>
        <v/>
      </c>
      <c r="F399" s="131" t="str">
        <f>IF(Tabla1[[#This Row],[Código_Actividad]]="","",'[1]Formulario PPGR1'!#REF!)</f>
        <v/>
      </c>
      <c r="G399" s="141"/>
      <c r="H399" s="133" t="str">
        <f>IFERROR(VLOOKUP(Tabla1[[#This Row],[Código_Actividad]],'[1]Formulario PPGR2'!$H$8:$I$1048576,2,FALSE),"")</f>
        <v/>
      </c>
      <c r="I399" s="134" t="str">
        <f>IFERROR(VLOOKUP(Tabla1[[#This Row],[Código_Actividad]],[1]!Tabla2[[Código]:[Total de Acciones ]],15,FALSE),"")</f>
        <v/>
      </c>
      <c r="J399" s="131"/>
      <c r="K399" s="131" t="str">
        <f>IFERROR(VLOOKUP($J399,[5]LSIns!$B$5:$C$45,2,FALSE),"")</f>
        <v/>
      </c>
      <c r="L399" s="133"/>
      <c r="M399" s="131" t="str">
        <f>IFERROR(VLOOKUP($L399,[6]Insumos!$C$2:$F$517,2,FALSE),"")</f>
        <v/>
      </c>
      <c r="N399" s="142"/>
      <c r="O399" s="139" t="str">
        <f>IFERROR(VLOOKUP($L399,[6]Insumos!$C$2:$F$517,3,FALSE),"")</f>
        <v/>
      </c>
      <c r="P399" s="138" t="e">
        <f>+Tabla1[[#This Row],[Precio Unitario]]*Tabla1[[#This Row],[Cantidad de Insumos]]</f>
        <v>#VALUE!</v>
      </c>
      <c r="Q399" s="140" t="str">
        <f>IFERROR(VLOOKUP($L399,[6]Insumos!$C$2:$F$517,4,FALSE),"")</f>
        <v/>
      </c>
      <c r="R399" s="131"/>
    </row>
    <row r="400" spans="2:18" x14ac:dyDescent="0.25">
      <c r="B400" s="131" t="str">
        <f>IF(Tabla1[[#This Row],[Código_Actividad]]="","",CONCATENATE(Tabla1[[#This Row],[POA]],".",Tabla1[[#This Row],[SRS]],".",Tabla1[[#This Row],[AREA]],".",Tabla1[[#This Row],[TIPO]]))</f>
        <v/>
      </c>
      <c r="C400" s="131" t="str">
        <f>IF(Tabla1[[#This Row],[Código_Actividad]]="","",'[1]Formulario PPGR1'!#REF!)</f>
        <v/>
      </c>
      <c r="D400" s="131" t="str">
        <f>IF(Tabla1[[#This Row],[Código_Actividad]]="","",'[1]Formulario PPGR1'!#REF!)</f>
        <v/>
      </c>
      <c r="E400" s="131" t="str">
        <f>IF(Tabla1[[#This Row],[Código_Actividad]]="","",'[1]Formulario PPGR1'!#REF!)</f>
        <v/>
      </c>
      <c r="F400" s="131" t="str">
        <f>IF(Tabla1[[#This Row],[Código_Actividad]]="","",'[1]Formulario PPGR1'!#REF!)</f>
        <v/>
      </c>
      <c r="G400" s="141"/>
      <c r="H400" s="133" t="str">
        <f>IFERROR(VLOOKUP(Tabla1[[#This Row],[Código_Actividad]],'[1]Formulario PPGR2'!$H$8:$I$1048576,2,FALSE),"")</f>
        <v/>
      </c>
      <c r="I400" s="134" t="str">
        <f>IFERROR(VLOOKUP(Tabla1[[#This Row],[Código_Actividad]],[1]!Tabla2[[Código]:[Total de Acciones ]],15,FALSE),"")</f>
        <v/>
      </c>
      <c r="J400" s="131"/>
      <c r="K400" s="131" t="str">
        <f>IFERROR(VLOOKUP($J400,[5]LSIns!$B$5:$C$45,2,FALSE),"")</f>
        <v/>
      </c>
      <c r="L400" s="133"/>
      <c r="M400" s="131" t="str">
        <f>IFERROR(VLOOKUP($L400,[6]Insumos!$C$2:$F$517,2,FALSE),"")</f>
        <v/>
      </c>
      <c r="N400" s="142"/>
      <c r="O400" s="139" t="str">
        <f>IFERROR(VLOOKUP($L400,[6]Insumos!$C$2:$F$517,3,FALSE),"")</f>
        <v/>
      </c>
      <c r="P400" s="138" t="e">
        <f>+Tabla1[[#This Row],[Precio Unitario]]*Tabla1[[#This Row],[Cantidad de Insumos]]</f>
        <v>#VALUE!</v>
      </c>
      <c r="Q400" s="140" t="str">
        <f>IFERROR(VLOOKUP($L400,[6]Insumos!$C$2:$F$517,4,FALSE),"")</f>
        <v/>
      </c>
      <c r="R400" s="131"/>
    </row>
    <row r="401" spans="2:18" x14ac:dyDescent="0.25">
      <c r="B401" s="131" t="str">
        <f>IF(Tabla1[[#This Row],[Código_Actividad]]="","",CONCATENATE(Tabla1[[#This Row],[POA]],".",Tabla1[[#This Row],[SRS]],".",Tabla1[[#This Row],[AREA]],".",Tabla1[[#This Row],[TIPO]]))</f>
        <v/>
      </c>
      <c r="C401" s="131" t="str">
        <f>IF(Tabla1[[#This Row],[Código_Actividad]]="","",'[1]Formulario PPGR1'!#REF!)</f>
        <v/>
      </c>
      <c r="D401" s="131" t="str">
        <f>IF(Tabla1[[#This Row],[Código_Actividad]]="","",'[1]Formulario PPGR1'!#REF!)</f>
        <v/>
      </c>
      <c r="E401" s="131" t="str">
        <f>IF(Tabla1[[#This Row],[Código_Actividad]]="","",'[1]Formulario PPGR1'!#REF!)</f>
        <v/>
      </c>
      <c r="F401" s="131" t="str">
        <f>IF(Tabla1[[#This Row],[Código_Actividad]]="","",'[1]Formulario PPGR1'!#REF!)</f>
        <v/>
      </c>
      <c r="G401" s="141"/>
      <c r="H401" s="133" t="str">
        <f>IFERROR(VLOOKUP(Tabla1[[#This Row],[Código_Actividad]],'[1]Formulario PPGR2'!$H$8:$I$1048576,2,FALSE),"")</f>
        <v/>
      </c>
      <c r="I401" s="134" t="str">
        <f>IFERROR(VLOOKUP(Tabla1[[#This Row],[Código_Actividad]],[1]!Tabla2[[Código]:[Total de Acciones ]],15,FALSE),"")</f>
        <v/>
      </c>
      <c r="J401" s="131"/>
      <c r="K401" s="131" t="str">
        <f>IFERROR(VLOOKUP($J401,[5]LSIns!$B$5:$C$45,2,FALSE),"")</f>
        <v/>
      </c>
      <c r="L401" s="133"/>
      <c r="M401" s="131" t="str">
        <f>IFERROR(VLOOKUP($L401,[6]Insumos!$C$2:$F$517,2,FALSE),"")</f>
        <v/>
      </c>
      <c r="N401" s="142"/>
      <c r="O401" s="139" t="str">
        <f>IFERROR(VLOOKUP($L401,[6]Insumos!$C$2:$F$517,3,FALSE),"")</f>
        <v/>
      </c>
      <c r="P401" s="138" t="e">
        <f>+Tabla1[[#This Row],[Precio Unitario]]*Tabla1[[#This Row],[Cantidad de Insumos]]</f>
        <v>#VALUE!</v>
      </c>
      <c r="Q401" s="140" t="str">
        <f>IFERROR(VLOOKUP($L401,[6]Insumos!$C$2:$F$517,4,FALSE),"")</f>
        <v/>
      </c>
      <c r="R401" s="131"/>
    </row>
    <row r="402" spans="2:18" x14ac:dyDescent="0.25">
      <c r="B402" s="131" t="str">
        <f>IF(Tabla1[[#This Row],[Código_Actividad]]="","",CONCATENATE(Tabla1[[#This Row],[POA]],".",Tabla1[[#This Row],[SRS]],".",Tabla1[[#This Row],[AREA]],".",Tabla1[[#This Row],[TIPO]]))</f>
        <v/>
      </c>
      <c r="C402" s="131" t="str">
        <f>IF(Tabla1[[#This Row],[Código_Actividad]]="","",'[1]Formulario PPGR1'!#REF!)</f>
        <v/>
      </c>
      <c r="D402" s="131" t="str">
        <f>IF(Tabla1[[#This Row],[Código_Actividad]]="","",'[1]Formulario PPGR1'!#REF!)</f>
        <v/>
      </c>
      <c r="E402" s="131" t="str">
        <f>IF(Tabla1[[#This Row],[Código_Actividad]]="","",'[1]Formulario PPGR1'!#REF!)</f>
        <v/>
      </c>
      <c r="F402" s="131" t="str">
        <f>IF(Tabla1[[#This Row],[Código_Actividad]]="","",'[1]Formulario PPGR1'!#REF!)</f>
        <v/>
      </c>
      <c r="G402" s="141"/>
      <c r="H402" s="133" t="str">
        <f>IFERROR(VLOOKUP(Tabla1[[#This Row],[Código_Actividad]],'[1]Formulario PPGR2'!$H$8:$I$1048576,2,FALSE),"")</f>
        <v/>
      </c>
      <c r="I402" s="134" t="str">
        <f>IFERROR(VLOOKUP(Tabla1[[#This Row],[Código_Actividad]],[1]!Tabla2[[Código]:[Total de Acciones ]],15,FALSE),"")</f>
        <v/>
      </c>
      <c r="J402" s="131"/>
      <c r="K402" s="131" t="str">
        <f>IFERROR(VLOOKUP($J402,[5]LSIns!$B$5:$C$45,2,FALSE),"")</f>
        <v/>
      </c>
      <c r="L402" s="133"/>
      <c r="M402" s="131" t="str">
        <f>IFERROR(VLOOKUP($L402,[6]Insumos!$C$2:$F$517,2,FALSE),"")</f>
        <v/>
      </c>
      <c r="N402" s="142"/>
      <c r="O402" s="139" t="str">
        <f>IFERROR(VLOOKUP($L402,[6]Insumos!$C$2:$F$517,3,FALSE),"")</f>
        <v/>
      </c>
      <c r="P402" s="138" t="e">
        <f>+Tabla1[[#This Row],[Precio Unitario]]*Tabla1[[#This Row],[Cantidad de Insumos]]</f>
        <v>#VALUE!</v>
      </c>
      <c r="Q402" s="140" t="str">
        <f>IFERROR(VLOOKUP($L402,[6]Insumos!$C$2:$F$517,4,FALSE),"")</f>
        <v/>
      </c>
      <c r="R402" s="131"/>
    </row>
    <row r="403" spans="2:18" x14ac:dyDescent="0.25">
      <c r="B403" s="131" t="str">
        <f>IF(Tabla1[[#This Row],[Código_Actividad]]="","",CONCATENATE(Tabla1[[#This Row],[POA]],".",Tabla1[[#This Row],[SRS]],".",Tabla1[[#This Row],[AREA]],".",Tabla1[[#This Row],[TIPO]]))</f>
        <v/>
      </c>
      <c r="C403" s="131" t="str">
        <f>IF(Tabla1[[#This Row],[Código_Actividad]]="","",'[1]Formulario PPGR1'!#REF!)</f>
        <v/>
      </c>
      <c r="D403" s="131" t="str">
        <f>IF(Tabla1[[#This Row],[Código_Actividad]]="","",'[1]Formulario PPGR1'!#REF!)</f>
        <v/>
      </c>
      <c r="E403" s="131" t="str">
        <f>IF(Tabla1[[#This Row],[Código_Actividad]]="","",'[1]Formulario PPGR1'!#REF!)</f>
        <v/>
      </c>
      <c r="F403" s="131" t="str">
        <f>IF(Tabla1[[#This Row],[Código_Actividad]]="","",'[1]Formulario PPGR1'!#REF!)</f>
        <v/>
      </c>
      <c r="G403" s="141"/>
      <c r="H403" s="133" t="str">
        <f>IFERROR(VLOOKUP(Tabla1[[#This Row],[Código_Actividad]],'[1]Formulario PPGR2'!$H$8:$I$1048576,2,FALSE),"")</f>
        <v/>
      </c>
      <c r="I403" s="134" t="str">
        <f>IFERROR(VLOOKUP(Tabla1[[#This Row],[Código_Actividad]],[1]!Tabla2[[Código]:[Total de Acciones ]],15,FALSE),"")</f>
        <v/>
      </c>
      <c r="J403" s="131"/>
      <c r="K403" s="131" t="str">
        <f>IFERROR(VLOOKUP($J403,[5]LSIns!$B$5:$C$45,2,FALSE),"")</f>
        <v/>
      </c>
      <c r="L403" s="133"/>
      <c r="M403" s="131" t="str">
        <f>IFERROR(VLOOKUP($L403,[6]Insumos!$C$2:$F$517,2,FALSE),"")</f>
        <v/>
      </c>
      <c r="N403" s="142"/>
      <c r="O403" s="139" t="str">
        <f>IFERROR(VLOOKUP($L403,[6]Insumos!$C$2:$F$517,3,FALSE),"")</f>
        <v/>
      </c>
      <c r="P403" s="138" t="e">
        <f>+Tabla1[[#This Row],[Precio Unitario]]*Tabla1[[#This Row],[Cantidad de Insumos]]</f>
        <v>#VALUE!</v>
      </c>
      <c r="Q403" s="140" t="str">
        <f>IFERROR(VLOOKUP($L403,[6]Insumos!$C$2:$F$517,4,FALSE),"")</f>
        <v/>
      </c>
      <c r="R403" s="131"/>
    </row>
    <row r="404" spans="2:18" x14ac:dyDescent="0.25">
      <c r="B404" s="131" t="str">
        <f>IF(Tabla1[[#This Row],[Código_Actividad]]="","",CONCATENATE(Tabla1[[#This Row],[POA]],".",Tabla1[[#This Row],[SRS]],".",Tabla1[[#This Row],[AREA]],".",Tabla1[[#This Row],[TIPO]]))</f>
        <v/>
      </c>
      <c r="C404" s="131" t="str">
        <f>IF(Tabla1[[#This Row],[Código_Actividad]]="","",'[1]Formulario PPGR1'!#REF!)</f>
        <v/>
      </c>
      <c r="D404" s="131" t="str">
        <f>IF(Tabla1[[#This Row],[Código_Actividad]]="","",'[1]Formulario PPGR1'!#REF!)</f>
        <v/>
      </c>
      <c r="E404" s="131" t="str">
        <f>IF(Tabla1[[#This Row],[Código_Actividad]]="","",'[1]Formulario PPGR1'!#REF!)</f>
        <v/>
      </c>
      <c r="F404" s="131" t="str">
        <f>IF(Tabla1[[#This Row],[Código_Actividad]]="","",'[1]Formulario PPGR1'!#REF!)</f>
        <v/>
      </c>
      <c r="G404" s="141"/>
      <c r="H404" s="133" t="str">
        <f>IFERROR(VLOOKUP(Tabla1[[#This Row],[Código_Actividad]],'[1]Formulario PPGR2'!$H$8:$I$1048576,2,FALSE),"")</f>
        <v/>
      </c>
      <c r="I404" s="134" t="str">
        <f>IFERROR(VLOOKUP(Tabla1[[#This Row],[Código_Actividad]],[1]!Tabla2[[Código]:[Total de Acciones ]],15,FALSE),"")</f>
        <v/>
      </c>
      <c r="J404" s="131"/>
      <c r="K404" s="131" t="str">
        <f>IFERROR(VLOOKUP($J404,[5]LSIns!$B$5:$C$45,2,FALSE),"")</f>
        <v/>
      </c>
      <c r="L404" s="133"/>
      <c r="M404" s="131" t="str">
        <f>IFERROR(VLOOKUP($L404,[6]Insumos!$C$2:$F$517,2,FALSE),"")</f>
        <v/>
      </c>
      <c r="N404" s="142"/>
      <c r="O404" s="139" t="str">
        <f>IFERROR(VLOOKUP($L404,[6]Insumos!$C$2:$F$517,3,FALSE),"")</f>
        <v/>
      </c>
      <c r="P404" s="138" t="e">
        <f>+Tabla1[[#This Row],[Precio Unitario]]*Tabla1[[#This Row],[Cantidad de Insumos]]</f>
        <v>#VALUE!</v>
      </c>
      <c r="Q404" s="140" t="str">
        <f>IFERROR(VLOOKUP($L404,[6]Insumos!$C$2:$F$517,4,FALSE),"")</f>
        <v/>
      </c>
      <c r="R404" s="131"/>
    </row>
    <row r="405" spans="2:18" x14ac:dyDescent="0.25">
      <c r="B405" s="131" t="str">
        <f>IF(Tabla1[[#This Row],[Código_Actividad]]="","",CONCATENATE(Tabla1[[#This Row],[POA]],".",Tabla1[[#This Row],[SRS]],".",Tabla1[[#This Row],[AREA]],".",Tabla1[[#This Row],[TIPO]]))</f>
        <v/>
      </c>
      <c r="C405" s="131" t="str">
        <f>IF(Tabla1[[#This Row],[Código_Actividad]]="","",'[1]Formulario PPGR1'!#REF!)</f>
        <v/>
      </c>
      <c r="D405" s="131" t="str">
        <f>IF(Tabla1[[#This Row],[Código_Actividad]]="","",'[1]Formulario PPGR1'!#REF!)</f>
        <v/>
      </c>
      <c r="E405" s="131" t="str">
        <f>IF(Tabla1[[#This Row],[Código_Actividad]]="","",'[1]Formulario PPGR1'!#REF!)</f>
        <v/>
      </c>
      <c r="F405" s="131" t="str">
        <f>IF(Tabla1[[#This Row],[Código_Actividad]]="","",'[1]Formulario PPGR1'!#REF!)</f>
        <v/>
      </c>
      <c r="G405" s="141"/>
      <c r="H405" s="133" t="str">
        <f>IFERROR(VLOOKUP(Tabla1[[#This Row],[Código_Actividad]],'[1]Formulario PPGR2'!$H$8:$I$1048576,2,FALSE),"")</f>
        <v/>
      </c>
      <c r="I405" s="134" t="str">
        <f>IFERROR(VLOOKUP(Tabla1[[#This Row],[Código_Actividad]],[1]!Tabla2[[Código]:[Total de Acciones ]],15,FALSE),"")</f>
        <v/>
      </c>
      <c r="J405" s="131"/>
      <c r="K405" s="131" t="str">
        <f>IFERROR(VLOOKUP($J405,[5]LSIns!$B$5:$C$45,2,FALSE),"")</f>
        <v/>
      </c>
      <c r="L405" s="133"/>
      <c r="M405" s="131" t="str">
        <f>IFERROR(VLOOKUP($L405,[6]Insumos!$C$2:$F$517,2,FALSE),"")</f>
        <v/>
      </c>
      <c r="N405" s="142"/>
      <c r="O405" s="139" t="str">
        <f>IFERROR(VLOOKUP($L405,[6]Insumos!$C$2:$F$517,3,FALSE),"")</f>
        <v/>
      </c>
      <c r="P405" s="138" t="e">
        <f>+Tabla1[[#This Row],[Precio Unitario]]*Tabla1[[#This Row],[Cantidad de Insumos]]</f>
        <v>#VALUE!</v>
      </c>
      <c r="Q405" s="140" t="str">
        <f>IFERROR(VLOOKUP($L405,[6]Insumos!$C$2:$F$517,4,FALSE),"")</f>
        <v/>
      </c>
      <c r="R405" s="131"/>
    </row>
    <row r="406" spans="2:18" x14ac:dyDescent="0.25">
      <c r="B406" s="131" t="str">
        <f>IF(Tabla1[[#This Row],[Código_Actividad]]="","",CONCATENATE(Tabla1[[#This Row],[POA]],".",Tabla1[[#This Row],[SRS]],".",Tabla1[[#This Row],[AREA]],".",Tabla1[[#This Row],[TIPO]]))</f>
        <v/>
      </c>
      <c r="C406" s="131" t="str">
        <f>IF(Tabla1[[#This Row],[Código_Actividad]]="","",'[1]Formulario PPGR1'!#REF!)</f>
        <v/>
      </c>
      <c r="D406" s="131" t="str">
        <f>IF(Tabla1[[#This Row],[Código_Actividad]]="","",'[1]Formulario PPGR1'!#REF!)</f>
        <v/>
      </c>
      <c r="E406" s="131" t="str">
        <f>IF(Tabla1[[#This Row],[Código_Actividad]]="","",'[1]Formulario PPGR1'!#REF!)</f>
        <v/>
      </c>
      <c r="F406" s="131" t="str">
        <f>IF(Tabla1[[#This Row],[Código_Actividad]]="","",'[1]Formulario PPGR1'!#REF!)</f>
        <v/>
      </c>
      <c r="G406" s="141"/>
      <c r="H406" s="133" t="str">
        <f>IFERROR(VLOOKUP(Tabla1[[#This Row],[Código_Actividad]],'[1]Formulario PPGR2'!$H$8:$I$1048576,2,FALSE),"")</f>
        <v/>
      </c>
      <c r="I406" s="134" t="str">
        <f>IFERROR(VLOOKUP(Tabla1[[#This Row],[Código_Actividad]],[1]!Tabla2[[Código]:[Total de Acciones ]],15,FALSE),"")</f>
        <v/>
      </c>
      <c r="J406" s="131"/>
      <c r="K406" s="131" t="str">
        <f>IFERROR(VLOOKUP($J406,[5]LSIns!$B$5:$C$45,2,FALSE),"")</f>
        <v/>
      </c>
      <c r="L406" s="133"/>
      <c r="M406" s="131" t="str">
        <f>IFERROR(VLOOKUP($L406,[6]Insumos!$C$2:$F$517,2,FALSE),"")</f>
        <v/>
      </c>
      <c r="N406" s="142"/>
      <c r="O406" s="139" t="str">
        <f>IFERROR(VLOOKUP($L406,[6]Insumos!$C$2:$F$517,3,FALSE),"")</f>
        <v/>
      </c>
      <c r="P406" s="138" t="e">
        <f>+Tabla1[[#This Row],[Precio Unitario]]*Tabla1[[#This Row],[Cantidad de Insumos]]</f>
        <v>#VALUE!</v>
      </c>
      <c r="Q406" s="140" t="str">
        <f>IFERROR(VLOOKUP($L406,[6]Insumos!$C$2:$F$517,4,FALSE),"")</f>
        <v/>
      </c>
      <c r="R406" s="131"/>
    </row>
    <row r="407" spans="2:18" x14ac:dyDescent="0.25">
      <c r="B407" s="131" t="str">
        <f>IF(Tabla1[[#This Row],[Código_Actividad]]="","",CONCATENATE(Tabla1[[#This Row],[POA]],".",Tabla1[[#This Row],[SRS]],".",Tabla1[[#This Row],[AREA]],".",Tabla1[[#This Row],[TIPO]]))</f>
        <v/>
      </c>
      <c r="C407" s="131" t="str">
        <f>IF(Tabla1[[#This Row],[Código_Actividad]]="","",'[1]Formulario PPGR1'!#REF!)</f>
        <v/>
      </c>
      <c r="D407" s="131" t="str">
        <f>IF(Tabla1[[#This Row],[Código_Actividad]]="","",'[1]Formulario PPGR1'!#REF!)</f>
        <v/>
      </c>
      <c r="E407" s="131" t="str">
        <f>IF(Tabla1[[#This Row],[Código_Actividad]]="","",'[1]Formulario PPGR1'!#REF!)</f>
        <v/>
      </c>
      <c r="F407" s="131" t="str">
        <f>IF(Tabla1[[#This Row],[Código_Actividad]]="","",'[1]Formulario PPGR1'!#REF!)</f>
        <v/>
      </c>
      <c r="G407" s="141"/>
      <c r="H407" s="133" t="str">
        <f>IFERROR(VLOOKUP(Tabla1[[#This Row],[Código_Actividad]],'[1]Formulario PPGR2'!$H$8:$I$1048576,2,FALSE),"")</f>
        <v/>
      </c>
      <c r="I407" s="134" t="str">
        <f>IFERROR(VLOOKUP(Tabla1[[#This Row],[Código_Actividad]],[1]!Tabla2[[Código]:[Total de Acciones ]],15,FALSE),"")</f>
        <v/>
      </c>
      <c r="J407" s="131"/>
      <c r="K407" s="131" t="str">
        <f>IFERROR(VLOOKUP($J407,[5]LSIns!$B$5:$C$45,2,FALSE),"")</f>
        <v/>
      </c>
      <c r="L407" s="133"/>
      <c r="M407" s="131" t="str">
        <f>IFERROR(VLOOKUP($L407,[6]Insumos!$C$2:$F$517,2,FALSE),"")</f>
        <v/>
      </c>
      <c r="N407" s="142"/>
      <c r="O407" s="139" t="str">
        <f>IFERROR(VLOOKUP($L407,[6]Insumos!$C$2:$F$517,3,FALSE),"")</f>
        <v/>
      </c>
      <c r="P407" s="138" t="e">
        <f>+Tabla1[[#This Row],[Precio Unitario]]*Tabla1[[#This Row],[Cantidad de Insumos]]</f>
        <v>#VALUE!</v>
      </c>
      <c r="Q407" s="140" t="str">
        <f>IFERROR(VLOOKUP($L407,[6]Insumos!$C$2:$F$517,4,FALSE),"")</f>
        <v/>
      </c>
      <c r="R407" s="131"/>
    </row>
    <row r="408" spans="2:18" x14ac:dyDescent="0.25">
      <c r="B408" s="131" t="str">
        <f>IF(Tabla1[[#This Row],[Código_Actividad]]="","",CONCATENATE(Tabla1[[#This Row],[POA]],".",Tabla1[[#This Row],[SRS]],".",Tabla1[[#This Row],[AREA]],".",Tabla1[[#This Row],[TIPO]]))</f>
        <v/>
      </c>
      <c r="C408" s="131" t="str">
        <f>IF(Tabla1[[#This Row],[Código_Actividad]]="","",'[1]Formulario PPGR1'!#REF!)</f>
        <v/>
      </c>
      <c r="D408" s="131" t="str">
        <f>IF(Tabla1[[#This Row],[Código_Actividad]]="","",'[1]Formulario PPGR1'!#REF!)</f>
        <v/>
      </c>
      <c r="E408" s="131" t="str">
        <f>IF(Tabla1[[#This Row],[Código_Actividad]]="","",'[1]Formulario PPGR1'!#REF!)</f>
        <v/>
      </c>
      <c r="F408" s="131" t="str">
        <f>IF(Tabla1[[#This Row],[Código_Actividad]]="","",'[1]Formulario PPGR1'!#REF!)</f>
        <v/>
      </c>
      <c r="G408" s="141"/>
      <c r="H408" s="133" t="str">
        <f>IFERROR(VLOOKUP(Tabla1[[#This Row],[Código_Actividad]],'[1]Formulario PPGR2'!$H$8:$I$1048576,2,FALSE),"")</f>
        <v/>
      </c>
      <c r="I408" s="134" t="str">
        <f>IFERROR(VLOOKUP(Tabla1[[#This Row],[Código_Actividad]],[1]!Tabla2[[Código]:[Total de Acciones ]],15,FALSE),"")</f>
        <v/>
      </c>
      <c r="J408" s="131"/>
      <c r="K408" s="131" t="str">
        <f>IFERROR(VLOOKUP($J408,[5]LSIns!$B$5:$C$45,2,FALSE),"")</f>
        <v/>
      </c>
      <c r="L408" s="133"/>
      <c r="M408" s="131" t="str">
        <f>IFERROR(VLOOKUP($L408,[6]Insumos!$C$2:$F$517,2,FALSE),"")</f>
        <v/>
      </c>
      <c r="N408" s="142"/>
      <c r="O408" s="139" t="str">
        <f>IFERROR(VLOOKUP($L408,[6]Insumos!$C$2:$F$517,3,FALSE),"")</f>
        <v/>
      </c>
      <c r="P408" s="138" t="e">
        <f>+Tabla1[[#This Row],[Precio Unitario]]*Tabla1[[#This Row],[Cantidad de Insumos]]</f>
        <v>#VALUE!</v>
      </c>
      <c r="Q408" s="140" t="str">
        <f>IFERROR(VLOOKUP($L408,[6]Insumos!$C$2:$F$517,4,FALSE),"")</f>
        <v/>
      </c>
      <c r="R408" s="131"/>
    </row>
    <row r="409" spans="2:18" x14ac:dyDescent="0.25">
      <c r="B409" s="131" t="str">
        <f>IF(Tabla1[[#This Row],[Código_Actividad]]="","",CONCATENATE(Tabla1[[#This Row],[POA]],".",Tabla1[[#This Row],[SRS]],".",Tabla1[[#This Row],[AREA]],".",Tabla1[[#This Row],[TIPO]]))</f>
        <v/>
      </c>
      <c r="C409" s="131" t="str">
        <f>IF(Tabla1[[#This Row],[Código_Actividad]]="","",'[1]Formulario PPGR1'!#REF!)</f>
        <v/>
      </c>
      <c r="D409" s="131" t="str">
        <f>IF(Tabla1[[#This Row],[Código_Actividad]]="","",'[1]Formulario PPGR1'!#REF!)</f>
        <v/>
      </c>
      <c r="E409" s="131" t="str">
        <f>IF(Tabla1[[#This Row],[Código_Actividad]]="","",'[1]Formulario PPGR1'!#REF!)</f>
        <v/>
      </c>
      <c r="F409" s="131" t="str">
        <f>IF(Tabla1[[#This Row],[Código_Actividad]]="","",'[1]Formulario PPGR1'!#REF!)</f>
        <v/>
      </c>
      <c r="G409" s="141"/>
      <c r="H409" s="133" t="str">
        <f>IFERROR(VLOOKUP(Tabla1[[#This Row],[Código_Actividad]],'[1]Formulario PPGR2'!$H$8:$I$1048576,2,FALSE),"")</f>
        <v/>
      </c>
      <c r="I409" s="134" t="str">
        <f>IFERROR(VLOOKUP(Tabla1[[#This Row],[Código_Actividad]],[1]!Tabla2[[Código]:[Total de Acciones ]],15,FALSE),"")</f>
        <v/>
      </c>
      <c r="J409" s="131"/>
      <c r="K409" s="131" t="str">
        <f>IFERROR(VLOOKUP($J409,[5]LSIns!$B$5:$C$45,2,FALSE),"")</f>
        <v/>
      </c>
      <c r="L409" s="133"/>
      <c r="M409" s="131" t="str">
        <f>IFERROR(VLOOKUP($L409,[6]Insumos!$C$2:$F$517,2,FALSE),"")</f>
        <v/>
      </c>
      <c r="N409" s="142"/>
      <c r="O409" s="139" t="str">
        <f>IFERROR(VLOOKUP($L409,[6]Insumos!$C$2:$F$517,3,FALSE),"")</f>
        <v/>
      </c>
      <c r="P409" s="138" t="e">
        <f>+Tabla1[[#This Row],[Precio Unitario]]*Tabla1[[#This Row],[Cantidad de Insumos]]</f>
        <v>#VALUE!</v>
      </c>
      <c r="Q409" s="140" t="str">
        <f>IFERROR(VLOOKUP($L409,[6]Insumos!$C$2:$F$517,4,FALSE),"")</f>
        <v/>
      </c>
      <c r="R409" s="131"/>
    </row>
    <row r="410" spans="2:18" x14ac:dyDescent="0.25">
      <c r="B410" s="131" t="str">
        <f>IF(Tabla1[[#This Row],[Código_Actividad]]="","",CONCATENATE(Tabla1[[#This Row],[POA]],".",Tabla1[[#This Row],[SRS]],".",Tabla1[[#This Row],[AREA]],".",Tabla1[[#This Row],[TIPO]]))</f>
        <v/>
      </c>
      <c r="C410" s="131" t="str">
        <f>IF(Tabla1[[#This Row],[Código_Actividad]]="","",'[1]Formulario PPGR1'!#REF!)</f>
        <v/>
      </c>
      <c r="D410" s="131" t="str">
        <f>IF(Tabla1[[#This Row],[Código_Actividad]]="","",'[1]Formulario PPGR1'!#REF!)</f>
        <v/>
      </c>
      <c r="E410" s="131" t="str">
        <f>IF(Tabla1[[#This Row],[Código_Actividad]]="","",'[1]Formulario PPGR1'!#REF!)</f>
        <v/>
      </c>
      <c r="F410" s="131" t="str">
        <f>IF(Tabla1[[#This Row],[Código_Actividad]]="","",'[1]Formulario PPGR1'!#REF!)</f>
        <v/>
      </c>
      <c r="G410" s="141"/>
      <c r="H410" s="133" t="str">
        <f>IFERROR(VLOOKUP(Tabla1[[#This Row],[Código_Actividad]],'[1]Formulario PPGR2'!$H$8:$I$1048576,2,FALSE),"")</f>
        <v/>
      </c>
      <c r="I410" s="134" t="str">
        <f>IFERROR(VLOOKUP(Tabla1[[#This Row],[Código_Actividad]],[1]!Tabla2[[Código]:[Total de Acciones ]],15,FALSE),"")</f>
        <v/>
      </c>
      <c r="J410" s="131"/>
      <c r="K410" s="131" t="str">
        <f>IFERROR(VLOOKUP($J410,[5]LSIns!$B$5:$C$45,2,FALSE),"")</f>
        <v/>
      </c>
      <c r="L410" s="133"/>
      <c r="M410" s="131" t="str">
        <f>IFERROR(VLOOKUP($L410,[6]Insumos!$C$2:$F$517,2,FALSE),"")</f>
        <v/>
      </c>
      <c r="N410" s="142"/>
      <c r="O410" s="139" t="str">
        <f>IFERROR(VLOOKUP($L410,[6]Insumos!$C$2:$F$517,3,FALSE),"")</f>
        <v/>
      </c>
      <c r="P410" s="138" t="e">
        <f>+Tabla1[[#This Row],[Precio Unitario]]*Tabla1[[#This Row],[Cantidad de Insumos]]</f>
        <v>#VALUE!</v>
      </c>
      <c r="Q410" s="140" t="str">
        <f>IFERROR(VLOOKUP($L410,[6]Insumos!$C$2:$F$517,4,FALSE),"")</f>
        <v/>
      </c>
      <c r="R410" s="131"/>
    </row>
    <row r="411" spans="2:18" x14ac:dyDescent="0.25">
      <c r="B411" s="131" t="str">
        <f>IF(Tabla1[[#This Row],[Código_Actividad]]="","",CONCATENATE(Tabla1[[#This Row],[POA]],".",Tabla1[[#This Row],[SRS]],".",Tabla1[[#This Row],[AREA]],".",Tabla1[[#This Row],[TIPO]]))</f>
        <v/>
      </c>
      <c r="C411" s="131" t="str">
        <f>IF(Tabla1[[#This Row],[Código_Actividad]]="","",'[1]Formulario PPGR1'!#REF!)</f>
        <v/>
      </c>
      <c r="D411" s="131" t="str">
        <f>IF(Tabla1[[#This Row],[Código_Actividad]]="","",'[1]Formulario PPGR1'!#REF!)</f>
        <v/>
      </c>
      <c r="E411" s="131" t="str">
        <f>IF(Tabla1[[#This Row],[Código_Actividad]]="","",'[1]Formulario PPGR1'!#REF!)</f>
        <v/>
      </c>
      <c r="F411" s="131" t="str">
        <f>IF(Tabla1[[#This Row],[Código_Actividad]]="","",'[1]Formulario PPGR1'!#REF!)</f>
        <v/>
      </c>
      <c r="G411" s="141"/>
      <c r="H411" s="133" t="str">
        <f>IFERROR(VLOOKUP(Tabla1[[#This Row],[Código_Actividad]],'[1]Formulario PPGR2'!$H$8:$I$1048576,2,FALSE),"")</f>
        <v/>
      </c>
      <c r="I411" s="134" t="str">
        <f>IFERROR(VLOOKUP(Tabla1[[#This Row],[Código_Actividad]],[1]!Tabla2[[Código]:[Total de Acciones ]],15,FALSE),"")</f>
        <v/>
      </c>
      <c r="J411" s="131"/>
      <c r="K411" s="131" t="str">
        <f>IFERROR(VLOOKUP($J411,[5]LSIns!$B$5:$C$45,2,FALSE),"")</f>
        <v/>
      </c>
      <c r="L411" s="133"/>
      <c r="M411" s="131" t="str">
        <f>IFERROR(VLOOKUP($L411,[6]Insumos!$C$2:$F$517,2,FALSE),"")</f>
        <v/>
      </c>
      <c r="N411" s="142"/>
      <c r="O411" s="139" t="str">
        <f>IFERROR(VLOOKUP($L411,[6]Insumos!$C$2:$F$517,3,FALSE),"")</f>
        <v/>
      </c>
      <c r="P411" s="138" t="e">
        <f>+Tabla1[[#This Row],[Precio Unitario]]*Tabla1[[#This Row],[Cantidad de Insumos]]</f>
        <v>#VALUE!</v>
      </c>
      <c r="Q411" s="140" t="str">
        <f>IFERROR(VLOOKUP($L411,[6]Insumos!$C$2:$F$517,4,FALSE),"")</f>
        <v/>
      </c>
      <c r="R411" s="131"/>
    </row>
    <row r="412" spans="2:18" x14ac:dyDescent="0.25">
      <c r="B412" s="131" t="str">
        <f>IF(Tabla1[[#This Row],[Código_Actividad]]="","",CONCATENATE(Tabla1[[#This Row],[POA]],".",Tabla1[[#This Row],[SRS]],".",Tabla1[[#This Row],[AREA]],".",Tabla1[[#This Row],[TIPO]]))</f>
        <v/>
      </c>
      <c r="C412" s="131" t="str">
        <f>IF(Tabla1[[#This Row],[Código_Actividad]]="","",'[1]Formulario PPGR1'!#REF!)</f>
        <v/>
      </c>
      <c r="D412" s="131" t="str">
        <f>IF(Tabla1[[#This Row],[Código_Actividad]]="","",'[1]Formulario PPGR1'!#REF!)</f>
        <v/>
      </c>
      <c r="E412" s="131" t="str">
        <f>IF(Tabla1[[#This Row],[Código_Actividad]]="","",'[1]Formulario PPGR1'!#REF!)</f>
        <v/>
      </c>
      <c r="F412" s="131" t="str">
        <f>IF(Tabla1[[#This Row],[Código_Actividad]]="","",'[1]Formulario PPGR1'!#REF!)</f>
        <v/>
      </c>
      <c r="G412" s="141"/>
      <c r="H412" s="133" t="str">
        <f>IFERROR(VLOOKUP(Tabla1[[#This Row],[Código_Actividad]],'[1]Formulario PPGR2'!$H$8:$I$1048576,2,FALSE),"")</f>
        <v/>
      </c>
      <c r="I412" s="134" t="str">
        <f>IFERROR(VLOOKUP(Tabla1[[#This Row],[Código_Actividad]],[1]!Tabla2[[Código]:[Total de Acciones ]],15,FALSE),"")</f>
        <v/>
      </c>
      <c r="J412" s="131"/>
      <c r="K412" s="131" t="str">
        <f>IFERROR(VLOOKUP($J412,[5]LSIns!$B$5:$C$45,2,FALSE),"")</f>
        <v/>
      </c>
      <c r="L412" s="133"/>
      <c r="M412" s="131" t="str">
        <f>IFERROR(VLOOKUP($L412,[6]Insumos!$C$2:$F$517,2,FALSE),"")</f>
        <v/>
      </c>
      <c r="N412" s="142"/>
      <c r="O412" s="139" t="str">
        <f>IFERROR(VLOOKUP($L412,[6]Insumos!$C$2:$F$517,3,FALSE),"")</f>
        <v/>
      </c>
      <c r="P412" s="138" t="e">
        <f>+Tabla1[[#This Row],[Precio Unitario]]*Tabla1[[#This Row],[Cantidad de Insumos]]</f>
        <v>#VALUE!</v>
      </c>
      <c r="Q412" s="140" t="str">
        <f>IFERROR(VLOOKUP($L412,[6]Insumos!$C$2:$F$517,4,FALSE),"")</f>
        <v/>
      </c>
      <c r="R412" s="131"/>
    </row>
    <row r="413" spans="2:18" x14ac:dyDescent="0.25">
      <c r="B413" s="131" t="str">
        <f>IF(Tabla1[[#This Row],[Código_Actividad]]="","",CONCATENATE(Tabla1[[#This Row],[POA]],".",Tabla1[[#This Row],[SRS]],".",Tabla1[[#This Row],[AREA]],".",Tabla1[[#This Row],[TIPO]]))</f>
        <v/>
      </c>
      <c r="C413" s="131" t="str">
        <f>IF(Tabla1[[#This Row],[Código_Actividad]]="","",'[1]Formulario PPGR1'!#REF!)</f>
        <v/>
      </c>
      <c r="D413" s="131" t="str">
        <f>IF(Tabla1[[#This Row],[Código_Actividad]]="","",'[1]Formulario PPGR1'!#REF!)</f>
        <v/>
      </c>
      <c r="E413" s="131" t="str">
        <f>IF(Tabla1[[#This Row],[Código_Actividad]]="","",'[1]Formulario PPGR1'!#REF!)</f>
        <v/>
      </c>
      <c r="F413" s="131" t="str">
        <f>IF(Tabla1[[#This Row],[Código_Actividad]]="","",'[1]Formulario PPGR1'!#REF!)</f>
        <v/>
      </c>
      <c r="G413" s="141"/>
      <c r="H413" s="133" t="str">
        <f>IFERROR(VLOOKUP(Tabla1[[#This Row],[Código_Actividad]],'[1]Formulario PPGR2'!$H$8:$I$1048576,2,FALSE),"")</f>
        <v/>
      </c>
      <c r="I413" s="134" t="str">
        <f>IFERROR(VLOOKUP(Tabla1[[#This Row],[Código_Actividad]],[1]!Tabla2[[Código]:[Total de Acciones ]],15,FALSE),"")</f>
        <v/>
      </c>
      <c r="J413" s="131"/>
      <c r="K413" s="131" t="str">
        <f>IFERROR(VLOOKUP($J413,[5]LSIns!$B$5:$C$45,2,FALSE),"")</f>
        <v/>
      </c>
      <c r="L413" s="133"/>
      <c r="M413" s="131" t="str">
        <f>IFERROR(VLOOKUP($L413,[6]Insumos!$C$2:$F$517,2,FALSE),"")</f>
        <v/>
      </c>
      <c r="N413" s="142"/>
      <c r="O413" s="139" t="str">
        <f>IFERROR(VLOOKUP($L413,[6]Insumos!$C$2:$F$517,3,FALSE),"")</f>
        <v/>
      </c>
      <c r="P413" s="138" t="e">
        <f>+Tabla1[[#This Row],[Precio Unitario]]*Tabla1[[#This Row],[Cantidad de Insumos]]</f>
        <v>#VALUE!</v>
      </c>
      <c r="Q413" s="140" t="str">
        <f>IFERROR(VLOOKUP($L413,[6]Insumos!$C$2:$F$517,4,FALSE),"")</f>
        <v/>
      </c>
      <c r="R413" s="131"/>
    </row>
    <row r="414" spans="2:18" x14ac:dyDescent="0.25">
      <c r="B414" s="131" t="str">
        <f>IF(Tabla1[[#This Row],[Código_Actividad]]="","",CONCATENATE(Tabla1[[#This Row],[POA]],".",Tabla1[[#This Row],[SRS]],".",Tabla1[[#This Row],[AREA]],".",Tabla1[[#This Row],[TIPO]]))</f>
        <v/>
      </c>
      <c r="C414" s="131" t="str">
        <f>IF(Tabla1[[#This Row],[Código_Actividad]]="","",'[1]Formulario PPGR1'!#REF!)</f>
        <v/>
      </c>
      <c r="D414" s="131" t="str">
        <f>IF(Tabla1[[#This Row],[Código_Actividad]]="","",'[1]Formulario PPGR1'!#REF!)</f>
        <v/>
      </c>
      <c r="E414" s="131" t="str">
        <f>IF(Tabla1[[#This Row],[Código_Actividad]]="","",'[1]Formulario PPGR1'!#REF!)</f>
        <v/>
      </c>
      <c r="F414" s="131" t="str">
        <f>IF(Tabla1[[#This Row],[Código_Actividad]]="","",'[1]Formulario PPGR1'!#REF!)</f>
        <v/>
      </c>
      <c r="G414" s="141"/>
      <c r="H414" s="133" t="str">
        <f>IFERROR(VLOOKUP(Tabla1[[#This Row],[Código_Actividad]],'[1]Formulario PPGR2'!$H$8:$I$1048576,2,FALSE),"")</f>
        <v/>
      </c>
      <c r="I414" s="134" t="str">
        <f>IFERROR(VLOOKUP(Tabla1[[#This Row],[Código_Actividad]],[1]!Tabla2[[Código]:[Total de Acciones ]],15,FALSE),"")</f>
        <v/>
      </c>
      <c r="J414" s="131"/>
      <c r="K414" s="131" t="str">
        <f>IFERROR(VLOOKUP($J414,[5]LSIns!$B$5:$C$45,2,FALSE),"")</f>
        <v/>
      </c>
      <c r="L414" s="133"/>
      <c r="M414" s="131" t="str">
        <f>IFERROR(VLOOKUP($L414,[6]Insumos!$C$2:$F$517,2,FALSE),"")</f>
        <v/>
      </c>
      <c r="N414" s="142"/>
      <c r="O414" s="139" t="str">
        <f>IFERROR(VLOOKUP($L414,[6]Insumos!$C$2:$F$517,3,FALSE),"")</f>
        <v/>
      </c>
      <c r="P414" s="138" t="e">
        <f>+Tabla1[[#This Row],[Precio Unitario]]*Tabla1[[#This Row],[Cantidad de Insumos]]</f>
        <v>#VALUE!</v>
      </c>
      <c r="Q414" s="140" t="str">
        <f>IFERROR(VLOOKUP($L414,[6]Insumos!$C$2:$F$517,4,FALSE),"")</f>
        <v/>
      </c>
      <c r="R414" s="131"/>
    </row>
    <row r="415" spans="2:18" x14ac:dyDescent="0.25">
      <c r="B415" s="131" t="str">
        <f>IF(Tabla1[[#This Row],[Código_Actividad]]="","",CONCATENATE(Tabla1[[#This Row],[POA]],".",Tabla1[[#This Row],[SRS]],".",Tabla1[[#This Row],[AREA]],".",Tabla1[[#This Row],[TIPO]]))</f>
        <v/>
      </c>
      <c r="C415" s="131" t="str">
        <f>IF(Tabla1[[#This Row],[Código_Actividad]]="","",'[1]Formulario PPGR1'!#REF!)</f>
        <v/>
      </c>
      <c r="D415" s="131" t="str">
        <f>IF(Tabla1[[#This Row],[Código_Actividad]]="","",'[1]Formulario PPGR1'!#REF!)</f>
        <v/>
      </c>
      <c r="E415" s="131" t="str">
        <f>IF(Tabla1[[#This Row],[Código_Actividad]]="","",'[1]Formulario PPGR1'!#REF!)</f>
        <v/>
      </c>
      <c r="F415" s="131" t="str">
        <f>IF(Tabla1[[#This Row],[Código_Actividad]]="","",'[1]Formulario PPGR1'!#REF!)</f>
        <v/>
      </c>
      <c r="G415" s="141"/>
      <c r="H415" s="133" t="str">
        <f>IFERROR(VLOOKUP(Tabla1[[#This Row],[Código_Actividad]],'[1]Formulario PPGR2'!$H$8:$I$1048576,2,FALSE),"")</f>
        <v/>
      </c>
      <c r="I415" s="134" t="str">
        <f>IFERROR(VLOOKUP(Tabla1[[#This Row],[Código_Actividad]],[1]!Tabla2[[Código]:[Total de Acciones ]],15,FALSE),"")</f>
        <v/>
      </c>
      <c r="J415" s="131"/>
      <c r="K415" s="131" t="str">
        <f>IFERROR(VLOOKUP($J415,[5]LSIns!$B$5:$C$45,2,FALSE),"")</f>
        <v/>
      </c>
      <c r="L415" s="133"/>
      <c r="M415" s="131" t="str">
        <f>IFERROR(VLOOKUP($L415,[6]Insumos!$C$2:$F$517,2,FALSE),"")</f>
        <v/>
      </c>
      <c r="N415" s="142"/>
      <c r="O415" s="139" t="str">
        <f>IFERROR(VLOOKUP($L415,[6]Insumos!$C$2:$F$517,3,FALSE),"")</f>
        <v/>
      </c>
      <c r="P415" s="138" t="e">
        <f>+Tabla1[[#This Row],[Precio Unitario]]*Tabla1[[#This Row],[Cantidad de Insumos]]</f>
        <v>#VALUE!</v>
      </c>
      <c r="Q415" s="140" t="str">
        <f>IFERROR(VLOOKUP($L415,[6]Insumos!$C$2:$F$517,4,FALSE),"")</f>
        <v/>
      </c>
      <c r="R415" s="131"/>
    </row>
    <row r="416" spans="2:18" x14ac:dyDescent="0.25">
      <c r="B416" s="131" t="str">
        <f>IF(Tabla1[[#This Row],[Código_Actividad]]="","",CONCATENATE(Tabla1[[#This Row],[POA]],".",Tabla1[[#This Row],[SRS]],".",Tabla1[[#This Row],[AREA]],".",Tabla1[[#This Row],[TIPO]]))</f>
        <v/>
      </c>
      <c r="C416" s="131" t="str">
        <f>IF(Tabla1[[#This Row],[Código_Actividad]]="","",'[1]Formulario PPGR1'!#REF!)</f>
        <v/>
      </c>
      <c r="D416" s="131" t="str">
        <f>IF(Tabla1[[#This Row],[Código_Actividad]]="","",'[1]Formulario PPGR1'!#REF!)</f>
        <v/>
      </c>
      <c r="E416" s="131" t="str">
        <f>IF(Tabla1[[#This Row],[Código_Actividad]]="","",'[1]Formulario PPGR1'!#REF!)</f>
        <v/>
      </c>
      <c r="F416" s="131" t="str">
        <f>IF(Tabla1[[#This Row],[Código_Actividad]]="","",'[1]Formulario PPGR1'!#REF!)</f>
        <v/>
      </c>
      <c r="G416" s="141"/>
      <c r="H416" s="133" t="str">
        <f>IFERROR(VLOOKUP(Tabla1[[#This Row],[Código_Actividad]],'[1]Formulario PPGR2'!$H$8:$I$1048576,2,FALSE),"")</f>
        <v/>
      </c>
      <c r="I416" s="134" t="str">
        <f>IFERROR(VLOOKUP(Tabla1[[#This Row],[Código_Actividad]],[1]!Tabla2[[Código]:[Total de Acciones ]],15,FALSE),"")</f>
        <v/>
      </c>
      <c r="J416" s="131"/>
      <c r="K416" s="131" t="str">
        <f>IFERROR(VLOOKUP($J416,[5]LSIns!$B$5:$C$45,2,FALSE),"")</f>
        <v/>
      </c>
      <c r="L416" s="133"/>
      <c r="M416" s="131" t="str">
        <f>IFERROR(VLOOKUP($L416,[6]Insumos!$C$2:$F$517,2,FALSE),"")</f>
        <v/>
      </c>
      <c r="N416" s="142"/>
      <c r="O416" s="139" t="str">
        <f>IFERROR(VLOOKUP($L416,[6]Insumos!$C$2:$F$517,3,FALSE),"")</f>
        <v/>
      </c>
      <c r="P416" s="138" t="e">
        <f>+Tabla1[[#This Row],[Precio Unitario]]*Tabla1[[#This Row],[Cantidad de Insumos]]</f>
        <v>#VALUE!</v>
      </c>
      <c r="Q416" s="140" t="str">
        <f>IFERROR(VLOOKUP($L416,[6]Insumos!$C$2:$F$517,4,FALSE),"")</f>
        <v/>
      </c>
      <c r="R416" s="131"/>
    </row>
    <row r="417" spans="2:18" x14ac:dyDescent="0.25">
      <c r="B417" s="131" t="str">
        <f>IF(Tabla1[[#This Row],[Código_Actividad]]="","",CONCATENATE(Tabla1[[#This Row],[POA]],".",Tabla1[[#This Row],[SRS]],".",Tabla1[[#This Row],[AREA]],".",Tabla1[[#This Row],[TIPO]]))</f>
        <v/>
      </c>
      <c r="C417" s="131" t="str">
        <f>IF(Tabla1[[#This Row],[Código_Actividad]]="","",'[1]Formulario PPGR1'!#REF!)</f>
        <v/>
      </c>
      <c r="D417" s="131" t="str">
        <f>IF(Tabla1[[#This Row],[Código_Actividad]]="","",'[1]Formulario PPGR1'!#REF!)</f>
        <v/>
      </c>
      <c r="E417" s="131" t="str">
        <f>IF(Tabla1[[#This Row],[Código_Actividad]]="","",'[1]Formulario PPGR1'!#REF!)</f>
        <v/>
      </c>
      <c r="F417" s="131" t="str">
        <f>IF(Tabla1[[#This Row],[Código_Actividad]]="","",'[1]Formulario PPGR1'!#REF!)</f>
        <v/>
      </c>
      <c r="G417" s="141"/>
      <c r="H417" s="133" t="str">
        <f>IFERROR(VLOOKUP(Tabla1[[#This Row],[Código_Actividad]],'[1]Formulario PPGR2'!$H$8:$I$1048576,2,FALSE),"")</f>
        <v/>
      </c>
      <c r="I417" s="134" t="str">
        <f>IFERROR(VLOOKUP(Tabla1[[#This Row],[Código_Actividad]],[1]!Tabla2[[Código]:[Total de Acciones ]],15,FALSE),"")</f>
        <v/>
      </c>
      <c r="J417" s="131"/>
      <c r="K417" s="131" t="str">
        <f>IFERROR(VLOOKUP($J417,[5]LSIns!$B$5:$C$45,2,FALSE),"")</f>
        <v/>
      </c>
      <c r="L417" s="133"/>
      <c r="M417" s="131" t="str">
        <f>IFERROR(VLOOKUP($L417,[6]Insumos!$C$2:$F$517,2,FALSE),"")</f>
        <v/>
      </c>
      <c r="N417" s="142"/>
      <c r="O417" s="139" t="str">
        <f>IFERROR(VLOOKUP($L417,[6]Insumos!$C$2:$F$517,3,FALSE),"")</f>
        <v/>
      </c>
      <c r="P417" s="138" t="e">
        <f>+Tabla1[[#This Row],[Precio Unitario]]*Tabla1[[#This Row],[Cantidad de Insumos]]</f>
        <v>#VALUE!</v>
      </c>
      <c r="Q417" s="140" t="str">
        <f>IFERROR(VLOOKUP($L417,[6]Insumos!$C$2:$F$517,4,FALSE),"")</f>
        <v/>
      </c>
      <c r="R417" s="131"/>
    </row>
    <row r="418" spans="2:18" x14ac:dyDescent="0.25">
      <c r="B418" s="131" t="str">
        <f>IF(Tabla1[[#This Row],[Código_Actividad]]="","",CONCATENATE(Tabla1[[#This Row],[POA]],".",Tabla1[[#This Row],[SRS]],".",Tabla1[[#This Row],[AREA]],".",Tabla1[[#This Row],[TIPO]]))</f>
        <v/>
      </c>
      <c r="C418" s="131" t="str">
        <f>IF(Tabla1[[#This Row],[Código_Actividad]]="","",'[1]Formulario PPGR1'!#REF!)</f>
        <v/>
      </c>
      <c r="D418" s="131" t="str">
        <f>IF(Tabla1[[#This Row],[Código_Actividad]]="","",'[1]Formulario PPGR1'!#REF!)</f>
        <v/>
      </c>
      <c r="E418" s="131" t="str">
        <f>IF(Tabla1[[#This Row],[Código_Actividad]]="","",'[1]Formulario PPGR1'!#REF!)</f>
        <v/>
      </c>
      <c r="F418" s="131" t="str">
        <f>IF(Tabla1[[#This Row],[Código_Actividad]]="","",'[1]Formulario PPGR1'!#REF!)</f>
        <v/>
      </c>
      <c r="G418" s="141"/>
      <c r="H418" s="133" t="str">
        <f>IFERROR(VLOOKUP(Tabla1[[#This Row],[Código_Actividad]],'[1]Formulario PPGR2'!$H$8:$I$1048576,2,FALSE),"")</f>
        <v/>
      </c>
      <c r="I418" s="134" t="str">
        <f>IFERROR(VLOOKUP(Tabla1[[#This Row],[Código_Actividad]],[1]!Tabla2[[Código]:[Total de Acciones ]],15,FALSE),"")</f>
        <v/>
      </c>
      <c r="J418" s="131"/>
      <c r="K418" s="131" t="str">
        <f>IFERROR(VLOOKUP($J418,[5]LSIns!$B$5:$C$45,2,FALSE),"")</f>
        <v/>
      </c>
      <c r="L418" s="133"/>
      <c r="M418" s="131" t="str">
        <f>IFERROR(VLOOKUP($L418,[6]Insumos!$C$2:$F$517,2,FALSE),"")</f>
        <v/>
      </c>
      <c r="N418" s="142"/>
      <c r="O418" s="139" t="str">
        <f>IFERROR(VLOOKUP($L418,[6]Insumos!$C$2:$F$517,3,FALSE),"")</f>
        <v/>
      </c>
      <c r="P418" s="138" t="e">
        <f>+Tabla1[[#This Row],[Precio Unitario]]*Tabla1[[#This Row],[Cantidad de Insumos]]</f>
        <v>#VALUE!</v>
      </c>
      <c r="Q418" s="140" t="str">
        <f>IFERROR(VLOOKUP($L418,[6]Insumos!$C$2:$F$517,4,FALSE),"")</f>
        <v/>
      </c>
      <c r="R418" s="131"/>
    </row>
    <row r="419" spans="2:18" x14ac:dyDescent="0.25">
      <c r="B419" s="131" t="str">
        <f>IF(Tabla1[[#This Row],[Código_Actividad]]="","",CONCATENATE(Tabla1[[#This Row],[POA]],".",Tabla1[[#This Row],[SRS]],".",Tabla1[[#This Row],[AREA]],".",Tabla1[[#This Row],[TIPO]]))</f>
        <v/>
      </c>
      <c r="C419" s="131" t="str">
        <f>IF(Tabla1[[#This Row],[Código_Actividad]]="","",'[1]Formulario PPGR1'!#REF!)</f>
        <v/>
      </c>
      <c r="D419" s="131" t="str">
        <f>IF(Tabla1[[#This Row],[Código_Actividad]]="","",'[1]Formulario PPGR1'!#REF!)</f>
        <v/>
      </c>
      <c r="E419" s="131" t="str">
        <f>IF(Tabla1[[#This Row],[Código_Actividad]]="","",'[1]Formulario PPGR1'!#REF!)</f>
        <v/>
      </c>
      <c r="F419" s="131" t="str">
        <f>IF(Tabla1[[#This Row],[Código_Actividad]]="","",'[1]Formulario PPGR1'!#REF!)</f>
        <v/>
      </c>
      <c r="G419" s="141"/>
      <c r="H419" s="133" t="str">
        <f>IFERROR(VLOOKUP(Tabla1[[#This Row],[Código_Actividad]],'[1]Formulario PPGR2'!$H$8:$I$1048576,2,FALSE),"")</f>
        <v/>
      </c>
      <c r="I419" s="134" t="str">
        <f>IFERROR(VLOOKUP(Tabla1[[#This Row],[Código_Actividad]],[1]!Tabla2[[Código]:[Total de Acciones ]],15,FALSE),"")</f>
        <v/>
      </c>
      <c r="J419" s="131"/>
      <c r="K419" s="131" t="str">
        <f>IFERROR(VLOOKUP($J419,[5]LSIns!$B$5:$C$45,2,FALSE),"")</f>
        <v/>
      </c>
      <c r="L419" s="133"/>
      <c r="M419" s="131" t="str">
        <f>IFERROR(VLOOKUP($L419,[6]Insumos!$C$2:$F$517,2,FALSE),"")</f>
        <v/>
      </c>
      <c r="N419" s="142"/>
      <c r="O419" s="139" t="str">
        <f>IFERROR(VLOOKUP($L419,[6]Insumos!$C$2:$F$517,3,FALSE),"")</f>
        <v/>
      </c>
      <c r="P419" s="138" t="e">
        <f>+Tabla1[[#This Row],[Precio Unitario]]*Tabla1[[#This Row],[Cantidad de Insumos]]</f>
        <v>#VALUE!</v>
      </c>
      <c r="Q419" s="140" t="str">
        <f>IFERROR(VLOOKUP($L419,[6]Insumos!$C$2:$F$517,4,FALSE),"")</f>
        <v/>
      </c>
      <c r="R419" s="131"/>
    </row>
    <row r="420" spans="2:18" x14ac:dyDescent="0.25">
      <c r="B420" s="131" t="str">
        <f>IF(Tabla1[[#This Row],[Código_Actividad]]="","",CONCATENATE(Tabla1[[#This Row],[POA]],".",Tabla1[[#This Row],[SRS]],".",Tabla1[[#This Row],[AREA]],".",Tabla1[[#This Row],[TIPO]]))</f>
        <v/>
      </c>
      <c r="C420" s="131" t="str">
        <f>IF(Tabla1[[#This Row],[Código_Actividad]]="","",'[1]Formulario PPGR1'!#REF!)</f>
        <v/>
      </c>
      <c r="D420" s="131" t="str">
        <f>IF(Tabla1[[#This Row],[Código_Actividad]]="","",'[1]Formulario PPGR1'!#REF!)</f>
        <v/>
      </c>
      <c r="E420" s="131" t="str">
        <f>IF(Tabla1[[#This Row],[Código_Actividad]]="","",'[1]Formulario PPGR1'!#REF!)</f>
        <v/>
      </c>
      <c r="F420" s="131" t="str">
        <f>IF(Tabla1[[#This Row],[Código_Actividad]]="","",'[1]Formulario PPGR1'!#REF!)</f>
        <v/>
      </c>
      <c r="G420" s="141"/>
      <c r="H420" s="133" t="str">
        <f>IFERROR(VLOOKUP(Tabla1[[#This Row],[Código_Actividad]],'[1]Formulario PPGR2'!$H$8:$I$1048576,2,FALSE),"")</f>
        <v/>
      </c>
      <c r="I420" s="134" t="str">
        <f>IFERROR(VLOOKUP(Tabla1[[#This Row],[Código_Actividad]],[1]!Tabla2[[Código]:[Total de Acciones ]],15,FALSE),"")</f>
        <v/>
      </c>
      <c r="J420" s="131"/>
      <c r="K420" s="131" t="str">
        <f>IFERROR(VLOOKUP($J420,[5]LSIns!$B$5:$C$45,2,FALSE),"")</f>
        <v/>
      </c>
      <c r="L420" s="133"/>
      <c r="M420" s="131" t="str">
        <f>IFERROR(VLOOKUP($L420,[6]Insumos!$C$2:$F$517,2,FALSE),"")</f>
        <v/>
      </c>
      <c r="N420" s="142"/>
      <c r="O420" s="139" t="str">
        <f>IFERROR(VLOOKUP($L420,[6]Insumos!$C$2:$F$517,3,FALSE),"")</f>
        <v/>
      </c>
      <c r="P420" s="138" t="e">
        <f>+Tabla1[[#This Row],[Precio Unitario]]*Tabla1[[#This Row],[Cantidad de Insumos]]</f>
        <v>#VALUE!</v>
      </c>
      <c r="Q420" s="140" t="str">
        <f>IFERROR(VLOOKUP($L420,[6]Insumos!$C$2:$F$517,4,FALSE),"")</f>
        <v/>
      </c>
      <c r="R420" s="131"/>
    </row>
    <row r="421" spans="2:18" x14ac:dyDescent="0.25">
      <c r="B421" s="131" t="str">
        <f>IF(Tabla1[[#This Row],[Código_Actividad]]="","",CONCATENATE(Tabla1[[#This Row],[POA]],".",Tabla1[[#This Row],[SRS]],".",Tabla1[[#This Row],[AREA]],".",Tabla1[[#This Row],[TIPO]]))</f>
        <v/>
      </c>
      <c r="C421" s="131" t="str">
        <f>IF(Tabla1[[#This Row],[Código_Actividad]]="","",'[1]Formulario PPGR1'!#REF!)</f>
        <v/>
      </c>
      <c r="D421" s="131" t="str">
        <f>IF(Tabla1[[#This Row],[Código_Actividad]]="","",'[1]Formulario PPGR1'!#REF!)</f>
        <v/>
      </c>
      <c r="E421" s="131" t="str">
        <f>IF(Tabla1[[#This Row],[Código_Actividad]]="","",'[1]Formulario PPGR1'!#REF!)</f>
        <v/>
      </c>
      <c r="F421" s="131" t="str">
        <f>IF(Tabla1[[#This Row],[Código_Actividad]]="","",'[1]Formulario PPGR1'!#REF!)</f>
        <v/>
      </c>
      <c r="G421" s="141"/>
      <c r="H421" s="133" t="str">
        <f>IFERROR(VLOOKUP(Tabla1[[#This Row],[Código_Actividad]],'[1]Formulario PPGR2'!$H$8:$I$1048576,2,FALSE),"")</f>
        <v/>
      </c>
      <c r="I421" s="134" t="str">
        <f>IFERROR(VLOOKUP(Tabla1[[#This Row],[Código_Actividad]],[1]!Tabla2[[Código]:[Total de Acciones ]],15,FALSE),"")</f>
        <v/>
      </c>
      <c r="J421" s="131"/>
      <c r="K421" s="131" t="str">
        <f>IFERROR(VLOOKUP($J421,[5]LSIns!$B$5:$C$45,2,FALSE),"")</f>
        <v/>
      </c>
      <c r="L421" s="133"/>
      <c r="M421" s="131" t="str">
        <f>IFERROR(VLOOKUP($L421,[6]Insumos!$C$2:$F$517,2,FALSE),"")</f>
        <v/>
      </c>
      <c r="N421" s="142"/>
      <c r="O421" s="139" t="str">
        <f>IFERROR(VLOOKUP($L421,[6]Insumos!$C$2:$F$517,3,FALSE),"")</f>
        <v/>
      </c>
      <c r="P421" s="138" t="e">
        <f>+Tabla1[[#This Row],[Precio Unitario]]*Tabla1[[#This Row],[Cantidad de Insumos]]</f>
        <v>#VALUE!</v>
      </c>
      <c r="Q421" s="140" t="str">
        <f>IFERROR(VLOOKUP($L421,[6]Insumos!$C$2:$F$517,4,FALSE),"")</f>
        <v/>
      </c>
      <c r="R421" s="131"/>
    </row>
    <row r="422" spans="2:18" x14ac:dyDescent="0.25">
      <c r="B422" s="131" t="str">
        <f>IF(Tabla1[[#This Row],[Código_Actividad]]="","",CONCATENATE(Tabla1[[#This Row],[POA]],".",Tabla1[[#This Row],[SRS]],".",Tabla1[[#This Row],[AREA]],".",Tabla1[[#This Row],[TIPO]]))</f>
        <v/>
      </c>
      <c r="C422" s="131" t="str">
        <f>IF(Tabla1[[#This Row],[Código_Actividad]]="","",'[1]Formulario PPGR1'!#REF!)</f>
        <v/>
      </c>
      <c r="D422" s="131" t="str">
        <f>IF(Tabla1[[#This Row],[Código_Actividad]]="","",'[1]Formulario PPGR1'!#REF!)</f>
        <v/>
      </c>
      <c r="E422" s="131" t="str">
        <f>IF(Tabla1[[#This Row],[Código_Actividad]]="","",'[1]Formulario PPGR1'!#REF!)</f>
        <v/>
      </c>
      <c r="F422" s="131" t="str">
        <f>IF(Tabla1[[#This Row],[Código_Actividad]]="","",'[1]Formulario PPGR1'!#REF!)</f>
        <v/>
      </c>
      <c r="G422" s="141"/>
      <c r="H422" s="133" t="str">
        <f>IFERROR(VLOOKUP(Tabla1[[#This Row],[Código_Actividad]],'[1]Formulario PPGR2'!$H$8:$I$1048576,2,FALSE),"")</f>
        <v/>
      </c>
      <c r="I422" s="134" t="str">
        <f>IFERROR(VLOOKUP(Tabla1[[#This Row],[Código_Actividad]],[1]!Tabla2[[Código]:[Total de Acciones ]],15,FALSE),"")</f>
        <v/>
      </c>
      <c r="J422" s="131"/>
      <c r="K422" s="131" t="str">
        <f>IFERROR(VLOOKUP($J422,[5]LSIns!$B$5:$C$45,2,FALSE),"")</f>
        <v/>
      </c>
      <c r="L422" s="133"/>
      <c r="M422" s="131" t="str">
        <f>IFERROR(VLOOKUP($L422,[6]Insumos!$C$2:$F$517,2,FALSE),"")</f>
        <v/>
      </c>
      <c r="N422" s="142"/>
      <c r="O422" s="139" t="str">
        <f>IFERROR(VLOOKUP($L422,[6]Insumos!$C$2:$F$517,3,FALSE),"")</f>
        <v/>
      </c>
      <c r="P422" s="138" t="e">
        <f>+Tabla1[[#This Row],[Precio Unitario]]*Tabla1[[#This Row],[Cantidad de Insumos]]</f>
        <v>#VALUE!</v>
      </c>
      <c r="Q422" s="140" t="str">
        <f>IFERROR(VLOOKUP($L422,[6]Insumos!$C$2:$F$517,4,FALSE),"")</f>
        <v/>
      </c>
      <c r="R422" s="131"/>
    </row>
    <row r="423" spans="2:18" x14ac:dyDescent="0.25">
      <c r="B423" s="131" t="str">
        <f>IF(Tabla1[[#This Row],[Código_Actividad]]="","",CONCATENATE(Tabla1[[#This Row],[POA]],".",Tabla1[[#This Row],[SRS]],".",Tabla1[[#This Row],[AREA]],".",Tabla1[[#This Row],[TIPO]]))</f>
        <v/>
      </c>
      <c r="C423" s="131" t="str">
        <f>IF(Tabla1[[#This Row],[Código_Actividad]]="","",'[1]Formulario PPGR1'!#REF!)</f>
        <v/>
      </c>
      <c r="D423" s="131" t="str">
        <f>IF(Tabla1[[#This Row],[Código_Actividad]]="","",'[1]Formulario PPGR1'!#REF!)</f>
        <v/>
      </c>
      <c r="E423" s="131" t="str">
        <f>IF(Tabla1[[#This Row],[Código_Actividad]]="","",'[1]Formulario PPGR1'!#REF!)</f>
        <v/>
      </c>
      <c r="F423" s="131" t="str">
        <f>IF(Tabla1[[#This Row],[Código_Actividad]]="","",'[1]Formulario PPGR1'!#REF!)</f>
        <v/>
      </c>
      <c r="G423" s="141"/>
      <c r="H423" s="133" t="str">
        <f>IFERROR(VLOOKUP(Tabla1[[#This Row],[Código_Actividad]],'[1]Formulario PPGR2'!$H$8:$I$1048576,2,FALSE),"")</f>
        <v/>
      </c>
      <c r="I423" s="134" t="str">
        <f>IFERROR(VLOOKUP(Tabla1[[#This Row],[Código_Actividad]],[1]!Tabla2[[Código]:[Total de Acciones ]],15,FALSE),"")</f>
        <v/>
      </c>
      <c r="J423" s="131"/>
      <c r="K423" s="131" t="str">
        <f>IFERROR(VLOOKUP($J423,[5]LSIns!$B$5:$C$45,2,FALSE),"")</f>
        <v/>
      </c>
      <c r="L423" s="133"/>
      <c r="M423" s="131" t="str">
        <f>IFERROR(VLOOKUP($L423,[6]Insumos!$C$2:$F$517,2,FALSE),"")</f>
        <v/>
      </c>
      <c r="N423" s="142"/>
      <c r="O423" s="139" t="str">
        <f>IFERROR(VLOOKUP($L423,[6]Insumos!$C$2:$F$517,3,FALSE),"")</f>
        <v/>
      </c>
      <c r="P423" s="138" t="e">
        <f>+Tabla1[[#This Row],[Precio Unitario]]*Tabla1[[#This Row],[Cantidad de Insumos]]</f>
        <v>#VALUE!</v>
      </c>
      <c r="Q423" s="140" t="str">
        <f>IFERROR(VLOOKUP($L423,[6]Insumos!$C$2:$F$517,4,FALSE),"")</f>
        <v/>
      </c>
      <c r="R423" s="131"/>
    </row>
    <row r="424" spans="2:18" x14ac:dyDescent="0.25">
      <c r="B424" s="131" t="str">
        <f>IF(Tabla1[[#This Row],[Código_Actividad]]="","",CONCATENATE(Tabla1[[#This Row],[POA]],".",Tabla1[[#This Row],[SRS]],".",Tabla1[[#This Row],[AREA]],".",Tabla1[[#This Row],[TIPO]]))</f>
        <v/>
      </c>
      <c r="C424" s="131" t="str">
        <f>IF(Tabla1[[#This Row],[Código_Actividad]]="","",'[1]Formulario PPGR1'!#REF!)</f>
        <v/>
      </c>
      <c r="D424" s="131" t="str">
        <f>IF(Tabla1[[#This Row],[Código_Actividad]]="","",'[1]Formulario PPGR1'!#REF!)</f>
        <v/>
      </c>
      <c r="E424" s="131" t="str">
        <f>IF(Tabla1[[#This Row],[Código_Actividad]]="","",'[1]Formulario PPGR1'!#REF!)</f>
        <v/>
      </c>
      <c r="F424" s="131" t="str">
        <f>IF(Tabla1[[#This Row],[Código_Actividad]]="","",'[1]Formulario PPGR1'!#REF!)</f>
        <v/>
      </c>
      <c r="G424" s="141"/>
      <c r="H424" s="133" t="str">
        <f>IFERROR(VLOOKUP(Tabla1[[#This Row],[Código_Actividad]],'[1]Formulario PPGR2'!$H$8:$I$1048576,2,FALSE),"")</f>
        <v/>
      </c>
      <c r="I424" s="134" t="str">
        <f>IFERROR(VLOOKUP(Tabla1[[#This Row],[Código_Actividad]],[1]!Tabla2[[Código]:[Total de Acciones ]],15,FALSE),"")</f>
        <v/>
      </c>
      <c r="J424" s="131"/>
      <c r="K424" s="131" t="str">
        <f>IFERROR(VLOOKUP($J424,[5]LSIns!$B$5:$C$45,2,FALSE),"")</f>
        <v/>
      </c>
      <c r="L424" s="133"/>
      <c r="M424" s="131" t="str">
        <f>IFERROR(VLOOKUP($L424,[6]Insumos!$C$2:$F$517,2,FALSE),"")</f>
        <v/>
      </c>
      <c r="N424" s="142"/>
      <c r="O424" s="139" t="str">
        <f>IFERROR(VLOOKUP($L424,[6]Insumos!$C$2:$F$517,3,FALSE),"")</f>
        <v/>
      </c>
      <c r="P424" s="138" t="e">
        <f>+Tabla1[[#This Row],[Precio Unitario]]*Tabla1[[#This Row],[Cantidad de Insumos]]</f>
        <v>#VALUE!</v>
      </c>
      <c r="Q424" s="140" t="str">
        <f>IFERROR(VLOOKUP($L424,[6]Insumos!$C$2:$F$517,4,FALSE),"")</f>
        <v/>
      </c>
      <c r="R424" s="131"/>
    </row>
    <row r="425" spans="2:18" x14ac:dyDescent="0.25">
      <c r="B425" s="131" t="str">
        <f>IF(Tabla1[[#This Row],[Código_Actividad]]="","",CONCATENATE(Tabla1[[#This Row],[POA]],".",Tabla1[[#This Row],[SRS]],".",Tabla1[[#This Row],[AREA]],".",Tabla1[[#This Row],[TIPO]]))</f>
        <v/>
      </c>
      <c r="C425" s="131" t="str">
        <f>IF(Tabla1[[#This Row],[Código_Actividad]]="","",'[1]Formulario PPGR1'!#REF!)</f>
        <v/>
      </c>
      <c r="D425" s="131" t="str">
        <f>IF(Tabla1[[#This Row],[Código_Actividad]]="","",'[1]Formulario PPGR1'!#REF!)</f>
        <v/>
      </c>
      <c r="E425" s="131" t="str">
        <f>IF(Tabla1[[#This Row],[Código_Actividad]]="","",'[1]Formulario PPGR1'!#REF!)</f>
        <v/>
      </c>
      <c r="F425" s="131" t="str">
        <f>IF(Tabla1[[#This Row],[Código_Actividad]]="","",'[1]Formulario PPGR1'!#REF!)</f>
        <v/>
      </c>
      <c r="G425" s="141"/>
      <c r="H425" s="133" t="str">
        <f>IFERROR(VLOOKUP(Tabla1[[#This Row],[Código_Actividad]],'[1]Formulario PPGR2'!$H$8:$I$1048576,2,FALSE),"")</f>
        <v/>
      </c>
      <c r="I425" s="134" t="str">
        <f>IFERROR(VLOOKUP(Tabla1[[#This Row],[Código_Actividad]],[1]!Tabla2[[Código]:[Total de Acciones ]],15,FALSE),"")</f>
        <v/>
      </c>
      <c r="J425" s="131"/>
      <c r="K425" s="131" t="str">
        <f>IFERROR(VLOOKUP($J425,[5]LSIns!$B$5:$C$45,2,FALSE),"")</f>
        <v/>
      </c>
      <c r="L425" s="133"/>
      <c r="M425" s="131" t="str">
        <f>IFERROR(VLOOKUP($L425,[6]Insumos!$C$2:$F$517,2,FALSE),"")</f>
        <v/>
      </c>
      <c r="N425" s="142"/>
      <c r="O425" s="139" t="str">
        <f>IFERROR(VLOOKUP($L425,[6]Insumos!$C$2:$F$517,3,FALSE),"")</f>
        <v/>
      </c>
      <c r="P425" s="138" t="e">
        <f>+Tabla1[[#This Row],[Precio Unitario]]*Tabla1[[#This Row],[Cantidad de Insumos]]</f>
        <v>#VALUE!</v>
      </c>
      <c r="Q425" s="140" t="str">
        <f>IFERROR(VLOOKUP($L425,[6]Insumos!$C$2:$F$517,4,FALSE),"")</f>
        <v/>
      </c>
      <c r="R425" s="131"/>
    </row>
    <row r="426" spans="2:18" x14ac:dyDescent="0.25">
      <c r="B426" s="131" t="str">
        <f>IF(Tabla1[[#This Row],[Código_Actividad]]="","",CONCATENATE(Tabla1[[#This Row],[POA]],".",Tabla1[[#This Row],[SRS]],".",Tabla1[[#This Row],[AREA]],".",Tabla1[[#This Row],[TIPO]]))</f>
        <v/>
      </c>
      <c r="C426" s="131" t="str">
        <f>IF(Tabla1[[#This Row],[Código_Actividad]]="","",'[1]Formulario PPGR1'!#REF!)</f>
        <v/>
      </c>
      <c r="D426" s="131" t="str">
        <f>IF(Tabla1[[#This Row],[Código_Actividad]]="","",'[1]Formulario PPGR1'!#REF!)</f>
        <v/>
      </c>
      <c r="E426" s="131" t="str">
        <f>IF(Tabla1[[#This Row],[Código_Actividad]]="","",'[1]Formulario PPGR1'!#REF!)</f>
        <v/>
      </c>
      <c r="F426" s="131" t="str">
        <f>IF(Tabla1[[#This Row],[Código_Actividad]]="","",'[1]Formulario PPGR1'!#REF!)</f>
        <v/>
      </c>
      <c r="G426" s="141"/>
      <c r="H426" s="133" t="str">
        <f>IFERROR(VLOOKUP(Tabla1[[#This Row],[Código_Actividad]],'[1]Formulario PPGR2'!$H$8:$I$1048576,2,FALSE),"")</f>
        <v/>
      </c>
      <c r="I426" s="134" t="str">
        <f>IFERROR(VLOOKUP(Tabla1[[#This Row],[Código_Actividad]],[1]!Tabla2[[Código]:[Total de Acciones ]],15,FALSE),"")</f>
        <v/>
      </c>
      <c r="J426" s="131"/>
      <c r="K426" s="131" t="str">
        <f>IFERROR(VLOOKUP($J426,[5]LSIns!$B$5:$C$45,2,FALSE),"")</f>
        <v/>
      </c>
      <c r="L426" s="133"/>
      <c r="M426" s="131" t="str">
        <f>IFERROR(VLOOKUP($L426,[6]Insumos!$C$2:$F$517,2,FALSE),"")</f>
        <v/>
      </c>
      <c r="N426" s="142"/>
      <c r="O426" s="139" t="str">
        <f>IFERROR(VLOOKUP($L426,[6]Insumos!$C$2:$F$517,3,FALSE),"")</f>
        <v/>
      </c>
      <c r="P426" s="138" t="e">
        <f>+Tabla1[[#This Row],[Precio Unitario]]*Tabla1[[#This Row],[Cantidad de Insumos]]</f>
        <v>#VALUE!</v>
      </c>
      <c r="Q426" s="140" t="str">
        <f>IFERROR(VLOOKUP($L426,[6]Insumos!$C$2:$F$517,4,FALSE),"")</f>
        <v/>
      </c>
      <c r="R426" s="131"/>
    </row>
    <row r="427" spans="2:18" x14ac:dyDescent="0.25">
      <c r="B427" s="131" t="str">
        <f>IF(Tabla1[[#This Row],[Código_Actividad]]="","",CONCATENATE(Tabla1[[#This Row],[POA]],".",Tabla1[[#This Row],[SRS]],".",Tabla1[[#This Row],[AREA]],".",Tabla1[[#This Row],[TIPO]]))</f>
        <v/>
      </c>
      <c r="C427" s="131" t="str">
        <f>IF(Tabla1[[#This Row],[Código_Actividad]]="","",'[1]Formulario PPGR1'!#REF!)</f>
        <v/>
      </c>
      <c r="D427" s="131" t="str">
        <f>IF(Tabla1[[#This Row],[Código_Actividad]]="","",'[1]Formulario PPGR1'!#REF!)</f>
        <v/>
      </c>
      <c r="E427" s="131" t="str">
        <f>IF(Tabla1[[#This Row],[Código_Actividad]]="","",'[1]Formulario PPGR1'!#REF!)</f>
        <v/>
      </c>
      <c r="F427" s="131" t="str">
        <f>IF(Tabla1[[#This Row],[Código_Actividad]]="","",'[1]Formulario PPGR1'!#REF!)</f>
        <v/>
      </c>
      <c r="G427" s="141"/>
      <c r="H427" s="133" t="str">
        <f>IFERROR(VLOOKUP(Tabla1[[#This Row],[Código_Actividad]],'[1]Formulario PPGR2'!$H$8:$I$1048576,2,FALSE),"")</f>
        <v/>
      </c>
      <c r="I427" s="134" t="str">
        <f>IFERROR(VLOOKUP(Tabla1[[#This Row],[Código_Actividad]],[1]!Tabla2[[Código]:[Total de Acciones ]],15,FALSE),"")</f>
        <v/>
      </c>
      <c r="J427" s="131"/>
      <c r="K427" s="131" t="str">
        <f>IFERROR(VLOOKUP($J427,[5]LSIns!$B$5:$C$45,2,FALSE),"")</f>
        <v/>
      </c>
      <c r="L427" s="133"/>
      <c r="M427" s="131" t="str">
        <f>IFERROR(VLOOKUP($L427,[6]Insumos!$C$2:$F$517,2,FALSE),"")</f>
        <v/>
      </c>
      <c r="N427" s="142"/>
      <c r="O427" s="139" t="str">
        <f>IFERROR(VLOOKUP($L427,[6]Insumos!$C$2:$F$517,3,FALSE),"")</f>
        <v/>
      </c>
      <c r="P427" s="138" t="e">
        <f>+Tabla1[[#This Row],[Precio Unitario]]*Tabla1[[#This Row],[Cantidad de Insumos]]</f>
        <v>#VALUE!</v>
      </c>
      <c r="Q427" s="140" t="str">
        <f>IFERROR(VLOOKUP($L427,[6]Insumos!$C$2:$F$517,4,FALSE),"")</f>
        <v/>
      </c>
      <c r="R427" s="131"/>
    </row>
    <row r="428" spans="2:18" x14ac:dyDescent="0.25">
      <c r="B428" s="131" t="str">
        <f>IF(Tabla1[[#This Row],[Código_Actividad]]="","",CONCATENATE(Tabla1[[#This Row],[POA]],".",Tabla1[[#This Row],[SRS]],".",Tabla1[[#This Row],[AREA]],".",Tabla1[[#This Row],[TIPO]]))</f>
        <v/>
      </c>
      <c r="C428" s="131" t="str">
        <f>IF(Tabla1[[#This Row],[Código_Actividad]]="","",'[1]Formulario PPGR1'!#REF!)</f>
        <v/>
      </c>
      <c r="D428" s="131" t="str">
        <f>IF(Tabla1[[#This Row],[Código_Actividad]]="","",'[1]Formulario PPGR1'!#REF!)</f>
        <v/>
      </c>
      <c r="E428" s="131" t="str">
        <f>IF(Tabla1[[#This Row],[Código_Actividad]]="","",'[1]Formulario PPGR1'!#REF!)</f>
        <v/>
      </c>
      <c r="F428" s="131" t="str">
        <f>IF(Tabla1[[#This Row],[Código_Actividad]]="","",'[1]Formulario PPGR1'!#REF!)</f>
        <v/>
      </c>
      <c r="G428" s="141"/>
      <c r="H428" s="133" t="str">
        <f>IFERROR(VLOOKUP(Tabla1[[#This Row],[Código_Actividad]],'[1]Formulario PPGR2'!$H$8:$I$1048576,2,FALSE),"")</f>
        <v/>
      </c>
      <c r="I428" s="134" t="str">
        <f>IFERROR(VLOOKUP(Tabla1[[#This Row],[Código_Actividad]],[1]!Tabla2[[Código]:[Total de Acciones ]],15,FALSE),"")</f>
        <v/>
      </c>
      <c r="J428" s="131"/>
      <c r="K428" s="131" t="str">
        <f>IFERROR(VLOOKUP($J428,[5]LSIns!$B$5:$C$45,2,FALSE),"")</f>
        <v/>
      </c>
      <c r="L428" s="133"/>
      <c r="M428" s="131" t="str">
        <f>IFERROR(VLOOKUP($L428,[6]Insumos!$C$2:$F$517,2,FALSE),"")</f>
        <v/>
      </c>
      <c r="N428" s="142"/>
      <c r="O428" s="139" t="str">
        <f>IFERROR(VLOOKUP($L428,[6]Insumos!$C$2:$F$517,3,FALSE),"")</f>
        <v/>
      </c>
      <c r="P428" s="138" t="e">
        <f>+Tabla1[[#This Row],[Precio Unitario]]*Tabla1[[#This Row],[Cantidad de Insumos]]</f>
        <v>#VALUE!</v>
      </c>
      <c r="Q428" s="140" t="str">
        <f>IFERROR(VLOOKUP($L428,[6]Insumos!$C$2:$F$517,4,FALSE),"")</f>
        <v/>
      </c>
      <c r="R428" s="131"/>
    </row>
    <row r="429" spans="2:18" x14ac:dyDescent="0.25">
      <c r="B429" s="131" t="str">
        <f>IF(Tabla1[[#This Row],[Código_Actividad]]="","",CONCATENATE(Tabla1[[#This Row],[POA]],".",Tabla1[[#This Row],[SRS]],".",Tabla1[[#This Row],[AREA]],".",Tabla1[[#This Row],[TIPO]]))</f>
        <v/>
      </c>
      <c r="C429" s="131" t="str">
        <f>IF(Tabla1[[#This Row],[Código_Actividad]]="","",'[1]Formulario PPGR1'!#REF!)</f>
        <v/>
      </c>
      <c r="D429" s="131" t="str">
        <f>IF(Tabla1[[#This Row],[Código_Actividad]]="","",'[1]Formulario PPGR1'!#REF!)</f>
        <v/>
      </c>
      <c r="E429" s="131" t="str">
        <f>IF(Tabla1[[#This Row],[Código_Actividad]]="","",'[1]Formulario PPGR1'!#REF!)</f>
        <v/>
      </c>
      <c r="F429" s="131" t="str">
        <f>IF(Tabla1[[#This Row],[Código_Actividad]]="","",'[1]Formulario PPGR1'!#REF!)</f>
        <v/>
      </c>
      <c r="G429" s="141"/>
      <c r="H429" s="133" t="str">
        <f>IFERROR(VLOOKUP(Tabla1[[#This Row],[Código_Actividad]],'[1]Formulario PPGR2'!$H$8:$I$1048576,2,FALSE),"")</f>
        <v/>
      </c>
      <c r="I429" s="134" t="str">
        <f>IFERROR(VLOOKUP(Tabla1[[#This Row],[Código_Actividad]],[1]!Tabla2[[Código]:[Total de Acciones ]],15,FALSE),"")</f>
        <v/>
      </c>
      <c r="J429" s="131"/>
      <c r="K429" s="131" t="str">
        <f>IFERROR(VLOOKUP($J429,[5]LSIns!$B$5:$C$45,2,FALSE),"")</f>
        <v/>
      </c>
      <c r="L429" s="133"/>
      <c r="M429" s="131" t="str">
        <f>IFERROR(VLOOKUP($L429,[6]Insumos!$C$2:$F$517,2,FALSE),"")</f>
        <v/>
      </c>
      <c r="N429" s="142"/>
      <c r="O429" s="139" t="str">
        <f>IFERROR(VLOOKUP($L429,[6]Insumos!$C$2:$F$517,3,FALSE),"")</f>
        <v/>
      </c>
      <c r="P429" s="138" t="e">
        <f>+Tabla1[[#This Row],[Precio Unitario]]*Tabla1[[#This Row],[Cantidad de Insumos]]</f>
        <v>#VALUE!</v>
      </c>
      <c r="Q429" s="140" t="str">
        <f>IFERROR(VLOOKUP($L429,[6]Insumos!$C$2:$F$517,4,FALSE),"")</f>
        <v/>
      </c>
      <c r="R429" s="131"/>
    </row>
    <row r="430" spans="2:18" x14ac:dyDescent="0.25">
      <c r="B430" s="131" t="str">
        <f>IF(Tabla1[[#This Row],[Código_Actividad]]="","",CONCATENATE(Tabla1[[#This Row],[POA]],".",Tabla1[[#This Row],[SRS]],".",Tabla1[[#This Row],[AREA]],".",Tabla1[[#This Row],[TIPO]]))</f>
        <v/>
      </c>
      <c r="C430" s="131" t="str">
        <f>IF(Tabla1[[#This Row],[Código_Actividad]]="","",'[1]Formulario PPGR1'!#REF!)</f>
        <v/>
      </c>
      <c r="D430" s="131" t="str">
        <f>IF(Tabla1[[#This Row],[Código_Actividad]]="","",'[1]Formulario PPGR1'!#REF!)</f>
        <v/>
      </c>
      <c r="E430" s="131" t="str">
        <f>IF(Tabla1[[#This Row],[Código_Actividad]]="","",'[1]Formulario PPGR1'!#REF!)</f>
        <v/>
      </c>
      <c r="F430" s="131" t="str">
        <f>IF(Tabla1[[#This Row],[Código_Actividad]]="","",'[1]Formulario PPGR1'!#REF!)</f>
        <v/>
      </c>
      <c r="G430" s="141"/>
      <c r="H430" s="133" t="str">
        <f>IFERROR(VLOOKUP(Tabla1[[#This Row],[Código_Actividad]],'[1]Formulario PPGR2'!$H$8:$I$1048576,2,FALSE),"")</f>
        <v/>
      </c>
      <c r="I430" s="134" t="str">
        <f>IFERROR(VLOOKUP(Tabla1[[#This Row],[Código_Actividad]],[1]!Tabla2[[Código]:[Total de Acciones ]],15,FALSE),"")</f>
        <v/>
      </c>
      <c r="J430" s="131"/>
      <c r="K430" s="131" t="str">
        <f>IFERROR(VLOOKUP($J430,[5]LSIns!$B$5:$C$45,2,FALSE),"")</f>
        <v/>
      </c>
      <c r="L430" s="133"/>
      <c r="M430" s="131" t="str">
        <f>IFERROR(VLOOKUP($L430,[6]Insumos!$C$2:$F$517,2,FALSE),"")</f>
        <v/>
      </c>
      <c r="N430" s="142"/>
      <c r="O430" s="139" t="str">
        <f>IFERROR(VLOOKUP($L430,[6]Insumos!$C$2:$F$517,3,FALSE),"")</f>
        <v/>
      </c>
      <c r="P430" s="138" t="e">
        <f>+Tabla1[[#This Row],[Precio Unitario]]*Tabla1[[#This Row],[Cantidad de Insumos]]</f>
        <v>#VALUE!</v>
      </c>
      <c r="Q430" s="140" t="str">
        <f>IFERROR(VLOOKUP($L430,[6]Insumos!$C$2:$F$517,4,FALSE),"")</f>
        <v/>
      </c>
      <c r="R430" s="131"/>
    </row>
    <row r="431" spans="2:18" x14ac:dyDescent="0.25">
      <c r="B431" s="131" t="str">
        <f>IF(Tabla1[[#This Row],[Código_Actividad]]="","",CONCATENATE(Tabla1[[#This Row],[POA]],".",Tabla1[[#This Row],[SRS]],".",Tabla1[[#This Row],[AREA]],".",Tabla1[[#This Row],[TIPO]]))</f>
        <v/>
      </c>
      <c r="C431" s="131" t="str">
        <f>IF(Tabla1[[#This Row],[Código_Actividad]]="","",'[1]Formulario PPGR1'!#REF!)</f>
        <v/>
      </c>
      <c r="D431" s="131" t="str">
        <f>IF(Tabla1[[#This Row],[Código_Actividad]]="","",'[1]Formulario PPGR1'!#REF!)</f>
        <v/>
      </c>
      <c r="E431" s="131" t="str">
        <f>IF(Tabla1[[#This Row],[Código_Actividad]]="","",'[1]Formulario PPGR1'!#REF!)</f>
        <v/>
      </c>
      <c r="F431" s="131" t="str">
        <f>IF(Tabla1[[#This Row],[Código_Actividad]]="","",'[1]Formulario PPGR1'!#REF!)</f>
        <v/>
      </c>
      <c r="G431" s="141"/>
      <c r="H431" s="133" t="str">
        <f>IFERROR(VLOOKUP(Tabla1[[#This Row],[Código_Actividad]],'[1]Formulario PPGR2'!$H$8:$I$1048576,2,FALSE),"")</f>
        <v/>
      </c>
      <c r="I431" s="134" t="str">
        <f>IFERROR(VLOOKUP(Tabla1[[#This Row],[Código_Actividad]],[1]!Tabla2[[Código]:[Total de Acciones ]],15,FALSE),"")</f>
        <v/>
      </c>
      <c r="J431" s="131"/>
      <c r="K431" s="131" t="str">
        <f>IFERROR(VLOOKUP($J431,[5]LSIns!$B$5:$C$45,2,FALSE),"")</f>
        <v/>
      </c>
      <c r="L431" s="133"/>
      <c r="M431" s="131" t="str">
        <f>IFERROR(VLOOKUP($L431,[6]Insumos!$C$2:$F$517,2,FALSE),"")</f>
        <v/>
      </c>
      <c r="N431" s="142"/>
      <c r="O431" s="139" t="str">
        <f>IFERROR(VLOOKUP($L431,[6]Insumos!$C$2:$F$517,3,FALSE),"")</f>
        <v/>
      </c>
      <c r="P431" s="138" t="e">
        <f>+Tabla1[[#This Row],[Precio Unitario]]*Tabla1[[#This Row],[Cantidad de Insumos]]</f>
        <v>#VALUE!</v>
      </c>
      <c r="Q431" s="140" t="str">
        <f>IFERROR(VLOOKUP($L431,[6]Insumos!$C$2:$F$517,4,FALSE),"")</f>
        <v/>
      </c>
      <c r="R431" s="131"/>
    </row>
    <row r="432" spans="2:18" x14ac:dyDescent="0.25">
      <c r="B432" s="131" t="str">
        <f>IF(Tabla1[[#This Row],[Código_Actividad]]="","",CONCATENATE(Tabla1[[#This Row],[POA]],".",Tabla1[[#This Row],[SRS]],".",Tabla1[[#This Row],[AREA]],".",Tabla1[[#This Row],[TIPO]]))</f>
        <v/>
      </c>
      <c r="C432" s="131" t="str">
        <f>IF(Tabla1[[#This Row],[Código_Actividad]]="","",'[1]Formulario PPGR1'!#REF!)</f>
        <v/>
      </c>
      <c r="D432" s="131" t="str">
        <f>IF(Tabla1[[#This Row],[Código_Actividad]]="","",'[1]Formulario PPGR1'!#REF!)</f>
        <v/>
      </c>
      <c r="E432" s="131" t="str">
        <f>IF(Tabla1[[#This Row],[Código_Actividad]]="","",'[1]Formulario PPGR1'!#REF!)</f>
        <v/>
      </c>
      <c r="F432" s="131" t="str">
        <f>IF(Tabla1[[#This Row],[Código_Actividad]]="","",'[1]Formulario PPGR1'!#REF!)</f>
        <v/>
      </c>
      <c r="G432" s="141"/>
      <c r="H432" s="133" t="str">
        <f>IFERROR(VLOOKUP(Tabla1[[#This Row],[Código_Actividad]],'[1]Formulario PPGR2'!$H$8:$I$1048576,2,FALSE),"")</f>
        <v/>
      </c>
      <c r="I432" s="134" t="str">
        <f>IFERROR(VLOOKUP(Tabla1[[#This Row],[Código_Actividad]],[1]!Tabla2[[Código]:[Total de Acciones ]],15,FALSE),"")</f>
        <v/>
      </c>
      <c r="J432" s="131"/>
      <c r="K432" s="131" t="str">
        <f>IFERROR(VLOOKUP($J432,[5]LSIns!$B$5:$C$45,2,FALSE),"")</f>
        <v/>
      </c>
      <c r="L432" s="133"/>
      <c r="M432" s="131" t="str">
        <f>IFERROR(VLOOKUP($L432,[6]Insumos!$C$2:$F$517,2,FALSE),"")</f>
        <v/>
      </c>
      <c r="N432" s="142"/>
      <c r="O432" s="139" t="str">
        <f>IFERROR(VLOOKUP($L432,[6]Insumos!$C$2:$F$517,3,FALSE),"")</f>
        <v/>
      </c>
      <c r="P432" s="138" t="e">
        <f>+Tabla1[[#This Row],[Precio Unitario]]*Tabla1[[#This Row],[Cantidad de Insumos]]</f>
        <v>#VALUE!</v>
      </c>
      <c r="Q432" s="140" t="str">
        <f>IFERROR(VLOOKUP($L432,[6]Insumos!$C$2:$F$517,4,FALSE),"")</f>
        <v/>
      </c>
      <c r="R432" s="131"/>
    </row>
    <row r="433" spans="2:18" x14ac:dyDescent="0.25">
      <c r="B433" s="131" t="str">
        <f>IF(Tabla1[[#This Row],[Código_Actividad]]="","",CONCATENATE(Tabla1[[#This Row],[POA]],".",Tabla1[[#This Row],[SRS]],".",Tabla1[[#This Row],[AREA]],".",Tabla1[[#This Row],[TIPO]]))</f>
        <v/>
      </c>
      <c r="C433" s="131" t="str">
        <f>IF(Tabla1[[#This Row],[Código_Actividad]]="","",'[1]Formulario PPGR1'!#REF!)</f>
        <v/>
      </c>
      <c r="D433" s="131" t="str">
        <f>IF(Tabla1[[#This Row],[Código_Actividad]]="","",'[1]Formulario PPGR1'!#REF!)</f>
        <v/>
      </c>
      <c r="E433" s="131" t="str">
        <f>IF(Tabla1[[#This Row],[Código_Actividad]]="","",'[1]Formulario PPGR1'!#REF!)</f>
        <v/>
      </c>
      <c r="F433" s="131" t="str">
        <f>IF(Tabla1[[#This Row],[Código_Actividad]]="","",'[1]Formulario PPGR1'!#REF!)</f>
        <v/>
      </c>
      <c r="G433" s="141"/>
      <c r="H433" s="133" t="str">
        <f>IFERROR(VLOOKUP(Tabla1[[#This Row],[Código_Actividad]],'[1]Formulario PPGR2'!$H$8:$I$1048576,2,FALSE),"")</f>
        <v/>
      </c>
      <c r="I433" s="134" t="str">
        <f>IFERROR(VLOOKUP(Tabla1[[#This Row],[Código_Actividad]],[1]!Tabla2[[Código]:[Total de Acciones ]],15,FALSE),"")</f>
        <v/>
      </c>
      <c r="J433" s="131"/>
      <c r="K433" s="131" t="str">
        <f>IFERROR(VLOOKUP($J433,[5]LSIns!$B$5:$C$45,2,FALSE),"")</f>
        <v/>
      </c>
      <c r="L433" s="133"/>
      <c r="M433" s="131" t="str">
        <f>IFERROR(VLOOKUP($L433,[6]Insumos!$C$2:$F$517,2,FALSE),"")</f>
        <v/>
      </c>
      <c r="N433" s="142"/>
      <c r="O433" s="139" t="str">
        <f>IFERROR(VLOOKUP($L433,[6]Insumos!$C$2:$F$517,3,FALSE),"")</f>
        <v/>
      </c>
      <c r="P433" s="138" t="e">
        <f>+Tabla1[[#This Row],[Precio Unitario]]*Tabla1[[#This Row],[Cantidad de Insumos]]</f>
        <v>#VALUE!</v>
      </c>
      <c r="Q433" s="140" t="str">
        <f>IFERROR(VLOOKUP($L433,[6]Insumos!$C$2:$F$517,4,FALSE),"")</f>
        <v/>
      </c>
      <c r="R433" s="131"/>
    </row>
    <row r="434" spans="2:18" x14ac:dyDescent="0.25">
      <c r="B434" s="131" t="str">
        <f>IF(Tabla1[[#This Row],[Código_Actividad]]="","",CONCATENATE(Tabla1[[#This Row],[POA]],".",Tabla1[[#This Row],[SRS]],".",Tabla1[[#This Row],[AREA]],".",Tabla1[[#This Row],[TIPO]]))</f>
        <v/>
      </c>
      <c r="C434" s="131" t="str">
        <f>IF(Tabla1[[#This Row],[Código_Actividad]]="","",'[1]Formulario PPGR1'!#REF!)</f>
        <v/>
      </c>
      <c r="D434" s="131" t="str">
        <f>IF(Tabla1[[#This Row],[Código_Actividad]]="","",'[1]Formulario PPGR1'!#REF!)</f>
        <v/>
      </c>
      <c r="E434" s="131" t="str">
        <f>IF(Tabla1[[#This Row],[Código_Actividad]]="","",'[1]Formulario PPGR1'!#REF!)</f>
        <v/>
      </c>
      <c r="F434" s="131" t="str">
        <f>IF(Tabla1[[#This Row],[Código_Actividad]]="","",'[1]Formulario PPGR1'!#REF!)</f>
        <v/>
      </c>
      <c r="G434" s="141"/>
      <c r="H434" s="133" t="str">
        <f>IFERROR(VLOOKUP(Tabla1[[#This Row],[Código_Actividad]],'[1]Formulario PPGR2'!$H$8:$I$1048576,2,FALSE),"")</f>
        <v/>
      </c>
      <c r="I434" s="134" t="str">
        <f>IFERROR(VLOOKUP(Tabla1[[#This Row],[Código_Actividad]],[1]!Tabla2[[Código]:[Total de Acciones ]],15,FALSE),"")</f>
        <v/>
      </c>
      <c r="J434" s="131"/>
      <c r="K434" s="131" t="str">
        <f>IFERROR(VLOOKUP($J434,[5]LSIns!$B$5:$C$45,2,FALSE),"")</f>
        <v/>
      </c>
      <c r="L434" s="133"/>
      <c r="M434" s="131" t="str">
        <f>IFERROR(VLOOKUP($L434,[6]Insumos!$C$2:$F$517,2,FALSE),"")</f>
        <v/>
      </c>
      <c r="N434" s="142"/>
      <c r="O434" s="139" t="str">
        <f>IFERROR(VLOOKUP($L434,[6]Insumos!$C$2:$F$517,3,FALSE),"")</f>
        <v/>
      </c>
      <c r="P434" s="138" t="e">
        <f>+Tabla1[[#This Row],[Precio Unitario]]*Tabla1[[#This Row],[Cantidad de Insumos]]</f>
        <v>#VALUE!</v>
      </c>
      <c r="Q434" s="140" t="str">
        <f>IFERROR(VLOOKUP($L434,[6]Insumos!$C$2:$F$517,4,FALSE),"")</f>
        <v/>
      </c>
      <c r="R434" s="131"/>
    </row>
    <row r="435" spans="2:18" x14ac:dyDescent="0.25">
      <c r="B435" s="131" t="str">
        <f>IF(Tabla1[[#This Row],[Código_Actividad]]="","",CONCATENATE(Tabla1[[#This Row],[POA]],".",Tabla1[[#This Row],[SRS]],".",Tabla1[[#This Row],[AREA]],".",Tabla1[[#This Row],[TIPO]]))</f>
        <v/>
      </c>
      <c r="C435" s="131" t="str">
        <f>IF(Tabla1[[#This Row],[Código_Actividad]]="","",'[1]Formulario PPGR1'!#REF!)</f>
        <v/>
      </c>
      <c r="D435" s="131" t="str">
        <f>IF(Tabla1[[#This Row],[Código_Actividad]]="","",'[1]Formulario PPGR1'!#REF!)</f>
        <v/>
      </c>
      <c r="E435" s="131" t="str">
        <f>IF(Tabla1[[#This Row],[Código_Actividad]]="","",'[1]Formulario PPGR1'!#REF!)</f>
        <v/>
      </c>
      <c r="F435" s="131" t="str">
        <f>IF(Tabla1[[#This Row],[Código_Actividad]]="","",'[1]Formulario PPGR1'!#REF!)</f>
        <v/>
      </c>
      <c r="G435" s="141"/>
      <c r="H435" s="133" t="str">
        <f>IFERROR(VLOOKUP(Tabla1[[#This Row],[Código_Actividad]],'[1]Formulario PPGR2'!$H$8:$I$1048576,2,FALSE),"")</f>
        <v/>
      </c>
      <c r="I435" s="134" t="str">
        <f>IFERROR(VLOOKUP(Tabla1[[#This Row],[Código_Actividad]],[1]!Tabla2[[Código]:[Total de Acciones ]],15,FALSE),"")</f>
        <v/>
      </c>
      <c r="J435" s="131"/>
      <c r="K435" s="131" t="str">
        <f>IFERROR(VLOOKUP($J435,[5]LSIns!$B$5:$C$45,2,FALSE),"")</f>
        <v/>
      </c>
      <c r="L435" s="133"/>
      <c r="M435" s="131" t="str">
        <f>IFERROR(VLOOKUP($L435,[6]Insumos!$C$2:$F$517,2,FALSE),"")</f>
        <v/>
      </c>
      <c r="N435" s="142"/>
      <c r="O435" s="139" t="str">
        <f>IFERROR(VLOOKUP($L435,[6]Insumos!$C$2:$F$517,3,FALSE),"")</f>
        <v/>
      </c>
      <c r="P435" s="138" t="e">
        <f>+Tabla1[[#This Row],[Precio Unitario]]*Tabla1[[#This Row],[Cantidad de Insumos]]</f>
        <v>#VALUE!</v>
      </c>
      <c r="Q435" s="140" t="str">
        <f>IFERROR(VLOOKUP($L435,[6]Insumos!$C$2:$F$517,4,FALSE),"")</f>
        <v/>
      </c>
      <c r="R435" s="131"/>
    </row>
    <row r="436" spans="2:18" x14ac:dyDescent="0.25">
      <c r="B436" s="131" t="str">
        <f>IF(Tabla1[[#This Row],[Código_Actividad]]="","",CONCATENATE(Tabla1[[#This Row],[POA]],".",Tabla1[[#This Row],[SRS]],".",Tabla1[[#This Row],[AREA]],".",Tabla1[[#This Row],[TIPO]]))</f>
        <v/>
      </c>
      <c r="C436" s="131" t="str">
        <f>IF(Tabla1[[#This Row],[Código_Actividad]]="","",'[1]Formulario PPGR1'!#REF!)</f>
        <v/>
      </c>
      <c r="D436" s="131" t="str">
        <f>IF(Tabla1[[#This Row],[Código_Actividad]]="","",'[1]Formulario PPGR1'!#REF!)</f>
        <v/>
      </c>
      <c r="E436" s="131" t="str">
        <f>IF(Tabla1[[#This Row],[Código_Actividad]]="","",'[1]Formulario PPGR1'!#REF!)</f>
        <v/>
      </c>
      <c r="F436" s="131" t="str">
        <f>IF(Tabla1[[#This Row],[Código_Actividad]]="","",'[1]Formulario PPGR1'!#REF!)</f>
        <v/>
      </c>
      <c r="G436" s="141"/>
      <c r="H436" s="133" t="str">
        <f>IFERROR(VLOOKUP(Tabla1[[#This Row],[Código_Actividad]],'[1]Formulario PPGR2'!$H$8:$I$1048576,2,FALSE),"")</f>
        <v/>
      </c>
      <c r="I436" s="134" t="str">
        <f>IFERROR(VLOOKUP(Tabla1[[#This Row],[Código_Actividad]],[1]!Tabla2[[Código]:[Total de Acciones ]],15,FALSE),"")</f>
        <v/>
      </c>
      <c r="J436" s="131"/>
      <c r="K436" s="131" t="str">
        <f>IFERROR(VLOOKUP($J436,[5]LSIns!$B$5:$C$45,2,FALSE),"")</f>
        <v/>
      </c>
      <c r="L436" s="133"/>
      <c r="M436" s="131" t="str">
        <f>IFERROR(VLOOKUP($L436,[6]Insumos!$C$2:$F$517,2,FALSE),"")</f>
        <v/>
      </c>
      <c r="N436" s="142"/>
      <c r="O436" s="139" t="str">
        <f>IFERROR(VLOOKUP($L436,[6]Insumos!$C$2:$F$517,3,FALSE),"")</f>
        <v/>
      </c>
      <c r="P436" s="138" t="e">
        <f>+Tabla1[[#This Row],[Precio Unitario]]*Tabla1[[#This Row],[Cantidad de Insumos]]</f>
        <v>#VALUE!</v>
      </c>
      <c r="Q436" s="140" t="str">
        <f>IFERROR(VLOOKUP($L436,[6]Insumos!$C$2:$F$517,4,FALSE),"")</f>
        <v/>
      </c>
      <c r="R436" s="131"/>
    </row>
    <row r="437" spans="2:18" x14ac:dyDescent="0.25">
      <c r="B437" s="131" t="str">
        <f>IF(Tabla1[[#This Row],[Código_Actividad]]="","",CONCATENATE(Tabla1[[#This Row],[POA]],".",Tabla1[[#This Row],[SRS]],".",Tabla1[[#This Row],[AREA]],".",Tabla1[[#This Row],[TIPO]]))</f>
        <v/>
      </c>
      <c r="C437" s="131" t="str">
        <f>IF(Tabla1[[#This Row],[Código_Actividad]]="","",'[1]Formulario PPGR1'!#REF!)</f>
        <v/>
      </c>
      <c r="D437" s="131" t="str">
        <f>IF(Tabla1[[#This Row],[Código_Actividad]]="","",'[1]Formulario PPGR1'!#REF!)</f>
        <v/>
      </c>
      <c r="E437" s="131" t="str">
        <f>IF(Tabla1[[#This Row],[Código_Actividad]]="","",'[1]Formulario PPGR1'!#REF!)</f>
        <v/>
      </c>
      <c r="F437" s="131" t="str">
        <f>IF(Tabla1[[#This Row],[Código_Actividad]]="","",'[1]Formulario PPGR1'!#REF!)</f>
        <v/>
      </c>
      <c r="G437" s="141"/>
      <c r="H437" s="133" t="str">
        <f>IFERROR(VLOOKUP(Tabla1[[#This Row],[Código_Actividad]],'[1]Formulario PPGR2'!$H$8:$I$1048576,2,FALSE),"")</f>
        <v/>
      </c>
      <c r="I437" s="134" t="str">
        <f>IFERROR(VLOOKUP(Tabla1[[#This Row],[Código_Actividad]],[1]!Tabla2[[Código]:[Total de Acciones ]],15,FALSE),"")</f>
        <v/>
      </c>
      <c r="J437" s="131"/>
      <c r="K437" s="131" t="str">
        <f>IFERROR(VLOOKUP($J437,[5]LSIns!$B$5:$C$45,2,FALSE),"")</f>
        <v/>
      </c>
      <c r="L437" s="133"/>
      <c r="M437" s="131" t="str">
        <f>IFERROR(VLOOKUP($L437,[6]Insumos!$C$2:$F$517,2,FALSE),"")</f>
        <v/>
      </c>
      <c r="N437" s="142"/>
      <c r="O437" s="139" t="str">
        <f>IFERROR(VLOOKUP($L437,[6]Insumos!$C$2:$F$517,3,FALSE),"")</f>
        <v/>
      </c>
      <c r="P437" s="138" t="e">
        <f>+Tabla1[[#This Row],[Precio Unitario]]*Tabla1[[#This Row],[Cantidad de Insumos]]</f>
        <v>#VALUE!</v>
      </c>
      <c r="Q437" s="140" t="str">
        <f>IFERROR(VLOOKUP($L437,[6]Insumos!$C$2:$F$517,4,FALSE),"")</f>
        <v/>
      </c>
      <c r="R437" s="131"/>
    </row>
    <row r="438" spans="2:18" x14ac:dyDescent="0.25">
      <c r="B438" s="131" t="str">
        <f>IF(Tabla1[[#This Row],[Código_Actividad]]="","",CONCATENATE(Tabla1[[#This Row],[POA]],".",Tabla1[[#This Row],[SRS]],".",Tabla1[[#This Row],[AREA]],".",Tabla1[[#This Row],[TIPO]]))</f>
        <v/>
      </c>
      <c r="C438" s="131" t="str">
        <f>IF(Tabla1[[#This Row],[Código_Actividad]]="","",'[1]Formulario PPGR1'!#REF!)</f>
        <v/>
      </c>
      <c r="D438" s="131" t="str">
        <f>IF(Tabla1[[#This Row],[Código_Actividad]]="","",'[1]Formulario PPGR1'!#REF!)</f>
        <v/>
      </c>
      <c r="E438" s="131" t="str">
        <f>IF(Tabla1[[#This Row],[Código_Actividad]]="","",'[1]Formulario PPGR1'!#REF!)</f>
        <v/>
      </c>
      <c r="F438" s="131" t="str">
        <f>IF(Tabla1[[#This Row],[Código_Actividad]]="","",'[1]Formulario PPGR1'!#REF!)</f>
        <v/>
      </c>
      <c r="G438" s="141"/>
      <c r="H438" s="133" t="str">
        <f>IFERROR(VLOOKUP(Tabla1[[#This Row],[Código_Actividad]],'[1]Formulario PPGR2'!$H$8:$I$1048576,2,FALSE),"")</f>
        <v/>
      </c>
      <c r="I438" s="134" t="str">
        <f>IFERROR(VLOOKUP(Tabla1[[#This Row],[Código_Actividad]],[1]!Tabla2[[Código]:[Total de Acciones ]],15,FALSE),"")</f>
        <v/>
      </c>
      <c r="J438" s="131"/>
      <c r="K438" s="131" t="str">
        <f>IFERROR(VLOOKUP($J438,[5]LSIns!$B$5:$C$45,2,FALSE),"")</f>
        <v/>
      </c>
      <c r="L438" s="133"/>
      <c r="M438" s="131" t="str">
        <f>IFERROR(VLOOKUP($L438,[6]Insumos!$C$2:$F$517,2,FALSE),"")</f>
        <v/>
      </c>
      <c r="N438" s="142"/>
      <c r="O438" s="139" t="str">
        <f>IFERROR(VLOOKUP($L438,[6]Insumos!$C$2:$F$517,3,FALSE),"")</f>
        <v/>
      </c>
      <c r="P438" s="138" t="e">
        <f>+Tabla1[[#This Row],[Precio Unitario]]*Tabla1[[#This Row],[Cantidad de Insumos]]</f>
        <v>#VALUE!</v>
      </c>
      <c r="Q438" s="140" t="str">
        <f>IFERROR(VLOOKUP($L438,[6]Insumos!$C$2:$F$517,4,FALSE),"")</f>
        <v/>
      </c>
      <c r="R438" s="131"/>
    </row>
    <row r="439" spans="2:18" x14ac:dyDescent="0.25">
      <c r="B439" s="131" t="str">
        <f>IF(Tabla1[[#This Row],[Código_Actividad]]="","",CONCATENATE(Tabla1[[#This Row],[POA]],".",Tabla1[[#This Row],[SRS]],".",Tabla1[[#This Row],[AREA]],".",Tabla1[[#This Row],[TIPO]]))</f>
        <v/>
      </c>
      <c r="C439" s="131" t="str">
        <f>IF(Tabla1[[#This Row],[Código_Actividad]]="","",'[1]Formulario PPGR1'!#REF!)</f>
        <v/>
      </c>
      <c r="D439" s="131" t="str">
        <f>IF(Tabla1[[#This Row],[Código_Actividad]]="","",'[1]Formulario PPGR1'!#REF!)</f>
        <v/>
      </c>
      <c r="E439" s="131" t="str">
        <f>IF(Tabla1[[#This Row],[Código_Actividad]]="","",'[1]Formulario PPGR1'!#REF!)</f>
        <v/>
      </c>
      <c r="F439" s="131" t="str">
        <f>IF(Tabla1[[#This Row],[Código_Actividad]]="","",'[1]Formulario PPGR1'!#REF!)</f>
        <v/>
      </c>
      <c r="G439" s="141"/>
      <c r="H439" s="133" t="str">
        <f>IFERROR(VLOOKUP(Tabla1[[#This Row],[Código_Actividad]],'[1]Formulario PPGR2'!$H$8:$I$1048576,2,FALSE),"")</f>
        <v/>
      </c>
      <c r="I439" s="134" t="str">
        <f>IFERROR(VLOOKUP(Tabla1[[#This Row],[Código_Actividad]],[1]!Tabla2[[Código]:[Total de Acciones ]],15,FALSE),"")</f>
        <v/>
      </c>
      <c r="J439" s="131"/>
      <c r="K439" s="131" t="str">
        <f>IFERROR(VLOOKUP($J439,[5]LSIns!$B$5:$C$45,2,FALSE),"")</f>
        <v/>
      </c>
      <c r="L439" s="133"/>
      <c r="M439" s="131" t="str">
        <f>IFERROR(VLOOKUP($L439,[6]Insumos!$C$2:$F$517,2,FALSE),"")</f>
        <v/>
      </c>
      <c r="N439" s="142"/>
      <c r="O439" s="139" t="str">
        <f>IFERROR(VLOOKUP($L439,[6]Insumos!$C$2:$F$517,3,FALSE),"")</f>
        <v/>
      </c>
      <c r="P439" s="138" t="e">
        <f>+Tabla1[[#This Row],[Precio Unitario]]*Tabla1[[#This Row],[Cantidad de Insumos]]</f>
        <v>#VALUE!</v>
      </c>
      <c r="Q439" s="140" t="str">
        <f>IFERROR(VLOOKUP($L439,[6]Insumos!$C$2:$F$517,4,FALSE),"")</f>
        <v/>
      </c>
      <c r="R439" s="131"/>
    </row>
    <row r="440" spans="2:18" x14ac:dyDescent="0.25">
      <c r="B440" s="131" t="str">
        <f>IF(Tabla1[[#This Row],[Código_Actividad]]="","",CONCATENATE(Tabla1[[#This Row],[POA]],".",Tabla1[[#This Row],[SRS]],".",Tabla1[[#This Row],[AREA]],".",Tabla1[[#This Row],[TIPO]]))</f>
        <v/>
      </c>
      <c r="C440" s="131" t="str">
        <f>IF(Tabla1[[#This Row],[Código_Actividad]]="","",'[1]Formulario PPGR1'!#REF!)</f>
        <v/>
      </c>
      <c r="D440" s="131" t="str">
        <f>IF(Tabla1[[#This Row],[Código_Actividad]]="","",'[1]Formulario PPGR1'!#REF!)</f>
        <v/>
      </c>
      <c r="E440" s="131" t="str">
        <f>IF(Tabla1[[#This Row],[Código_Actividad]]="","",'[1]Formulario PPGR1'!#REF!)</f>
        <v/>
      </c>
      <c r="F440" s="131" t="str">
        <f>IF(Tabla1[[#This Row],[Código_Actividad]]="","",'[1]Formulario PPGR1'!#REF!)</f>
        <v/>
      </c>
      <c r="G440" s="141"/>
      <c r="H440" s="133" t="str">
        <f>IFERROR(VLOOKUP(Tabla1[[#This Row],[Código_Actividad]],'[1]Formulario PPGR2'!$H$8:$I$1048576,2,FALSE),"")</f>
        <v/>
      </c>
      <c r="I440" s="134" t="str">
        <f>IFERROR(VLOOKUP(Tabla1[[#This Row],[Código_Actividad]],[1]!Tabla2[[Código]:[Total de Acciones ]],15,FALSE),"")</f>
        <v/>
      </c>
      <c r="J440" s="131"/>
      <c r="K440" s="131" t="str">
        <f>IFERROR(VLOOKUP($J440,[5]LSIns!$B$5:$C$45,2,FALSE),"")</f>
        <v/>
      </c>
      <c r="L440" s="133"/>
      <c r="M440" s="131" t="str">
        <f>IFERROR(VLOOKUP($L440,[6]Insumos!$C$2:$F$517,2,FALSE),"")</f>
        <v/>
      </c>
      <c r="N440" s="142"/>
      <c r="O440" s="139" t="str">
        <f>IFERROR(VLOOKUP($L440,[6]Insumos!$C$2:$F$517,3,FALSE),"")</f>
        <v/>
      </c>
      <c r="P440" s="138" t="e">
        <f>+Tabla1[[#This Row],[Precio Unitario]]*Tabla1[[#This Row],[Cantidad de Insumos]]</f>
        <v>#VALUE!</v>
      </c>
      <c r="Q440" s="140" t="str">
        <f>IFERROR(VLOOKUP($L440,[6]Insumos!$C$2:$F$517,4,FALSE),"")</f>
        <v/>
      </c>
      <c r="R440" s="131"/>
    </row>
    <row r="441" spans="2:18" x14ac:dyDescent="0.25">
      <c r="B441" s="131" t="str">
        <f>IF(Tabla1[[#This Row],[Código_Actividad]]="","",CONCATENATE(Tabla1[[#This Row],[POA]],".",Tabla1[[#This Row],[SRS]],".",Tabla1[[#This Row],[AREA]],".",Tabla1[[#This Row],[TIPO]]))</f>
        <v/>
      </c>
      <c r="C441" s="131" t="str">
        <f>IF(Tabla1[[#This Row],[Código_Actividad]]="","",'[1]Formulario PPGR1'!#REF!)</f>
        <v/>
      </c>
      <c r="D441" s="131" t="str">
        <f>IF(Tabla1[[#This Row],[Código_Actividad]]="","",'[1]Formulario PPGR1'!#REF!)</f>
        <v/>
      </c>
      <c r="E441" s="131" t="str">
        <f>IF(Tabla1[[#This Row],[Código_Actividad]]="","",'[1]Formulario PPGR1'!#REF!)</f>
        <v/>
      </c>
      <c r="F441" s="131" t="str">
        <f>IF(Tabla1[[#This Row],[Código_Actividad]]="","",'[1]Formulario PPGR1'!#REF!)</f>
        <v/>
      </c>
      <c r="G441" s="141"/>
      <c r="H441" s="133" t="str">
        <f>IFERROR(VLOOKUP(Tabla1[[#This Row],[Código_Actividad]],'[1]Formulario PPGR2'!$H$8:$I$1048576,2,FALSE),"")</f>
        <v/>
      </c>
      <c r="I441" s="134" t="str">
        <f>IFERROR(VLOOKUP(Tabla1[[#This Row],[Código_Actividad]],[1]!Tabla2[[Código]:[Total de Acciones ]],15,FALSE),"")</f>
        <v/>
      </c>
      <c r="J441" s="131"/>
      <c r="K441" s="131" t="str">
        <f>IFERROR(VLOOKUP($J441,[5]LSIns!$B$5:$C$45,2,FALSE),"")</f>
        <v/>
      </c>
      <c r="L441" s="133"/>
      <c r="M441" s="131" t="str">
        <f>IFERROR(VLOOKUP($L441,[6]Insumos!$C$2:$F$517,2,FALSE),"")</f>
        <v/>
      </c>
      <c r="N441" s="142"/>
      <c r="O441" s="139" t="str">
        <f>IFERROR(VLOOKUP($L441,[6]Insumos!$C$2:$F$517,3,FALSE),"")</f>
        <v/>
      </c>
      <c r="P441" s="138" t="e">
        <f>+Tabla1[[#This Row],[Precio Unitario]]*Tabla1[[#This Row],[Cantidad de Insumos]]</f>
        <v>#VALUE!</v>
      </c>
      <c r="Q441" s="140" t="str">
        <f>IFERROR(VLOOKUP($L441,[6]Insumos!$C$2:$F$517,4,FALSE),"")</f>
        <v/>
      </c>
      <c r="R441" s="131"/>
    </row>
    <row r="442" spans="2:18" x14ac:dyDescent="0.25">
      <c r="B442" s="131" t="str">
        <f>IF(Tabla1[[#This Row],[Código_Actividad]]="","",CONCATENATE(Tabla1[[#This Row],[POA]],".",Tabla1[[#This Row],[SRS]],".",Tabla1[[#This Row],[AREA]],".",Tabla1[[#This Row],[TIPO]]))</f>
        <v/>
      </c>
      <c r="C442" s="131" t="str">
        <f>IF(Tabla1[[#This Row],[Código_Actividad]]="","",'[1]Formulario PPGR1'!#REF!)</f>
        <v/>
      </c>
      <c r="D442" s="131" t="str">
        <f>IF(Tabla1[[#This Row],[Código_Actividad]]="","",'[1]Formulario PPGR1'!#REF!)</f>
        <v/>
      </c>
      <c r="E442" s="131" t="str">
        <f>IF(Tabla1[[#This Row],[Código_Actividad]]="","",'[1]Formulario PPGR1'!#REF!)</f>
        <v/>
      </c>
      <c r="F442" s="131" t="str">
        <f>IF(Tabla1[[#This Row],[Código_Actividad]]="","",'[1]Formulario PPGR1'!#REF!)</f>
        <v/>
      </c>
      <c r="G442" s="141"/>
      <c r="H442" s="133" t="str">
        <f>IFERROR(VLOOKUP(Tabla1[[#This Row],[Código_Actividad]],'[1]Formulario PPGR2'!$H$8:$I$1048576,2,FALSE),"")</f>
        <v/>
      </c>
      <c r="I442" s="134" t="str">
        <f>IFERROR(VLOOKUP(Tabla1[[#This Row],[Código_Actividad]],[1]!Tabla2[[Código]:[Total de Acciones ]],15,FALSE),"")</f>
        <v/>
      </c>
      <c r="J442" s="131"/>
      <c r="K442" s="131" t="str">
        <f>IFERROR(VLOOKUP($J442,[5]LSIns!$B$5:$C$45,2,FALSE),"")</f>
        <v/>
      </c>
      <c r="L442" s="133"/>
      <c r="M442" s="131" t="str">
        <f>IFERROR(VLOOKUP($L442,[6]Insumos!$C$2:$F$517,2,FALSE),"")</f>
        <v/>
      </c>
      <c r="N442" s="142"/>
      <c r="O442" s="139" t="str">
        <f>IFERROR(VLOOKUP($L442,[6]Insumos!$C$2:$F$517,3,FALSE),"")</f>
        <v/>
      </c>
      <c r="P442" s="138" t="e">
        <f>+Tabla1[[#This Row],[Precio Unitario]]*Tabla1[[#This Row],[Cantidad de Insumos]]</f>
        <v>#VALUE!</v>
      </c>
      <c r="Q442" s="140" t="str">
        <f>IFERROR(VLOOKUP($L442,[6]Insumos!$C$2:$F$517,4,FALSE),"")</f>
        <v/>
      </c>
      <c r="R442" s="131"/>
    </row>
    <row r="443" spans="2:18" x14ac:dyDescent="0.25">
      <c r="B443" s="131" t="str">
        <f>IF(Tabla1[[#This Row],[Código_Actividad]]="","",CONCATENATE(Tabla1[[#This Row],[POA]],".",Tabla1[[#This Row],[SRS]],".",Tabla1[[#This Row],[AREA]],".",Tabla1[[#This Row],[TIPO]]))</f>
        <v/>
      </c>
      <c r="C443" s="131" t="str">
        <f>IF(Tabla1[[#This Row],[Código_Actividad]]="","",'[1]Formulario PPGR1'!#REF!)</f>
        <v/>
      </c>
      <c r="D443" s="131" t="str">
        <f>IF(Tabla1[[#This Row],[Código_Actividad]]="","",'[1]Formulario PPGR1'!#REF!)</f>
        <v/>
      </c>
      <c r="E443" s="131" t="str">
        <f>IF(Tabla1[[#This Row],[Código_Actividad]]="","",'[1]Formulario PPGR1'!#REF!)</f>
        <v/>
      </c>
      <c r="F443" s="131" t="str">
        <f>IF(Tabla1[[#This Row],[Código_Actividad]]="","",'[1]Formulario PPGR1'!#REF!)</f>
        <v/>
      </c>
      <c r="G443" s="141"/>
      <c r="H443" s="133" t="str">
        <f>IFERROR(VLOOKUP(Tabla1[[#This Row],[Código_Actividad]],'[1]Formulario PPGR2'!$H$8:$I$1048576,2,FALSE),"")</f>
        <v/>
      </c>
      <c r="I443" s="134" t="str">
        <f>IFERROR(VLOOKUP(Tabla1[[#This Row],[Código_Actividad]],[1]!Tabla2[[Código]:[Total de Acciones ]],15,FALSE),"")</f>
        <v/>
      </c>
      <c r="J443" s="131"/>
      <c r="K443" s="131" t="str">
        <f>IFERROR(VLOOKUP($J443,[5]LSIns!$B$5:$C$45,2,FALSE),"")</f>
        <v/>
      </c>
      <c r="L443" s="133"/>
      <c r="M443" s="131" t="str">
        <f>IFERROR(VLOOKUP($L443,[6]Insumos!$C$2:$F$517,2,FALSE),"")</f>
        <v/>
      </c>
      <c r="N443" s="142"/>
      <c r="O443" s="139" t="str">
        <f>IFERROR(VLOOKUP($L443,[6]Insumos!$C$2:$F$517,3,FALSE),"")</f>
        <v/>
      </c>
      <c r="P443" s="138" t="e">
        <f>+Tabla1[[#This Row],[Precio Unitario]]*Tabla1[[#This Row],[Cantidad de Insumos]]</f>
        <v>#VALUE!</v>
      </c>
      <c r="Q443" s="140" t="str">
        <f>IFERROR(VLOOKUP($L443,[6]Insumos!$C$2:$F$517,4,FALSE),"")</f>
        <v/>
      </c>
      <c r="R443" s="131"/>
    </row>
    <row r="444" spans="2:18" x14ac:dyDescent="0.25">
      <c r="B444" s="131" t="str">
        <f>IF(Tabla1[[#This Row],[Código_Actividad]]="","",CONCATENATE(Tabla1[[#This Row],[POA]],".",Tabla1[[#This Row],[SRS]],".",Tabla1[[#This Row],[AREA]],".",Tabla1[[#This Row],[TIPO]]))</f>
        <v/>
      </c>
      <c r="C444" s="131" t="str">
        <f>IF(Tabla1[[#This Row],[Código_Actividad]]="","",'[1]Formulario PPGR1'!#REF!)</f>
        <v/>
      </c>
      <c r="D444" s="131" t="str">
        <f>IF(Tabla1[[#This Row],[Código_Actividad]]="","",'[1]Formulario PPGR1'!#REF!)</f>
        <v/>
      </c>
      <c r="E444" s="131" t="str">
        <f>IF(Tabla1[[#This Row],[Código_Actividad]]="","",'[1]Formulario PPGR1'!#REF!)</f>
        <v/>
      </c>
      <c r="F444" s="131" t="str">
        <f>IF(Tabla1[[#This Row],[Código_Actividad]]="","",'[1]Formulario PPGR1'!#REF!)</f>
        <v/>
      </c>
      <c r="G444" s="141"/>
      <c r="H444" s="133" t="str">
        <f>IFERROR(VLOOKUP(Tabla1[[#This Row],[Código_Actividad]],'[1]Formulario PPGR2'!$H$8:$I$1048576,2,FALSE),"")</f>
        <v/>
      </c>
      <c r="I444" s="134" t="str">
        <f>IFERROR(VLOOKUP(Tabla1[[#This Row],[Código_Actividad]],[1]!Tabla2[[Código]:[Total de Acciones ]],15,FALSE),"")</f>
        <v/>
      </c>
      <c r="J444" s="131"/>
      <c r="K444" s="131" t="str">
        <f>IFERROR(VLOOKUP($J444,[5]LSIns!$B$5:$C$45,2,FALSE),"")</f>
        <v/>
      </c>
      <c r="L444" s="133"/>
      <c r="M444" s="131" t="str">
        <f>IFERROR(VLOOKUP($L444,[6]Insumos!$C$2:$F$517,2,FALSE),"")</f>
        <v/>
      </c>
      <c r="N444" s="142"/>
      <c r="O444" s="139" t="str">
        <f>IFERROR(VLOOKUP($L444,[6]Insumos!$C$2:$F$517,3,FALSE),"")</f>
        <v/>
      </c>
      <c r="P444" s="138" t="e">
        <f>+Tabla1[[#This Row],[Precio Unitario]]*Tabla1[[#This Row],[Cantidad de Insumos]]</f>
        <v>#VALUE!</v>
      </c>
      <c r="Q444" s="140" t="str">
        <f>IFERROR(VLOOKUP($L444,[6]Insumos!$C$2:$F$517,4,FALSE),"")</f>
        <v/>
      </c>
      <c r="R444" s="131"/>
    </row>
    <row r="445" spans="2:18" x14ac:dyDescent="0.25">
      <c r="B445" s="131" t="str">
        <f>IF(Tabla1[[#This Row],[Código_Actividad]]="","",CONCATENATE(Tabla1[[#This Row],[POA]],".",Tabla1[[#This Row],[SRS]],".",Tabla1[[#This Row],[AREA]],".",Tabla1[[#This Row],[TIPO]]))</f>
        <v/>
      </c>
      <c r="C445" s="131" t="str">
        <f>IF(Tabla1[[#This Row],[Código_Actividad]]="","",'[1]Formulario PPGR1'!#REF!)</f>
        <v/>
      </c>
      <c r="D445" s="131" t="str">
        <f>IF(Tabla1[[#This Row],[Código_Actividad]]="","",'[1]Formulario PPGR1'!#REF!)</f>
        <v/>
      </c>
      <c r="E445" s="131" t="str">
        <f>IF(Tabla1[[#This Row],[Código_Actividad]]="","",'[1]Formulario PPGR1'!#REF!)</f>
        <v/>
      </c>
      <c r="F445" s="131" t="str">
        <f>IF(Tabla1[[#This Row],[Código_Actividad]]="","",'[1]Formulario PPGR1'!#REF!)</f>
        <v/>
      </c>
      <c r="G445" s="141"/>
      <c r="H445" s="133" t="str">
        <f>IFERROR(VLOOKUP(Tabla1[[#This Row],[Código_Actividad]],'[1]Formulario PPGR2'!$H$8:$I$1048576,2,FALSE),"")</f>
        <v/>
      </c>
      <c r="I445" s="134" t="str">
        <f>IFERROR(VLOOKUP(Tabla1[[#This Row],[Código_Actividad]],[1]!Tabla2[[Código]:[Total de Acciones ]],15,FALSE),"")</f>
        <v/>
      </c>
      <c r="J445" s="131"/>
      <c r="K445" s="131" t="str">
        <f>IFERROR(VLOOKUP($J445,[5]LSIns!$B$5:$C$45,2,FALSE),"")</f>
        <v/>
      </c>
      <c r="L445" s="133"/>
      <c r="M445" s="131" t="str">
        <f>IFERROR(VLOOKUP($L445,[6]Insumos!$C$2:$F$517,2,FALSE),"")</f>
        <v/>
      </c>
      <c r="N445" s="142"/>
      <c r="O445" s="139" t="str">
        <f>IFERROR(VLOOKUP($L445,[6]Insumos!$C$2:$F$517,3,FALSE),"")</f>
        <v/>
      </c>
      <c r="P445" s="138" t="e">
        <f>+Tabla1[[#This Row],[Precio Unitario]]*Tabla1[[#This Row],[Cantidad de Insumos]]</f>
        <v>#VALUE!</v>
      </c>
      <c r="Q445" s="140" t="str">
        <f>IFERROR(VLOOKUP($L445,[6]Insumos!$C$2:$F$517,4,FALSE),"")</f>
        <v/>
      </c>
      <c r="R445" s="131"/>
    </row>
    <row r="446" spans="2:18" x14ac:dyDescent="0.25">
      <c r="B446" s="131" t="str">
        <f>IF(Tabla1[[#This Row],[Código_Actividad]]="","",CONCATENATE(Tabla1[[#This Row],[POA]],".",Tabla1[[#This Row],[SRS]],".",Tabla1[[#This Row],[AREA]],".",Tabla1[[#This Row],[TIPO]]))</f>
        <v/>
      </c>
      <c r="C446" s="131" t="str">
        <f>IF(Tabla1[[#This Row],[Código_Actividad]]="","",'[1]Formulario PPGR1'!#REF!)</f>
        <v/>
      </c>
      <c r="D446" s="131" t="str">
        <f>IF(Tabla1[[#This Row],[Código_Actividad]]="","",'[1]Formulario PPGR1'!#REF!)</f>
        <v/>
      </c>
      <c r="E446" s="131" t="str">
        <f>IF(Tabla1[[#This Row],[Código_Actividad]]="","",'[1]Formulario PPGR1'!#REF!)</f>
        <v/>
      </c>
      <c r="F446" s="131" t="str">
        <f>IF(Tabla1[[#This Row],[Código_Actividad]]="","",'[1]Formulario PPGR1'!#REF!)</f>
        <v/>
      </c>
      <c r="G446" s="141"/>
      <c r="H446" s="133" t="str">
        <f>IFERROR(VLOOKUP(Tabla1[[#This Row],[Código_Actividad]],'[1]Formulario PPGR2'!$H$8:$I$1048576,2,FALSE),"")</f>
        <v/>
      </c>
      <c r="I446" s="134" t="str">
        <f>IFERROR(VLOOKUP(Tabla1[[#This Row],[Código_Actividad]],[1]!Tabla2[[Código]:[Total de Acciones ]],15,FALSE),"")</f>
        <v/>
      </c>
      <c r="J446" s="131"/>
      <c r="K446" s="131" t="str">
        <f>IFERROR(VLOOKUP($J446,[5]LSIns!$B$5:$C$45,2,FALSE),"")</f>
        <v/>
      </c>
      <c r="L446" s="133"/>
      <c r="M446" s="131" t="str">
        <f>IFERROR(VLOOKUP($L446,[6]Insumos!$C$2:$F$517,2,FALSE),"")</f>
        <v/>
      </c>
      <c r="N446" s="142"/>
      <c r="O446" s="139" t="str">
        <f>IFERROR(VLOOKUP($L446,[6]Insumos!$C$2:$F$517,3,FALSE),"")</f>
        <v/>
      </c>
      <c r="P446" s="138" t="e">
        <f>+Tabla1[[#This Row],[Precio Unitario]]*Tabla1[[#This Row],[Cantidad de Insumos]]</f>
        <v>#VALUE!</v>
      </c>
      <c r="Q446" s="140" t="str">
        <f>IFERROR(VLOOKUP($L446,[6]Insumos!$C$2:$F$517,4,FALSE),"")</f>
        <v/>
      </c>
      <c r="R446" s="131"/>
    </row>
    <row r="447" spans="2:18" x14ac:dyDescent="0.25">
      <c r="B447" s="131" t="str">
        <f>IF(Tabla1[[#This Row],[Código_Actividad]]="","",CONCATENATE(Tabla1[[#This Row],[POA]],".",Tabla1[[#This Row],[SRS]],".",Tabla1[[#This Row],[AREA]],".",Tabla1[[#This Row],[TIPO]]))</f>
        <v/>
      </c>
      <c r="C447" s="131" t="str">
        <f>IF(Tabla1[[#This Row],[Código_Actividad]]="","",'[1]Formulario PPGR1'!#REF!)</f>
        <v/>
      </c>
      <c r="D447" s="131" t="str">
        <f>IF(Tabla1[[#This Row],[Código_Actividad]]="","",'[1]Formulario PPGR1'!#REF!)</f>
        <v/>
      </c>
      <c r="E447" s="131" t="str">
        <f>IF(Tabla1[[#This Row],[Código_Actividad]]="","",'[1]Formulario PPGR1'!#REF!)</f>
        <v/>
      </c>
      <c r="F447" s="131" t="str">
        <f>IF(Tabla1[[#This Row],[Código_Actividad]]="","",'[1]Formulario PPGR1'!#REF!)</f>
        <v/>
      </c>
      <c r="G447" s="141"/>
      <c r="H447" s="133" t="str">
        <f>IFERROR(VLOOKUP(Tabla1[[#This Row],[Código_Actividad]],'[1]Formulario PPGR2'!$H$8:$I$1048576,2,FALSE),"")</f>
        <v/>
      </c>
      <c r="I447" s="134" t="str">
        <f>IFERROR(VLOOKUP(Tabla1[[#This Row],[Código_Actividad]],[1]!Tabla2[[Código]:[Total de Acciones ]],15,FALSE),"")</f>
        <v/>
      </c>
      <c r="J447" s="131"/>
      <c r="K447" s="131" t="str">
        <f>IFERROR(VLOOKUP($J447,[5]LSIns!$B$5:$C$45,2,FALSE),"")</f>
        <v/>
      </c>
      <c r="L447" s="133"/>
      <c r="M447" s="131" t="str">
        <f>IFERROR(VLOOKUP($L447,[6]Insumos!$C$2:$F$517,2,FALSE),"")</f>
        <v/>
      </c>
      <c r="N447" s="142"/>
      <c r="O447" s="139" t="str">
        <f>IFERROR(VLOOKUP($L447,[6]Insumos!$C$2:$F$517,3,FALSE),"")</f>
        <v/>
      </c>
      <c r="P447" s="138" t="e">
        <f>+Tabla1[[#This Row],[Precio Unitario]]*Tabla1[[#This Row],[Cantidad de Insumos]]</f>
        <v>#VALUE!</v>
      </c>
      <c r="Q447" s="140" t="str">
        <f>IFERROR(VLOOKUP($L447,[6]Insumos!$C$2:$F$517,4,FALSE),"")</f>
        <v/>
      </c>
      <c r="R447" s="131"/>
    </row>
    <row r="448" spans="2:18" x14ac:dyDescent="0.25">
      <c r="B448" s="131" t="str">
        <f>IF(Tabla1[[#This Row],[Código_Actividad]]="","",CONCATENATE(Tabla1[[#This Row],[POA]],".",Tabla1[[#This Row],[SRS]],".",Tabla1[[#This Row],[AREA]],".",Tabla1[[#This Row],[TIPO]]))</f>
        <v/>
      </c>
      <c r="C448" s="131" t="str">
        <f>IF(Tabla1[[#This Row],[Código_Actividad]]="","",'[1]Formulario PPGR1'!#REF!)</f>
        <v/>
      </c>
      <c r="D448" s="131" t="str">
        <f>IF(Tabla1[[#This Row],[Código_Actividad]]="","",'[1]Formulario PPGR1'!#REF!)</f>
        <v/>
      </c>
      <c r="E448" s="131" t="str">
        <f>IF(Tabla1[[#This Row],[Código_Actividad]]="","",'[1]Formulario PPGR1'!#REF!)</f>
        <v/>
      </c>
      <c r="F448" s="131" t="str">
        <f>IF(Tabla1[[#This Row],[Código_Actividad]]="","",'[1]Formulario PPGR1'!#REF!)</f>
        <v/>
      </c>
      <c r="G448" s="141"/>
      <c r="H448" s="133" t="str">
        <f>IFERROR(VLOOKUP(Tabla1[[#This Row],[Código_Actividad]],'[1]Formulario PPGR2'!$H$8:$I$1048576,2,FALSE),"")</f>
        <v/>
      </c>
      <c r="I448" s="134" t="str">
        <f>IFERROR(VLOOKUP(Tabla1[[#This Row],[Código_Actividad]],[1]!Tabla2[[Código]:[Total de Acciones ]],15,FALSE),"")</f>
        <v/>
      </c>
      <c r="J448" s="131"/>
      <c r="K448" s="131" t="str">
        <f>IFERROR(VLOOKUP($J448,[5]LSIns!$B$5:$C$45,2,FALSE),"")</f>
        <v/>
      </c>
      <c r="L448" s="133"/>
      <c r="M448" s="131" t="str">
        <f>IFERROR(VLOOKUP($L448,[6]Insumos!$C$2:$F$517,2,FALSE),"")</f>
        <v/>
      </c>
      <c r="N448" s="142"/>
      <c r="O448" s="139" t="str">
        <f>IFERROR(VLOOKUP($L448,[6]Insumos!$C$2:$F$517,3,FALSE),"")</f>
        <v/>
      </c>
      <c r="P448" s="138" t="e">
        <f>+Tabla1[[#This Row],[Precio Unitario]]*Tabla1[[#This Row],[Cantidad de Insumos]]</f>
        <v>#VALUE!</v>
      </c>
      <c r="Q448" s="140" t="str">
        <f>IFERROR(VLOOKUP($L448,[6]Insumos!$C$2:$F$517,4,FALSE),"")</f>
        <v/>
      </c>
      <c r="R448" s="131"/>
    </row>
    <row r="449" spans="2:18" x14ac:dyDescent="0.25">
      <c r="B449" s="131" t="str">
        <f>IF(Tabla1[[#This Row],[Código_Actividad]]="","",CONCATENATE(Tabla1[[#This Row],[POA]],".",Tabla1[[#This Row],[SRS]],".",Tabla1[[#This Row],[AREA]],".",Tabla1[[#This Row],[TIPO]]))</f>
        <v/>
      </c>
      <c r="C449" s="131" t="str">
        <f>IF(Tabla1[[#This Row],[Código_Actividad]]="","",'[1]Formulario PPGR1'!#REF!)</f>
        <v/>
      </c>
      <c r="D449" s="131" t="str">
        <f>IF(Tabla1[[#This Row],[Código_Actividad]]="","",'[1]Formulario PPGR1'!#REF!)</f>
        <v/>
      </c>
      <c r="E449" s="131" t="str">
        <f>IF(Tabla1[[#This Row],[Código_Actividad]]="","",'[1]Formulario PPGR1'!#REF!)</f>
        <v/>
      </c>
      <c r="F449" s="131" t="str">
        <f>IF(Tabla1[[#This Row],[Código_Actividad]]="","",'[1]Formulario PPGR1'!#REF!)</f>
        <v/>
      </c>
      <c r="G449" s="141"/>
      <c r="H449" s="133" t="str">
        <f>IFERROR(VLOOKUP(Tabla1[[#This Row],[Código_Actividad]],'[1]Formulario PPGR2'!$H$8:$I$1048576,2,FALSE),"")</f>
        <v/>
      </c>
      <c r="I449" s="134" t="str">
        <f>IFERROR(VLOOKUP(Tabla1[[#This Row],[Código_Actividad]],[1]!Tabla2[[Código]:[Total de Acciones ]],15,FALSE),"")</f>
        <v/>
      </c>
      <c r="J449" s="131"/>
      <c r="K449" s="131" t="str">
        <f>IFERROR(VLOOKUP($J449,[5]LSIns!$B$5:$C$45,2,FALSE),"")</f>
        <v/>
      </c>
      <c r="L449" s="133"/>
      <c r="M449" s="131" t="str">
        <f>IFERROR(VLOOKUP($L449,[6]Insumos!$C$2:$F$517,2,FALSE),"")</f>
        <v/>
      </c>
      <c r="N449" s="142"/>
      <c r="O449" s="139" t="str">
        <f>IFERROR(VLOOKUP($L449,[6]Insumos!$C$2:$F$517,3,FALSE),"")</f>
        <v/>
      </c>
      <c r="P449" s="138" t="e">
        <f>+Tabla1[[#This Row],[Precio Unitario]]*Tabla1[[#This Row],[Cantidad de Insumos]]</f>
        <v>#VALUE!</v>
      </c>
      <c r="Q449" s="140" t="str">
        <f>IFERROR(VLOOKUP($L449,[6]Insumos!$C$2:$F$517,4,FALSE),"")</f>
        <v/>
      </c>
      <c r="R449" s="131"/>
    </row>
    <row r="450" spans="2:18" x14ac:dyDescent="0.25">
      <c r="B450" s="131" t="str">
        <f>IF(Tabla1[[#This Row],[Código_Actividad]]="","",CONCATENATE(Tabla1[[#This Row],[POA]],".",Tabla1[[#This Row],[SRS]],".",Tabla1[[#This Row],[AREA]],".",Tabla1[[#This Row],[TIPO]]))</f>
        <v/>
      </c>
      <c r="C450" s="131" t="str">
        <f>IF(Tabla1[[#This Row],[Código_Actividad]]="","",'[1]Formulario PPGR1'!#REF!)</f>
        <v/>
      </c>
      <c r="D450" s="131" t="str">
        <f>IF(Tabla1[[#This Row],[Código_Actividad]]="","",'[1]Formulario PPGR1'!#REF!)</f>
        <v/>
      </c>
      <c r="E450" s="131" t="str">
        <f>IF(Tabla1[[#This Row],[Código_Actividad]]="","",'[1]Formulario PPGR1'!#REF!)</f>
        <v/>
      </c>
      <c r="F450" s="131" t="str">
        <f>IF(Tabla1[[#This Row],[Código_Actividad]]="","",'[1]Formulario PPGR1'!#REF!)</f>
        <v/>
      </c>
      <c r="G450" s="141"/>
      <c r="H450" s="133" t="str">
        <f>IFERROR(VLOOKUP(Tabla1[[#This Row],[Código_Actividad]],'[1]Formulario PPGR2'!$H$8:$I$1048576,2,FALSE),"")</f>
        <v/>
      </c>
      <c r="I450" s="134" t="str">
        <f>IFERROR(VLOOKUP(Tabla1[[#This Row],[Código_Actividad]],[1]!Tabla2[[Código]:[Total de Acciones ]],15,FALSE),"")</f>
        <v/>
      </c>
      <c r="J450" s="131"/>
      <c r="K450" s="131" t="str">
        <f>IFERROR(VLOOKUP($J450,[5]LSIns!$B$5:$C$45,2,FALSE),"")</f>
        <v/>
      </c>
      <c r="L450" s="133"/>
      <c r="M450" s="131" t="str">
        <f>IFERROR(VLOOKUP($L450,[6]Insumos!$C$2:$F$517,2,FALSE),"")</f>
        <v/>
      </c>
      <c r="N450" s="142"/>
      <c r="O450" s="139" t="str">
        <f>IFERROR(VLOOKUP($L450,[6]Insumos!$C$2:$F$517,3,FALSE),"")</f>
        <v/>
      </c>
      <c r="P450" s="138" t="e">
        <f>+Tabla1[[#This Row],[Precio Unitario]]*Tabla1[[#This Row],[Cantidad de Insumos]]</f>
        <v>#VALUE!</v>
      </c>
      <c r="Q450" s="140" t="str">
        <f>IFERROR(VLOOKUP($L450,[6]Insumos!$C$2:$F$517,4,FALSE),"")</f>
        <v/>
      </c>
      <c r="R450" s="131"/>
    </row>
    <row r="451" spans="2:18" x14ac:dyDescent="0.25">
      <c r="B451" s="131" t="str">
        <f>IF(Tabla1[[#This Row],[Código_Actividad]]="","",CONCATENATE(Tabla1[[#This Row],[POA]],".",Tabla1[[#This Row],[SRS]],".",Tabla1[[#This Row],[AREA]],".",Tabla1[[#This Row],[TIPO]]))</f>
        <v/>
      </c>
      <c r="C451" s="131" t="str">
        <f>IF(Tabla1[[#This Row],[Código_Actividad]]="","",'[1]Formulario PPGR1'!#REF!)</f>
        <v/>
      </c>
      <c r="D451" s="131" t="str">
        <f>IF(Tabla1[[#This Row],[Código_Actividad]]="","",'[1]Formulario PPGR1'!#REF!)</f>
        <v/>
      </c>
      <c r="E451" s="131" t="str">
        <f>IF(Tabla1[[#This Row],[Código_Actividad]]="","",'[1]Formulario PPGR1'!#REF!)</f>
        <v/>
      </c>
      <c r="F451" s="131" t="str">
        <f>IF(Tabla1[[#This Row],[Código_Actividad]]="","",'[1]Formulario PPGR1'!#REF!)</f>
        <v/>
      </c>
      <c r="G451" s="141"/>
      <c r="H451" s="133" t="str">
        <f>IFERROR(VLOOKUP(Tabla1[[#This Row],[Código_Actividad]],'[1]Formulario PPGR2'!$H$8:$I$1048576,2,FALSE),"")</f>
        <v/>
      </c>
      <c r="I451" s="134" t="str">
        <f>IFERROR(VLOOKUP(Tabla1[[#This Row],[Código_Actividad]],[1]!Tabla2[[Código]:[Total de Acciones ]],15,FALSE),"")</f>
        <v/>
      </c>
      <c r="J451" s="131"/>
      <c r="K451" s="131" t="str">
        <f>IFERROR(VLOOKUP($J451,[5]LSIns!$B$5:$C$45,2,FALSE),"")</f>
        <v/>
      </c>
      <c r="L451" s="133"/>
      <c r="M451" s="131" t="str">
        <f>IFERROR(VLOOKUP($L451,[6]Insumos!$C$2:$F$517,2,FALSE),"")</f>
        <v/>
      </c>
      <c r="N451" s="142"/>
      <c r="O451" s="139" t="str">
        <f>IFERROR(VLOOKUP($L451,[6]Insumos!$C$2:$F$517,3,FALSE),"")</f>
        <v/>
      </c>
      <c r="P451" s="138" t="e">
        <f>+Tabla1[[#This Row],[Precio Unitario]]*Tabla1[[#This Row],[Cantidad de Insumos]]</f>
        <v>#VALUE!</v>
      </c>
      <c r="Q451" s="140" t="str">
        <f>IFERROR(VLOOKUP($L451,[6]Insumos!$C$2:$F$517,4,FALSE),"")</f>
        <v/>
      </c>
      <c r="R451" s="131"/>
    </row>
    <row r="452" spans="2:18" x14ac:dyDescent="0.25">
      <c r="B452" s="131" t="str">
        <f>IF(Tabla1[[#This Row],[Código_Actividad]]="","",CONCATENATE(Tabla1[[#This Row],[POA]],".",Tabla1[[#This Row],[SRS]],".",Tabla1[[#This Row],[AREA]],".",Tabla1[[#This Row],[TIPO]]))</f>
        <v/>
      </c>
      <c r="C452" s="131" t="str">
        <f>IF(Tabla1[[#This Row],[Código_Actividad]]="","",'[1]Formulario PPGR1'!#REF!)</f>
        <v/>
      </c>
      <c r="D452" s="131" t="str">
        <f>IF(Tabla1[[#This Row],[Código_Actividad]]="","",'[1]Formulario PPGR1'!#REF!)</f>
        <v/>
      </c>
      <c r="E452" s="131" t="str">
        <f>IF(Tabla1[[#This Row],[Código_Actividad]]="","",'[1]Formulario PPGR1'!#REF!)</f>
        <v/>
      </c>
      <c r="F452" s="131" t="str">
        <f>IF(Tabla1[[#This Row],[Código_Actividad]]="","",'[1]Formulario PPGR1'!#REF!)</f>
        <v/>
      </c>
      <c r="G452" s="141"/>
      <c r="H452" s="133" t="str">
        <f>IFERROR(VLOOKUP(Tabla1[[#This Row],[Código_Actividad]],'[1]Formulario PPGR2'!$H$8:$I$1048576,2,FALSE),"")</f>
        <v/>
      </c>
      <c r="I452" s="134" t="str">
        <f>IFERROR(VLOOKUP(Tabla1[[#This Row],[Código_Actividad]],[1]!Tabla2[[Código]:[Total de Acciones ]],15,FALSE),"")</f>
        <v/>
      </c>
      <c r="J452" s="131"/>
      <c r="K452" s="131" t="str">
        <f>IFERROR(VLOOKUP($J452,[5]LSIns!$B$5:$C$45,2,FALSE),"")</f>
        <v/>
      </c>
      <c r="L452" s="133"/>
      <c r="M452" s="131" t="str">
        <f>IFERROR(VLOOKUP($L452,[6]Insumos!$C$2:$F$517,2,FALSE),"")</f>
        <v/>
      </c>
      <c r="N452" s="142"/>
      <c r="O452" s="139" t="str">
        <f>IFERROR(VLOOKUP($L452,[6]Insumos!$C$2:$F$517,3,FALSE),"")</f>
        <v/>
      </c>
      <c r="P452" s="138" t="e">
        <f>+Tabla1[[#This Row],[Precio Unitario]]*Tabla1[[#This Row],[Cantidad de Insumos]]</f>
        <v>#VALUE!</v>
      </c>
      <c r="Q452" s="140" t="str">
        <f>IFERROR(VLOOKUP($L452,[6]Insumos!$C$2:$F$517,4,FALSE),"")</f>
        <v/>
      </c>
      <c r="R452" s="131"/>
    </row>
    <row r="453" spans="2:18" x14ac:dyDescent="0.25">
      <c r="B453" s="131" t="str">
        <f>IF(Tabla1[[#This Row],[Código_Actividad]]="","",CONCATENATE(Tabla1[[#This Row],[POA]],".",Tabla1[[#This Row],[SRS]],".",Tabla1[[#This Row],[AREA]],".",Tabla1[[#This Row],[TIPO]]))</f>
        <v/>
      </c>
      <c r="C453" s="131" t="str">
        <f>IF(Tabla1[[#This Row],[Código_Actividad]]="","",'[1]Formulario PPGR1'!#REF!)</f>
        <v/>
      </c>
      <c r="D453" s="131" t="str">
        <f>IF(Tabla1[[#This Row],[Código_Actividad]]="","",'[1]Formulario PPGR1'!#REF!)</f>
        <v/>
      </c>
      <c r="E453" s="131" t="str">
        <f>IF(Tabla1[[#This Row],[Código_Actividad]]="","",'[1]Formulario PPGR1'!#REF!)</f>
        <v/>
      </c>
      <c r="F453" s="131" t="str">
        <f>IF(Tabla1[[#This Row],[Código_Actividad]]="","",'[1]Formulario PPGR1'!#REF!)</f>
        <v/>
      </c>
      <c r="G453" s="141"/>
      <c r="H453" s="133" t="str">
        <f>IFERROR(VLOOKUP(Tabla1[[#This Row],[Código_Actividad]],'[1]Formulario PPGR2'!$H$8:$I$1048576,2,FALSE),"")</f>
        <v/>
      </c>
      <c r="I453" s="134" t="str">
        <f>IFERROR(VLOOKUP(Tabla1[[#This Row],[Código_Actividad]],[1]!Tabla2[[Código]:[Total de Acciones ]],15,FALSE),"")</f>
        <v/>
      </c>
      <c r="J453" s="131"/>
      <c r="K453" s="131" t="str">
        <f>IFERROR(VLOOKUP($J453,[5]LSIns!$B$5:$C$45,2,FALSE),"")</f>
        <v/>
      </c>
      <c r="L453" s="133"/>
      <c r="M453" s="131" t="str">
        <f>IFERROR(VLOOKUP($L453,[6]Insumos!$C$2:$F$517,2,FALSE),"")</f>
        <v/>
      </c>
      <c r="N453" s="142"/>
      <c r="O453" s="139" t="str">
        <f>IFERROR(VLOOKUP($L453,[6]Insumos!$C$2:$F$517,3,FALSE),"")</f>
        <v/>
      </c>
      <c r="P453" s="138" t="e">
        <f>+Tabla1[[#This Row],[Precio Unitario]]*Tabla1[[#This Row],[Cantidad de Insumos]]</f>
        <v>#VALUE!</v>
      </c>
      <c r="Q453" s="140" t="str">
        <f>IFERROR(VLOOKUP($L453,[6]Insumos!$C$2:$F$517,4,FALSE),"")</f>
        <v/>
      </c>
      <c r="R453" s="131"/>
    </row>
    <row r="454" spans="2:18" x14ac:dyDescent="0.25">
      <c r="B454" s="131" t="str">
        <f>IF(Tabla1[[#This Row],[Código_Actividad]]="","",CONCATENATE(Tabla1[[#This Row],[POA]],".",Tabla1[[#This Row],[SRS]],".",Tabla1[[#This Row],[AREA]],".",Tabla1[[#This Row],[TIPO]]))</f>
        <v/>
      </c>
      <c r="C454" s="131" t="str">
        <f>IF(Tabla1[[#This Row],[Código_Actividad]]="","",'[1]Formulario PPGR1'!#REF!)</f>
        <v/>
      </c>
      <c r="D454" s="131" t="str">
        <f>IF(Tabla1[[#This Row],[Código_Actividad]]="","",'[1]Formulario PPGR1'!#REF!)</f>
        <v/>
      </c>
      <c r="E454" s="131" t="str">
        <f>IF(Tabla1[[#This Row],[Código_Actividad]]="","",'[1]Formulario PPGR1'!#REF!)</f>
        <v/>
      </c>
      <c r="F454" s="131" t="str">
        <f>IF(Tabla1[[#This Row],[Código_Actividad]]="","",'[1]Formulario PPGR1'!#REF!)</f>
        <v/>
      </c>
      <c r="G454" s="141"/>
      <c r="H454" s="133" t="str">
        <f>IFERROR(VLOOKUP(Tabla1[[#This Row],[Código_Actividad]],'[1]Formulario PPGR2'!$H$8:$I$1048576,2,FALSE),"")</f>
        <v/>
      </c>
      <c r="I454" s="134" t="str">
        <f>IFERROR(VLOOKUP(Tabla1[[#This Row],[Código_Actividad]],[1]!Tabla2[[Código]:[Total de Acciones ]],15,FALSE),"")</f>
        <v/>
      </c>
      <c r="J454" s="131"/>
      <c r="K454" s="131" t="str">
        <f>IFERROR(VLOOKUP($J454,[5]LSIns!$B$5:$C$45,2,FALSE),"")</f>
        <v/>
      </c>
      <c r="L454" s="133"/>
      <c r="M454" s="131" t="str">
        <f>IFERROR(VLOOKUP($L454,[6]Insumos!$C$2:$F$517,2,FALSE),"")</f>
        <v/>
      </c>
      <c r="N454" s="142"/>
      <c r="O454" s="139" t="str">
        <f>IFERROR(VLOOKUP($L454,[6]Insumos!$C$2:$F$517,3,FALSE),"")</f>
        <v/>
      </c>
      <c r="P454" s="138" t="e">
        <f>+Tabla1[[#This Row],[Precio Unitario]]*Tabla1[[#This Row],[Cantidad de Insumos]]</f>
        <v>#VALUE!</v>
      </c>
      <c r="Q454" s="140" t="str">
        <f>IFERROR(VLOOKUP($L454,[6]Insumos!$C$2:$F$517,4,FALSE),"")</f>
        <v/>
      </c>
      <c r="R454" s="131"/>
    </row>
    <row r="455" spans="2:18" x14ac:dyDescent="0.25">
      <c r="B455" s="131" t="str">
        <f>IF(Tabla1[[#This Row],[Código_Actividad]]="","",CONCATENATE(Tabla1[[#This Row],[POA]],".",Tabla1[[#This Row],[SRS]],".",Tabla1[[#This Row],[AREA]],".",Tabla1[[#This Row],[TIPO]]))</f>
        <v/>
      </c>
      <c r="C455" s="131" t="str">
        <f>IF(Tabla1[[#This Row],[Código_Actividad]]="","",'[1]Formulario PPGR1'!#REF!)</f>
        <v/>
      </c>
      <c r="D455" s="131" t="str">
        <f>IF(Tabla1[[#This Row],[Código_Actividad]]="","",'[1]Formulario PPGR1'!#REF!)</f>
        <v/>
      </c>
      <c r="E455" s="131" t="str">
        <f>IF(Tabla1[[#This Row],[Código_Actividad]]="","",'[1]Formulario PPGR1'!#REF!)</f>
        <v/>
      </c>
      <c r="F455" s="131" t="str">
        <f>IF(Tabla1[[#This Row],[Código_Actividad]]="","",'[1]Formulario PPGR1'!#REF!)</f>
        <v/>
      </c>
      <c r="G455" s="141"/>
      <c r="H455" s="133" t="str">
        <f>IFERROR(VLOOKUP(Tabla1[[#This Row],[Código_Actividad]],'[1]Formulario PPGR2'!$H$8:$I$1048576,2,FALSE),"")</f>
        <v/>
      </c>
      <c r="I455" s="134" t="str">
        <f>IFERROR(VLOOKUP(Tabla1[[#This Row],[Código_Actividad]],[1]!Tabla2[[Código]:[Total de Acciones ]],15,FALSE),"")</f>
        <v/>
      </c>
      <c r="J455" s="131"/>
      <c r="K455" s="131" t="str">
        <f>IFERROR(VLOOKUP($J455,[5]LSIns!$B$5:$C$45,2,FALSE),"")</f>
        <v/>
      </c>
      <c r="L455" s="133"/>
      <c r="M455" s="131" t="str">
        <f>IFERROR(VLOOKUP($L455,[6]Insumos!$C$2:$F$517,2,FALSE),"")</f>
        <v/>
      </c>
      <c r="N455" s="142"/>
      <c r="O455" s="139" t="str">
        <f>IFERROR(VLOOKUP($L455,[6]Insumos!$C$2:$F$517,3,FALSE),"")</f>
        <v/>
      </c>
      <c r="P455" s="138" t="e">
        <f>+Tabla1[[#This Row],[Precio Unitario]]*Tabla1[[#This Row],[Cantidad de Insumos]]</f>
        <v>#VALUE!</v>
      </c>
      <c r="Q455" s="140" t="str">
        <f>IFERROR(VLOOKUP($L455,[6]Insumos!$C$2:$F$517,4,FALSE),"")</f>
        <v/>
      </c>
      <c r="R455" s="131"/>
    </row>
    <row r="456" spans="2:18" x14ac:dyDescent="0.25">
      <c r="B456" s="131" t="str">
        <f>IF(Tabla1[[#This Row],[Código_Actividad]]="","",CONCATENATE(Tabla1[[#This Row],[POA]],".",Tabla1[[#This Row],[SRS]],".",Tabla1[[#This Row],[AREA]],".",Tabla1[[#This Row],[TIPO]]))</f>
        <v/>
      </c>
      <c r="C456" s="131" t="str">
        <f>IF(Tabla1[[#This Row],[Código_Actividad]]="","",'[1]Formulario PPGR1'!#REF!)</f>
        <v/>
      </c>
      <c r="D456" s="131" t="str">
        <f>IF(Tabla1[[#This Row],[Código_Actividad]]="","",'[1]Formulario PPGR1'!#REF!)</f>
        <v/>
      </c>
      <c r="E456" s="131" t="str">
        <f>IF(Tabla1[[#This Row],[Código_Actividad]]="","",'[1]Formulario PPGR1'!#REF!)</f>
        <v/>
      </c>
      <c r="F456" s="131" t="str">
        <f>IF(Tabla1[[#This Row],[Código_Actividad]]="","",'[1]Formulario PPGR1'!#REF!)</f>
        <v/>
      </c>
      <c r="G456" s="141"/>
      <c r="H456" s="133" t="str">
        <f>IFERROR(VLOOKUP(Tabla1[[#This Row],[Código_Actividad]],'[1]Formulario PPGR2'!$H$8:$I$1048576,2,FALSE),"")</f>
        <v/>
      </c>
      <c r="I456" s="134" t="str">
        <f>IFERROR(VLOOKUP(Tabla1[[#This Row],[Código_Actividad]],[1]!Tabla2[[Código]:[Total de Acciones ]],15,FALSE),"")</f>
        <v/>
      </c>
      <c r="J456" s="131"/>
      <c r="K456" s="131" t="str">
        <f>IFERROR(VLOOKUP($J456,[5]LSIns!$B$5:$C$45,2,FALSE),"")</f>
        <v/>
      </c>
      <c r="L456" s="133"/>
      <c r="M456" s="131" t="str">
        <f>IFERROR(VLOOKUP($L456,[6]Insumos!$C$2:$F$517,2,FALSE),"")</f>
        <v/>
      </c>
      <c r="N456" s="142"/>
      <c r="O456" s="139" t="str">
        <f>IFERROR(VLOOKUP($L456,[6]Insumos!$C$2:$F$517,3,FALSE),"")</f>
        <v/>
      </c>
      <c r="P456" s="138" t="e">
        <f>+Tabla1[[#This Row],[Precio Unitario]]*Tabla1[[#This Row],[Cantidad de Insumos]]</f>
        <v>#VALUE!</v>
      </c>
      <c r="Q456" s="140" t="str">
        <f>IFERROR(VLOOKUP($L456,[6]Insumos!$C$2:$F$517,4,FALSE),"")</f>
        <v/>
      </c>
      <c r="R456" s="131"/>
    </row>
    <row r="457" spans="2:18" x14ac:dyDescent="0.25">
      <c r="B457" s="131" t="str">
        <f>IF(Tabla1[[#This Row],[Código_Actividad]]="","",CONCATENATE(Tabla1[[#This Row],[POA]],".",Tabla1[[#This Row],[SRS]],".",Tabla1[[#This Row],[AREA]],".",Tabla1[[#This Row],[TIPO]]))</f>
        <v/>
      </c>
      <c r="C457" s="131" t="str">
        <f>IF(Tabla1[[#This Row],[Código_Actividad]]="","",'[1]Formulario PPGR1'!#REF!)</f>
        <v/>
      </c>
      <c r="D457" s="131" t="str">
        <f>IF(Tabla1[[#This Row],[Código_Actividad]]="","",'[1]Formulario PPGR1'!#REF!)</f>
        <v/>
      </c>
      <c r="E457" s="131" t="str">
        <f>IF(Tabla1[[#This Row],[Código_Actividad]]="","",'[1]Formulario PPGR1'!#REF!)</f>
        <v/>
      </c>
      <c r="F457" s="131" t="str">
        <f>IF(Tabla1[[#This Row],[Código_Actividad]]="","",'[1]Formulario PPGR1'!#REF!)</f>
        <v/>
      </c>
      <c r="G457" s="141"/>
      <c r="H457" s="133" t="str">
        <f>IFERROR(VLOOKUP(Tabla1[[#This Row],[Código_Actividad]],'[1]Formulario PPGR2'!$H$8:$I$1048576,2,FALSE),"")</f>
        <v/>
      </c>
      <c r="I457" s="134" t="str">
        <f>IFERROR(VLOOKUP(Tabla1[[#This Row],[Código_Actividad]],[1]!Tabla2[[Código]:[Total de Acciones ]],15,FALSE),"")</f>
        <v/>
      </c>
      <c r="J457" s="131"/>
      <c r="K457" s="131" t="str">
        <f>IFERROR(VLOOKUP($J457,[5]LSIns!$B$5:$C$45,2,FALSE),"")</f>
        <v/>
      </c>
      <c r="L457" s="133"/>
      <c r="M457" s="131" t="str">
        <f>IFERROR(VLOOKUP($L457,[6]Insumos!$C$2:$F$517,2,FALSE),"")</f>
        <v/>
      </c>
      <c r="N457" s="142"/>
      <c r="O457" s="139" t="str">
        <f>IFERROR(VLOOKUP($L457,[6]Insumos!$C$2:$F$517,3,FALSE),"")</f>
        <v/>
      </c>
      <c r="P457" s="138" t="e">
        <f>+Tabla1[[#This Row],[Precio Unitario]]*Tabla1[[#This Row],[Cantidad de Insumos]]</f>
        <v>#VALUE!</v>
      </c>
      <c r="Q457" s="140" t="str">
        <f>IFERROR(VLOOKUP($L457,[6]Insumos!$C$2:$F$517,4,FALSE),"")</f>
        <v/>
      </c>
      <c r="R457" s="131"/>
    </row>
    <row r="458" spans="2:18" x14ac:dyDescent="0.25">
      <c r="B458" s="131" t="str">
        <f>IF(Tabla1[[#This Row],[Código_Actividad]]="","",CONCATENATE(Tabla1[[#This Row],[POA]],".",Tabla1[[#This Row],[SRS]],".",Tabla1[[#This Row],[AREA]],".",Tabla1[[#This Row],[TIPO]]))</f>
        <v/>
      </c>
      <c r="C458" s="131" t="str">
        <f>IF(Tabla1[[#This Row],[Código_Actividad]]="","",'[1]Formulario PPGR1'!#REF!)</f>
        <v/>
      </c>
      <c r="D458" s="131" t="str">
        <f>IF(Tabla1[[#This Row],[Código_Actividad]]="","",'[1]Formulario PPGR1'!#REF!)</f>
        <v/>
      </c>
      <c r="E458" s="131" t="str">
        <f>IF(Tabla1[[#This Row],[Código_Actividad]]="","",'[1]Formulario PPGR1'!#REF!)</f>
        <v/>
      </c>
      <c r="F458" s="131" t="str">
        <f>IF(Tabla1[[#This Row],[Código_Actividad]]="","",'[1]Formulario PPGR1'!#REF!)</f>
        <v/>
      </c>
      <c r="G458" s="141"/>
      <c r="H458" s="133" t="str">
        <f>IFERROR(VLOOKUP(Tabla1[[#This Row],[Código_Actividad]],'[1]Formulario PPGR2'!$H$8:$I$1048576,2,FALSE),"")</f>
        <v/>
      </c>
      <c r="I458" s="134" t="str">
        <f>IFERROR(VLOOKUP(Tabla1[[#This Row],[Código_Actividad]],[1]!Tabla2[[Código]:[Total de Acciones ]],15,FALSE),"")</f>
        <v/>
      </c>
      <c r="J458" s="131"/>
      <c r="K458" s="131" t="str">
        <f>IFERROR(VLOOKUP($J458,[5]LSIns!$B$5:$C$45,2,FALSE),"")</f>
        <v/>
      </c>
      <c r="L458" s="133"/>
      <c r="M458" s="131" t="str">
        <f>IFERROR(VLOOKUP($L458,[6]Insumos!$C$2:$F$517,2,FALSE),"")</f>
        <v/>
      </c>
      <c r="N458" s="142"/>
      <c r="O458" s="139" t="str">
        <f>IFERROR(VLOOKUP($L458,[6]Insumos!$C$2:$F$517,3,FALSE),"")</f>
        <v/>
      </c>
      <c r="P458" s="138" t="e">
        <f>+Tabla1[[#This Row],[Precio Unitario]]*Tabla1[[#This Row],[Cantidad de Insumos]]</f>
        <v>#VALUE!</v>
      </c>
      <c r="Q458" s="140" t="str">
        <f>IFERROR(VLOOKUP($L458,[6]Insumos!$C$2:$F$517,4,FALSE),"")</f>
        <v/>
      </c>
      <c r="R458" s="131"/>
    </row>
    <row r="459" spans="2:18" x14ac:dyDescent="0.25">
      <c r="B459" s="131" t="str">
        <f>IF(Tabla1[[#This Row],[Código_Actividad]]="","",CONCATENATE(Tabla1[[#This Row],[POA]],".",Tabla1[[#This Row],[SRS]],".",Tabla1[[#This Row],[AREA]],".",Tabla1[[#This Row],[TIPO]]))</f>
        <v/>
      </c>
      <c r="C459" s="131" t="str">
        <f>IF(Tabla1[[#This Row],[Código_Actividad]]="","",'[1]Formulario PPGR1'!#REF!)</f>
        <v/>
      </c>
      <c r="D459" s="131" t="str">
        <f>IF(Tabla1[[#This Row],[Código_Actividad]]="","",'[1]Formulario PPGR1'!#REF!)</f>
        <v/>
      </c>
      <c r="E459" s="131" t="str">
        <f>IF(Tabla1[[#This Row],[Código_Actividad]]="","",'[1]Formulario PPGR1'!#REF!)</f>
        <v/>
      </c>
      <c r="F459" s="131" t="str">
        <f>IF(Tabla1[[#This Row],[Código_Actividad]]="","",'[1]Formulario PPGR1'!#REF!)</f>
        <v/>
      </c>
      <c r="G459" s="141"/>
      <c r="H459" s="133" t="str">
        <f>IFERROR(VLOOKUP(Tabla1[[#This Row],[Código_Actividad]],'[1]Formulario PPGR2'!$H$8:$I$1048576,2,FALSE),"")</f>
        <v/>
      </c>
      <c r="I459" s="134" t="str">
        <f>IFERROR(VLOOKUP(Tabla1[[#This Row],[Código_Actividad]],[1]!Tabla2[[Código]:[Total de Acciones ]],15,FALSE),"")</f>
        <v/>
      </c>
      <c r="J459" s="131"/>
      <c r="K459" s="131" t="str">
        <f>IFERROR(VLOOKUP($J459,[5]LSIns!$B$5:$C$45,2,FALSE),"")</f>
        <v/>
      </c>
      <c r="L459" s="133"/>
      <c r="M459" s="131" t="str">
        <f>IFERROR(VLOOKUP($L459,[6]Insumos!$C$2:$F$517,2,FALSE),"")</f>
        <v/>
      </c>
      <c r="N459" s="142"/>
      <c r="O459" s="139" t="str">
        <f>IFERROR(VLOOKUP($L459,[6]Insumos!$C$2:$F$517,3,FALSE),"")</f>
        <v/>
      </c>
      <c r="P459" s="138" t="e">
        <f>+Tabla1[[#This Row],[Precio Unitario]]*Tabla1[[#This Row],[Cantidad de Insumos]]</f>
        <v>#VALUE!</v>
      </c>
      <c r="Q459" s="140" t="str">
        <f>IFERROR(VLOOKUP($L459,[6]Insumos!$C$2:$F$517,4,FALSE),"")</f>
        <v/>
      </c>
      <c r="R459" s="131"/>
    </row>
    <row r="460" spans="2:18" x14ac:dyDescent="0.25">
      <c r="B460" s="131" t="str">
        <f>IF(Tabla1[[#This Row],[Código_Actividad]]="","",CONCATENATE(Tabla1[[#This Row],[POA]],".",Tabla1[[#This Row],[SRS]],".",Tabla1[[#This Row],[AREA]],".",Tabla1[[#This Row],[TIPO]]))</f>
        <v/>
      </c>
      <c r="C460" s="131" t="str">
        <f>IF(Tabla1[[#This Row],[Código_Actividad]]="","",'[1]Formulario PPGR1'!#REF!)</f>
        <v/>
      </c>
      <c r="D460" s="131" t="str">
        <f>IF(Tabla1[[#This Row],[Código_Actividad]]="","",'[1]Formulario PPGR1'!#REF!)</f>
        <v/>
      </c>
      <c r="E460" s="131" t="str">
        <f>IF(Tabla1[[#This Row],[Código_Actividad]]="","",'[1]Formulario PPGR1'!#REF!)</f>
        <v/>
      </c>
      <c r="F460" s="131" t="str">
        <f>IF(Tabla1[[#This Row],[Código_Actividad]]="","",'[1]Formulario PPGR1'!#REF!)</f>
        <v/>
      </c>
      <c r="G460" s="141"/>
      <c r="H460" s="133" t="str">
        <f>IFERROR(VLOOKUP(Tabla1[[#This Row],[Código_Actividad]],'[1]Formulario PPGR2'!$H$8:$I$1048576,2,FALSE),"")</f>
        <v/>
      </c>
      <c r="I460" s="134" t="str">
        <f>IFERROR(VLOOKUP(Tabla1[[#This Row],[Código_Actividad]],[1]!Tabla2[[Código]:[Total de Acciones ]],15,FALSE),"")</f>
        <v/>
      </c>
      <c r="J460" s="131"/>
      <c r="K460" s="131" t="str">
        <f>IFERROR(VLOOKUP($J460,[5]LSIns!$B$5:$C$45,2,FALSE),"")</f>
        <v/>
      </c>
      <c r="L460" s="133"/>
      <c r="M460" s="131" t="str">
        <f>IFERROR(VLOOKUP($L460,[6]Insumos!$C$2:$F$517,2,FALSE),"")</f>
        <v/>
      </c>
      <c r="N460" s="142"/>
      <c r="O460" s="139" t="str">
        <f>IFERROR(VLOOKUP($L460,[6]Insumos!$C$2:$F$517,3,FALSE),"")</f>
        <v/>
      </c>
      <c r="P460" s="138" t="e">
        <f>+Tabla1[[#This Row],[Precio Unitario]]*Tabla1[[#This Row],[Cantidad de Insumos]]</f>
        <v>#VALUE!</v>
      </c>
      <c r="Q460" s="140" t="str">
        <f>IFERROR(VLOOKUP($L460,[6]Insumos!$C$2:$F$517,4,FALSE),"")</f>
        <v/>
      </c>
      <c r="R460" s="131"/>
    </row>
    <row r="461" spans="2:18" x14ac:dyDescent="0.25">
      <c r="B461" s="131" t="str">
        <f>IF(Tabla1[[#This Row],[Código_Actividad]]="","",CONCATENATE(Tabla1[[#This Row],[POA]],".",Tabla1[[#This Row],[SRS]],".",Tabla1[[#This Row],[AREA]],".",Tabla1[[#This Row],[TIPO]]))</f>
        <v/>
      </c>
      <c r="C461" s="131" t="str">
        <f>IF(Tabla1[[#This Row],[Código_Actividad]]="","",'[1]Formulario PPGR1'!#REF!)</f>
        <v/>
      </c>
      <c r="D461" s="131" t="str">
        <f>IF(Tabla1[[#This Row],[Código_Actividad]]="","",'[1]Formulario PPGR1'!#REF!)</f>
        <v/>
      </c>
      <c r="E461" s="131" t="str">
        <f>IF(Tabla1[[#This Row],[Código_Actividad]]="","",'[1]Formulario PPGR1'!#REF!)</f>
        <v/>
      </c>
      <c r="F461" s="131" t="str">
        <f>IF(Tabla1[[#This Row],[Código_Actividad]]="","",'[1]Formulario PPGR1'!#REF!)</f>
        <v/>
      </c>
      <c r="G461" s="141"/>
      <c r="H461" s="133" t="str">
        <f>IFERROR(VLOOKUP(Tabla1[[#This Row],[Código_Actividad]],'[1]Formulario PPGR2'!$H$8:$I$1048576,2,FALSE),"")</f>
        <v/>
      </c>
      <c r="I461" s="134" t="str">
        <f>IFERROR(VLOOKUP(Tabla1[[#This Row],[Código_Actividad]],[1]!Tabla2[[Código]:[Total de Acciones ]],15,FALSE),"")</f>
        <v/>
      </c>
      <c r="J461" s="131"/>
      <c r="K461" s="131" t="str">
        <f>IFERROR(VLOOKUP($J461,[5]LSIns!$B$5:$C$45,2,FALSE),"")</f>
        <v/>
      </c>
      <c r="L461" s="133"/>
      <c r="M461" s="131" t="str">
        <f>IFERROR(VLOOKUP($L461,[6]Insumos!$C$2:$F$517,2,FALSE),"")</f>
        <v/>
      </c>
      <c r="N461" s="142"/>
      <c r="O461" s="139" t="str">
        <f>IFERROR(VLOOKUP($L461,[6]Insumos!$C$2:$F$517,3,FALSE),"")</f>
        <v/>
      </c>
      <c r="P461" s="138" t="e">
        <f>+Tabla1[[#This Row],[Precio Unitario]]*Tabla1[[#This Row],[Cantidad de Insumos]]</f>
        <v>#VALUE!</v>
      </c>
      <c r="Q461" s="140" t="str">
        <f>IFERROR(VLOOKUP($L461,[6]Insumos!$C$2:$F$517,4,FALSE),"")</f>
        <v/>
      </c>
      <c r="R461" s="131"/>
    </row>
    <row r="462" spans="2:18" x14ac:dyDescent="0.25">
      <c r="B462" s="131" t="str">
        <f>IF(Tabla1[[#This Row],[Código_Actividad]]="","",CONCATENATE(Tabla1[[#This Row],[POA]],".",Tabla1[[#This Row],[SRS]],".",Tabla1[[#This Row],[AREA]],".",Tabla1[[#This Row],[TIPO]]))</f>
        <v/>
      </c>
      <c r="C462" s="131" t="str">
        <f>IF(Tabla1[[#This Row],[Código_Actividad]]="","",'[1]Formulario PPGR1'!#REF!)</f>
        <v/>
      </c>
      <c r="D462" s="131" t="str">
        <f>IF(Tabla1[[#This Row],[Código_Actividad]]="","",'[1]Formulario PPGR1'!#REF!)</f>
        <v/>
      </c>
      <c r="E462" s="131" t="str">
        <f>IF(Tabla1[[#This Row],[Código_Actividad]]="","",'[1]Formulario PPGR1'!#REF!)</f>
        <v/>
      </c>
      <c r="F462" s="131" t="str">
        <f>IF(Tabla1[[#This Row],[Código_Actividad]]="","",'[1]Formulario PPGR1'!#REF!)</f>
        <v/>
      </c>
      <c r="G462" s="141"/>
      <c r="H462" s="133" t="str">
        <f>IFERROR(VLOOKUP(Tabla1[[#This Row],[Código_Actividad]],'[1]Formulario PPGR2'!$H$8:$I$1048576,2,FALSE),"")</f>
        <v/>
      </c>
      <c r="I462" s="134" t="str">
        <f>IFERROR(VLOOKUP(Tabla1[[#This Row],[Código_Actividad]],[1]!Tabla2[[Código]:[Total de Acciones ]],15,FALSE),"")</f>
        <v/>
      </c>
      <c r="J462" s="131"/>
      <c r="K462" s="131" t="str">
        <f>IFERROR(VLOOKUP($J462,[5]LSIns!$B$5:$C$45,2,FALSE),"")</f>
        <v/>
      </c>
      <c r="L462" s="133"/>
      <c r="M462" s="131" t="str">
        <f>IFERROR(VLOOKUP($L462,[6]Insumos!$C$2:$F$517,2,FALSE),"")</f>
        <v/>
      </c>
      <c r="N462" s="142"/>
      <c r="O462" s="139" t="str">
        <f>IFERROR(VLOOKUP($L462,[6]Insumos!$C$2:$F$517,3,FALSE),"")</f>
        <v/>
      </c>
      <c r="P462" s="138" t="e">
        <f>+Tabla1[[#This Row],[Precio Unitario]]*Tabla1[[#This Row],[Cantidad de Insumos]]</f>
        <v>#VALUE!</v>
      </c>
      <c r="Q462" s="140" t="str">
        <f>IFERROR(VLOOKUP($L462,[6]Insumos!$C$2:$F$517,4,FALSE),"")</f>
        <v/>
      </c>
      <c r="R462" s="131"/>
    </row>
    <row r="463" spans="2:18" x14ac:dyDescent="0.25">
      <c r="B463" s="131" t="str">
        <f>IF(Tabla1[[#This Row],[Código_Actividad]]="","",CONCATENATE(Tabla1[[#This Row],[POA]],".",Tabla1[[#This Row],[SRS]],".",Tabla1[[#This Row],[AREA]],".",Tabla1[[#This Row],[TIPO]]))</f>
        <v/>
      </c>
      <c r="C463" s="131" t="str">
        <f>IF(Tabla1[[#This Row],[Código_Actividad]]="","",'[1]Formulario PPGR1'!#REF!)</f>
        <v/>
      </c>
      <c r="D463" s="131" t="str">
        <f>IF(Tabla1[[#This Row],[Código_Actividad]]="","",'[1]Formulario PPGR1'!#REF!)</f>
        <v/>
      </c>
      <c r="E463" s="131" t="str">
        <f>IF(Tabla1[[#This Row],[Código_Actividad]]="","",'[1]Formulario PPGR1'!#REF!)</f>
        <v/>
      </c>
      <c r="F463" s="131" t="str">
        <f>IF(Tabla1[[#This Row],[Código_Actividad]]="","",'[1]Formulario PPGR1'!#REF!)</f>
        <v/>
      </c>
      <c r="G463" s="141"/>
      <c r="H463" s="133" t="str">
        <f>IFERROR(VLOOKUP(Tabla1[[#This Row],[Código_Actividad]],'[1]Formulario PPGR2'!$H$8:$I$1048576,2,FALSE),"")</f>
        <v/>
      </c>
      <c r="I463" s="134" t="str">
        <f>IFERROR(VLOOKUP(Tabla1[[#This Row],[Código_Actividad]],[1]!Tabla2[[Código]:[Total de Acciones ]],15,FALSE),"")</f>
        <v/>
      </c>
      <c r="J463" s="131"/>
      <c r="K463" s="131" t="str">
        <f>IFERROR(VLOOKUP($J463,[5]LSIns!$B$5:$C$45,2,FALSE),"")</f>
        <v/>
      </c>
      <c r="L463" s="133"/>
      <c r="M463" s="131" t="str">
        <f>IFERROR(VLOOKUP($L463,[6]Insumos!$C$2:$F$517,2,FALSE),"")</f>
        <v/>
      </c>
      <c r="N463" s="142"/>
      <c r="O463" s="139" t="str">
        <f>IFERROR(VLOOKUP($L463,[6]Insumos!$C$2:$F$517,3,FALSE),"")</f>
        <v/>
      </c>
      <c r="P463" s="138" t="e">
        <f>+Tabla1[[#This Row],[Precio Unitario]]*Tabla1[[#This Row],[Cantidad de Insumos]]</f>
        <v>#VALUE!</v>
      </c>
      <c r="Q463" s="140" t="str">
        <f>IFERROR(VLOOKUP($L463,[6]Insumos!$C$2:$F$517,4,FALSE),"")</f>
        <v/>
      </c>
      <c r="R463" s="131"/>
    </row>
    <row r="464" spans="2:18" x14ac:dyDescent="0.25">
      <c r="B464" s="131" t="str">
        <f>IF(Tabla1[[#This Row],[Código_Actividad]]="","",CONCATENATE(Tabla1[[#This Row],[POA]],".",Tabla1[[#This Row],[SRS]],".",Tabla1[[#This Row],[AREA]],".",Tabla1[[#This Row],[TIPO]]))</f>
        <v/>
      </c>
      <c r="C464" s="131" t="str">
        <f>IF(Tabla1[[#This Row],[Código_Actividad]]="","",'[1]Formulario PPGR1'!#REF!)</f>
        <v/>
      </c>
      <c r="D464" s="131" t="str">
        <f>IF(Tabla1[[#This Row],[Código_Actividad]]="","",'[1]Formulario PPGR1'!#REF!)</f>
        <v/>
      </c>
      <c r="E464" s="131" t="str">
        <f>IF(Tabla1[[#This Row],[Código_Actividad]]="","",'[1]Formulario PPGR1'!#REF!)</f>
        <v/>
      </c>
      <c r="F464" s="131" t="str">
        <f>IF(Tabla1[[#This Row],[Código_Actividad]]="","",'[1]Formulario PPGR1'!#REF!)</f>
        <v/>
      </c>
      <c r="G464" s="141"/>
      <c r="H464" s="133" t="str">
        <f>IFERROR(VLOOKUP(Tabla1[[#This Row],[Código_Actividad]],'[1]Formulario PPGR2'!$H$8:$I$1048576,2,FALSE),"")</f>
        <v/>
      </c>
      <c r="I464" s="134" t="str">
        <f>IFERROR(VLOOKUP(Tabla1[[#This Row],[Código_Actividad]],[1]!Tabla2[[Código]:[Total de Acciones ]],15,FALSE),"")</f>
        <v/>
      </c>
      <c r="J464" s="131"/>
      <c r="K464" s="131" t="str">
        <f>IFERROR(VLOOKUP($J464,[5]LSIns!$B$5:$C$45,2,FALSE),"")</f>
        <v/>
      </c>
      <c r="L464" s="133"/>
      <c r="M464" s="131" t="str">
        <f>IFERROR(VLOOKUP($L464,[6]Insumos!$C$2:$F$517,2,FALSE),"")</f>
        <v/>
      </c>
      <c r="N464" s="142"/>
      <c r="O464" s="139" t="str">
        <f>IFERROR(VLOOKUP($L464,[6]Insumos!$C$2:$F$517,3,FALSE),"")</f>
        <v/>
      </c>
      <c r="P464" s="138" t="e">
        <f>+Tabla1[[#This Row],[Precio Unitario]]*Tabla1[[#This Row],[Cantidad de Insumos]]</f>
        <v>#VALUE!</v>
      </c>
      <c r="Q464" s="140" t="str">
        <f>IFERROR(VLOOKUP($L464,[6]Insumos!$C$2:$F$517,4,FALSE),"")</f>
        <v/>
      </c>
      <c r="R464" s="131"/>
    </row>
    <row r="465" spans="2:18" x14ac:dyDescent="0.25">
      <c r="B465" s="131" t="str">
        <f>IF(Tabla1[[#This Row],[Código_Actividad]]="","",CONCATENATE(Tabla1[[#This Row],[POA]],".",Tabla1[[#This Row],[SRS]],".",Tabla1[[#This Row],[AREA]],".",Tabla1[[#This Row],[TIPO]]))</f>
        <v/>
      </c>
      <c r="C465" s="131" t="str">
        <f>IF(Tabla1[[#This Row],[Código_Actividad]]="","",'[1]Formulario PPGR1'!#REF!)</f>
        <v/>
      </c>
      <c r="D465" s="131" t="str">
        <f>IF(Tabla1[[#This Row],[Código_Actividad]]="","",'[1]Formulario PPGR1'!#REF!)</f>
        <v/>
      </c>
      <c r="E465" s="131" t="str">
        <f>IF(Tabla1[[#This Row],[Código_Actividad]]="","",'[1]Formulario PPGR1'!#REF!)</f>
        <v/>
      </c>
      <c r="F465" s="131" t="str">
        <f>IF(Tabla1[[#This Row],[Código_Actividad]]="","",'[1]Formulario PPGR1'!#REF!)</f>
        <v/>
      </c>
      <c r="G465" s="141"/>
      <c r="H465" s="133" t="str">
        <f>IFERROR(VLOOKUP(Tabla1[[#This Row],[Código_Actividad]],'[1]Formulario PPGR2'!$H$8:$I$1048576,2,FALSE),"")</f>
        <v/>
      </c>
      <c r="I465" s="134" t="str">
        <f>IFERROR(VLOOKUP(Tabla1[[#This Row],[Código_Actividad]],[1]!Tabla2[[Código]:[Total de Acciones ]],15,FALSE),"")</f>
        <v/>
      </c>
      <c r="J465" s="131"/>
      <c r="K465" s="131" t="str">
        <f>IFERROR(VLOOKUP($J465,[5]LSIns!$B$5:$C$45,2,FALSE),"")</f>
        <v/>
      </c>
      <c r="L465" s="133"/>
      <c r="M465" s="131" t="str">
        <f>IFERROR(VLOOKUP($L465,[6]Insumos!$C$2:$F$517,2,FALSE),"")</f>
        <v/>
      </c>
      <c r="N465" s="142"/>
      <c r="O465" s="139" t="str">
        <f>IFERROR(VLOOKUP($L465,[6]Insumos!$C$2:$F$517,3,FALSE),"")</f>
        <v/>
      </c>
      <c r="P465" s="138" t="e">
        <f>+Tabla1[[#This Row],[Precio Unitario]]*Tabla1[[#This Row],[Cantidad de Insumos]]</f>
        <v>#VALUE!</v>
      </c>
      <c r="Q465" s="140" t="str">
        <f>IFERROR(VLOOKUP($L465,[6]Insumos!$C$2:$F$517,4,FALSE),"")</f>
        <v/>
      </c>
      <c r="R465" s="131"/>
    </row>
    <row r="466" spans="2:18" x14ac:dyDescent="0.25">
      <c r="B466" s="131" t="str">
        <f>IF(Tabla1[[#This Row],[Código_Actividad]]="","",CONCATENATE(Tabla1[[#This Row],[POA]],".",Tabla1[[#This Row],[SRS]],".",Tabla1[[#This Row],[AREA]],".",Tabla1[[#This Row],[TIPO]]))</f>
        <v/>
      </c>
      <c r="C466" s="131" t="str">
        <f>IF(Tabla1[[#This Row],[Código_Actividad]]="","",'[1]Formulario PPGR1'!#REF!)</f>
        <v/>
      </c>
      <c r="D466" s="131" t="str">
        <f>IF(Tabla1[[#This Row],[Código_Actividad]]="","",'[1]Formulario PPGR1'!#REF!)</f>
        <v/>
      </c>
      <c r="E466" s="131" t="str">
        <f>IF(Tabla1[[#This Row],[Código_Actividad]]="","",'[1]Formulario PPGR1'!#REF!)</f>
        <v/>
      </c>
      <c r="F466" s="131" t="str">
        <f>IF(Tabla1[[#This Row],[Código_Actividad]]="","",'[1]Formulario PPGR1'!#REF!)</f>
        <v/>
      </c>
      <c r="G466" s="141"/>
      <c r="H466" s="133" t="str">
        <f>IFERROR(VLOOKUP(Tabla1[[#This Row],[Código_Actividad]],'[1]Formulario PPGR2'!$H$8:$I$1048576,2,FALSE),"")</f>
        <v/>
      </c>
      <c r="I466" s="134" t="str">
        <f>IFERROR(VLOOKUP(Tabla1[[#This Row],[Código_Actividad]],[1]!Tabla2[[Código]:[Total de Acciones ]],15,FALSE),"")</f>
        <v/>
      </c>
      <c r="J466" s="131"/>
      <c r="K466" s="131" t="str">
        <f>IFERROR(VLOOKUP($J466,[5]LSIns!$B$5:$C$45,2,FALSE),"")</f>
        <v/>
      </c>
      <c r="L466" s="133"/>
      <c r="M466" s="131" t="str">
        <f>IFERROR(VLOOKUP($L466,[6]Insumos!$C$2:$F$517,2,FALSE),"")</f>
        <v/>
      </c>
      <c r="N466" s="142"/>
      <c r="O466" s="139" t="str">
        <f>IFERROR(VLOOKUP($L466,[6]Insumos!$C$2:$F$517,3,FALSE),"")</f>
        <v/>
      </c>
      <c r="P466" s="138" t="e">
        <f>+Tabla1[[#This Row],[Precio Unitario]]*Tabla1[[#This Row],[Cantidad de Insumos]]</f>
        <v>#VALUE!</v>
      </c>
      <c r="Q466" s="140" t="str">
        <f>IFERROR(VLOOKUP($L466,[6]Insumos!$C$2:$F$517,4,FALSE),"")</f>
        <v/>
      </c>
      <c r="R466" s="131"/>
    </row>
    <row r="467" spans="2:18" x14ac:dyDescent="0.25">
      <c r="B467" s="131" t="str">
        <f>IF(Tabla1[[#This Row],[Código_Actividad]]="","",CONCATENATE(Tabla1[[#This Row],[POA]],".",Tabla1[[#This Row],[SRS]],".",Tabla1[[#This Row],[AREA]],".",Tabla1[[#This Row],[TIPO]]))</f>
        <v/>
      </c>
      <c r="C467" s="131" t="str">
        <f>IF(Tabla1[[#This Row],[Código_Actividad]]="","",'[1]Formulario PPGR1'!#REF!)</f>
        <v/>
      </c>
      <c r="D467" s="131" t="str">
        <f>IF(Tabla1[[#This Row],[Código_Actividad]]="","",'[1]Formulario PPGR1'!#REF!)</f>
        <v/>
      </c>
      <c r="E467" s="131" t="str">
        <f>IF(Tabla1[[#This Row],[Código_Actividad]]="","",'[1]Formulario PPGR1'!#REF!)</f>
        <v/>
      </c>
      <c r="F467" s="131" t="str">
        <f>IF(Tabla1[[#This Row],[Código_Actividad]]="","",'[1]Formulario PPGR1'!#REF!)</f>
        <v/>
      </c>
      <c r="G467" s="141"/>
      <c r="H467" s="133" t="str">
        <f>IFERROR(VLOOKUP(Tabla1[[#This Row],[Código_Actividad]],'[1]Formulario PPGR2'!$H$8:$I$1048576,2,FALSE),"")</f>
        <v/>
      </c>
      <c r="I467" s="134" t="str">
        <f>IFERROR(VLOOKUP(Tabla1[[#This Row],[Código_Actividad]],[1]!Tabla2[[Código]:[Total de Acciones ]],15,FALSE),"")</f>
        <v/>
      </c>
      <c r="J467" s="131"/>
      <c r="K467" s="131" t="str">
        <f>IFERROR(VLOOKUP($J467,[5]LSIns!$B$5:$C$45,2,FALSE),"")</f>
        <v/>
      </c>
      <c r="L467" s="133"/>
      <c r="M467" s="131" t="str">
        <f>IFERROR(VLOOKUP($L467,[6]Insumos!$C$2:$F$517,2,FALSE),"")</f>
        <v/>
      </c>
      <c r="N467" s="142"/>
      <c r="O467" s="139" t="str">
        <f>IFERROR(VLOOKUP($L467,[6]Insumos!$C$2:$F$517,3,FALSE),"")</f>
        <v/>
      </c>
      <c r="P467" s="138" t="e">
        <f>+Tabla1[[#This Row],[Precio Unitario]]*Tabla1[[#This Row],[Cantidad de Insumos]]</f>
        <v>#VALUE!</v>
      </c>
      <c r="Q467" s="140" t="str">
        <f>IFERROR(VLOOKUP($L467,[6]Insumos!$C$2:$F$517,4,FALSE),"")</f>
        <v/>
      </c>
      <c r="R467" s="131"/>
    </row>
    <row r="468" spans="2:18" x14ac:dyDescent="0.25">
      <c r="B468" s="131" t="str">
        <f>IF(Tabla1[[#This Row],[Código_Actividad]]="","",CONCATENATE(Tabla1[[#This Row],[POA]],".",Tabla1[[#This Row],[SRS]],".",Tabla1[[#This Row],[AREA]],".",Tabla1[[#This Row],[TIPO]]))</f>
        <v/>
      </c>
      <c r="C468" s="131" t="str">
        <f>IF(Tabla1[[#This Row],[Código_Actividad]]="","",'[1]Formulario PPGR1'!#REF!)</f>
        <v/>
      </c>
      <c r="D468" s="131" t="str">
        <f>IF(Tabla1[[#This Row],[Código_Actividad]]="","",'[1]Formulario PPGR1'!#REF!)</f>
        <v/>
      </c>
      <c r="E468" s="131" t="str">
        <f>IF(Tabla1[[#This Row],[Código_Actividad]]="","",'[1]Formulario PPGR1'!#REF!)</f>
        <v/>
      </c>
      <c r="F468" s="131" t="str">
        <f>IF(Tabla1[[#This Row],[Código_Actividad]]="","",'[1]Formulario PPGR1'!#REF!)</f>
        <v/>
      </c>
      <c r="G468" s="141"/>
      <c r="H468" s="133" t="str">
        <f>IFERROR(VLOOKUP(Tabla1[[#This Row],[Código_Actividad]],'[1]Formulario PPGR2'!$H$8:$I$1048576,2,FALSE),"")</f>
        <v/>
      </c>
      <c r="I468" s="134" t="str">
        <f>IFERROR(VLOOKUP(Tabla1[[#This Row],[Código_Actividad]],[1]!Tabla2[[Código]:[Total de Acciones ]],15,FALSE),"")</f>
        <v/>
      </c>
      <c r="J468" s="131"/>
      <c r="K468" s="131" t="str">
        <f>IFERROR(VLOOKUP($J468,[5]LSIns!$B$5:$C$45,2,FALSE),"")</f>
        <v/>
      </c>
      <c r="L468" s="133"/>
      <c r="M468" s="131" t="str">
        <f>IFERROR(VLOOKUP($L468,[6]Insumos!$C$2:$F$517,2,FALSE),"")</f>
        <v/>
      </c>
      <c r="N468" s="142"/>
      <c r="O468" s="139" t="str">
        <f>IFERROR(VLOOKUP($L468,[6]Insumos!$C$2:$F$517,3,FALSE),"")</f>
        <v/>
      </c>
      <c r="P468" s="138" t="e">
        <f>+Tabla1[[#This Row],[Precio Unitario]]*Tabla1[[#This Row],[Cantidad de Insumos]]</f>
        <v>#VALUE!</v>
      </c>
      <c r="Q468" s="140" t="str">
        <f>IFERROR(VLOOKUP($L468,[6]Insumos!$C$2:$F$517,4,FALSE),"")</f>
        <v/>
      </c>
      <c r="R468" s="131"/>
    </row>
    <row r="469" spans="2:18" x14ac:dyDescent="0.25">
      <c r="B469" s="131" t="str">
        <f>IF(Tabla1[[#This Row],[Código_Actividad]]="","",CONCATENATE(Tabla1[[#This Row],[POA]],".",Tabla1[[#This Row],[SRS]],".",Tabla1[[#This Row],[AREA]],".",Tabla1[[#This Row],[TIPO]]))</f>
        <v/>
      </c>
      <c r="C469" s="131" t="str">
        <f>IF(Tabla1[[#This Row],[Código_Actividad]]="","",'[1]Formulario PPGR1'!#REF!)</f>
        <v/>
      </c>
      <c r="D469" s="131" t="str">
        <f>IF(Tabla1[[#This Row],[Código_Actividad]]="","",'[1]Formulario PPGR1'!#REF!)</f>
        <v/>
      </c>
      <c r="E469" s="131" t="str">
        <f>IF(Tabla1[[#This Row],[Código_Actividad]]="","",'[1]Formulario PPGR1'!#REF!)</f>
        <v/>
      </c>
      <c r="F469" s="131" t="str">
        <f>IF(Tabla1[[#This Row],[Código_Actividad]]="","",'[1]Formulario PPGR1'!#REF!)</f>
        <v/>
      </c>
      <c r="G469" s="141"/>
      <c r="H469" s="133" t="str">
        <f>IFERROR(VLOOKUP(Tabla1[[#This Row],[Código_Actividad]],'[1]Formulario PPGR2'!$H$8:$I$1048576,2,FALSE),"")</f>
        <v/>
      </c>
      <c r="I469" s="134" t="str">
        <f>IFERROR(VLOOKUP(Tabla1[[#This Row],[Código_Actividad]],[1]!Tabla2[[Código]:[Total de Acciones ]],15,FALSE),"")</f>
        <v/>
      </c>
      <c r="J469" s="131"/>
      <c r="K469" s="131" t="str">
        <f>IFERROR(VLOOKUP($J469,[5]LSIns!$B$5:$C$45,2,FALSE),"")</f>
        <v/>
      </c>
      <c r="L469" s="133"/>
      <c r="M469" s="131" t="str">
        <f>IFERROR(VLOOKUP($L469,[6]Insumos!$C$2:$F$517,2,FALSE),"")</f>
        <v/>
      </c>
      <c r="N469" s="142"/>
      <c r="O469" s="139" t="str">
        <f>IFERROR(VLOOKUP($L469,[6]Insumos!$C$2:$F$517,3,FALSE),"")</f>
        <v/>
      </c>
      <c r="P469" s="138" t="e">
        <f>+Tabla1[[#This Row],[Precio Unitario]]*Tabla1[[#This Row],[Cantidad de Insumos]]</f>
        <v>#VALUE!</v>
      </c>
      <c r="Q469" s="140" t="str">
        <f>IFERROR(VLOOKUP($L469,[6]Insumos!$C$2:$F$517,4,FALSE),"")</f>
        <v/>
      </c>
      <c r="R469" s="131"/>
    </row>
    <row r="470" spans="2:18" x14ac:dyDescent="0.25">
      <c r="B470" s="131" t="str">
        <f>IF(Tabla1[[#This Row],[Código_Actividad]]="","",CONCATENATE(Tabla1[[#This Row],[POA]],".",Tabla1[[#This Row],[SRS]],".",Tabla1[[#This Row],[AREA]],".",Tabla1[[#This Row],[TIPO]]))</f>
        <v/>
      </c>
      <c r="C470" s="131" t="str">
        <f>IF(Tabla1[[#This Row],[Código_Actividad]]="","",'[1]Formulario PPGR1'!#REF!)</f>
        <v/>
      </c>
      <c r="D470" s="131" t="str">
        <f>IF(Tabla1[[#This Row],[Código_Actividad]]="","",'[1]Formulario PPGR1'!#REF!)</f>
        <v/>
      </c>
      <c r="E470" s="131" t="str">
        <f>IF(Tabla1[[#This Row],[Código_Actividad]]="","",'[1]Formulario PPGR1'!#REF!)</f>
        <v/>
      </c>
      <c r="F470" s="131" t="str">
        <f>IF(Tabla1[[#This Row],[Código_Actividad]]="","",'[1]Formulario PPGR1'!#REF!)</f>
        <v/>
      </c>
      <c r="G470" s="141"/>
      <c r="H470" s="133" t="str">
        <f>IFERROR(VLOOKUP(Tabla1[[#This Row],[Código_Actividad]],'[1]Formulario PPGR2'!$H$8:$I$1048576,2,FALSE),"")</f>
        <v/>
      </c>
      <c r="I470" s="134" t="str">
        <f>IFERROR(VLOOKUP(Tabla1[[#This Row],[Código_Actividad]],[1]!Tabla2[[Código]:[Total de Acciones ]],15,FALSE),"")</f>
        <v/>
      </c>
      <c r="J470" s="131"/>
      <c r="K470" s="131" t="str">
        <f>IFERROR(VLOOKUP($J470,[5]LSIns!$B$5:$C$45,2,FALSE),"")</f>
        <v/>
      </c>
      <c r="L470" s="133"/>
      <c r="M470" s="131" t="str">
        <f>IFERROR(VLOOKUP($L470,[6]Insumos!$C$2:$F$517,2,FALSE),"")</f>
        <v/>
      </c>
      <c r="N470" s="142"/>
      <c r="O470" s="139" t="str">
        <f>IFERROR(VLOOKUP($L470,[6]Insumos!$C$2:$F$517,3,FALSE),"")</f>
        <v/>
      </c>
      <c r="P470" s="138" t="e">
        <f>+Tabla1[[#This Row],[Precio Unitario]]*Tabla1[[#This Row],[Cantidad de Insumos]]</f>
        <v>#VALUE!</v>
      </c>
      <c r="Q470" s="140" t="str">
        <f>IFERROR(VLOOKUP($L470,[6]Insumos!$C$2:$F$517,4,FALSE),"")</f>
        <v/>
      </c>
      <c r="R470" s="131"/>
    </row>
    <row r="471" spans="2:18" x14ac:dyDescent="0.25">
      <c r="B471" s="131" t="str">
        <f>IF(Tabla1[[#This Row],[Código_Actividad]]="","",CONCATENATE(Tabla1[[#This Row],[POA]],".",Tabla1[[#This Row],[SRS]],".",Tabla1[[#This Row],[AREA]],".",Tabla1[[#This Row],[TIPO]]))</f>
        <v/>
      </c>
      <c r="C471" s="131" t="str">
        <f>IF(Tabla1[[#This Row],[Código_Actividad]]="","",'[1]Formulario PPGR1'!#REF!)</f>
        <v/>
      </c>
      <c r="D471" s="131" t="str">
        <f>IF(Tabla1[[#This Row],[Código_Actividad]]="","",'[1]Formulario PPGR1'!#REF!)</f>
        <v/>
      </c>
      <c r="E471" s="131" t="str">
        <f>IF(Tabla1[[#This Row],[Código_Actividad]]="","",'[1]Formulario PPGR1'!#REF!)</f>
        <v/>
      </c>
      <c r="F471" s="131" t="str">
        <f>IF(Tabla1[[#This Row],[Código_Actividad]]="","",'[1]Formulario PPGR1'!#REF!)</f>
        <v/>
      </c>
      <c r="G471" s="141"/>
      <c r="H471" s="133" t="str">
        <f>IFERROR(VLOOKUP(Tabla1[[#This Row],[Código_Actividad]],'[1]Formulario PPGR2'!$H$8:$I$1048576,2,FALSE),"")</f>
        <v/>
      </c>
      <c r="I471" s="134" t="str">
        <f>IFERROR(VLOOKUP(Tabla1[[#This Row],[Código_Actividad]],[1]!Tabla2[[Código]:[Total de Acciones ]],15,FALSE),"")</f>
        <v/>
      </c>
      <c r="J471" s="131"/>
      <c r="K471" s="131" t="str">
        <f>IFERROR(VLOOKUP($J471,[5]LSIns!$B$5:$C$45,2,FALSE),"")</f>
        <v/>
      </c>
      <c r="L471" s="133"/>
      <c r="M471" s="131" t="str">
        <f>IFERROR(VLOOKUP($L471,[6]Insumos!$C$2:$F$517,2,FALSE),"")</f>
        <v/>
      </c>
      <c r="N471" s="142"/>
      <c r="O471" s="139" t="str">
        <f>IFERROR(VLOOKUP($L471,[6]Insumos!$C$2:$F$517,3,FALSE),"")</f>
        <v/>
      </c>
      <c r="P471" s="138" t="e">
        <f>+Tabla1[[#This Row],[Precio Unitario]]*Tabla1[[#This Row],[Cantidad de Insumos]]</f>
        <v>#VALUE!</v>
      </c>
      <c r="Q471" s="140" t="str">
        <f>IFERROR(VLOOKUP($L471,[6]Insumos!$C$2:$F$517,4,FALSE),"")</f>
        <v/>
      </c>
      <c r="R471" s="131"/>
    </row>
    <row r="472" spans="2:18" x14ac:dyDescent="0.25">
      <c r="B472" s="131" t="str">
        <f>IF(Tabla1[[#This Row],[Código_Actividad]]="","",CONCATENATE(Tabla1[[#This Row],[POA]],".",Tabla1[[#This Row],[SRS]],".",Tabla1[[#This Row],[AREA]],".",Tabla1[[#This Row],[TIPO]]))</f>
        <v/>
      </c>
      <c r="C472" s="131" t="str">
        <f>IF(Tabla1[[#This Row],[Código_Actividad]]="","",'[1]Formulario PPGR1'!#REF!)</f>
        <v/>
      </c>
      <c r="D472" s="131" t="str">
        <f>IF(Tabla1[[#This Row],[Código_Actividad]]="","",'[1]Formulario PPGR1'!#REF!)</f>
        <v/>
      </c>
      <c r="E472" s="131" t="str">
        <f>IF(Tabla1[[#This Row],[Código_Actividad]]="","",'[1]Formulario PPGR1'!#REF!)</f>
        <v/>
      </c>
      <c r="F472" s="131" t="str">
        <f>IF(Tabla1[[#This Row],[Código_Actividad]]="","",'[1]Formulario PPGR1'!#REF!)</f>
        <v/>
      </c>
      <c r="G472" s="141"/>
      <c r="H472" s="133" t="str">
        <f>IFERROR(VLOOKUP(Tabla1[[#This Row],[Código_Actividad]],'[1]Formulario PPGR2'!$H$8:$I$1048576,2,FALSE),"")</f>
        <v/>
      </c>
      <c r="I472" s="134" t="str">
        <f>IFERROR(VLOOKUP(Tabla1[[#This Row],[Código_Actividad]],[1]!Tabla2[[Código]:[Total de Acciones ]],15,FALSE),"")</f>
        <v/>
      </c>
      <c r="J472" s="131"/>
      <c r="K472" s="131" t="str">
        <f>IFERROR(VLOOKUP($J472,[5]LSIns!$B$5:$C$45,2,FALSE),"")</f>
        <v/>
      </c>
      <c r="L472" s="133"/>
      <c r="M472" s="131" t="str">
        <f>IFERROR(VLOOKUP($L472,[6]Insumos!$C$2:$F$517,2,FALSE),"")</f>
        <v/>
      </c>
      <c r="N472" s="142"/>
      <c r="O472" s="139" t="str">
        <f>IFERROR(VLOOKUP($L472,[6]Insumos!$C$2:$F$517,3,FALSE),"")</f>
        <v/>
      </c>
      <c r="P472" s="138" t="e">
        <f>+Tabla1[[#This Row],[Precio Unitario]]*Tabla1[[#This Row],[Cantidad de Insumos]]</f>
        <v>#VALUE!</v>
      </c>
      <c r="Q472" s="140" t="str">
        <f>IFERROR(VLOOKUP($L472,[6]Insumos!$C$2:$F$517,4,FALSE),"")</f>
        <v/>
      </c>
      <c r="R472" s="131"/>
    </row>
    <row r="473" spans="2:18" x14ac:dyDescent="0.25">
      <c r="B473" s="131" t="str">
        <f>IF(Tabla1[[#This Row],[Código_Actividad]]="","",CONCATENATE(Tabla1[[#This Row],[POA]],".",Tabla1[[#This Row],[SRS]],".",Tabla1[[#This Row],[AREA]],".",Tabla1[[#This Row],[TIPO]]))</f>
        <v/>
      </c>
      <c r="C473" s="131" t="str">
        <f>IF(Tabla1[[#This Row],[Código_Actividad]]="","",'[1]Formulario PPGR1'!#REF!)</f>
        <v/>
      </c>
      <c r="D473" s="131" t="str">
        <f>IF(Tabla1[[#This Row],[Código_Actividad]]="","",'[1]Formulario PPGR1'!#REF!)</f>
        <v/>
      </c>
      <c r="E473" s="131" t="str">
        <f>IF(Tabla1[[#This Row],[Código_Actividad]]="","",'[1]Formulario PPGR1'!#REF!)</f>
        <v/>
      </c>
      <c r="F473" s="131" t="str">
        <f>IF(Tabla1[[#This Row],[Código_Actividad]]="","",'[1]Formulario PPGR1'!#REF!)</f>
        <v/>
      </c>
      <c r="G473" s="141"/>
      <c r="H473" s="133" t="str">
        <f>IFERROR(VLOOKUP(Tabla1[[#This Row],[Código_Actividad]],'[1]Formulario PPGR2'!$H$8:$I$1048576,2,FALSE),"")</f>
        <v/>
      </c>
      <c r="I473" s="134" t="str">
        <f>IFERROR(VLOOKUP(Tabla1[[#This Row],[Código_Actividad]],[1]!Tabla2[[Código]:[Total de Acciones ]],15,FALSE),"")</f>
        <v/>
      </c>
      <c r="J473" s="131"/>
      <c r="K473" s="131" t="str">
        <f>IFERROR(VLOOKUP($J473,[5]LSIns!$B$5:$C$45,2,FALSE),"")</f>
        <v/>
      </c>
      <c r="L473" s="133"/>
      <c r="M473" s="131" t="str">
        <f>IFERROR(VLOOKUP($L473,[6]Insumos!$C$2:$F$517,2,FALSE),"")</f>
        <v/>
      </c>
      <c r="N473" s="142"/>
      <c r="O473" s="139" t="str">
        <f>IFERROR(VLOOKUP($L473,[6]Insumos!$C$2:$F$517,3,FALSE),"")</f>
        <v/>
      </c>
      <c r="P473" s="138" t="e">
        <f>+Tabla1[[#This Row],[Precio Unitario]]*Tabla1[[#This Row],[Cantidad de Insumos]]</f>
        <v>#VALUE!</v>
      </c>
      <c r="Q473" s="140" t="str">
        <f>IFERROR(VLOOKUP($L473,[6]Insumos!$C$2:$F$517,4,FALSE),"")</f>
        <v/>
      </c>
      <c r="R473" s="131"/>
    </row>
    <row r="474" spans="2:18" x14ac:dyDescent="0.25">
      <c r="B474" s="131" t="str">
        <f>IF(Tabla1[[#This Row],[Código_Actividad]]="","",CONCATENATE(Tabla1[[#This Row],[POA]],".",Tabla1[[#This Row],[SRS]],".",Tabla1[[#This Row],[AREA]],".",Tabla1[[#This Row],[TIPO]]))</f>
        <v/>
      </c>
      <c r="C474" s="131" t="str">
        <f>IF(Tabla1[[#This Row],[Código_Actividad]]="","",'[1]Formulario PPGR1'!#REF!)</f>
        <v/>
      </c>
      <c r="D474" s="131" t="str">
        <f>IF(Tabla1[[#This Row],[Código_Actividad]]="","",'[1]Formulario PPGR1'!#REF!)</f>
        <v/>
      </c>
      <c r="E474" s="131" t="str">
        <f>IF(Tabla1[[#This Row],[Código_Actividad]]="","",'[1]Formulario PPGR1'!#REF!)</f>
        <v/>
      </c>
      <c r="F474" s="131" t="str">
        <f>IF(Tabla1[[#This Row],[Código_Actividad]]="","",'[1]Formulario PPGR1'!#REF!)</f>
        <v/>
      </c>
      <c r="G474" s="141"/>
      <c r="H474" s="133" t="str">
        <f>IFERROR(VLOOKUP(Tabla1[[#This Row],[Código_Actividad]],'[1]Formulario PPGR2'!$H$8:$I$1048576,2,FALSE),"")</f>
        <v/>
      </c>
      <c r="I474" s="134" t="str">
        <f>IFERROR(VLOOKUP(Tabla1[[#This Row],[Código_Actividad]],[1]!Tabla2[[Código]:[Total de Acciones ]],15,FALSE),"")</f>
        <v/>
      </c>
      <c r="J474" s="131"/>
      <c r="K474" s="131" t="str">
        <f>IFERROR(VLOOKUP($J474,[5]LSIns!$B$5:$C$45,2,FALSE),"")</f>
        <v/>
      </c>
      <c r="L474" s="133"/>
      <c r="M474" s="131" t="str">
        <f>IFERROR(VLOOKUP($L474,[6]Insumos!$C$2:$F$517,2,FALSE),"")</f>
        <v/>
      </c>
      <c r="N474" s="142"/>
      <c r="O474" s="139" t="str">
        <f>IFERROR(VLOOKUP($L474,[6]Insumos!$C$2:$F$517,3,FALSE),"")</f>
        <v/>
      </c>
      <c r="P474" s="138" t="e">
        <f>+Tabla1[[#This Row],[Precio Unitario]]*Tabla1[[#This Row],[Cantidad de Insumos]]</f>
        <v>#VALUE!</v>
      </c>
      <c r="Q474" s="140" t="str">
        <f>IFERROR(VLOOKUP($L474,[6]Insumos!$C$2:$F$517,4,FALSE),"")</f>
        <v/>
      </c>
      <c r="R474" s="131"/>
    </row>
    <row r="475" spans="2:18" x14ac:dyDescent="0.25">
      <c r="B475" s="131" t="str">
        <f>IF(Tabla1[[#This Row],[Código_Actividad]]="","",CONCATENATE(Tabla1[[#This Row],[POA]],".",Tabla1[[#This Row],[SRS]],".",Tabla1[[#This Row],[AREA]],".",Tabla1[[#This Row],[TIPO]]))</f>
        <v/>
      </c>
      <c r="C475" s="131" t="str">
        <f>IF(Tabla1[[#This Row],[Código_Actividad]]="","",'[1]Formulario PPGR1'!#REF!)</f>
        <v/>
      </c>
      <c r="D475" s="131" t="str">
        <f>IF(Tabla1[[#This Row],[Código_Actividad]]="","",'[1]Formulario PPGR1'!#REF!)</f>
        <v/>
      </c>
      <c r="E475" s="131" t="str">
        <f>IF(Tabla1[[#This Row],[Código_Actividad]]="","",'[1]Formulario PPGR1'!#REF!)</f>
        <v/>
      </c>
      <c r="F475" s="131" t="str">
        <f>IF(Tabla1[[#This Row],[Código_Actividad]]="","",'[1]Formulario PPGR1'!#REF!)</f>
        <v/>
      </c>
      <c r="G475" s="141"/>
      <c r="H475" s="133" t="str">
        <f>IFERROR(VLOOKUP(Tabla1[[#This Row],[Código_Actividad]],'[1]Formulario PPGR2'!$H$8:$I$1048576,2,FALSE),"")</f>
        <v/>
      </c>
      <c r="I475" s="134" t="str">
        <f>IFERROR(VLOOKUP(Tabla1[[#This Row],[Código_Actividad]],[1]!Tabla2[[Código]:[Total de Acciones ]],15,FALSE),"")</f>
        <v/>
      </c>
      <c r="J475" s="131"/>
      <c r="K475" s="131" t="str">
        <f>IFERROR(VLOOKUP($J475,[5]LSIns!$B$5:$C$45,2,FALSE),"")</f>
        <v/>
      </c>
      <c r="L475" s="133"/>
      <c r="M475" s="131" t="str">
        <f>IFERROR(VLOOKUP($L475,[6]Insumos!$C$2:$F$517,2,FALSE),"")</f>
        <v/>
      </c>
      <c r="N475" s="142"/>
      <c r="O475" s="139" t="str">
        <f>IFERROR(VLOOKUP($L475,[6]Insumos!$C$2:$F$517,3,FALSE),"")</f>
        <v/>
      </c>
      <c r="P475" s="138" t="e">
        <f>+Tabla1[[#This Row],[Precio Unitario]]*Tabla1[[#This Row],[Cantidad de Insumos]]</f>
        <v>#VALUE!</v>
      </c>
      <c r="Q475" s="140" t="str">
        <f>IFERROR(VLOOKUP($L475,[6]Insumos!$C$2:$F$517,4,FALSE),"")</f>
        <v/>
      </c>
      <c r="R475" s="131"/>
    </row>
    <row r="476" spans="2:18" x14ac:dyDescent="0.25">
      <c r="B476" s="131" t="str">
        <f>IF(Tabla1[[#This Row],[Código_Actividad]]="","",CONCATENATE(Tabla1[[#This Row],[POA]],".",Tabla1[[#This Row],[SRS]],".",Tabla1[[#This Row],[AREA]],".",Tabla1[[#This Row],[TIPO]]))</f>
        <v/>
      </c>
      <c r="C476" s="131" t="str">
        <f>IF(Tabla1[[#This Row],[Código_Actividad]]="","",'[1]Formulario PPGR1'!#REF!)</f>
        <v/>
      </c>
      <c r="D476" s="131" t="str">
        <f>IF(Tabla1[[#This Row],[Código_Actividad]]="","",'[1]Formulario PPGR1'!#REF!)</f>
        <v/>
      </c>
      <c r="E476" s="131" t="str">
        <f>IF(Tabla1[[#This Row],[Código_Actividad]]="","",'[1]Formulario PPGR1'!#REF!)</f>
        <v/>
      </c>
      <c r="F476" s="131" t="str">
        <f>IF(Tabla1[[#This Row],[Código_Actividad]]="","",'[1]Formulario PPGR1'!#REF!)</f>
        <v/>
      </c>
      <c r="G476" s="141"/>
      <c r="H476" s="133" t="str">
        <f>IFERROR(VLOOKUP(Tabla1[[#This Row],[Código_Actividad]],'[1]Formulario PPGR2'!$H$8:$I$1048576,2,FALSE),"")</f>
        <v/>
      </c>
      <c r="I476" s="134" t="str">
        <f>IFERROR(VLOOKUP(Tabla1[[#This Row],[Código_Actividad]],[1]!Tabla2[[Código]:[Total de Acciones ]],15,FALSE),"")</f>
        <v/>
      </c>
      <c r="J476" s="131"/>
      <c r="K476" s="131" t="str">
        <f>IFERROR(VLOOKUP($J476,[5]LSIns!$B$5:$C$45,2,FALSE),"")</f>
        <v/>
      </c>
      <c r="L476" s="133"/>
      <c r="M476" s="131" t="str">
        <f>IFERROR(VLOOKUP($L476,[6]Insumos!$C$2:$F$517,2,FALSE),"")</f>
        <v/>
      </c>
      <c r="N476" s="142"/>
      <c r="O476" s="139" t="str">
        <f>IFERROR(VLOOKUP($L476,[6]Insumos!$C$2:$F$517,3,FALSE),"")</f>
        <v/>
      </c>
      <c r="P476" s="138" t="e">
        <f>+Tabla1[[#This Row],[Precio Unitario]]*Tabla1[[#This Row],[Cantidad de Insumos]]</f>
        <v>#VALUE!</v>
      </c>
      <c r="Q476" s="140" t="str">
        <f>IFERROR(VLOOKUP($L476,[6]Insumos!$C$2:$F$517,4,FALSE),"")</f>
        <v/>
      </c>
      <c r="R476" s="131"/>
    </row>
    <row r="477" spans="2:18" x14ac:dyDescent="0.25">
      <c r="B477" s="131" t="str">
        <f>IF(Tabla1[[#This Row],[Código_Actividad]]="","",CONCATENATE(Tabla1[[#This Row],[POA]],".",Tabla1[[#This Row],[SRS]],".",Tabla1[[#This Row],[AREA]],".",Tabla1[[#This Row],[TIPO]]))</f>
        <v/>
      </c>
      <c r="C477" s="131" t="str">
        <f>IF(Tabla1[[#This Row],[Código_Actividad]]="","",'[1]Formulario PPGR1'!#REF!)</f>
        <v/>
      </c>
      <c r="D477" s="131" t="str">
        <f>IF(Tabla1[[#This Row],[Código_Actividad]]="","",'[1]Formulario PPGR1'!#REF!)</f>
        <v/>
      </c>
      <c r="E477" s="131" t="str">
        <f>IF(Tabla1[[#This Row],[Código_Actividad]]="","",'[1]Formulario PPGR1'!#REF!)</f>
        <v/>
      </c>
      <c r="F477" s="131" t="str">
        <f>IF(Tabla1[[#This Row],[Código_Actividad]]="","",'[1]Formulario PPGR1'!#REF!)</f>
        <v/>
      </c>
      <c r="G477" s="141"/>
      <c r="H477" s="133" t="str">
        <f>IFERROR(VLOOKUP(Tabla1[[#This Row],[Código_Actividad]],'[1]Formulario PPGR2'!$H$8:$I$1048576,2,FALSE),"")</f>
        <v/>
      </c>
      <c r="I477" s="134" t="str">
        <f>IFERROR(VLOOKUP(Tabla1[[#This Row],[Código_Actividad]],[1]!Tabla2[[Código]:[Total de Acciones ]],15,FALSE),"")</f>
        <v/>
      </c>
      <c r="J477" s="131"/>
      <c r="K477" s="131" t="str">
        <f>IFERROR(VLOOKUP($J477,[5]LSIns!$B$5:$C$45,2,FALSE),"")</f>
        <v/>
      </c>
      <c r="L477" s="133"/>
      <c r="M477" s="131" t="str">
        <f>IFERROR(VLOOKUP($L477,[6]Insumos!$C$2:$F$517,2,FALSE),"")</f>
        <v/>
      </c>
      <c r="N477" s="142"/>
      <c r="O477" s="139" t="str">
        <f>IFERROR(VLOOKUP($L477,[6]Insumos!$C$2:$F$517,3,FALSE),"")</f>
        <v/>
      </c>
      <c r="P477" s="138" t="e">
        <f>+Tabla1[[#This Row],[Precio Unitario]]*Tabla1[[#This Row],[Cantidad de Insumos]]</f>
        <v>#VALUE!</v>
      </c>
      <c r="Q477" s="140" t="str">
        <f>IFERROR(VLOOKUP($L477,[6]Insumos!$C$2:$F$517,4,FALSE),"")</f>
        <v/>
      </c>
      <c r="R477" s="131"/>
    </row>
    <row r="478" spans="2:18" x14ac:dyDescent="0.25">
      <c r="B478" s="131" t="str">
        <f>IF(Tabla1[[#This Row],[Código_Actividad]]="","",CONCATENATE(Tabla1[[#This Row],[POA]],".",Tabla1[[#This Row],[SRS]],".",Tabla1[[#This Row],[AREA]],".",Tabla1[[#This Row],[TIPO]]))</f>
        <v/>
      </c>
      <c r="C478" s="131" t="str">
        <f>IF(Tabla1[[#This Row],[Código_Actividad]]="","",'[1]Formulario PPGR1'!#REF!)</f>
        <v/>
      </c>
      <c r="D478" s="131" t="str">
        <f>IF(Tabla1[[#This Row],[Código_Actividad]]="","",'[1]Formulario PPGR1'!#REF!)</f>
        <v/>
      </c>
      <c r="E478" s="131" t="str">
        <f>IF(Tabla1[[#This Row],[Código_Actividad]]="","",'[1]Formulario PPGR1'!#REF!)</f>
        <v/>
      </c>
      <c r="F478" s="131" t="str">
        <f>IF(Tabla1[[#This Row],[Código_Actividad]]="","",'[1]Formulario PPGR1'!#REF!)</f>
        <v/>
      </c>
      <c r="G478" s="141"/>
      <c r="H478" s="133" t="str">
        <f>IFERROR(VLOOKUP(Tabla1[[#This Row],[Código_Actividad]],'[1]Formulario PPGR2'!$H$8:$I$1048576,2,FALSE),"")</f>
        <v/>
      </c>
      <c r="I478" s="134" t="str">
        <f>IFERROR(VLOOKUP(Tabla1[[#This Row],[Código_Actividad]],[1]!Tabla2[[Código]:[Total de Acciones ]],15,FALSE),"")</f>
        <v/>
      </c>
      <c r="J478" s="131"/>
      <c r="K478" s="131" t="str">
        <f>IFERROR(VLOOKUP($J478,[5]LSIns!$B$5:$C$45,2,FALSE),"")</f>
        <v/>
      </c>
      <c r="L478" s="133"/>
      <c r="M478" s="131" t="str">
        <f>IFERROR(VLOOKUP($L478,[6]Insumos!$C$2:$F$517,2,FALSE),"")</f>
        <v/>
      </c>
      <c r="N478" s="142"/>
      <c r="O478" s="139" t="str">
        <f>IFERROR(VLOOKUP($L478,[6]Insumos!$C$2:$F$517,3,FALSE),"")</f>
        <v/>
      </c>
      <c r="P478" s="138" t="e">
        <f>+Tabla1[[#This Row],[Precio Unitario]]*Tabla1[[#This Row],[Cantidad de Insumos]]</f>
        <v>#VALUE!</v>
      </c>
      <c r="Q478" s="140" t="str">
        <f>IFERROR(VLOOKUP($L478,[6]Insumos!$C$2:$F$517,4,FALSE),"")</f>
        <v/>
      </c>
      <c r="R478" s="131"/>
    </row>
    <row r="479" spans="2:18" x14ac:dyDescent="0.25">
      <c r="B479" s="131" t="str">
        <f>IF(Tabla1[[#This Row],[Código_Actividad]]="","",CONCATENATE(Tabla1[[#This Row],[POA]],".",Tabla1[[#This Row],[SRS]],".",Tabla1[[#This Row],[AREA]],".",Tabla1[[#This Row],[TIPO]]))</f>
        <v/>
      </c>
      <c r="C479" s="131" t="str">
        <f>IF(Tabla1[[#This Row],[Código_Actividad]]="","",'[1]Formulario PPGR1'!#REF!)</f>
        <v/>
      </c>
      <c r="D479" s="131" t="str">
        <f>IF(Tabla1[[#This Row],[Código_Actividad]]="","",'[1]Formulario PPGR1'!#REF!)</f>
        <v/>
      </c>
      <c r="E479" s="131" t="str">
        <f>IF(Tabla1[[#This Row],[Código_Actividad]]="","",'[1]Formulario PPGR1'!#REF!)</f>
        <v/>
      </c>
      <c r="F479" s="131" t="str">
        <f>IF(Tabla1[[#This Row],[Código_Actividad]]="","",'[1]Formulario PPGR1'!#REF!)</f>
        <v/>
      </c>
      <c r="G479" s="141"/>
      <c r="H479" s="133" t="str">
        <f>IFERROR(VLOOKUP(Tabla1[[#This Row],[Código_Actividad]],'[1]Formulario PPGR2'!$H$8:$I$1048576,2,FALSE),"")</f>
        <v/>
      </c>
      <c r="I479" s="134" t="str">
        <f>IFERROR(VLOOKUP(Tabla1[[#This Row],[Código_Actividad]],[1]!Tabla2[[Código]:[Total de Acciones ]],15,FALSE),"")</f>
        <v/>
      </c>
      <c r="J479" s="131"/>
      <c r="K479" s="131" t="str">
        <f>IFERROR(VLOOKUP($J479,[5]LSIns!$B$5:$C$45,2,FALSE),"")</f>
        <v/>
      </c>
      <c r="L479" s="133"/>
      <c r="M479" s="131" t="str">
        <f>IFERROR(VLOOKUP($L479,[6]Insumos!$C$2:$F$517,2,FALSE),"")</f>
        <v/>
      </c>
      <c r="N479" s="142"/>
      <c r="O479" s="139" t="str">
        <f>IFERROR(VLOOKUP($L479,[6]Insumos!$C$2:$F$517,3,FALSE),"")</f>
        <v/>
      </c>
      <c r="P479" s="138" t="e">
        <f>+Tabla1[[#This Row],[Precio Unitario]]*Tabla1[[#This Row],[Cantidad de Insumos]]</f>
        <v>#VALUE!</v>
      </c>
      <c r="Q479" s="140" t="str">
        <f>IFERROR(VLOOKUP($L479,[6]Insumos!$C$2:$F$517,4,FALSE),"")</f>
        <v/>
      </c>
      <c r="R479" s="131"/>
    </row>
    <row r="480" spans="2:18" x14ac:dyDescent="0.25">
      <c r="B480" s="131" t="str">
        <f>IF(Tabla1[[#This Row],[Código_Actividad]]="","",CONCATENATE(Tabla1[[#This Row],[POA]],".",Tabla1[[#This Row],[SRS]],".",Tabla1[[#This Row],[AREA]],".",Tabla1[[#This Row],[TIPO]]))</f>
        <v/>
      </c>
      <c r="C480" s="131" t="str">
        <f>IF(Tabla1[[#This Row],[Código_Actividad]]="","",'[1]Formulario PPGR1'!#REF!)</f>
        <v/>
      </c>
      <c r="D480" s="131" t="str">
        <f>IF(Tabla1[[#This Row],[Código_Actividad]]="","",'[1]Formulario PPGR1'!#REF!)</f>
        <v/>
      </c>
      <c r="E480" s="131" t="str">
        <f>IF(Tabla1[[#This Row],[Código_Actividad]]="","",'[1]Formulario PPGR1'!#REF!)</f>
        <v/>
      </c>
      <c r="F480" s="131" t="str">
        <f>IF(Tabla1[[#This Row],[Código_Actividad]]="","",'[1]Formulario PPGR1'!#REF!)</f>
        <v/>
      </c>
      <c r="G480" s="141"/>
      <c r="H480" s="133" t="str">
        <f>IFERROR(VLOOKUP(Tabla1[[#This Row],[Código_Actividad]],'[1]Formulario PPGR2'!$H$8:$I$1048576,2,FALSE),"")</f>
        <v/>
      </c>
      <c r="I480" s="134" t="str">
        <f>IFERROR(VLOOKUP(Tabla1[[#This Row],[Código_Actividad]],[1]!Tabla2[[Código]:[Total de Acciones ]],15,FALSE),"")</f>
        <v/>
      </c>
      <c r="J480" s="131"/>
      <c r="K480" s="131" t="str">
        <f>IFERROR(VLOOKUP($J480,[5]LSIns!$B$5:$C$45,2,FALSE),"")</f>
        <v/>
      </c>
      <c r="L480" s="133"/>
      <c r="M480" s="131" t="str">
        <f>IFERROR(VLOOKUP($L480,[6]Insumos!$C$2:$F$517,2,FALSE),"")</f>
        <v/>
      </c>
      <c r="N480" s="142"/>
      <c r="O480" s="139" t="str">
        <f>IFERROR(VLOOKUP($L480,[6]Insumos!$C$2:$F$517,3,FALSE),"")</f>
        <v/>
      </c>
      <c r="P480" s="138" t="e">
        <f>+Tabla1[[#This Row],[Precio Unitario]]*Tabla1[[#This Row],[Cantidad de Insumos]]</f>
        <v>#VALUE!</v>
      </c>
      <c r="Q480" s="140" t="str">
        <f>IFERROR(VLOOKUP($L480,[6]Insumos!$C$2:$F$517,4,FALSE),"")</f>
        <v/>
      </c>
      <c r="R480" s="131"/>
    </row>
    <row r="481" spans="2:18" x14ac:dyDescent="0.25">
      <c r="B481" s="131" t="str">
        <f>IF(Tabla1[[#This Row],[Código_Actividad]]="","",CONCATENATE(Tabla1[[#This Row],[POA]],".",Tabla1[[#This Row],[SRS]],".",Tabla1[[#This Row],[AREA]],".",Tabla1[[#This Row],[TIPO]]))</f>
        <v/>
      </c>
      <c r="C481" s="131" t="str">
        <f>IF(Tabla1[[#This Row],[Código_Actividad]]="","",'[1]Formulario PPGR1'!#REF!)</f>
        <v/>
      </c>
      <c r="D481" s="131" t="str">
        <f>IF(Tabla1[[#This Row],[Código_Actividad]]="","",'[1]Formulario PPGR1'!#REF!)</f>
        <v/>
      </c>
      <c r="E481" s="131" t="str">
        <f>IF(Tabla1[[#This Row],[Código_Actividad]]="","",'[1]Formulario PPGR1'!#REF!)</f>
        <v/>
      </c>
      <c r="F481" s="131" t="str">
        <f>IF(Tabla1[[#This Row],[Código_Actividad]]="","",'[1]Formulario PPGR1'!#REF!)</f>
        <v/>
      </c>
      <c r="G481" s="141"/>
      <c r="H481" s="133" t="str">
        <f>IFERROR(VLOOKUP(Tabla1[[#This Row],[Código_Actividad]],'[1]Formulario PPGR2'!$H$8:$I$1048576,2,FALSE),"")</f>
        <v/>
      </c>
      <c r="I481" s="134" t="str">
        <f>IFERROR(VLOOKUP(Tabla1[[#This Row],[Código_Actividad]],[1]!Tabla2[[Código]:[Total de Acciones ]],15,FALSE),"")</f>
        <v/>
      </c>
      <c r="J481" s="131"/>
      <c r="K481" s="131" t="str">
        <f>IFERROR(VLOOKUP($J481,[5]LSIns!$B$5:$C$45,2,FALSE),"")</f>
        <v/>
      </c>
      <c r="L481" s="133"/>
      <c r="M481" s="131" t="str">
        <f>IFERROR(VLOOKUP($L481,[6]Insumos!$C$2:$F$517,2,FALSE),"")</f>
        <v/>
      </c>
      <c r="N481" s="142"/>
      <c r="O481" s="139" t="str">
        <f>IFERROR(VLOOKUP($L481,[6]Insumos!$C$2:$F$517,3,FALSE),"")</f>
        <v/>
      </c>
      <c r="P481" s="138" t="e">
        <f>+Tabla1[[#This Row],[Precio Unitario]]*Tabla1[[#This Row],[Cantidad de Insumos]]</f>
        <v>#VALUE!</v>
      </c>
      <c r="Q481" s="140" t="str">
        <f>IFERROR(VLOOKUP($L481,[6]Insumos!$C$2:$F$517,4,FALSE),"")</f>
        <v/>
      </c>
      <c r="R481" s="131"/>
    </row>
    <row r="482" spans="2:18" x14ac:dyDescent="0.25">
      <c r="B482" s="131" t="str">
        <f>IF(Tabla1[[#This Row],[Código_Actividad]]="","",CONCATENATE(Tabla1[[#This Row],[POA]],".",Tabla1[[#This Row],[SRS]],".",Tabla1[[#This Row],[AREA]],".",Tabla1[[#This Row],[TIPO]]))</f>
        <v/>
      </c>
      <c r="C482" s="131" t="str">
        <f>IF(Tabla1[[#This Row],[Código_Actividad]]="","",'[1]Formulario PPGR1'!#REF!)</f>
        <v/>
      </c>
      <c r="D482" s="131" t="str">
        <f>IF(Tabla1[[#This Row],[Código_Actividad]]="","",'[1]Formulario PPGR1'!#REF!)</f>
        <v/>
      </c>
      <c r="E482" s="131" t="str">
        <f>IF(Tabla1[[#This Row],[Código_Actividad]]="","",'[1]Formulario PPGR1'!#REF!)</f>
        <v/>
      </c>
      <c r="F482" s="131" t="str">
        <f>IF(Tabla1[[#This Row],[Código_Actividad]]="","",'[1]Formulario PPGR1'!#REF!)</f>
        <v/>
      </c>
      <c r="G482" s="141"/>
      <c r="H482" s="133" t="str">
        <f>IFERROR(VLOOKUP(Tabla1[[#This Row],[Código_Actividad]],'[1]Formulario PPGR2'!$H$8:$I$1048576,2,FALSE),"")</f>
        <v/>
      </c>
      <c r="I482" s="134" t="str">
        <f>IFERROR(VLOOKUP(Tabla1[[#This Row],[Código_Actividad]],[1]!Tabla2[[Código]:[Total de Acciones ]],15,FALSE),"")</f>
        <v/>
      </c>
      <c r="J482" s="131"/>
      <c r="K482" s="131" t="str">
        <f>IFERROR(VLOOKUP($J482,[5]LSIns!$B$5:$C$45,2,FALSE),"")</f>
        <v/>
      </c>
      <c r="L482" s="133"/>
      <c r="M482" s="131" t="str">
        <f>IFERROR(VLOOKUP($L482,[6]Insumos!$C$2:$F$517,2,FALSE),"")</f>
        <v/>
      </c>
      <c r="N482" s="142"/>
      <c r="O482" s="139" t="str">
        <f>IFERROR(VLOOKUP($L482,[6]Insumos!$C$2:$F$517,3,FALSE),"")</f>
        <v/>
      </c>
      <c r="P482" s="138" t="e">
        <f>+Tabla1[[#This Row],[Precio Unitario]]*Tabla1[[#This Row],[Cantidad de Insumos]]</f>
        <v>#VALUE!</v>
      </c>
      <c r="Q482" s="140" t="str">
        <f>IFERROR(VLOOKUP($L482,[6]Insumos!$C$2:$F$517,4,FALSE),"")</f>
        <v/>
      </c>
      <c r="R482" s="131"/>
    </row>
    <row r="483" spans="2:18" x14ac:dyDescent="0.25">
      <c r="B483" s="131" t="str">
        <f>IF(Tabla1[[#This Row],[Código_Actividad]]="","",CONCATENATE(Tabla1[[#This Row],[POA]],".",Tabla1[[#This Row],[SRS]],".",Tabla1[[#This Row],[AREA]],".",Tabla1[[#This Row],[TIPO]]))</f>
        <v/>
      </c>
      <c r="C483" s="131" t="str">
        <f>IF(Tabla1[[#This Row],[Código_Actividad]]="","",'[1]Formulario PPGR1'!#REF!)</f>
        <v/>
      </c>
      <c r="D483" s="131" t="str">
        <f>IF(Tabla1[[#This Row],[Código_Actividad]]="","",'[1]Formulario PPGR1'!#REF!)</f>
        <v/>
      </c>
      <c r="E483" s="131" t="str">
        <f>IF(Tabla1[[#This Row],[Código_Actividad]]="","",'[1]Formulario PPGR1'!#REF!)</f>
        <v/>
      </c>
      <c r="F483" s="131" t="str">
        <f>IF(Tabla1[[#This Row],[Código_Actividad]]="","",'[1]Formulario PPGR1'!#REF!)</f>
        <v/>
      </c>
      <c r="G483" s="141"/>
      <c r="H483" s="133" t="str">
        <f>IFERROR(VLOOKUP(Tabla1[[#This Row],[Código_Actividad]],'[1]Formulario PPGR2'!$H$8:$I$1048576,2,FALSE),"")</f>
        <v/>
      </c>
      <c r="I483" s="134" t="str">
        <f>IFERROR(VLOOKUP(Tabla1[[#This Row],[Código_Actividad]],[1]!Tabla2[[Código]:[Total de Acciones ]],15,FALSE),"")</f>
        <v/>
      </c>
      <c r="J483" s="131"/>
      <c r="K483" s="131" t="str">
        <f>IFERROR(VLOOKUP($J483,[5]LSIns!$B$5:$C$45,2,FALSE),"")</f>
        <v/>
      </c>
      <c r="L483" s="133"/>
      <c r="M483" s="131" t="str">
        <f>IFERROR(VLOOKUP($L483,[6]Insumos!$C$2:$F$517,2,FALSE),"")</f>
        <v/>
      </c>
      <c r="N483" s="142"/>
      <c r="O483" s="139" t="str">
        <f>IFERROR(VLOOKUP($L483,[6]Insumos!$C$2:$F$517,3,FALSE),"")</f>
        <v/>
      </c>
      <c r="P483" s="138" t="e">
        <f>+Tabla1[[#This Row],[Precio Unitario]]*Tabla1[[#This Row],[Cantidad de Insumos]]</f>
        <v>#VALUE!</v>
      </c>
      <c r="Q483" s="140" t="str">
        <f>IFERROR(VLOOKUP($L483,[6]Insumos!$C$2:$F$517,4,FALSE),"")</f>
        <v/>
      </c>
      <c r="R483" s="131"/>
    </row>
    <row r="484" spans="2:18" x14ac:dyDescent="0.25">
      <c r="B484" s="131" t="str">
        <f>IF(Tabla1[[#This Row],[Código_Actividad]]="","",CONCATENATE(Tabla1[[#This Row],[POA]],".",Tabla1[[#This Row],[SRS]],".",Tabla1[[#This Row],[AREA]],".",Tabla1[[#This Row],[TIPO]]))</f>
        <v/>
      </c>
      <c r="C484" s="131" t="str">
        <f>IF(Tabla1[[#This Row],[Código_Actividad]]="","",'[1]Formulario PPGR1'!#REF!)</f>
        <v/>
      </c>
      <c r="D484" s="131" t="str">
        <f>IF(Tabla1[[#This Row],[Código_Actividad]]="","",'[1]Formulario PPGR1'!#REF!)</f>
        <v/>
      </c>
      <c r="E484" s="131" t="str">
        <f>IF(Tabla1[[#This Row],[Código_Actividad]]="","",'[1]Formulario PPGR1'!#REF!)</f>
        <v/>
      </c>
      <c r="F484" s="131" t="str">
        <f>IF(Tabla1[[#This Row],[Código_Actividad]]="","",'[1]Formulario PPGR1'!#REF!)</f>
        <v/>
      </c>
      <c r="G484" s="141"/>
      <c r="H484" s="133" t="str">
        <f>IFERROR(VLOOKUP(Tabla1[[#This Row],[Código_Actividad]],'[1]Formulario PPGR2'!$H$8:$I$1048576,2,FALSE),"")</f>
        <v/>
      </c>
      <c r="I484" s="134" t="str">
        <f>IFERROR(VLOOKUP(Tabla1[[#This Row],[Código_Actividad]],[1]!Tabla2[[Código]:[Total de Acciones ]],15,FALSE),"")</f>
        <v/>
      </c>
      <c r="J484" s="131"/>
      <c r="K484" s="131" t="str">
        <f>IFERROR(VLOOKUP($J484,[5]LSIns!$B$5:$C$45,2,FALSE),"")</f>
        <v/>
      </c>
      <c r="L484" s="133"/>
      <c r="M484" s="131" t="str">
        <f>IFERROR(VLOOKUP($L484,[6]Insumos!$C$2:$F$517,2,FALSE),"")</f>
        <v/>
      </c>
      <c r="N484" s="142"/>
      <c r="O484" s="139" t="str">
        <f>IFERROR(VLOOKUP($L484,[6]Insumos!$C$2:$F$517,3,FALSE),"")</f>
        <v/>
      </c>
      <c r="P484" s="138" t="e">
        <f>+Tabla1[[#This Row],[Precio Unitario]]*Tabla1[[#This Row],[Cantidad de Insumos]]</f>
        <v>#VALUE!</v>
      </c>
      <c r="Q484" s="140" t="str">
        <f>IFERROR(VLOOKUP($L484,[6]Insumos!$C$2:$F$517,4,FALSE),"")</f>
        <v/>
      </c>
      <c r="R484" s="131"/>
    </row>
    <row r="485" spans="2:18" x14ac:dyDescent="0.25">
      <c r="B485" s="131" t="str">
        <f>IF(Tabla1[[#This Row],[Código_Actividad]]="","",CONCATENATE(Tabla1[[#This Row],[POA]],".",Tabla1[[#This Row],[SRS]],".",Tabla1[[#This Row],[AREA]],".",Tabla1[[#This Row],[TIPO]]))</f>
        <v/>
      </c>
      <c r="C485" s="131" t="str">
        <f>IF(Tabla1[[#This Row],[Código_Actividad]]="","",'[1]Formulario PPGR1'!#REF!)</f>
        <v/>
      </c>
      <c r="D485" s="131" t="str">
        <f>IF(Tabla1[[#This Row],[Código_Actividad]]="","",'[1]Formulario PPGR1'!#REF!)</f>
        <v/>
      </c>
      <c r="E485" s="131" t="str">
        <f>IF(Tabla1[[#This Row],[Código_Actividad]]="","",'[1]Formulario PPGR1'!#REF!)</f>
        <v/>
      </c>
      <c r="F485" s="131" t="str">
        <f>IF(Tabla1[[#This Row],[Código_Actividad]]="","",'[1]Formulario PPGR1'!#REF!)</f>
        <v/>
      </c>
      <c r="G485" s="141"/>
      <c r="H485" s="133" t="str">
        <f>IFERROR(VLOOKUP(Tabla1[[#This Row],[Código_Actividad]],'[1]Formulario PPGR2'!$H$8:$I$1048576,2,FALSE),"")</f>
        <v/>
      </c>
      <c r="I485" s="134" t="str">
        <f>IFERROR(VLOOKUP(Tabla1[[#This Row],[Código_Actividad]],[1]!Tabla2[[Código]:[Total de Acciones ]],15,FALSE),"")</f>
        <v/>
      </c>
      <c r="J485" s="131"/>
      <c r="K485" s="131" t="str">
        <f>IFERROR(VLOOKUP($J485,[5]LSIns!$B$5:$C$45,2,FALSE),"")</f>
        <v/>
      </c>
      <c r="L485" s="133"/>
      <c r="M485" s="131" t="str">
        <f>IFERROR(VLOOKUP($L485,[6]Insumos!$C$2:$F$517,2,FALSE),"")</f>
        <v/>
      </c>
      <c r="N485" s="142"/>
      <c r="O485" s="139" t="str">
        <f>IFERROR(VLOOKUP($L485,[6]Insumos!$C$2:$F$517,3,FALSE),"")</f>
        <v/>
      </c>
      <c r="P485" s="138" t="e">
        <f>+Tabla1[[#This Row],[Precio Unitario]]*Tabla1[[#This Row],[Cantidad de Insumos]]</f>
        <v>#VALUE!</v>
      </c>
      <c r="Q485" s="140" t="str">
        <f>IFERROR(VLOOKUP($L485,[6]Insumos!$C$2:$F$517,4,FALSE),"")</f>
        <v/>
      </c>
      <c r="R485" s="131"/>
    </row>
    <row r="486" spans="2:18" x14ac:dyDescent="0.25">
      <c r="B486" s="131" t="str">
        <f>IF(Tabla1[[#This Row],[Código_Actividad]]="","",CONCATENATE(Tabla1[[#This Row],[POA]],".",Tabla1[[#This Row],[SRS]],".",Tabla1[[#This Row],[AREA]],".",Tabla1[[#This Row],[TIPO]]))</f>
        <v/>
      </c>
      <c r="C486" s="131" t="str">
        <f>IF(Tabla1[[#This Row],[Código_Actividad]]="","",'[1]Formulario PPGR1'!#REF!)</f>
        <v/>
      </c>
      <c r="D486" s="131" t="str">
        <f>IF(Tabla1[[#This Row],[Código_Actividad]]="","",'[1]Formulario PPGR1'!#REF!)</f>
        <v/>
      </c>
      <c r="E486" s="131" t="str">
        <f>IF(Tabla1[[#This Row],[Código_Actividad]]="","",'[1]Formulario PPGR1'!#REF!)</f>
        <v/>
      </c>
      <c r="F486" s="131" t="str">
        <f>IF(Tabla1[[#This Row],[Código_Actividad]]="","",'[1]Formulario PPGR1'!#REF!)</f>
        <v/>
      </c>
      <c r="G486" s="141"/>
      <c r="H486" s="133" t="str">
        <f>IFERROR(VLOOKUP(Tabla1[[#This Row],[Código_Actividad]],'[1]Formulario PPGR2'!$H$8:$I$1048576,2,FALSE),"")</f>
        <v/>
      </c>
      <c r="I486" s="134" t="str">
        <f>IFERROR(VLOOKUP(Tabla1[[#This Row],[Código_Actividad]],[1]!Tabla2[[Código]:[Total de Acciones ]],15,FALSE),"")</f>
        <v/>
      </c>
      <c r="J486" s="131"/>
      <c r="K486" s="131" t="str">
        <f>IFERROR(VLOOKUP($J486,[5]LSIns!$B$5:$C$45,2,FALSE),"")</f>
        <v/>
      </c>
      <c r="L486" s="133"/>
      <c r="M486" s="131" t="str">
        <f>IFERROR(VLOOKUP($L486,[6]Insumos!$C$2:$F$517,2,FALSE),"")</f>
        <v/>
      </c>
      <c r="N486" s="142"/>
      <c r="O486" s="139" t="str">
        <f>IFERROR(VLOOKUP($L486,[6]Insumos!$C$2:$F$517,3,FALSE),"")</f>
        <v/>
      </c>
      <c r="P486" s="138" t="e">
        <f>+Tabla1[[#This Row],[Precio Unitario]]*Tabla1[[#This Row],[Cantidad de Insumos]]</f>
        <v>#VALUE!</v>
      </c>
      <c r="Q486" s="140" t="str">
        <f>IFERROR(VLOOKUP($L486,[6]Insumos!$C$2:$F$517,4,FALSE),"")</f>
        <v/>
      </c>
      <c r="R486" s="131"/>
    </row>
    <row r="487" spans="2:18" x14ac:dyDescent="0.25">
      <c r="B487" s="131" t="str">
        <f>IF(Tabla1[[#This Row],[Código_Actividad]]="","",CONCATENATE(Tabla1[[#This Row],[POA]],".",Tabla1[[#This Row],[SRS]],".",Tabla1[[#This Row],[AREA]],".",Tabla1[[#This Row],[TIPO]]))</f>
        <v/>
      </c>
      <c r="C487" s="131" t="str">
        <f>IF(Tabla1[[#This Row],[Código_Actividad]]="","",'[1]Formulario PPGR1'!#REF!)</f>
        <v/>
      </c>
      <c r="D487" s="131" t="str">
        <f>IF(Tabla1[[#This Row],[Código_Actividad]]="","",'[1]Formulario PPGR1'!#REF!)</f>
        <v/>
      </c>
      <c r="E487" s="131" t="str">
        <f>IF(Tabla1[[#This Row],[Código_Actividad]]="","",'[1]Formulario PPGR1'!#REF!)</f>
        <v/>
      </c>
      <c r="F487" s="131" t="str">
        <f>IF(Tabla1[[#This Row],[Código_Actividad]]="","",'[1]Formulario PPGR1'!#REF!)</f>
        <v/>
      </c>
      <c r="G487" s="141"/>
      <c r="H487" s="133" t="str">
        <f>IFERROR(VLOOKUP(Tabla1[[#This Row],[Código_Actividad]],'[1]Formulario PPGR2'!$H$8:$I$1048576,2,FALSE),"")</f>
        <v/>
      </c>
      <c r="I487" s="134" t="str">
        <f>IFERROR(VLOOKUP(Tabla1[[#This Row],[Código_Actividad]],[1]!Tabla2[[Código]:[Total de Acciones ]],15,FALSE),"")</f>
        <v/>
      </c>
      <c r="J487" s="131"/>
      <c r="K487" s="131" t="str">
        <f>IFERROR(VLOOKUP($J487,[5]LSIns!$B$5:$C$45,2,FALSE),"")</f>
        <v/>
      </c>
      <c r="L487" s="133"/>
      <c r="M487" s="131" t="str">
        <f>IFERROR(VLOOKUP($L487,[6]Insumos!$C$2:$F$517,2,FALSE),"")</f>
        <v/>
      </c>
      <c r="N487" s="142"/>
      <c r="O487" s="139" t="str">
        <f>IFERROR(VLOOKUP($L487,[6]Insumos!$C$2:$F$517,3,FALSE),"")</f>
        <v/>
      </c>
      <c r="P487" s="138" t="e">
        <f>+Tabla1[[#This Row],[Precio Unitario]]*Tabla1[[#This Row],[Cantidad de Insumos]]</f>
        <v>#VALUE!</v>
      </c>
      <c r="Q487" s="140" t="str">
        <f>IFERROR(VLOOKUP($L487,[6]Insumos!$C$2:$F$517,4,FALSE),"")</f>
        <v/>
      </c>
      <c r="R487" s="131"/>
    </row>
    <row r="488" spans="2:18" x14ac:dyDescent="0.25">
      <c r="B488" s="131" t="str">
        <f>IF(Tabla1[[#This Row],[Código_Actividad]]="","",CONCATENATE(Tabla1[[#This Row],[POA]],".",Tabla1[[#This Row],[SRS]],".",Tabla1[[#This Row],[AREA]],".",Tabla1[[#This Row],[TIPO]]))</f>
        <v/>
      </c>
      <c r="C488" s="131" t="str">
        <f>IF(Tabla1[[#This Row],[Código_Actividad]]="","",'[1]Formulario PPGR1'!#REF!)</f>
        <v/>
      </c>
      <c r="D488" s="131" t="str">
        <f>IF(Tabla1[[#This Row],[Código_Actividad]]="","",'[1]Formulario PPGR1'!#REF!)</f>
        <v/>
      </c>
      <c r="E488" s="131" t="str">
        <f>IF(Tabla1[[#This Row],[Código_Actividad]]="","",'[1]Formulario PPGR1'!#REF!)</f>
        <v/>
      </c>
      <c r="F488" s="131" t="str">
        <f>IF(Tabla1[[#This Row],[Código_Actividad]]="","",'[1]Formulario PPGR1'!#REF!)</f>
        <v/>
      </c>
      <c r="G488" s="141"/>
      <c r="H488" s="133" t="str">
        <f>IFERROR(VLOOKUP(Tabla1[[#This Row],[Código_Actividad]],'[1]Formulario PPGR2'!$H$8:$I$1048576,2,FALSE),"")</f>
        <v/>
      </c>
      <c r="I488" s="134" t="str">
        <f>IFERROR(VLOOKUP(Tabla1[[#This Row],[Código_Actividad]],[1]!Tabla2[[Código]:[Total de Acciones ]],15,FALSE),"")</f>
        <v/>
      </c>
      <c r="J488" s="131"/>
      <c r="K488" s="131" t="str">
        <f>IFERROR(VLOOKUP($J488,[5]LSIns!$B$5:$C$45,2,FALSE),"")</f>
        <v/>
      </c>
      <c r="L488" s="133"/>
      <c r="M488" s="131" t="str">
        <f>IFERROR(VLOOKUP($L488,[6]Insumos!$C$2:$F$517,2,FALSE),"")</f>
        <v/>
      </c>
      <c r="N488" s="142"/>
      <c r="O488" s="139" t="str">
        <f>IFERROR(VLOOKUP($L488,[6]Insumos!$C$2:$F$517,3,FALSE),"")</f>
        <v/>
      </c>
      <c r="P488" s="138" t="e">
        <f>+Tabla1[[#This Row],[Precio Unitario]]*Tabla1[[#This Row],[Cantidad de Insumos]]</f>
        <v>#VALUE!</v>
      </c>
      <c r="Q488" s="140" t="str">
        <f>IFERROR(VLOOKUP($L488,[6]Insumos!$C$2:$F$517,4,FALSE),"")</f>
        <v/>
      </c>
      <c r="R488" s="131"/>
    </row>
    <row r="489" spans="2:18" x14ac:dyDescent="0.25">
      <c r="B489" s="131" t="str">
        <f>IF(Tabla1[[#This Row],[Código_Actividad]]="","",CONCATENATE(Tabla1[[#This Row],[POA]],".",Tabla1[[#This Row],[SRS]],".",Tabla1[[#This Row],[AREA]],".",Tabla1[[#This Row],[TIPO]]))</f>
        <v/>
      </c>
      <c r="C489" s="131" t="str">
        <f>IF(Tabla1[[#This Row],[Código_Actividad]]="","",'[1]Formulario PPGR1'!#REF!)</f>
        <v/>
      </c>
      <c r="D489" s="131" t="str">
        <f>IF(Tabla1[[#This Row],[Código_Actividad]]="","",'[1]Formulario PPGR1'!#REF!)</f>
        <v/>
      </c>
      <c r="E489" s="131" t="str">
        <f>IF(Tabla1[[#This Row],[Código_Actividad]]="","",'[1]Formulario PPGR1'!#REF!)</f>
        <v/>
      </c>
      <c r="F489" s="131" t="str">
        <f>IF(Tabla1[[#This Row],[Código_Actividad]]="","",'[1]Formulario PPGR1'!#REF!)</f>
        <v/>
      </c>
      <c r="G489" s="141"/>
      <c r="H489" s="133" t="str">
        <f>IFERROR(VLOOKUP(Tabla1[[#This Row],[Código_Actividad]],'[1]Formulario PPGR2'!$H$8:$I$1048576,2,FALSE),"")</f>
        <v/>
      </c>
      <c r="I489" s="134" t="str">
        <f>IFERROR(VLOOKUP(Tabla1[[#This Row],[Código_Actividad]],[1]!Tabla2[[Código]:[Total de Acciones ]],15,FALSE),"")</f>
        <v/>
      </c>
      <c r="J489" s="131"/>
      <c r="K489" s="131" t="str">
        <f>IFERROR(VLOOKUP($J489,[5]LSIns!$B$5:$C$45,2,FALSE),"")</f>
        <v/>
      </c>
      <c r="L489" s="133"/>
      <c r="M489" s="131" t="str">
        <f>IFERROR(VLOOKUP($L489,[6]Insumos!$C$2:$F$517,2,FALSE),"")</f>
        <v/>
      </c>
      <c r="N489" s="142"/>
      <c r="O489" s="139" t="str">
        <f>IFERROR(VLOOKUP($L489,[6]Insumos!$C$2:$F$517,3,FALSE),"")</f>
        <v/>
      </c>
      <c r="P489" s="138" t="e">
        <f>+Tabla1[[#This Row],[Precio Unitario]]*Tabla1[[#This Row],[Cantidad de Insumos]]</f>
        <v>#VALUE!</v>
      </c>
      <c r="Q489" s="140" t="str">
        <f>IFERROR(VLOOKUP($L489,[6]Insumos!$C$2:$F$517,4,FALSE),"")</f>
        <v/>
      </c>
      <c r="R489" s="131"/>
    </row>
    <row r="490" spans="2:18" x14ac:dyDescent="0.25">
      <c r="B490" s="131" t="str">
        <f>IF(Tabla1[[#This Row],[Código_Actividad]]="","",CONCATENATE(Tabla1[[#This Row],[POA]],".",Tabla1[[#This Row],[SRS]],".",Tabla1[[#This Row],[AREA]],".",Tabla1[[#This Row],[TIPO]]))</f>
        <v/>
      </c>
      <c r="C490" s="131" t="str">
        <f>IF(Tabla1[[#This Row],[Código_Actividad]]="","",'[1]Formulario PPGR1'!#REF!)</f>
        <v/>
      </c>
      <c r="D490" s="131" t="str">
        <f>IF(Tabla1[[#This Row],[Código_Actividad]]="","",'[1]Formulario PPGR1'!#REF!)</f>
        <v/>
      </c>
      <c r="E490" s="131" t="str">
        <f>IF(Tabla1[[#This Row],[Código_Actividad]]="","",'[1]Formulario PPGR1'!#REF!)</f>
        <v/>
      </c>
      <c r="F490" s="131" t="str">
        <f>IF(Tabla1[[#This Row],[Código_Actividad]]="","",'[1]Formulario PPGR1'!#REF!)</f>
        <v/>
      </c>
      <c r="G490" s="141"/>
      <c r="H490" s="133" t="str">
        <f>IFERROR(VLOOKUP(Tabla1[[#This Row],[Código_Actividad]],'[1]Formulario PPGR2'!$H$8:$I$1048576,2,FALSE),"")</f>
        <v/>
      </c>
      <c r="I490" s="134" t="str">
        <f>IFERROR(VLOOKUP(Tabla1[[#This Row],[Código_Actividad]],[1]!Tabla2[[Código]:[Total de Acciones ]],15,FALSE),"")</f>
        <v/>
      </c>
      <c r="J490" s="131"/>
      <c r="K490" s="131" t="str">
        <f>IFERROR(VLOOKUP($J490,[5]LSIns!$B$5:$C$45,2,FALSE),"")</f>
        <v/>
      </c>
      <c r="L490" s="133"/>
      <c r="M490" s="131" t="str">
        <f>IFERROR(VLOOKUP($L490,[6]Insumos!$C$2:$F$517,2,FALSE),"")</f>
        <v/>
      </c>
      <c r="N490" s="142"/>
      <c r="O490" s="139" t="str">
        <f>IFERROR(VLOOKUP($L490,[6]Insumos!$C$2:$F$517,3,FALSE),"")</f>
        <v/>
      </c>
      <c r="P490" s="138" t="e">
        <f>+Tabla1[[#This Row],[Precio Unitario]]*Tabla1[[#This Row],[Cantidad de Insumos]]</f>
        <v>#VALUE!</v>
      </c>
      <c r="Q490" s="140" t="str">
        <f>IFERROR(VLOOKUP($L490,[6]Insumos!$C$2:$F$517,4,FALSE),"")</f>
        <v/>
      </c>
      <c r="R490" s="131"/>
    </row>
    <row r="491" spans="2:18" x14ac:dyDescent="0.25">
      <c r="B491" s="131" t="str">
        <f>IF(Tabla1[[#This Row],[Código_Actividad]]="","",CONCATENATE(Tabla1[[#This Row],[POA]],".",Tabla1[[#This Row],[SRS]],".",Tabla1[[#This Row],[AREA]],".",Tabla1[[#This Row],[TIPO]]))</f>
        <v/>
      </c>
      <c r="C491" s="131" t="str">
        <f>IF(Tabla1[[#This Row],[Código_Actividad]]="","",'[1]Formulario PPGR1'!#REF!)</f>
        <v/>
      </c>
      <c r="D491" s="131" t="str">
        <f>IF(Tabla1[[#This Row],[Código_Actividad]]="","",'[1]Formulario PPGR1'!#REF!)</f>
        <v/>
      </c>
      <c r="E491" s="131" t="str">
        <f>IF(Tabla1[[#This Row],[Código_Actividad]]="","",'[1]Formulario PPGR1'!#REF!)</f>
        <v/>
      </c>
      <c r="F491" s="131" t="str">
        <f>IF(Tabla1[[#This Row],[Código_Actividad]]="","",'[1]Formulario PPGR1'!#REF!)</f>
        <v/>
      </c>
      <c r="G491" s="141"/>
      <c r="H491" s="133" t="str">
        <f>IFERROR(VLOOKUP(Tabla1[[#This Row],[Código_Actividad]],'[1]Formulario PPGR2'!$H$8:$I$1048576,2,FALSE),"")</f>
        <v/>
      </c>
      <c r="I491" s="134" t="str">
        <f>IFERROR(VLOOKUP(Tabla1[[#This Row],[Código_Actividad]],[1]!Tabla2[[Código]:[Total de Acciones ]],15,FALSE),"")</f>
        <v/>
      </c>
      <c r="J491" s="131"/>
      <c r="K491" s="131" t="str">
        <f>IFERROR(VLOOKUP($J491,[5]LSIns!$B$5:$C$45,2,FALSE),"")</f>
        <v/>
      </c>
      <c r="L491" s="133"/>
      <c r="M491" s="131" t="str">
        <f>IFERROR(VLOOKUP($L491,[6]Insumos!$C$2:$F$517,2,FALSE),"")</f>
        <v/>
      </c>
      <c r="N491" s="142"/>
      <c r="O491" s="139" t="str">
        <f>IFERROR(VLOOKUP($L491,[6]Insumos!$C$2:$F$517,3,FALSE),"")</f>
        <v/>
      </c>
      <c r="P491" s="138" t="e">
        <f>+Tabla1[[#This Row],[Precio Unitario]]*Tabla1[[#This Row],[Cantidad de Insumos]]</f>
        <v>#VALUE!</v>
      </c>
      <c r="Q491" s="140" t="str">
        <f>IFERROR(VLOOKUP($L491,[6]Insumos!$C$2:$F$517,4,FALSE),"")</f>
        <v/>
      </c>
      <c r="R491" s="131"/>
    </row>
    <row r="492" spans="2:18" x14ac:dyDescent="0.25">
      <c r="B492" s="131" t="str">
        <f>IF(Tabla1[[#This Row],[Código_Actividad]]="","",CONCATENATE(Tabla1[[#This Row],[POA]],".",Tabla1[[#This Row],[SRS]],".",Tabla1[[#This Row],[AREA]],".",Tabla1[[#This Row],[TIPO]]))</f>
        <v/>
      </c>
      <c r="C492" s="131" t="str">
        <f>IF(Tabla1[[#This Row],[Código_Actividad]]="","",'[1]Formulario PPGR1'!#REF!)</f>
        <v/>
      </c>
      <c r="D492" s="131" t="str">
        <f>IF(Tabla1[[#This Row],[Código_Actividad]]="","",'[1]Formulario PPGR1'!#REF!)</f>
        <v/>
      </c>
      <c r="E492" s="131" t="str">
        <f>IF(Tabla1[[#This Row],[Código_Actividad]]="","",'[1]Formulario PPGR1'!#REF!)</f>
        <v/>
      </c>
      <c r="F492" s="131" t="str">
        <f>IF(Tabla1[[#This Row],[Código_Actividad]]="","",'[1]Formulario PPGR1'!#REF!)</f>
        <v/>
      </c>
      <c r="G492" s="141"/>
      <c r="H492" s="133" t="str">
        <f>IFERROR(VLOOKUP(Tabla1[[#This Row],[Código_Actividad]],'[1]Formulario PPGR2'!$H$8:$I$1048576,2,FALSE),"")</f>
        <v/>
      </c>
      <c r="I492" s="134" t="str">
        <f>IFERROR(VLOOKUP(Tabla1[[#This Row],[Código_Actividad]],[1]!Tabla2[[Código]:[Total de Acciones ]],15,FALSE),"")</f>
        <v/>
      </c>
      <c r="J492" s="131"/>
      <c r="K492" s="131" t="str">
        <f>IFERROR(VLOOKUP($J492,[5]LSIns!$B$5:$C$45,2,FALSE),"")</f>
        <v/>
      </c>
      <c r="L492" s="133"/>
      <c r="M492" s="131" t="str">
        <f>IFERROR(VLOOKUP($L492,[6]Insumos!$C$2:$F$517,2,FALSE),"")</f>
        <v/>
      </c>
      <c r="N492" s="142"/>
      <c r="O492" s="139" t="str">
        <f>IFERROR(VLOOKUP($L492,[6]Insumos!$C$2:$F$517,3,FALSE),"")</f>
        <v/>
      </c>
      <c r="P492" s="138" t="e">
        <f>+Tabla1[[#This Row],[Precio Unitario]]*Tabla1[[#This Row],[Cantidad de Insumos]]</f>
        <v>#VALUE!</v>
      </c>
      <c r="Q492" s="140" t="str">
        <f>IFERROR(VLOOKUP($L492,[6]Insumos!$C$2:$F$517,4,FALSE),"")</f>
        <v/>
      </c>
      <c r="R492" s="131"/>
    </row>
    <row r="493" spans="2:18" x14ac:dyDescent="0.25">
      <c r="B493" s="131" t="str">
        <f>IF(Tabla1[[#This Row],[Código_Actividad]]="","",CONCATENATE(Tabla1[[#This Row],[POA]],".",Tabla1[[#This Row],[SRS]],".",Tabla1[[#This Row],[AREA]],".",Tabla1[[#This Row],[TIPO]]))</f>
        <v/>
      </c>
      <c r="C493" s="131" t="str">
        <f>IF(Tabla1[[#This Row],[Código_Actividad]]="","",'[1]Formulario PPGR1'!#REF!)</f>
        <v/>
      </c>
      <c r="D493" s="131" t="str">
        <f>IF(Tabla1[[#This Row],[Código_Actividad]]="","",'[1]Formulario PPGR1'!#REF!)</f>
        <v/>
      </c>
      <c r="E493" s="131" t="str">
        <f>IF(Tabla1[[#This Row],[Código_Actividad]]="","",'[1]Formulario PPGR1'!#REF!)</f>
        <v/>
      </c>
      <c r="F493" s="131" t="str">
        <f>IF(Tabla1[[#This Row],[Código_Actividad]]="","",'[1]Formulario PPGR1'!#REF!)</f>
        <v/>
      </c>
      <c r="G493" s="141"/>
      <c r="H493" s="133" t="str">
        <f>IFERROR(VLOOKUP(Tabla1[[#This Row],[Código_Actividad]],'[1]Formulario PPGR2'!$H$8:$I$1048576,2,FALSE),"")</f>
        <v/>
      </c>
      <c r="I493" s="134" t="str">
        <f>IFERROR(VLOOKUP(Tabla1[[#This Row],[Código_Actividad]],[1]!Tabla2[[Código]:[Total de Acciones ]],15,FALSE),"")</f>
        <v/>
      </c>
      <c r="J493" s="131"/>
      <c r="K493" s="131" t="str">
        <f>IFERROR(VLOOKUP($J493,[5]LSIns!$B$5:$C$45,2,FALSE),"")</f>
        <v/>
      </c>
      <c r="L493" s="133"/>
      <c r="M493" s="131" t="str">
        <f>IFERROR(VLOOKUP($L493,[6]Insumos!$C$2:$F$517,2,FALSE),"")</f>
        <v/>
      </c>
      <c r="N493" s="142"/>
      <c r="O493" s="139" t="str">
        <f>IFERROR(VLOOKUP($L493,[6]Insumos!$C$2:$F$517,3,FALSE),"")</f>
        <v/>
      </c>
      <c r="P493" s="138" t="e">
        <f>+Tabla1[[#This Row],[Precio Unitario]]*Tabla1[[#This Row],[Cantidad de Insumos]]</f>
        <v>#VALUE!</v>
      </c>
      <c r="Q493" s="140" t="str">
        <f>IFERROR(VLOOKUP($L493,[6]Insumos!$C$2:$F$517,4,FALSE),"")</f>
        <v/>
      </c>
      <c r="R493" s="131"/>
    </row>
    <row r="494" spans="2:18" x14ac:dyDescent="0.25">
      <c r="B494" s="131" t="str">
        <f>IF(Tabla1[[#This Row],[Código_Actividad]]="","",CONCATENATE(Tabla1[[#This Row],[POA]],".",Tabla1[[#This Row],[SRS]],".",Tabla1[[#This Row],[AREA]],".",Tabla1[[#This Row],[TIPO]]))</f>
        <v/>
      </c>
      <c r="C494" s="131" t="str">
        <f>IF(Tabla1[[#This Row],[Código_Actividad]]="","",'[1]Formulario PPGR1'!#REF!)</f>
        <v/>
      </c>
      <c r="D494" s="131" t="str">
        <f>IF(Tabla1[[#This Row],[Código_Actividad]]="","",'[1]Formulario PPGR1'!#REF!)</f>
        <v/>
      </c>
      <c r="E494" s="131" t="str">
        <f>IF(Tabla1[[#This Row],[Código_Actividad]]="","",'[1]Formulario PPGR1'!#REF!)</f>
        <v/>
      </c>
      <c r="F494" s="131" t="str">
        <f>IF(Tabla1[[#This Row],[Código_Actividad]]="","",'[1]Formulario PPGR1'!#REF!)</f>
        <v/>
      </c>
      <c r="G494" s="141"/>
      <c r="H494" s="133" t="str">
        <f>IFERROR(VLOOKUP(Tabla1[[#This Row],[Código_Actividad]],'[1]Formulario PPGR2'!$H$8:$I$1048576,2,FALSE),"")</f>
        <v/>
      </c>
      <c r="I494" s="134" t="str">
        <f>IFERROR(VLOOKUP(Tabla1[[#This Row],[Código_Actividad]],[1]!Tabla2[[Código]:[Total de Acciones ]],15,FALSE),"")</f>
        <v/>
      </c>
      <c r="J494" s="131"/>
      <c r="K494" s="131" t="str">
        <f>IFERROR(VLOOKUP($J494,[5]LSIns!$B$5:$C$45,2,FALSE),"")</f>
        <v/>
      </c>
      <c r="L494" s="133"/>
      <c r="M494" s="131" t="str">
        <f>IFERROR(VLOOKUP($L494,[6]Insumos!$C$2:$F$517,2,FALSE),"")</f>
        <v/>
      </c>
      <c r="N494" s="142"/>
      <c r="O494" s="139" t="str">
        <f>IFERROR(VLOOKUP($L494,[6]Insumos!$C$2:$F$517,3,FALSE),"")</f>
        <v/>
      </c>
      <c r="P494" s="138" t="e">
        <f>+Tabla1[[#This Row],[Precio Unitario]]*Tabla1[[#This Row],[Cantidad de Insumos]]</f>
        <v>#VALUE!</v>
      </c>
      <c r="Q494" s="140" t="str">
        <f>IFERROR(VLOOKUP($L494,[6]Insumos!$C$2:$F$517,4,FALSE),"")</f>
        <v/>
      </c>
      <c r="R494" s="131"/>
    </row>
    <row r="495" spans="2:18" x14ac:dyDescent="0.25">
      <c r="B495" s="131" t="str">
        <f>IF(Tabla1[[#This Row],[Código_Actividad]]="","",CONCATENATE(Tabla1[[#This Row],[POA]],".",Tabla1[[#This Row],[SRS]],".",Tabla1[[#This Row],[AREA]],".",Tabla1[[#This Row],[TIPO]]))</f>
        <v/>
      </c>
      <c r="C495" s="131" t="str">
        <f>IF(Tabla1[[#This Row],[Código_Actividad]]="","",'[1]Formulario PPGR1'!#REF!)</f>
        <v/>
      </c>
      <c r="D495" s="131" t="str">
        <f>IF(Tabla1[[#This Row],[Código_Actividad]]="","",'[1]Formulario PPGR1'!#REF!)</f>
        <v/>
      </c>
      <c r="E495" s="131" t="str">
        <f>IF(Tabla1[[#This Row],[Código_Actividad]]="","",'[1]Formulario PPGR1'!#REF!)</f>
        <v/>
      </c>
      <c r="F495" s="131" t="str">
        <f>IF(Tabla1[[#This Row],[Código_Actividad]]="","",'[1]Formulario PPGR1'!#REF!)</f>
        <v/>
      </c>
      <c r="G495" s="141"/>
      <c r="H495" s="133" t="str">
        <f>IFERROR(VLOOKUP(Tabla1[[#This Row],[Código_Actividad]],'[1]Formulario PPGR2'!$H$8:$I$1048576,2,FALSE),"")</f>
        <v/>
      </c>
      <c r="I495" s="134" t="str">
        <f>IFERROR(VLOOKUP(Tabla1[[#This Row],[Código_Actividad]],[1]!Tabla2[[Código]:[Total de Acciones ]],15,FALSE),"")</f>
        <v/>
      </c>
      <c r="J495" s="131"/>
      <c r="K495" s="131" t="str">
        <f>IFERROR(VLOOKUP($J495,[5]LSIns!$B$5:$C$45,2,FALSE),"")</f>
        <v/>
      </c>
      <c r="L495" s="133"/>
      <c r="M495" s="131" t="str">
        <f>IFERROR(VLOOKUP($L495,[6]Insumos!$C$2:$F$517,2,FALSE),"")</f>
        <v/>
      </c>
      <c r="N495" s="142"/>
      <c r="O495" s="139" t="str">
        <f>IFERROR(VLOOKUP($L495,[6]Insumos!$C$2:$F$517,3,FALSE),"")</f>
        <v/>
      </c>
      <c r="P495" s="138" t="e">
        <f>+Tabla1[[#This Row],[Precio Unitario]]*Tabla1[[#This Row],[Cantidad de Insumos]]</f>
        <v>#VALUE!</v>
      </c>
      <c r="Q495" s="140" t="str">
        <f>IFERROR(VLOOKUP($L495,[6]Insumos!$C$2:$F$517,4,FALSE),"")</f>
        <v/>
      </c>
      <c r="R495" s="131"/>
    </row>
    <row r="496" spans="2:18" x14ac:dyDescent="0.25">
      <c r="B496" s="131" t="str">
        <f>IF(Tabla1[[#This Row],[Código_Actividad]]="","",CONCATENATE(Tabla1[[#This Row],[POA]],".",Tabla1[[#This Row],[SRS]],".",Tabla1[[#This Row],[AREA]],".",Tabla1[[#This Row],[TIPO]]))</f>
        <v/>
      </c>
      <c r="C496" s="131" t="str">
        <f>IF(Tabla1[[#This Row],[Código_Actividad]]="","",'[1]Formulario PPGR1'!#REF!)</f>
        <v/>
      </c>
      <c r="D496" s="131" t="str">
        <f>IF(Tabla1[[#This Row],[Código_Actividad]]="","",'[1]Formulario PPGR1'!#REF!)</f>
        <v/>
      </c>
      <c r="E496" s="131" t="str">
        <f>IF(Tabla1[[#This Row],[Código_Actividad]]="","",'[1]Formulario PPGR1'!#REF!)</f>
        <v/>
      </c>
      <c r="F496" s="131" t="str">
        <f>IF(Tabla1[[#This Row],[Código_Actividad]]="","",'[1]Formulario PPGR1'!#REF!)</f>
        <v/>
      </c>
      <c r="G496" s="141"/>
      <c r="H496" s="133" t="str">
        <f>IFERROR(VLOOKUP(Tabla1[[#This Row],[Código_Actividad]],'[1]Formulario PPGR2'!$H$8:$I$1048576,2,FALSE),"")</f>
        <v/>
      </c>
      <c r="I496" s="134" t="str">
        <f>IFERROR(VLOOKUP(Tabla1[[#This Row],[Código_Actividad]],[1]!Tabla2[[Código]:[Total de Acciones ]],15,FALSE),"")</f>
        <v/>
      </c>
      <c r="J496" s="131"/>
      <c r="K496" s="131" t="str">
        <f>IFERROR(VLOOKUP($J496,[5]LSIns!$B$5:$C$45,2,FALSE),"")</f>
        <v/>
      </c>
      <c r="L496" s="133"/>
      <c r="M496" s="131" t="str">
        <f>IFERROR(VLOOKUP($L496,[6]Insumos!$C$2:$F$517,2,FALSE),"")</f>
        <v/>
      </c>
      <c r="N496" s="142"/>
      <c r="O496" s="139" t="str">
        <f>IFERROR(VLOOKUP($L496,[6]Insumos!$C$2:$F$517,3,FALSE),"")</f>
        <v/>
      </c>
      <c r="P496" s="138" t="e">
        <f>+Tabla1[[#This Row],[Precio Unitario]]*Tabla1[[#This Row],[Cantidad de Insumos]]</f>
        <v>#VALUE!</v>
      </c>
      <c r="Q496" s="140" t="str">
        <f>IFERROR(VLOOKUP($L496,[6]Insumos!$C$2:$F$517,4,FALSE),"")</f>
        <v/>
      </c>
      <c r="R496" s="131"/>
    </row>
    <row r="497" spans="2:18" x14ac:dyDescent="0.25">
      <c r="B497" s="131" t="str">
        <f>IF(Tabla1[[#This Row],[Código_Actividad]]="","",CONCATENATE(Tabla1[[#This Row],[POA]],".",Tabla1[[#This Row],[SRS]],".",Tabla1[[#This Row],[AREA]],".",Tabla1[[#This Row],[TIPO]]))</f>
        <v/>
      </c>
      <c r="C497" s="131" t="str">
        <f>IF(Tabla1[[#This Row],[Código_Actividad]]="","",'[1]Formulario PPGR1'!#REF!)</f>
        <v/>
      </c>
      <c r="D497" s="131" t="str">
        <f>IF(Tabla1[[#This Row],[Código_Actividad]]="","",'[1]Formulario PPGR1'!#REF!)</f>
        <v/>
      </c>
      <c r="E497" s="131" t="str">
        <f>IF(Tabla1[[#This Row],[Código_Actividad]]="","",'[1]Formulario PPGR1'!#REF!)</f>
        <v/>
      </c>
      <c r="F497" s="131" t="str">
        <f>IF(Tabla1[[#This Row],[Código_Actividad]]="","",'[1]Formulario PPGR1'!#REF!)</f>
        <v/>
      </c>
      <c r="G497" s="141"/>
      <c r="H497" s="133" t="str">
        <f>IFERROR(VLOOKUP(Tabla1[[#This Row],[Código_Actividad]],'[1]Formulario PPGR2'!$H$8:$I$1048576,2,FALSE),"")</f>
        <v/>
      </c>
      <c r="I497" s="134" t="str">
        <f>IFERROR(VLOOKUP(Tabla1[[#This Row],[Código_Actividad]],[1]!Tabla2[[Código]:[Total de Acciones ]],15,FALSE),"")</f>
        <v/>
      </c>
      <c r="J497" s="131"/>
      <c r="K497" s="131" t="str">
        <f>IFERROR(VLOOKUP($J497,[5]LSIns!$B$5:$C$45,2,FALSE),"")</f>
        <v/>
      </c>
      <c r="L497" s="133"/>
      <c r="M497" s="131" t="str">
        <f>IFERROR(VLOOKUP($L497,[6]Insumos!$C$2:$F$517,2,FALSE),"")</f>
        <v/>
      </c>
      <c r="N497" s="142"/>
      <c r="O497" s="139" t="str">
        <f>IFERROR(VLOOKUP($L497,[6]Insumos!$C$2:$F$517,3,FALSE),"")</f>
        <v/>
      </c>
      <c r="P497" s="138" t="e">
        <f>+Tabla1[[#This Row],[Precio Unitario]]*Tabla1[[#This Row],[Cantidad de Insumos]]</f>
        <v>#VALUE!</v>
      </c>
      <c r="Q497" s="140" t="str">
        <f>IFERROR(VLOOKUP($L497,[6]Insumos!$C$2:$F$517,4,FALSE),"")</f>
        <v/>
      </c>
      <c r="R497" s="131"/>
    </row>
    <row r="498" spans="2:18" x14ac:dyDescent="0.25">
      <c r="B498" s="131" t="str">
        <f>IF(Tabla1[[#This Row],[Código_Actividad]]="","",CONCATENATE(Tabla1[[#This Row],[POA]],".",Tabla1[[#This Row],[SRS]],".",Tabla1[[#This Row],[AREA]],".",Tabla1[[#This Row],[TIPO]]))</f>
        <v/>
      </c>
      <c r="C498" s="131" t="str">
        <f>IF(Tabla1[[#This Row],[Código_Actividad]]="","",'[1]Formulario PPGR1'!#REF!)</f>
        <v/>
      </c>
      <c r="D498" s="131" t="str">
        <f>IF(Tabla1[[#This Row],[Código_Actividad]]="","",'[1]Formulario PPGR1'!#REF!)</f>
        <v/>
      </c>
      <c r="E498" s="131" t="str">
        <f>IF(Tabla1[[#This Row],[Código_Actividad]]="","",'[1]Formulario PPGR1'!#REF!)</f>
        <v/>
      </c>
      <c r="F498" s="131" t="str">
        <f>IF(Tabla1[[#This Row],[Código_Actividad]]="","",'[1]Formulario PPGR1'!#REF!)</f>
        <v/>
      </c>
      <c r="G498" s="141"/>
      <c r="H498" s="133" t="str">
        <f>IFERROR(VLOOKUP(Tabla1[[#This Row],[Código_Actividad]],'[1]Formulario PPGR2'!$H$8:$I$1048576,2,FALSE),"")</f>
        <v/>
      </c>
      <c r="I498" s="134" t="str">
        <f>IFERROR(VLOOKUP(Tabla1[[#This Row],[Código_Actividad]],[1]!Tabla2[[Código]:[Total de Acciones ]],15,FALSE),"")</f>
        <v/>
      </c>
      <c r="J498" s="131"/>
      <c r="K498" s="131" t="str">
        <f>IFERROR(VLOOKUP($J498,[5]LSIns!$B$5:$C$45,2,FALSE),"")</f>
        <v/>
      </c>
      <c r="L498" s="133"/>
      <c r="M498" s="131" t="str">
        <f>IFERROR(VLOOKUP($L498,[6]Insumos!$C$2:$F$517,2,FALSE),"")</f>
        <v/>
      </c>
      <c r="N498" s="142"/>
      <c r="O498" s="139" t="str">
        <f>IFERROR(VLOOKUP($L498,[6]Insumos!$C$2:$F$517,3,FALSE),"")</f>
        <v/>
      </c>
      <c r="P498" s="138" t="e">
        <f>+Tabla1[[#This Row],[Precio Unitario]]*Tabla1[[#This Row],[Cantidad de Insumos]]</f>
        <v>#VALUE!</v>
      </c>
      <c r="Q498" s="140" t="str">
        <f>IFERROR(VLOOKUP($L498,[6]Insumos!$C$2:$F$517,4,FALSE),"")</f>
        <v/>
      </c>
      <c r="R498" s="131"/>
    </row>
    <row r="499" spans="2:18" x14ac:dyDescent="0.25">
      <c r="B499" s="131" t="str">
        <f>IF(Tabla1[[#This Row],[Código_Actividad]]="","",CONCATENATE(Tabla1[[#This Row],[POA]],".",Tabla1[[#This Row],[SRS]],".",Tabla1[[#This Row],[AREA]],".",Tabla1[[#This Row],[TIPO]]))</f>
        <v/>
      </c>
      <c r="C499" s="131" t="str">
        <f>IF(Tabla1[[#This Row],[Código_Actividad]]="","",'[1]Formulario PPGR1'!#REF!)</f>
        <v/>
      </c>
      <c r="D499" s="131" t="str">
        <f>IF(Tabla1[[#This Row],[Código_Actividad]]="","",'[1]Formulario PPGR1'!#REF!)</f>
        <v/>
      </c>
      <c r="E499" s="131" t="str">
        <f>IF(Tabla1[[#This Row],[Código_Actividad]]="","",'[1]Formulario PPGR1'!#REF!)</f>
        <v/>
      </c>
      <c r="F499" s="131" t="str">
        <f>IF(Tabla1[[#This Row],[Código_Actividad]]="","",'[1]Formulario PPGR1'!#REF!)</f>
        <v/>
      </c>
      <c r="G499" s="141"/>
      <c r="H499" s="133" t="str">
        <f>IFERROR(VLOOKUP(Tabla1[[#This Row],[Código_Actividad]],'[1]Formulario PPGR2'!$H$8:$I$1048576,2,FALSE),"")</f>
        <v/>
      </c>
      <c r="I499" s="134" t="str">
        <f>IFERROR(VLOOKUP(Tabla1[[#This Row],[Código_Actividad]],[1]!Tabla2[[Código]:[Total de Acciones ]],15,FALSE),"")</f>
        <v/>
      </c>
      <c r="J499" s="131"/>
      <c r="K499" s="131" t="str">
        <f>IFERROR(VLOOKUP($J499,[5]LSIns!$B$5:$C$45,2,FALSE),"")</f>
        <v/>
      </c>
      <c r="L499" s="133"/>
      <c r="M499" s="131" t="str">
        <f>IFERROR(VLOOKUP($L499,[6]Insumos!$C$2:$F$517,2,FALSE),"")</f>
        <v/>
      </c>
      <c r="N499" s="142"/>
      <c r="O499" s="139" t="str">
        <f>IFERROR(VLOOKUP($L499,[6]Insumos!$C$2:$F$517,3,FALSE),"")</f>
        <v/>
      </c>
      <c r="P499" s="138" t="e">
        <f>+Tabla1[[#This Row],[Precio Unitario]]*Tabla1[[#This Row],[Cantidad de Insumos]]</f>
        <v>#VALUE!</v>
      </c>
      <c r="Q499" s="140" t="str">
        <f>IFERROR(VLOOKUP($L499,[6]Insumos!$C$2:$F$517,4,FALSE),"")</f>
        <v/>
      </c>
      <c r="R499" s="131"/>
    </row>
    <row r="500" spans="2:18" x14ac:dyDescent="0.25">
      <c r="B500" s="131" t="str">
        <f>IF(Tabla1[[#This Row],[Código_Actividad]]="","",CONCATENATE(Tabla1[[#This Row],[POA]],".",Tabla1[[#This Row],[SRS]],".",Tabla1[[#This Row],[AREA]],".",Tabla1[[#This Row],[TIPO]]))</f>
        <v/>
      </c>
      <c r="C500" s="131" t="str">
        <f>IF(Tabla1[[#This Row],[Código_Actividad]]="","",'[1]Formulario PPGR1'!#REF!)</f>
        <v/>
      </c>
      <c r="D500" s="131" t="str">
        <f>IF(Tabla1[[#This Row],[Código_Actividad]]="","",'[1]Formulario PPGR1'!#REF!)</f>
        <v/>
      </c>
      <c r="E500" s="131" t="str">
        <f>IF(Tabla1[[#This Row],[Código_Actividad]]="","",'[1]Formulario PPGR1'!#REF!)</f>
        <v/>
      </c>
      <c r="F500" s="131" t="str">
        <f>IF(Tabla1[[#This Row],[Código_Actividad]]="","",'[1]Formulario PPGR1'!#REF!)</f>
        <v/>
      </c>
      <c r="G500" s="141"/>
      <c r="H500" s="133" t="str">
        <f>IFERROR(VLOOKUP(Tabla1[[#This Row],[Código_Actividad]],'[1]Formulario PPGR2'!$H$8:$I$1048576,2,FALSE),"")</f>
        <v/>
      </c>
      <c r="I500" s="134" t="str">
        <f>IFERROR(VLOOKUP(Tabla1[[#This Row],[Código_Actividad]],[1]!Tabla2[[Código]:[Total de Acciones ]],15,FALSE),"")</f>
        <v/>
      </c>
      <c r="J500" s="131"/>
      <c r="K500" s="131" t="str">
        <f>IFERROR(VLOOKUP($J500,[5]LSIns!$B$5:$C$45,2,FALSE),"")</f>
        <v/>
      </c>
      <c r="L500" s="133"/>
      <c r="M500" s="131" t="str">
        <f>IFERROR(VLOOKUP($L500,[6]Insumos!$C$2:$F$517,2,FALSE),"")</f>
        <v/>
      </c>
      <c r="N500" s="142"/>
      <c r="O500" s="139" t="str">
        <f>IFERROR(VLOOKUP($L500,[6]Insumos!$C$2:$F$517,3,FALSE),"")</f>
        <v/>
      </c>
      <c r="P500" s="138" t="e">
        <f>+Tabla1[[#This Row],[Precio Unitario]]*Tabla1[[#This Row],[Cantidad de Insumos]]</f>
        <v>#VALUE!</v>
      </c>
      <c r="Q500" s="140" t="str">
        <f>IFERROR(VLOOKUP($L500,[6]Insumos!$C$2:$F$517,4,FALSE),"")</f>
        <v/>
      </c>
      <c r="R500" s="131"/>
    </row>
    <row r="501" spans="2:18" x14ac:dyDescent="0.25">
      <c r="B501" s="131" t="str">
        <f>IF(Tabla1[[#This Row],[Código_Actividad]]="","",CONCATENATE(Tabla1[[#This Row],[POA]],".",Tabla1[[#This Row],[SRS]],".",Tabla1[[#This Row],[AREA]],".",Tabla1[[#This Row],[TIPO]]))</f>
        <v/>
      </c>
      <c r="C501" s="131" t="str">
        <f>IF(Tabla1[[#This Row],[Código_Actividad]]="","",'[1]Formulario PPGR1'!#REF!)</f>
        <v/>
      </c>
      <c r="D501" s="131" t="str">
        <f>IF(Tabla1[[#This Row],[Código_Actividad]]="","",'[1]Formulario PPGR1'!#REF!)</f>
        <v/>
      </c>
      <c r="E501" s="131" t="str">
        <f>IF(Tabla1[[#This Row],[Código_Actividad]]="","",'[1]Formulario PPGR1'!#REF!)</f>
        <v/>
      </c>
      <c r="F501" s="131" t="str">
        <f>IF(Tabla1[[#This Row],[Código_Actividad]]="","",'[1]Formulario PPGR1'!#REF!)</f>
        <v/>
      </c>
      <c r="G501" s="141"/>
      <c r="H501" s="133" t="str">
        <f>IFERROR(VLOOKUP(Tabla1[[#This Row],[Código_Actividad]],'[1]Formulario PPGR2'!$H$8:$I$1048576,2,FALSE),"")</f>
        <v/>
      </c>
      <c r="I501" s="134" t="str">
        <f>IFERROR(VLOOKUP(Tabla1[[#This Row],[Código_Actividad]],[1]!Tabla2[[Código]:[Total de Acciones ]],15,FALSE),"")</f>
        <v/>
      </c>
      <c r="J501" s="131"/>
      <c r="K501" s="131" t="str">
        <f>IFERROR(VLOOKUP($J501,[5]LSIns!$B$5:$C$45,2,FALSE),"")</f>
        <v/>
      </c>
      <c r="L501" s="133"/>
      <c r="M501" s="131" t="str">
        <f>IFERROR(VLOOKUP($L501,[6]Insumos!$C$2:$F$517,2,FALSE),"")</f>
        <v/>
      </c>
      <c r="N501" s="142"/>
      <c r="O501" s="139" t="str">
        <f>IFERROR(VLOOKUP($L501,[6]Insumos!$C$2:$F$517,3,FALSE),"")</f>
        <v/>
      </c>
      <c r="P501" s="138" t="e">
        <f>+Tabla1[[#This Row],[Precio Unitario]]*Tabla1[[#This Row],[Cantidad de Insumos]]</f>
        <v>#VALUE!</v>
      </c>
      <c r="Q501" s="140" t="str">
        <f>IFERROR(VLOOKUP($L501,[6]Insumos!$C$2:$F$517,4,FALSE),"")</f>
        <v/>
      </c>
      <c r="R501" s="131"/>
    </row>
    <row r="502" spans="2:18" x14ac:dyDescent="0.25">
      <c r="B502" s="131" t="str">
        <f>IF(Tabla1[[#This Row],[Código_Actividad]]="","",CONCATENATE(Tabla1[[#This Row],[POA]],".",Tabla1[[#This Row],[SRS]],".",Tabla1[[#This Row],[AREA]],".",Tabla1[[#This Row],[TIPO]]))</f>
        <v/>
      </c>
      <c r="C502" s="131" t="str">
        <f>IF(Tabla1[[#This Row],[Código_Actividad]]="","",'[1]Formulario PPGR1'!#REF!)</f>
        <v/>
      </c>
      <c r="D502" s="131" t="str">
        <f>IF(Tabla1[[#This Row],[Código_Actividad]]="","",'[1]Formulario PPGR1'!#REF!)</f>
        <v/>
      </c>
      <c r="E502" s="131" t="str">
        <f>IF(Tabla1[[#This Row],[Código_Actividad]]="","",'[1]Formulario PPGR1'!#REF!)</f>
        <v/>
      </c>
      <c r="F502" s="131" t="str">
        <f>IF(Tabla1[[#This Row],[Código_Actividad]]="","",'[1]Formulario PPGR1'!#REF!)</f>
        <v/>
      </c>
      <c r="G502" s="141"/>
      <c r="H502" s="133" t="str">
        <f>IFERROR(VLOOKUP(Tabla1[[#This Row],[Código_Actividad]],'[1]Formulario PPGR2'!$H$8:$I$1048576,2,FALSE),"")</f>
        <v/>
      </c>
      <c r="I502" s="134" t="str">
        <f>IFERROR(VLOOKUP(Tabla1[[#This Row],[Código_Actividad]],[1]!Tabla2[[Código]:[Total de Acciones ]],15,FALSE),"")</f>
        <v/>
      </c>
      <c r="J502" s="131"/>
      <c r="K502" s="131" t="str">
        <f>IFERROR(VLOOKUP($J502,[5]LSIns!$B$5:$C$45,2,FALSE),"")</f>
        <v/>
      </c>
      <c r="L502" s="133"/>
      <c r="M502" s="131" t="str">
        <f>IFERROR(VLOOKUP($L502,[6]Insumos!$C$2:$F$517,2,FALSE),"")</f>
        <v/>
      </c>
      <c r="N502" s="142"/>
      <c r="O502" s="139" t="str">
        <f>IFERROR(VLOOKUP($L502,[6]Insumos!$C$2:$F$517,3,FALSE),"")</f>
        <v/>
      </c>
      <c r="P502" s="138" t="e">
        <f>+Tabla1[[#This Row],[Precio Unitario]]*Tabla1[[#This Row],[Cantidad de Insumos]]</f>
        <v>#VALUE!</v>
      </c>
      <c r="Q502" s="140" t="str">
        <f>IFERROR(VLOOKUP($L502,[6]Insumos!$C$2:$F$517,4,FALSE),"")</f>
        <v/>
      </c>
      <c r="R502" s="131"/>
    </row>
    <row r="503" spans="2:18" x14ac:dyDescent="0.25">
      <c r="B503" s="131" t="str">
        <f>IF(Tabla1[[#This Row],[Código_Actividad]]="","",CONCATENATE(Tabla1[[#This Row],[POA]],".",Tabla1[[#This Row],[SRS]],".",Tabla1[[#This Row],[AREA]],".",Tabla1[[#This Row],[TIPO]]))</f>
        <v/>
      </c>
      <c r="C503" s="131" t="str">
        <f>IF(Tabla1[[#This Row],[Código_Actividad]]="","",'[1]Formulario PPGR1'!#REF!)</f>
        <v/>
      </c>
      <c r="D503" s="131" t="str">
        <f>IF(Tabla1[[#This Row],[Código_Actividad]]="","",'[1]Formulario PPGR1'!#REF!)</f>
        <v/>
      </c>
      <c r="E503" s="131" t="str">
        <f>IF(Tabla1[[#This Row],[Código_Actividad]]="","",'[1]Formulario PPGR1'!#REF!)</f>
        <v/>
      </c>
      <c r="F503" s="131" t="str">
        <f>IF(Tabla1[[#This Row],[Código_Actividad]]="","",'[1]Formulario PPGR1'!#REF!)</f>
        <v/>
      </c>
      <c r="G503" s="141"/>
      <c r="H503" s="133" t="str">
        <f>IFERROR(VLOOKUP(Tabla1[[#This Row],[Código_Actividad]],'[1]Formulario PPGR2'!$H$8:$I$1048576,2,FALSE),"")</f>
        <v/>
      </c>
      <c r="I503" s="134" t="str">
        <f>IFERROR(VLOOKUP(Tabla1[[#This Row],[Código_Actividad]],[1]!Tabla2[[Código]:[Total de Acciones ]],15,FALSE),"")</f>
        <v/>
      </c>
      <c r="J503" s="131"/>
      <c r="K503" s="131" t="str">
        <f>IFERROR(VLOOKUP($J503,[5]LSIns!$B$5:$C$45,2,FALSE),"")</f>
        <v/>
      </c>
      <c r="L503" s="133"/>
      <c r="M503" s="131" t="str">
        <f>IFERROR(VLOOKUP($L503,[6]Insumos!$C$2:$F$517,2,FALSE),"")</f>
        <v/>
      </c>
      <c r="N503" s="142"/>
      <c r="O503" s="139" t="str">
        <f>IFERROR(VLOOKUP($L503,[6]Insumos!$C$2:$F$517,3,FALSE),"")</f>
        <v/>
      </c>
      <c r="P503" s="138" t="e">
        <f>+Tabla1[[#This Row],[Precio Unitario]]*Tabla1[[#This Row],[Cantidad de Insumos]]</f>
        <v>#VALUE!</v>
      </c>
      <c r="Q503" s="140" t="str">
        <f>IFERROR(VLOOKUP($L503,[6]Insumos!$C$2:$F$517,4,FALSE),"")</f>
        <v/>
      </c>
      <c r="R503" s="131"/>
    </row>
    <row r="504" spans="2:18" x14ac:dyDescent="0.25">
      <c r="B504" s="131" t="str">
        <f>IF(Tabla1[[#This Row],[Código_Actividad]]="","",CONCATENATE(Tabla1[[#This Row],[POA]],".",Tabla1[[#This Row],[SRS]],".",Tabla1[[#This Row],[AREA]],".",Tabla1[[#This Row],[TIPO]]))</f>
        <v/>
      </c>
      <c r="C504" s="131" t="str">
        <f>IF(Tabla1[[#This Row],[Código_Actividad]]="","",'[1]Formulario PPGR1'!#REF!)</f>
        <v/>
      </c>
      <c r="D504" s="131" t="str">
        <f>IF(Tabla1[[#This Row],[Código_Actividad]]="","",'[1]Formulario PPGR1'!#REF!)</f>
        <v/>
      </c>
      <c r="E504" s="131" t="str">
        <f>IF(Tabla1[[#This Row],[Código_Actividad]]="","",'[1]Formulario PPGR1'!#REF!)</f>
        <v/>
      </c>
      <c r="F504" s="131" t="str">
        <f>IF(Tabla1[[#This Row],[Código_Actividad]]="","",'[1]Formulario PPGR1'!#REF!)</f>
        <v/>
      </c>
      <c r="G504" s="141"/>
      <c r="H504" s="133" t="str">
        <f>IFERROR(VLOOKUP(Tabla1[[#This Row],[Código_Actividad]],'[1]Formulario PPGR2'!$H$8:$I$1048576,2,FALSE),"")</f>
        <v/>
      </c>
      <c r="I504" s="134" t="str">
        <f>IFERROR(VLOOKUP(Tabla1[[#This Row],[Código_Actividad]],[1]!Tabla2[[Código]:[Total de Acciones ]],15,FALSE),"")</f>
        <v/>
      </c>
      <c r="J504" s="131"/>
      <c r="K504" s="131" t="str">
        <f>IFERROR(VLOOKUP($J504,[5]LSIns!$B$5:$C$45,2,FALSE),"")</f>
        <v/>
      </c>
      <c r="L504" s="133"/>
      <c r="M504" s="131" t="str">
        <f>IFERROR(VLOOKUP($L504,[6]Insumos!$C$2:$F$517,2,FALSE),"")</f>
        <v/>
      </c>
      <c r="N504" s="142"/>
      <c r="O504" s="139" t="str">
        <f>IFERROR(VLOOKUP($L504,[6]Insumos!$C$2:$F$517,3,FALSE),"")</f>
        <v/>
      </c>
      <c r="P504" s="138" t="e">
        <f>+Tabla1[[#This Row],[Precio Unitario]]*Tabla1[[#This Row],[Cantidad de Insumos]]</f>
        <v>#VALUE!</v>
      </c>
      <c r="Q504" s="140" t="str">
        <f>IFERROR(VLOOKUP($L504,[6]Insumos!$C$2:$F$517,4,FALSE),"")</f>
        <v/>
      </c>
      <c r="R504" s="131"/>
    </row>
    <row r="505" spans="2:18" x14ac:dyDescent="0.25">
      <c r="B505" s="131" t="str">
        <f>IF(Tabla1[[#This Row],[Código_Actividad]]="","",CONCATENATE(Tabla1[[#This Row],[POA]],".",Tabla1[[#This Row],[SRS]],".",Tabla1[[#This Row],[AREA]],".",Tabla1[[#This Row],[TIPO]]))</f>
        <v/>
      </c>
      <c r="C505" s="131" t="str">
        <f>IF(Tabla1[[#This Row],[Código_Actividad]]="","",'[1]Formulario PPGR1'!#REF!)</f>
        <v/>
      </c>
      <c r="D505" s="131" t="str">
        <f>IF(Tabla1[[#This Row],[Código_Actividad]]="","",'[1]Formulario PPGR1'!#REF!)</f>
        <v/>
      </c>
      <c r="E505" s="131" t="str">
        <f>IF(Tabla1[[#This Row],[Código_Actividad]]="","",'[1]Formulario PPGR1'!#REF!)</f>
        <v/>
      </c>
      <c r="F505" s="131" t="str">
        <f>IF(Tabla1[[#This Row],[Código_Actividad]]="","",'[1]Formulario PPGR1'!#REF!)</f>
        <v/>
      </c>
      <c r="G505" s="141"/>
      <c r="H505" s="133" t="str">
        <f>IFERROR(VLOOKUP(Tabla1[[#This Row],[Código_Actividad]],'[1]Formulario PPGR2'!$H$8:$I$1048576,2,FALSE),"")</f>
        <v/>
      </c>
      <c r="I505" s="134" t="str">
        <f>IFERROR(VLOOKUP(Tabla1[[#This Row],[Código_Actividad]],[1]!Tabla2[[Código]:[Total de Acciones ]],15,FALSE),"")</f>
        <v/>
      </c>
      <c r="J505" s="131"/>
      <c r="K505" s="131" t="str">
        <f>IFERROR(VLOOKUP($J505,[5]LSIns!$B$5:$C$45,2,FALSE),"")</f>
        <v/>
      </c>
      <c r="L505" s="133"/>
      <c r="M505" s="131" t="str">
        <f>IFERROR(VLOOKUP($L505,[6]Insumos!$C$2:$F$517,2,FALSE),"")</f>
        <v/>
      </c>
      <c r="N505" s="142"/>
      <c r="O505" s="139" t="str">
        <f>IFERROR(VLOOKUP($L505,[6]Insumos!$C$2:$F$517,3,FALSE),"")</f>
        <v/>
      </c>
      <c r="P505" s="138" t="e">
        <f>+Tabla1[[#This Row],[Precio Unitario]]*Tabla1[[#This Row],[Cantidad de Insumos]]</f>
        <v>#VALUE!</v>
      </c>
      <c r="Q505" s="140" t="str">
        <f>IFERROR(VLOOKUP($L505,[6]Insumos!$C$2:$F$517,4,FALSE),"")</f>
        <v/>
      </c>
      <c r="R505" s="131"/>
    </row>
    <row r="506" spans="2:18" x14ac:dyDescent="0.25">
      <c r="B506" s="131" t="str">
        <f>IF(Tabla1[[#This Row],[Código_Actividad]]="","",CONCATENATE(Tabla1[[#This Row],[POA]],".",Tabla1[[#This Row],[SRS]],".",Tabla1[[#This Row],[AREA]],".",Tabla1[[#This Row],[TIPO]]))</f>
        <v/>
      </c>
      <c r="C506" s="131" t="str">
        <f>IF(Tabla1[[#This Row],[Código_Actividad]]="","",'[1]Formulario PPGR1'!#REF!)</f>
        <v/>
      </c>
      <c r="D506" s="131" t="str">
        <f>IF(Tabla1[[#This Row],[Código_Actividad]]="","",'[1]Formulario PPGR1'!#REF!)</f>
        <v/>
      </c>
      <c r="E506" s="131" t="str">
        <f>IF(Tabla1[[#This Row],[Código_Actividad]]="","",'[1]Formulario PPGR1'!#REF!)</f>
        <v/>
      </c>
      <c r="F506" s="131" t="str">
        <f>IF(Tabla1[[#This Row],[Código_Actividad]]="","",'[1]Formulario PPGR1'!#REF!)</f>
        <v/>
      </c>
      <c r="G506" s="141"/>
      <c r="H506" s="133" t="str">
        <f>IFERROR(VLOOKUP(Tabla1[[#This Row],[Código_Actividad]],'[1]Formulario PPGR2'!$H$8:$I$1048576,2,FALSE),"")</f>
        <v/>
      </c>
      <c r="I506" s="134" t="str">
        <f>IFERROR(VLOOKUP(Tabla1[[#This Row],[Código_Actividad]],[1]!Tabla2[[Código]:[Total de Acciones ]],15,FALSE),"")</f>
        <v/>
      </c>
      <c r="J506" s="131"/>
      <c r="K506" s="131" t="str">
        <f>IFERROR(VLOOKUP($J506,[5]LSIns!$B$5:$C$45,2,FALSE),"")</f>
        <v/>
      </c>
      <c r="L506" s="133"/>
      <c r="M506" s="131" t="str">
        <f>IFERROR(VLOOKUP($L506,[6]Insumos!$C$2:$F$517,2,FALSE),"")</f>
        <v/>
      </c>
      <c r="N506" s="142"/>
      <c r="O506" s="139" t="str">
        <f>IFERROR(VLOOKUP($L506,[6]Insumos!$C$2:$F$517,3,FALSE),"")</f>
        <v/>
      </c>
      <c r="P506" s="138" t="e">
        <f>+Tabla1[[#This Row],[Precio Unitario]]*Tabla1[[#This Row],[Cantidad de Insumos]]</f>
        <v>#VALUE!</v>
      </c>
      <c r="Q506" s="140" t="str">
        <f>IFERROR(VLOOKUP($L506,[6]Insumos!$C$2:$F$517,4,FALSE),"")</f>
        <v/>
      </c>
      <c r="R506" s="131"/>
    </row>
    <row r="507" spans="2:18" x14ac:dyDescent="0.25">
      <c r="B507" s="131" t="str">
        <f>IF(Tabla1[[#This Row],[Código_Actividad]]="","",CONCATENATE(Tabla1[[#This Row],[POA]],".",Tabla1[[#This Row],[SRS]],".",Tabla1[[#This Row],[AREA]],".",Tabla1[[#This Row],[TIPO]]))</f>
        <v/>
      </c>
      <c r="C507" s="131" t="str">
        <f>IF(Tabla1[[#This Row],[Código_Actividad]]="","",'[1]Formulario PPGR1'!#REF!)</f>
        <v/>
      </c>
      <c r="D507" s="131" t="str">
        <f>IF(Tabla1[[#This Row],[Código_Actividad]]="","",'[1]Formulario PPGR1'!#REF!)</f>
        <v/>
      </c>
      <c r="E507" s="131" t="str">
        <f>IF(Tabla1[[#This Row],[Código_Actividad]]="","",'[1]Formulario PPGR1'!#REF!)</f>
        <v/>
      </c>
      <c r="F507" s="131" t="str">
        <f>IF(Tabla1[[#This Row],[Código_Actividad]]="","",'[1]Formulario PPGR1'!#REF!)</f>
        <v/>
      </c>
      <c r="G507" s="141"/>
      <c r="H507" s="133" t="str">
        <f>IFERROR(VLOOKUP(Tabla1[[#This Row],[Código_Actividad]],'[1]Formulario PPGR2'!$H$8:$I$1048576,2,FALSE),"")</f>
        <v/>
      </c>
      <c r="I507" s="134" t="str">
        <f>IFERROR(VLOOKUP(Tabla1[[#This Row],[Código_Actividad]],[1]!Tabla2[[Código]:[Total de Acciones ]],15,FALSE),"")</f>
        <v/>
      </c>
      <c r="J507" s="131"/>
      <c r="K507" s="131" t="str">
        <f>IFERROR(VLOOKUP($J507,[5]LSIns!$B$5:$C$45,2,FALSE),"")</f>
        <v/>
      </c>
      <c r="L507" s="133"/>
      <c r="M507" s="131" t="str">
        <f>IFERROR(VLOOKUP($L507,[6]Insumos!$C$2:$F$517,2,FALSE),"")</f>
        <v/>
      </c>
      <c r="N507" s="142"/>
      <c r="O507" s="139" t="str">
        <f>IFERROR(VLOOKUP($L507,[6]Insumos!$C$2:$F$517,3,FALSE),"")</f>
        <v/>
      </c>
      <c r="P507" s="138" t="e">
        <f>+Tabla1[[#This Row],[Precio Unitario]]*Tabla1[[#This Row],[Cantidad de Insumos]]</f>
        <v>#VALUE!</v>
      </c>
      <c r="Q507" s="140" t="str">
        <f>IFERROR(VLOOKUP($L507,[6]Insumos!$C$2:$F$517,4,FALSE),"")</f>
        <v/>
      </c>
      <c r="R507" s="131"/>
    </row>
    <row r="508" spans="2:18" x14ac:dyDescent="0.25">
      <c r="B508" s="131" t="str">
        <f>IF(Tabla1[[#This Row],[Código_Actividad]]="","",CONCATENATE(Tabla1[[#This Row],[POA]],".",Tabla1[[#This Row],[SRS]],".",Tabla1[[#This Row],[AREA]],".",Tabla1[[#This Row],[TIPO]]))</f>
        <v/>
      </c>
      <c r="C508" s="131" t="str">
        <f>IF(Tabla1[[#This Row],[Código_Actividad]]="","",'[1]Formulario PPGR1'!#REF!)</f>
        <v/>
      </c>
      <c r="D508" s="131" t="str">
        <f>IF(Tabla1[[#This Row],[Código_Actividad]]="","",'[1]Formulario PPGR1'!#REF!)</f>
        <v/>
      </c>
      <c r="E508" s="131" t="str">
        <f>IF(Tabla1[[#This Row],[Código_Actividad]]="","",'[1]Formulario PPGR1'!#REF!)</f>
        <v/>
      </c>
      <c r="F508" s="131" t="str">
        <f>IF(Tabla1[[#This Row],[Código_Actividad]]="","",'[1]Formulario PPGR1'!#REF!)</f>
        <v/>
      </c>
      <c r="G508" s="141"/>
      <c r="H508" s="133" t="str">
        <f>IFERROR(VLOOKUP(Tabla1[[#This Row],[Código_Actividad]],'[1]Formulario PPGR2'!$H$8:$I$1048576,2,FALSE),"")</f>
        <v/>
      </c>
      <c r="I508" s="134" t="str">
        <f>IFERROR(VLOOKUP(Tabla1[[#This Row],[Código_Actividad]],[1]!Tabla2[[Código]:[Total de Acciones ]],15,FALSE),"")</f>
        <v/>
      </c>
      <c r="J508" s="131"/>
      <c r="K508" s="131" t="str">
        <f>IFERROR(VLOOKUP($J508,[5]LSIns!$B$5:$C$45,2,FALSE),"")</f>
        <v/>
      </c>
      <c r="L508" s="133"/>
      <c r="M508" s="131" t="str">
        <f>IFERROR(VLOOKUP($L508,[6]Insumos!$C$2:$F$517,2,FALSE),"")</f>
        <v/>
      </c>
      <c r="N508" s="142"/>
      <c r="O508" s="139" t="str">
        <f>IFERROR(VLOOKUP($L508,[6]Insumos!$C$2:$F$517,3,FALSE),"")</f>
        <v/>
      </c>
      <c r="P508" s="138" t="e">
        <f>+Tabla1[[#This Row],[Precio Unitario]]*Tabla1[[#This Row],[Cantidad de Insumos]]</f>
        <v>#VALUE!</v>
      </c>
      <c r="Q508" s="140" t="str">
        <f>IFERROR(VLOOKUP($L508,[6]Insumos!$C$2:$F$517,4,FALSE),"")</f>
        <v/>
      </c>
      <c r="R508" s="131"/>
    </row>
    <row r="509" spans="2:18" x14ac:dyDescent="0.25">
      <c r="B509" s="131" t="str">
        <f>IF(Tabla1[[#This Row],[Código_Actividad]]="","",CONCATENATE(Tabla1[[#This Row],[POA]],".",Tabla1[[#This Row],[SRS]],".",Tabla1[[#This Row],[AREA]],".",Tabla1[[#This Row],[TIPO]]))</f>
        <v/>
      </c>
      <c r="C509" s="131" t="str">
        <f>IF(Tabla1[[#This Row],[Código_Actividad]]="","",'[1]Formulario PPGR1'!#REF!)</f>
        <v/>
      </c>
      <c r="D509" s="131" t="str">
        <f>IF(Tabla1[[#This Row],[Código_Actividad]]="","",'[1]Formulario PPGR1'!#REF!)</f>
        <v/>
      </c>
      <c r="E509" s="131" t="str">
        <f>IF(Tabla1[[#This Row],[Código_Actividad]]="","",'[1]Formulario PPGR1'!#REF!)</f>
        <v/>
      </c>
      <c r="F509" s="131" t="str">
        <f>IF(Tabla1[[#This Row],[Código_Actividad]]="","",'[1]Formulario PPGR1'!#REF!)</f>
        <v/>
      </c>
      <c r="G509" s="141"/>
      <c r="H509" s="133" t="str">
        <f>IFERROR(VLOOKUP(Tabla1[[#This Row],[Código_Actividad]],'[1]Formulario PPGR2'!$H$8:$I$1048576,2,FALSE),"")</f>
        <v/>
      </c>
      <c r="I509" s="134" t="str">
        <f>IFERROR(VLOOKUP(Tabla1[[#This Row],[Código_Actividad]],[1]!Tabla2[[Código]:[Total de Acciones ]],15,FALSE),"")</f>
        <v/>
      </c>
      <c r="J509" s="131"/>
      <c r="K509" s="131" t="str">
        <f>IFERROR(VLOOKUP($J509,[5]LSIns!$B$5:$C$45,2,FALSE),"")</f>
        <v/>
      </c>
      <c r="L509" s="133"/>
      <c r="M509" s="131" t="str">
        <f>IFERROR(VLOOKUP($L509,[6]Insumos!$C$2:$F$517,2,FALSE),"")</f>
        <v/>
      </c>
      <c r="N509" s="142"/>
      <c r="O509" s="139" t="str">
        <f>IFERROR(VLOOKUP($L509,[6]Insumos!$C$2:$F$517,3,FALSE),"")</f>
        <v/>
      </c>
      <c r="P509" s="138" t="e">
        <f>+Tabla1[[#This Row],[Precio Unitario]]*Tabla1[[#This Row],[Cantidad de Insumos]]</f>
        <v>#VALUE!</v>
      </c>
      <c r="Q509" s="140" t="str">
        <f>IFERROR(VLOOKUP($L509,[6]Insumos!$C$2:$F$517,4,FALSE),"")</f>
        <v/>
      </c>
      <c r="R509" s="131"/>
    </row>
    <row r="510" spans="2:18" x14ac:dyDescent="0.25">
      <c r="B510" s="131" t="str">
        <f>IF(Tabla1[[#This Row],[Código_Actividad]]="","",CONCATENATE(Tabla1[[#This Row],[POA]],".",Tabla1[[#This Row],[SRS]],".",Tabla1[[#This Row],[AREA]],".",Tabla1[[#This Row],[TIPO]]))</f>
        <v/>
      </c>
      <c r="C510" s="131" t="str">
        <f>IF(Tabla1[[#This Row],[Código_Actividad]]="","",'[1]Formulario PPGR1'!#REF!)</f>
        <v/>
      </c>
      <c r="D510" s="131" t="str">
        <f>IF(Tabla1[[#This Row],[Código_Actividad]]="","",'[1]Formulario PPGR1'!#REF!)</f>
        <v/>
      </c>
      <c r="E510" s="131" t="str">
        <f>IF(Tabla1[[#This Row],[Código_Actividad]]="","",'[1]Formulario PPGR1'!#REF!)</f>
        <v/>
      </c>
      <c r="F510" s="131" t="str">
        <f>IF(Tabla1[[#This Row],[Código_Actividad]]="","",'[1]Formulario PPGR1'!#REF!)</f>
        <v/>
      </c>
      <c r="G510" s="141"/>
      <c r="H510" s="133" t="str">
        <f>IFERROR(VLOOKUP(Tabla1[[#This Row],[Código_Actividad]],'[1]Formulario PPGR2'!$H$8:$I$1048576,2,FALSE),"")</f>
        <v/>
      </c>
      <c r="I510" s="134" t="str">
        <f>IFERROR(VLOOKUP(Tabla1[[#This Row],[Código_Actividad]],[1]!Tabla2[[Código]:[Total de Acciones ]],15,FALSE),"")</f>
        <v/>
      </c>
      <c r="J510" s="131"/>
      <c r="K510" s="131" t="str">
        <f>IFERROR(VLOOKUP($J510,[5]LSIns!$B$5:$C$45,2,FALSE),"")</f>
        <v/>
      </c>
      <c r="L510" s="133"/>
      <c r="M510" s="131" t="str">
        <f>IFERROR(VLOOKUP($L510,[6]Insumos!$C$2:$F$517,2,FALSE),"")</f>
        <v/>
      </c>
      <c r="N510" s="142"/>
      <c r="O510" s="139" t="str">
        <f>IFERROR(VLOOKUP($L510,[6]Insumos!$C$2:$F$517,3,FALSE),"")</f>
        <v/>
      </c>
      <c r="P510" s="138" t="e">
        <f>+Tabla1[[#This Row],[Precio Unitario]]*Tabla1[[#This Row],[Cantidad de Insumos]]</f>
        <v>#VALUE!</v>
      </c>
      <c r="Q510" s="140" t="str">
        <f>IFERROR(VLOOKUP($L510,[6]Insumos!$C$2:$F$517,4,FALSE),"")</f>
        <v/>
      </c>
      <c r="R510" s="131"/>
    </row>
    <row r="511" spans="2:18" x14ac:dyDescent="0.25">
      <c r="B511" s="131" t="str">
        <f>IF(Tabla1[[#This Row],[Código_Actividad]]="","",CONCATENATE(Tabla1[[#This Row],[POA]],".",Tabla1[[#This Row],[SRS]],".",Tabla1[[#This Row],[AREA]],".",Tabla1[[#This Row],[TIPO]]))</f>
        <v/>
      </c>
      <c r="C511" s="131" t="str">
        <f>IF(Tabla1[[#This Row],[Código_Actividad]]="","",'[1]Formulario PPGR1'!#REF!)</f>
        <v/>
      </c>
      <c r="D511" s="131" t="str">
        <f>IF(Tabla1[[#This Row],[Código_Actividad]]="","",'[1]Formulario PPGR1'!#REF!)</f>
        <v/>
      </c>
      <c r="E511" s="131" t="str">
        <f>IF(Tabla1[[#This Row],[Código_Actividad]]="","",'[1]Formulario PPGR1'!#REF!)</f>
        <v/>
      </c>
      <c r="F511" s="131" t="str">
        <f>IF(Tabla1[[#This Row],[Código_Actividad]]="","",'[1]Formulario PPGR1'!#REF!)</f>
        <v/>
      </c>
      <c r="G511" s="141"/>
      <c r="H511" s="133" t="str">
        <f>IFERROR(VLOOKUP(Tabla1[[#This Row],[Código_Actividad]],'[1]Formulario PPGR2'!$H$8:$I$1048576,2,FALSE),"")</f>
        <v/>
      </c>
      <c r="I511" s="134" t="str">
        <f>IFERROR(VLOOKUP(Tabla1[[#This Row],[Código_Actividad]],[1]!Tabla2[[Código]:[Total de Acciones ]],15,FALSE),"")</f>
        <v/>
      </c>
      <c r="J511" s="131"/>
      <c r="K511" s="131" t="str">
        <f>IFERROR(VLOOKUP($J511,[5]LSIns!$B$5:$C$45,2,FALSE),"")</f>
        <v/>
      </c>
      <c r="L511" s="133"/>
      <c r="M511" s="131" t="str">
        <f>IFERROR(VLOOKUP($L511,[6]Insumos!$C$2:$F$517,2,FALSE),"")</f>
        <v/>
      </c>
      <c r="N511" s="142"/>
      <c r="O511" s="139" t="str">
        <f>IFERROR(VLOOKUP($L511,[6]Insumos!$C$2:$F$517,3,FALSE),"")</f>
        <v/>
      </c>
      <c r="P511" s="138" t="e">
        <f>+Tabla1[[#This Row],[Precio Unitario]]*Tabla1[[#This Row],[Cantidad de Insumos]]</f>
        <v>#VALUE!</v>
      </c>
      <c r="Q511" s="140" t="str">
        <f>IFERROR(VLOOKUP($L511,[6]Insumos!$C$2:$F$517,4,FALSE),"")</f>
        <v/>
      </c>
      <c r="R511" s="131"/>
    </row>
    <row r="512" spans="2:18" x14ac:dyDescent="0.25">
      <c r="B512" s="131" t="str">
        <f>IF(Tabla1[[#This Row],[Código_Actividad]]="","",CONCATENATE(Tabla1[[#This Row],[POA]],".",Tabla1[[#This Row],[SRS]],".",Tabla1[[#This Row],[AREA]],".",Tabla1[[#This Row],[TIPO]]))</f>
        <v/>
      </c>
      <c r="C512" s="131" t="str">
        <f>IF(Tabla1[[#This Row],[Código_Actividad]]="","",'[1]Formulario PPGR1'!#REF!)</f>
        <v/>
      </c>
      <c r="D512" s="131" t="str">
        <f>IF(Tabla1[[#This Row],[Código_Actividad]]="","",'[1]Formulario PPGR1'!#REF!)</f>
        <v/>
      </c>
      <c r="E512" s="131" t="str">
        <f>IF(Tabla1[[#This Row],[Código_Actividad]]="","",'[1]Formulario PPGR1'!#REF!)</f>
        <v/>
      </c>
      <c r="F512" s="131" t="str">
        <f>IF(Tabla1[[#This Row],[Código_Actividad]]="","",'[1]Formulario PPGR1'!#REF!)</f>
        <v/>
      </c>
      <c r="G512" s="141"/>
      <c r="H512" s="133" t="str">
        <f>IFERROR(VLOOKUP(Tabla1[[#This Row],[Código_Actividad]],'[1]Formulario PPGR2'!$H$8:$I$1048576,2,FALSE),"")</f>
        <v/>
      </c>
      <c r="I512" s="134" t="str">
        <f>IFERROR(VLOOKUP(Tabla1[[#This Row],[Código_Actividad]],[1]!Tabla2[[Código]:[Total de Acciones ]],15,FALSE),"")</f>
        <v/>
      </c>
      <c r="J512" s="131"/>
      <c r="K512" s="131" t="str">
        <f>IFERROR(VLOOKUP($J512,[5]LSIns!$B$5:$C$45,2,FALSE),"")</f>
        <v/>
      </c>
      <c r="L512" s="133"/>
      <c r="M512" s="131" t="str">
        <f>IFERROR(VLOOKUP($L512,[6]Insumos!$C$2:$F$517,2,FALSE),"")</f>
        <v/>
      </c>
      <c r="N512" s="142"/>
      <c r="O512" s="139" t="str">
        <f>IFERROR(VLOOKUP($L512,[6]Insumos!$C$2:$F$517,3,FALSE),"")</f>
        <v/>
      </c>
      <c r="P512" s="138" t="e">
        <f>+Tabla1[[#This Row],[Precio Unitario]]*Tabla1[[#This Row],[Cantidad de Insumos]]</f>
        <v>#VALUE!</v>
      </c>
      <c r="Q512" s="140" t="str">
        <f>IFERROR(VLOOKUP($L512,[6]Insumos!$C$2:$F$517,4,FALSE),"")</f>
        <v/>
      </c>
      <c r="R512" s="131"/>
    </row>
    <row r="513" spans="2:18" x14ac:dyDescent="0.25">
      <c r="B513" s="131" t="str">
        <f>IF(Tabla1[[#This Row],[Código_Actividad]]="","",CONCATENATE(Tabla1[[#This Row],[POA]],".",Tabla1[[#This Row],[SRS]],".",Tabla1[[#This Row],[AREA]],".",Tabla1[[#This Row],[TIPO]]))</f>
        <v/>
      </c>
      <c r="C513" s="131" t="str">
        <f>IF(Tabla1[[#This Row],[Código_Actividad]]="","",'[1]Formulario PPGR1'!#REF!)</f>
        <v/>
      </c>
      <c r="D513" s="131" t="str">
        <f>IF(Tabla1[[#This Row],[Código_Actividad]]="","",'[1]Formulario PPGR1'!#REF!)</f>
        <v/>
      </c>
      <c r="E513" s="131" t="str">
        <f>IF(Tabla1[[#This Row],[Código_Actividad]]="","",'[1]Formulario PPGR1'!#REF!)</f>
        <v/>
      </c>
      <c r="F513" s="131" t="str">
        <f>IF(Tabla1[[#This Row],[Código_Actividad]]="","",'[1]Formulario PPGR1'!#REF!)</f>
        <v/>
      </c>
      <c r="G513" s="132"/>
      <c r="H513" s="133" t="str">
        <f>IFERROR(VLOOKUP(Tabla1[[#This Row],[Código_Actividad]],'[1]Formulario PPGR2'!$H$8:$I$1048576,2,FALSE),"")</f>
        <v/>
      </c>
      <c r="I513" s="134" t="str">
        <f>IFERROR(VLOOKUP(Tabla1[[#This Row],[Código_Actividad]],[1]!Tabla2[[Código]:[Total de Acciones ]],15,FALSE),"")</f>
        <v/>
      </c>
      <c r="J513" s="131"/>
      <c r="K513" s="131" t="str">
        <f>IFERROR(VLOOKUP($J513,[5]LSIns!$B$5:$C$45,2,FALSE),"")</f>
        <v/>
      </c>
      <c r="L513" s="133"/>
      <c r="M513" s="135" t="str">
        <f>IFERROR(VLOOKUP($L513,[6]Insumos!$C$2:$F$517,2,FALSE),"")</f>
        <v/>
      </c>
      <c r="N513" s="142"/>
      <c r="O513" s="137" t="str">
        <f>IFERROR(VLOOKUP($L513,[6]Insumos!$C$2:$F$517,3,FALSE),"")</f>
        <v/>
      </c>
      <c r="P513" s="138" t="e">
        <f>+Tabla1[[#This Row],[Precio Unitario]]*Tabla1[[#This Row],[Cantidad de Insumos]]</f>
        <v>#VALUE!</v>
      </c>
      <c r="Q513" s="137" t="str">
        <f>IFERROR(VLOOKUP($L513,[6]Insumos!$C$2:$F$517,4,FALSE),"")</f>
        <v/>
      </c>
      <c r="R513" s="135"/>
    </row>
    <row r="514" spans="2:18" x14ac:dyDescent="0.25">
      <c r="B514" s="131" t="str">
        <f>IF(Tabla1[[#This Row],[Código_Actividad]]="","",CONCATENATE(Tabla1[[#This Row],[POA]],".",Tabla1[[#This Row],[SRS]],".",Tabla1[[#This Row],[AREA]],".",Tabla1[[#This Row],[TIPO]]))</f>
        <v/>
      </c>
      <c r="C514" s="131" t="str">
        <f>IF(Tabla1[[#This Row],[Código_Actividad]]="","",'[1]Formulario PPGR1'!#REF!)</f>
        <v/>
      </c>
      <c r="D514" s="131" t="str">
        <f>IF(Tabla1[[#This Row],[Código_Actividad]]="","",'[1]Formulario PPGR1'!#REF!)</f>
        <v/>
      </c>
      <c r="E514" s="131" t="str">
        <f>IF(Tabla1[[#This Row],[Código_Actividad]]="","",'[1]Formulario PPGR1'!#REF!)</f>
        <v/>
      </c>
      <c r="F514" s="131" t="str">
        <f>IF(Tabla1[[#This Row],[Código_Actividad]]="","",'[1]Formulario PPGR1'!#REF!)</f>
        <v/>
      </c>
      <c r="G514" s="132"/>
      <c r="H514" s="133" t="str">
        <f>IFERROR(VLOOKUP(Tabla1[[#This Row],[Código_Actividad]],'[1]Formulario PPGR2'!$H$8:$I$1048576,2,FALSE),"")</f>
        <v/>
      </c>
      <c r="I514" s="134" t="str">
        <f>IFERROR(VLOOKUP(Tabla1[[#This Row],[Código_Actividad]],[1]!Tabla2[[Código]:[Total de Acciones ]],15,FALSE),"")</f>
        <v/>
      </c>
      <c r="J514" s="131"/>
      <c r="K514" s="131" t="str">
        <f>IFERROR(VLOOKUP($J514,[5]LSIns!$B$5:$C$45,2,FALSE),"")</f>
        <v/>
      </c>
      <c r="L514" s="133"/>
      <c r="M514" s="135" t="str">
        <f>IFERROR(VLOOKUP($L514,[6]Insumos!$C$2:$F$517,2,FALSE),"")</f>
        <v/>
      </c>
      <c r="N514" s="142"/>
      <c r="O514" s="137" t="str">
        <f>IFERROR(VLOOKUP($L514,[6]Insumos!$C$2:$F$517,3,FALSE),"")</f>
        <v/>
      </c>
      <c r="P514" s="138" t="e">
        <f>+Tabla1[[#This Row],[Precio Unitario]]*Tabla1[[#This Row],[Cantidad de Insumos]]</f>
        <v>#VALUE!</v>
      </c>
      <c r="Q514" s="137" t="str">
        <f>IFERROR(VLOOKUP($L514,[6]Insumos!$C$2:$F$517,4,FALSE),"")</f>
        <v/>
      </c>
      <c r="R514" s="135"/>
    </row>
    <row r="515" spans="2:18" x14ac:dyDescent="0.25">
      <c r="B515" s="131" t="str">
        <f>IF(Tabla1[[#This Row],[Código_Actividad]]="","",CONCATENATE(Tabla1[[#This Row],[POA]],".",Tabla1[[#This Row],[SRS]],".",Tabla1[[#This Row],[AREA]],".",Tabla1[[#This Row],[TIPO]]))</f>
        <v/>
      </c>
      <c r="C515" s="131" t="str">
        <f>IF(Tabla1[[#This Row],[Código_Actividad]]="","",'[1]Formulario PPGR1'!#REF!)</f>
        <v/>
      </c>
      <c r="D515" s="131" t="str">
        <f>IF(Tabla1[[#This Row],[Código_Actividad]]="","",'[1]Formulario PPGR1'!#REF!)</f>
        <v/>
      </c>
      <c r="E515" s="131" t="str">
        <f>IF(Tabla1[[#This Row],[Código_Actividad]]="","",'[1]Formulario PPGR1'!#REF!)</f>
        <v/>
      </c>
      <c r="F515" s="131" t="str">
        <f>IF(Tabla1[[#This Row],[Código_Actividad]]="","",'[1]Formulario PPGR1'!#REF!)</f>
        <v/>
      </c>
      <c r="G515" s="132"/>
      <c r="H515" s="133" t="str">
        <f>IFERROR(VLOOKUP(Tabla1[[#This Row],[Código_Actividad]],'[1]Formulario PPGR2'!$H$8:$I$1048576,2,FALSE),"")</f>
        <v/>
      </c>
      <c r="I515" s="134" t="str">
        <f>IFERROR(VLOOKUP(Tabla1[[#This Row],[Código_Actividad]],[1]!Tabla2[[Código]:[Total de Acciones ]],15,FALSE),"")</f>
        <v/>
      </c>
      <c r="J515" s="131"/>
      <c r="K515" s="131" t="str">
        <f>IFERROR(VLOOKUP($J515,[5]LSIns!$B$5:$C$45,2,FALSE),"")</f>
        <v/>
      </c>
      <c r="L515" s="133"/>
      <c r="M515" s="135" t="str">
        <f>IFERROR(VLOOKUP($L515,[6]Insumos!$C$2:$F$517,2,FALSE),"")</f>
        <v/>
      </c>
      <c r="N515" s="142"/>
      <c r="O515" s="137" t="str">
        <f>IFERROR(VLOOKUP($L515,[6]Insumos!$C$2:$F$517,3,FALSE),"")</f>
        <v/>
      </c>
      <c r="P515" s="138" t="e">
        <f>+Tabla1[[#This Row],[Precio Unitario]]*Tabla1[[#This Row],[Cantidad de Insumos]]</f>
        <v>#VALUE!</v>
      </c>
      <c r="Q515" s="137" t="str">
        <f>IFERROR(VLOOKUP($L515,[6]Insumos!$C$2:$F$517,4,FALSE),"")</f>
        <v/>
      </c>
      <c r="R515" s="135"/>
    </row>
    <row r="516" spans="2:18" x14ac:dyDescent="0.25">
      <c r="B516" s="131" t="str">
        <f>IF(Tabla1[[#This Row],[Código_Actividad]]="","",CONCATENATE(Tabla1[[#This Row],[POA]],".",Tabla1[[#This Row],[SRS]],".",Tabla1[[#This Row],[AREA]],".",Tabla1[[#This Row],[TIPO]]))</f>
        <v/>
      </c>
      <c r="C516" s="131" t="str">
        <f>IF(Tabla1[[#This Row],[Código_Actividad]]="","",'[1]Formulario PPGR1'!#REF!)</f>
        <v/>
      </c>
      <c r="D516" s="131" t="str">
        <f>IF(Tabla1[[#This Row],[Código_Actividad]]="","",'[1]Formulario PPGR1'!#REF!)</f>
        <v/>
      </c>
      <c r="E516" s="131" t="str">
        <f>IF(Tabla1[[#This Row],[Código_Actividad]]="","",'[1]Formulario PPGR1'!#REF!)</f>
        <v/>
      </c>
      <c r="F516" s="131" t="str">
        <f>IF(Tabla1[[#This Row],[Código_Actividad]]="","",'[1]Formulario PPGR1'!#REF!)</f>
        <v/>
      </c>
      <c r="G516" s="132"/>
      <c r="H516" s="133" t="str">
        <f>IFERROR(VLOOKUP(Tabla1[[#This Row],[Código_Actividad]],'[1]Formulario PPGR2'!$H$8:$I$1048576,2,FALSE),"")</f>
        <v/>
      </c>
      <c r="I516" s="134" t="str">
        <f>IFERROR(VLOOKUP(Tabla1[[#This Row],[Código_Actividad]],[1]!Tabla2[[Código]:[Total de Acciones ]],15,FALSE),"")</f>
        <v/>
      </c>
      <c r="J516" s="131"/>
      <c r="K516" s="131" t="str">
        <f>IFERROR(VLOOKUP($J516,[5]LSIns!$B$5:$C$45,2,FALSE),"")</f>
        <v/>
      </c>
      <c r="L516" s="133"/>
      <c r="M516" s="135" t="str">
        <f>IFERROR(VLOOKUP($L516,[6]Insumos!$C$2:$F$517,2,FALSE),"")</f>
        <v/>
      </c>
      <c r="N516" s="142"/>
      <c r="O516" s="137" t="str">
        <f>IFERROR(VLOOKUP($L516,[6]Insumos!$C$2:$F$517,3,FALSE),"")</f>
        <v/>
      </c>
      <c r="P516" s="138" t="e">
        <f>+Tabla1[[#This Row],[Precio Unitario]]*Tabla1[[#This Row],[Cantidad de Insumos]]</f>
        <v>#VALUE!</v>
      </c>
      <c r="Q516" s="137" t="str">
        <f>IFERROR(VLOOKUP($L516,[6]Insumos!$C$2:$F$517,4,FALSE),"")</f>
        <v/>
      </c>
      <c r="R516" s="135"/>
    </row>
    <row r="517" spans="2:18" x14ac:dyDescent="0.25">
      <c r="B517" s="131" t="str">
        <f>IF(Tabla1[[#This Row],[Código_Actividad]]="","",CONCATENATE(Tabla1[[#This Row],[POA]],".",Tabla1[[#This Row],[SRS]],".",Tabla1[[#This Row],[AREA]],".",Tabla1[[#This Row],[TIPO]]))</f>
        <v/>
      </c>
      <c r="C517" s="131" t="str">
        <f>IF(Tabla1[[#This Row],[Código_Actividad]]="","",'[1]Formulario PPGR1'!#REF!)</f>
        <v/>
      </c>
      <c r="D517" s="131" t="str">
        <f>IF(Tabla1[[#This Row],[Código_Actividad]]="","",'[1]Formulario PPGR1'!#REF!)</f>
        <v/>
      </c>
      <c r="E517" s="131" t="str">
        <f>IF(Tabla1[[#This Row],[Código_Actividad]]="","",'[1]Formulario PPGR1'!#REF!)</f>
        <v/>
      </c>
      <c r="F517" s="131" t="str">
        <f>IF(Tabla1[[#This Row],[Código_Actividad]]="","",'[1]Formulario PPGR1'!#REF!)</f>
        <v/>
      </c>
      <c r="G517" s="132"/>
      <c r="H517" s="133" t="str">
        <f>IFERROR(VLOOKUP(Tabla1[[#This Row],[Código_Actividad]],'[1]Formulario PPGR2'!$H$8:$I$1048576,2,FALSE),"")</f>
        <v/>
      </c>
      <c r="I517" s="134" t="str">
        <f>IFERROR(VLOOKUP(Tabla1[[#This Row],[Código_Actividad]],[1]!Tabla2[[Código]:[Total de Acciones ]],15,FALSE),"")</f>
        <v/>
      </c>
      <c r="J517" s="131"/>
      <c r="K517" s="131" t="str">
        <f>IFERROR(VLOOKUP($J517,[5]LSIns!$B$5:$C$45,2,FALSE),"")</f>
        <v/>
      </c>
      <c r="L517" s="133"/>
      <c r="M517" s="135" t="str">
        <f>IFERROR(VLOOKUP($L517,[6]Insumos!$C$2:$F$517,2,FALSE),"")</f>
        <v/>
      </c>
      <c r="N517" s="142"/>
      <c r="O517" s="137" t="str">
        <f>IFERROR(VLOOKUP($L517,[6]Insumos!$C$2:$F$517,3,FALSE),"")</f>
        <v/>
      </c>
      <c r="P517" s="138" t="e">
        <f>+Tabla1[[#This Row],[Precio Unitario]]*Tabla1[[#This Row],[Cantidad de Insumos]]</f>
        <v>#VALUE!</v>
      </c>
      <c r="Q517" s="137" t="str">
        <f>IFERROR(VLOOKUP($L517,[6]Insumos!$C$2:$F$517,4,FALSE),"")</f>
        <v/>
      </c>
      <c r="R517" s="135"/>
    </row>
    <row r="518" spans="2:18" x14ac:dyDescent="0.25">
      <c r="B518" s="131" t="str">
        <f>IF(Tabla1[[#This Row],[Código_Actividad]]="","",CONCATENATE(Tabla1[[#This Row],[POA]],".",Tabla1[[#This Row],[SRS]],".",Tabla1[[#This Row],[AREA]],".",Tabla1[[#This Row],[TIPO]]))</f>
        <v/>
      </c>
      <c r="C518" s="131" t="str">
        <f>IF(Tabla1[[#This Row],[Código_Actividad]]="","",'[1]Formulario PPGR1'!#REF!)</f>
        <v/>
      </c>
      <c r="D518" s="131" t="str">
        <f>IF(Tabla1[[#This Row],[Código_Actividad]]="","",'[1]Formulario PPGR1'!#REF!)</f>
        <v/>
      </c>
      <c r="E518" s="131" t="str">
        <f>IF(Tabla1[[#This Row],[Código_Actividad]]="","",'[1]Formulario PPGR1'!#REF!)</f>
        <v/>
      </c>
      <c r="F518" s="131" t="str">
        <f>IF(Tabla1[[#This Row],[Código_Actividad]]="","",'[1]Formulario PPGR1'!#REF!)</f>
        <v/>
      </c>
      <c r="G518" s="132"/>
      <c r="H518" s="133" t="str">
        <f>IFERROR(VLOOKUP(Tabla1[[#This Row],[Código_Actividad]],'[1]Formulario PPGR2'!$H$8:$I$1048576,2,FALSE),"")</f>
        <v/>
      </c>
      <c r="I518" s="134" t="str">
        <f>IFERROR(VLOOKUP(Tabla1[[#This Row],[Código_Actividad]],[1]!Tabla2[[Código]:[Total de Acciones ]],15,FALSE),"")</f>
        <v/>
      </c>
      <c r="J518" s="131"/>
      <c r="K518" s="131" t="str">
        <f>IFERROR(VLOOKUP($J518,[5]LSIns!$B$5:$C$45,2,FALSE),"")</f>
        <v/>
      </c>
      <c r="L518" s="133"/>
      <c r="M518" s="135" t="str">
        <f>IFERROR(VLOOKUP($L518,[6]Insumos!$C$2:$F$517,2,FALSE),"")</f>
        <v/>
      </c>
      <c r="N518" s="142"/>
      <c r="O518" s="137" t="str">
        <f>IFERROR(VLOOKUP($L518,[6]Insumos!$C$2:$F$517,3,FALSE),"")</f>
        <v/>
      </c>
      <c r="P518" s="138" t="e">
        <f>+Tabla1[[#This Row],[Precio Unitario]]*Tabla1[[#This Row],[Cantidad de Insumos]]</f>
        <v>#VALUE!</v>
      </c>
      <c r="Q518" s="137" t="str">
        <f>IFERROR(VLOOKUP($L518,[6]Insumos!$C$2:$F$517,4,FALSE),"")</f>
        <v/>
      </c>
      <c r="R518" s="135"/>
    </row>
    <row r="519" spans="2:18" x14ac:dyDescent="0.25">
      <c r="B519" s="131" t="str">
        <f>IF(Tabla1[[#This Row],[Código_Actividad]]="","",CONCATENATE(Tabla1[[#This Row],[POA]],".",Tabla1[[#This Row],[SRS]],".",Tabla1[[#This Row],[AREA]],".",Tabla1[[#This Row],[TIPO]]))</f>
        <v/>
      </c>
      <c r="C519" s="131" t="str">
        <f>IF(Tabla1[[#This Row],[Código_Actividad]]="","",'[1]Formulario PPGR1'!#REF!)</f>
        <v/>
      </c>
      <c r="D519" s="131" t="str">
        <f>IF(Tabla1[[#This Row],[Código_Actividad]]="","",'[1]Formulario PPGR1'!#REF!)</f>
        <v/>
      </c>
      <c r="E519" s="131" t="str">
        <f>IF(Tabla1[[#This Row],[Código_Actividad]]="","",'[1]Formulario PPGR1'!#REF!)</f>
        <v/>
      </c>
      <c r="F519" s="131" t="str">
        <f>IF(Tabla1[[#This Row],[Código_Actividad]]="","",'[1]Formulario PPGR1'!#REF!)</f>
        <v/>
      </c>
      <c r="G519" s="132"/>
      <c r="H519" s="133" t="str">
        <f>IFERROR(VLOOKUP(Tabla1[[#This Row],[Código_Actividad]],'[1]Formulario PPGR2'!$H$8:$I$1048576,2,FALSE),"")</f>
        <v/>
      </c>
      <c r="I519" s="134" t="str">
        <f>IFERROR(VLOOKUP(Tabla1[[#This Row],[Código_Actividad]],[1]!Tabla2[[Código]:[Total de Acciones ]],15,FALSE),"")</f>
        <v/>
      </c>
      <c r="J519" s="131"/>
      <c r="K519" s="131" t="str">
        <f>IFERROR(VLOOKUP($J519,[5]LSIns!$B$5:$C$45,2,FALSE),"")</f>
        <v/>
      </c>
      <c r="L519" s="133"/>
      <c r="M519" s="135" t="str">
        <f>IFERROR(VLOOKUP($L519,[6]Insumos!$C$2:$F$517,2,FALSE),"")</f>
        <v/>
      </c>
      <c r="N519" s="142"/>
      <c r="O519" s="137" t="str">
        <f>IFERROR(VLOOKUP($L519,[6]Insumos!$C$2:$F$517,3,FALSE),"")</f>
        <v/>
      </c>
      <c r="P519" s="138" t="e">
        <f>+Tabla1[[#This Row],[Precio Unitario]]*Tabla1[[#This Row],[Cantidad de Insumos]]</f>
        <v>#VALUE!</v>
      </c>
      <c r="Q519" s="137" t="str">
        <f>IFERROR(VLOOKUP($L519,[6]Insumos!$C$2:$F$517,4,FALSE),"")</f>
        <v/>
      </c>
      <c r="R519" s="135"/>
    </row>
    <row r="520" spans="2:18" x14ac:dyDescent="0.25">
      <c r="B520" s="131" t="str">
        <f>IF(Tabla1[[#This Row],[Código_Actividad]]="","",CONCATENATE(Tabla1[[#This Row],[POA]],".",Tabla1[[#This Row],[SRS]],".",Tabla1[[#This Row],[AREA]],".",Tabla1[[#This Row],[TIPO]]))</f>
        <v/>
      </c>
      <c r="C520" s="131" t="str">
        <f>IF(Tabla1[[#This Row],[Código_Actividad]]="","",'[1]Formulario PPGR1'!#REF!)</f>
        <v/>
      </c>
      <c r="D520" s="131" t="str">
        <f>IF(Tabla1[[#This Row],[Código_Actividad]]="","",'[1]Formulario PPGR1'!#REF!)</f>
        <v/>
      </c>
      <c r="E520" s="131" t="str">
        <f>IF(Tabla1[[#This Row],[Código_Actividad]]="","",'[1]Formulario PPGR1'!#REF!)</f>
        <v/>
      </c>
      <c r="F520" s="131" t="str">
        <f>IF(Tabla1[[#This Row],[Código_Actividad]]="","",'[1]Formulario PPGR1'!#REF!)</f>
        <v/>
      </c>
      <c r="G520" s="132"/>
      <c r="H520" s="133" t="str">
        <f>IFERROR(VLOOKUP(Tabla1[[#This Row],[Código_Actividad]],'[1]Formulario PPGR2'!$H$8:$I$1048576,2,FALSE),"")</f>
        <v/>
      </c>
      <c r="I520" s="134" t="str">
        <f>IFERROR(VLOOKUP(Tabla1[[#This Row],[Código_Actividad]],[1]!Tabla2[[Código]:[Total de Acciones ]],15,FALSE),"")</f>
        <v/>
      </c>
      <c r="J520" s="131"/>
      <c r="K520" s="131" t="str">
        <f>IFERROR(VLOOKUP($J520,[5]LSIns!$B$5:$C$45,2,FALSE),"")</f>
        <v/>
      </c>
      <c r="L520" s="133"/>
      <c r="M520" s="135" t="str">
        <f>IFERROR(VLOOKUP($L520,[6]Insumos!$C$2:$F$517,2,FALSE),"")</f>
        <v/>
      </c>
      <c r="N520" s="142"/>
      <c r="O520" s="137" t="str">
        <f>IFERROR(VLOOKUP($L520,[6]Insumos!$C$2:$F$517,3,FALSE),"")</f>
        <v/>
      </c>
      <c r="P520" s="138" t="e">
        <f>+Tabla1[[#This Row],[Precio Unitario]]*Tabla1[[#This Row],[Cantidad de Insumos]]</f>
        <v>#VALUE!</v>
      </c>
      <c r="Q520" s="137" t="str">
        <f>IFERROR(VLOOKUP($L520,[6]Insumos!$C$2:$F$517,4,FALSE),"")</f>
        <v/>
      </c>
      <c r="R520" s="135"/>
    </row>
    <row r="521" spans="2:18" x14ac:dyDescent="0.25">
      <c r="B521" s="131" t="str">
        <f>IF(Tabla1[[#This Row],[Código_Actividad]]="","",CONCATENATE(Tabla1[[#This Row],[POA]],".",Tabla1[[#This Row],[SRS]],".",Tabla1[[#This Row],[AREA]],".",Tabla1[[#This Row],[TIPO]]))</f>
        <v/>
      </c>
      <c r="C521" s="131" t="str">
        <f>IF(Tabla1[[#This Row],[Código_Actividad]]="","",'[1]Formulario PPGR1'!#REF!)</f>
        <v/>
      </c>
      <c r="D521" s="131" t="str">
        <f>IF(Tabla1[[#This Row],[Código_Actividad]]="","",'[1]Formulario PPGR1'!#REF!)</f>
        <v/>
      </c>
      <c r="E521" s="131" t="str">
        <f>IF(Tabla1[[#This Row],[Código_Actividad]]="","",'[1]Formulario PPGR1'!#REF!)</f>
        <v/>
      </c>
      <c r="F521" s="131" t="str">
        <f>IF(Tabla1[[#This Row],[Código_Actividad]]="","",'[1]Formulario PPGR1'!#REF!)</f>
        <v/>
      </c>
      <c r="G521" s="132"/>
      <c r="H521" s="133" t="str">
        <f>IFERROR(VLOOKUP(Tabla1[[#This Row],[Código_Actividad]],'[1]Formulario PPGR2'!$H$8:$I$1048576,2,FALSE),"")</f>
        <v/>
      </c>
      <c r="I521" s="134" t="str">
        <f>IFERROR(VLOOKUP(Tabla1[[#This Row],[Código_Actividad]],[1]!Tabla2[[Código]:[Total de Acciones ]],15,FALSE),"")</f>
        <v/>
      </c>
      <c r="J521" s="143"/>
      <c r="K521" s="131" t="str">
        <f>IFERROR(VLOOKUP($J521,[5]LSIns!$B$5:$C$45,2,FALSE),"")</f>
        <v/>
      </c>
      <c r="L521" s="133"/>
      <c r="M521" s="135" t="str">
        <f>IFERROR(VLOOKUP($L521,[6]Insumos!$C$2:$F$517,2,FALSE),"")</f>
        <v/>
      </c>
      <c r="N521" s="142"/>
      <c r="O521" s="137" t="str">
        <f>IFERROR(VLOOKUP($L521,[6]Insumos!$C$2:$F$517,3,FALSE),"")</f>
        <v/>
      </c>
      <c r="P521" s="138" t="e">
        <f>+Tabla1[[#This Row],[Precio Unitario]]*Tabla1[[#This Row],[Cantidad de Insumos]]</f>
        <v>#VALUE!</v>
      </c>
      <c r="Q521" s="137" t="str">
        <f>IFERROR(VLOOKUP($L521,[6]Insumos!$C$2:$F$517,4,FALSE),"")</f>
        <v/>
      </c>
      <c r="R521" s="135"/>
    </row>
    <row r="522" spans="2:18" x14ac:dyDescent="0.25">
      <c r="B522" s="131" t="str">
        <f>IF(Tabla1[[#This Row],[Código_Actividad]]="","",CONCATENATE(Tabla1[[#This Row],[POA]],".",Tabla1[[#This Row],[SRS]],".",Tabla1[[#This Row],[AREA]],".",Tabla1[[#This Row],[TIPO]]))</f>
        <v/>
      </c>
      <c r="C522" s="131" t="str">
        <f>IF(Tabla1[[#This Row],[Código_Actividad]]="","",'[1]Formulario PPGR1'!#REF!)</f>
        <v/>
      </c>
      <c r="D522" s="131" t="str">
        <f>IF(Tabla1[[#This Row],[Código_Actividad]]="","",'[1]Formulario PPGR1'!#REF!)</f>
        <v/>
      </c>
      <c r="E522" s="131" t="str">
        <f>IF(Tabla1[[#This Row],[Código_Actividad]]="","",'[1]Formulario PPGR1'!#REF!)</f>
        <v/>
      </c>
      <c r="F522" s="131" t="str">
        <f>IF(Tabla1[[#This Row],[Código_Actividad]]="","",'[1]Formulario PPGR1'!#REF!)</f>
        <v/>
      </c>
      <c r="G522" s="132"/>
      <c r="H522" s="133" t="str">
        <f>IFERROR(VLOOKUP(Tabla1[[#This Row],[Código_Actividad]],'[1]Formulario PPGR2'!$H$8:$I$1048576,2,FALSE),"")</f>
        <v/>
      </c>
      <c r="I522" s="134" t="str">
        <f>IFERROR(VLOOKUP(Tabla1[[#This Row],[Código_Actividad]],[1]!Tabla2[[Código]:[Total de Acciones ]],15,FALSE),"")</f>
        <v/>
      </c>
      <c r="J522" s="131"/>
      <c r="K522" s="131" t="str">
        <f>IFERROR(VLOOKUP($J522,[5]LSIns!$B$5:$C$45,2,FALSE),"")</f>
        <v/>
      </c>
      <c r="L522" s="133"/>
      <c r="M522" s="135" t="str">
        <f>IFERROR(VLOOKUP($L522,[6]Insumos!$C$2:$F$517,2,FALSE),"")</f>
        <v/>
      </c>
      <c r="N522" s="142"/>
      <c r="O522" s="137" t="str">
        <f>IFERROR(VLOOKUP($L522,[6]Insumos!$C$2:$F$517,3,FALSE),"")</f>
        <v/>
      </c>
      <c r="P522" s="138" t="e">
        <f>+Tabla1[[#This Row],[Precio Unitario]]*Tabla1[[#This Row],[Cantidad de Insumos]]</f>
        <v>#VALUE!</v>
      </c>
      <c r="Q522" s="137" t="str">
        <f>IFERROR(VLOOKUP($L522,[6]Insumos!$C$2:$F$517,4,FALSE),"")</f>
        <v/>
      </c>
      <c r="R522" s="135"/>
    </row>
    <row r="523" spans="2:18" x14ac:dyDescent="0.25">
      <c r="B523" s="131" t="str">
        <f>IF(Tabla1[[#This Row],[Código_Actividad]]="","",CONCATENATE(Tabla1[[#This Row],[POA]],".",Tabla1[[#This Row],[SRS]],".",Tabla1[[#This Row],[AREA]],".",Tabla1[[#This Row],[TIPO]]))</f>
        <v/>
      </c>
      <c r="C523" s="131" t="str">
        <f>IF(Tabla1[[#This Row],[Código_Actividad]]="","",'[1]Formulario PPGR1'!#REF!)</f>
        <v/>
      </c>
      <c r="D523" s="131" t="str">
        <f>IF(Tabla1[[#This Row],[Código_Actividad]]="","",'[1]Formulario PPGR1'!#REF!)</f>
        <v/>
      </c>
      <c r="E523" s="131" t="str">
        <f>IF(Tabla1[[#This Row],[Código_Actividad]]="","",'[1]Formulario PPGR1'!#REF!)</f>
        <v/>
      </c>
      <c r="F523" s="131" t="str">
        <f>IF(Tabla1[[#This Row],[Código_Actividad]]="","",'[1]Formulario PPGR1'!#REF!)</f>
        <v/>
      </c>
      <c r="G523" s="132"/>
      <c r="H523" s="133" t="str">
        <f>IFERROR(VLOOKUP(Tabla1[[#This Row],[Código_Actividad]],'[1]Formulario PPGR2'!$H$8:$I$1048576,2,FALSE),"")</f>
        <v/>
      </c>
      <c r="I523" s="134" t="str">
        <f>IFERROR(VLOOKUP(Tabla1[[#This Row],[Código_Actividad]],[1]!Tabla2[[Código]:[Total de Acciones ]],15,FALSE),"")</f>
        <v/>
      </c>
      <c r="J523" s="131"/>
      <c r="K523" s="131" t="str">
        <f>IFERROR(VLOOKUP($J523,[5]LSIns!$B$5:$C$45,2,FALSE),"")</f>
        <v/>
      </c>
      <c r="L523" s="133"/>
      <c r="M523" s="135" t="str">
        <f>IFERROR(VLOOKUP($L523,[6]Insumos!$C$2:$F$517,2,FALSE),"")</f>
        <v/>
      </c>
      <c r="N523" s="142"/>
      <c r="O523" s="137" t="str">
        <f>IFERROR(VLOOKUP($L523,[6]Insumos!$C$2:$F$517,3,FALSE),"")</f>
        <v/>
      </c>
      <c r="P523" s="138" t="e">
        <f>+Tabla1[[#This Row],[Precio Unitario]]*Tabla1[[#This Row],[Cantidad de Insumos]]</f>
        <v>#VALUE!</v>
      </c>
      <c r="Q523" s="137" t="str">
        <f>IFERROR(VLOOKUP($L523,[6]Insumos!$C$2:$F$517,4,FALSE),"")</f>
        <v/>
      </c>
      <c r="R523" s="135"/>
    </row>
    <row r="524" spans="2:18" x14ac:dyDescent="0.25">
      <c r="B524" s="131" t="str">
        <f>IF(Tabla1[[#This Row],[Código_Actividad]]="","",CONCATENATE(Tabla1[[#This Row],[POA]],".",Tabla1[[#This Row],[SRS]],".",Tabla1[[#This Row],[AREA]],".",Tabla1[[#This Row],[TIPO]]))</f>
        <v/>
      </c>
      <c r="C524" s="131" t="str">
        <f>IF(Tabla1[[#This Row],[Código_Actividad]]="","",'[1]Formulario PPGR1'!#REF!)</f>
        <v/>
      </c>
      <c r="D524" s="131" t="str">
        <f>IF(Tabla1[[#This Row],[Código_Actividad]]="","",'[1]Formulario PPGR1'!#REF!)</f>
        <v/>
      </c>
      <c r="E524" s="131" t="str">
        <f>IF(Tabla1[[#This Row],[Código_Actividad]]="","",'[1]Formulario PPGR1'!#REF!)</f>
        <v/>
      </c>
      <c r="F524" s="131" t="str">
        <f>IF(Tabla1[[#This Row],[Código_Actividad]]="","",'[1]Formulario PPGR1'!#REF!)</f>
        <v/>
      </c>
      <c r="G524" s="132"/>
      <c r="H524" s="133" t="str">
        <f>IFERROR(VLOOKUP(Tabla1[[#This Row],[Código_Actividad]],'[1]Formulario PPGR2'!$H$8:$I$1048576,2,FALSE),"")</f>
        <v/>
      </c>
      <c r="I524" s="134" t="str">
        <f>IFERROR(VLOOKUP(Tabla1[[#This Row],[Código_Actividad]],[1]!Tabla2[[Código]:[Total de Acciones ]],15,FALSE),"")</f>
        <v/>
      </c>
      <c r="J524" s="131"/>
      <c r="K524" s="131" t="str">
        <f>IFERROR(VLOOKUP($J524,[5]LSIns!$B$5:$C$45,2,FALSE),"")</f>
        <v/>
      </c>
      <c r="L524" s="133"/>
      <c r="M524" s="135" t="str">
        <f>IFERROR(VLOOKUP($L524,[6]Insumos!$C$2:$F$517,2,FALSE),"")</f>
        <v/>
      </c>
      <c r="N524" s="142"/>
      <c r="O524" s="137" t="str">
        <f>IFERROR(VLOOKUP($L524,[6]Insumos!$C$2:$F$517,3,FALSE),"")</f>
        <v/>
      </c>
      <c r="P524" s="138" t="e">
        <f>+Tabla1[[#This Row],[Precio Unitario]]*Tabla1[[#This Row],[Cantidad de Insumos]]</f>
        <v>#VALUE!</v>
      </c>
      <c r="Q524" s="137" t="str">
        <f>IFERROR(VLOOKUP($L524,[6]Insumos!$C$2:$F$517,4,FALSE),"")</f>
        <v/>
      </c>
      <c r="R524" s="135"/>
    </row>
    <row r="525" spans="2:18" x14ac:dyDescent="0.25">
      <c r="B525" s="131" t="str">
        <f>IF(Tabla1[[#This Row],[Código_Actividad]]="","",CONCATENATE(Tabla1[[#This Row],[POA]],".",Tabla1[[#This Row],[SRS]],".",Tabla1[[#This Row],[AREA]],".",Tabla1[[#This Row],[TIPO]]))</f>
        <v/>
      </c>
      <c r="C525" s="131" t="str">
        <f>IF(Tabla1[[#This Row],[Código_Actividad]]="","",'[1]Formulario PPGR1'!#REF!)</f>
        <v/>
      </c>
      <c r="D525" s="131" t="str">
        <f>IF(Tabla1[[#This Row],[Código_Actividad]]="","",'[1]Formulario PPGR1'!#REF!)</f>
        <v/>
      </c>
      <c r="E525" s="131" t="str">
        <f>IF(Tabla1[[#This Row],[Código_Actividad]]="","",'[1]Formulario PPGR1'!#REF!)</f>
        <v/>
      </c>
      <c r="F525" s="131" t="str">
        <f>IF(Tabla1[[#This Row],[Código_Actividad]]="","",'[1]Formulario PPGR1'!#REF!)</f>
        <v/>
      </c>
      <c r="G525" s="132"/>
      <c r="H525" s="133" t="str">
        <f>IFERROR(VLOOKUP(Tabla1[[#This Row],[Código_Actividad]],'[1]Formulario PPGR2'!$H$8:$I$1048576,2,FALSE),"")</f>
        <v/>
      </c>
      <c r="I525" s="134" t="str">
        <f>IFERROR(VLOOKUP(Tabla1[[#This Row],[Código_Actividad]],[1]!Tabla2[[Código]:[Total de Acciones ]],15,FALSE),"")</f>
        <v/>
      </c>
      <c r="J525" s="131"/>
      <c r="K525" s="131" t="str">
        <f>IFERROR(VLOOKUP($J525,[5]LSIns!$B$5:$C$45,2,FALSE),"")</f>
        <v/>
      </c>
      <c r="L525" s="133"/>
      <c r="M525" s="135" t="str">
        <f>IFERROR(VLOOKUP($L525,[6]Insumos!$C$2:$F$517,2,FALSE),"")</f>
        <v/>
      </c>
      <c r="N525" s="142"/>
      <c r="O525" s="137" t="str">
        <f>IFERROR(VLOOKUP($L525,[6]Insumos!$C$2:$F$517,3,FALSE),"")</f>
        <v/>
      </c>
      <c r="P525" s="138" t="e">
        <f>+Tabla1[[#This Row],[Precio Unitario]]*Tabla1[[#This Row],[Cantidad de Insumos]]</f>
        <v>#VALUE!</v>
      </c>
      <c r="Q525" s="137" t="str">
        <f>IFERROR(VLOOKUP($L525,[6]Insumos!$C$2:$F$517,4,FALSE),"")</f>
        <v/>
      </c>
      <c r="R525" s="135"/>
    </row>
    <row r="526" spans="2:18" x14ac:dyDescent="0.25">
      <c r="B526" s="131" t="str">
        <f>IF(Tabla1[[#This Row],[Código_Actividad]]="","",CONCATENATE(Tabla1[[#This Row],[POA]],".",Tabla1[[#This Row],[SRS]],".",Tabla1[[#This Row],[AREA]],".",Tabla1[[#This Row],[TIPO]]))</f>
        <v/>
      </c>
      <c r="C526" s="131" t="str">
        <f>IF(Tabla1[[#This Row],[Código_Actividad]]="","",'[1]Formulario PPGR1'!#REF!)</f>
        <v/>
      </c>
      <c r="D526" s="131" t="str">
        <f>IF(Tabla1[[#This Row],[Código_Actividad]]="","",'[1]Formulario PPGR1'!#REF!)</f>
        <v/>
      </c>
      <c r="E526" s="131" t="str">
        <f>IF(Tabla1[[#This Row],[Código_Actividad]]="","",'[1]Formulario PPGR1'!#REF!)</f>
        <v/>
      </c>
      <c r="F526" s="131" t="str">
        <f>IF(Tabla1[[#This Row],[Código_Actividad]]="","",'[1]Formulario PPGR1'!#REF!)</f>
        <v/>
      </c>
      <c r="G526" s="132"/>
      <c r="H526" s="133" t="str">
        <f>IFERROR(VLOOKUP(Tabla1[[#This Row],[Código_Actividad]],'[1]Formulario PPGR2'!$H$8:$I$1048576,2,FALSE),"")</f>
        <v/>
      </c>
      <c r="I526" s="134" t="str">
        <f>IFERROR(VLOOKUP(Tabla1[[#This Row],[Código_Actividad]],[1]!Tabla2[[Código]:[Total de Acciones ]],15,FALSE),"")</f>
        <v/>
      </c>
      <c r="J526" s="131"/>
      <c r="K526" s="131" t="str">
        <f>IFERROR(VLOOKUP($J526,[5]LSIns!$B$5:$C$45,2,FALSE),"")</f>
        <v/>
      </c>
      <c r="L526" s="133"/>
      <c r="M526" s="135" t="str">
        <f>IFERROR(VLOOKUP($L526,[6]Insumos!$C$2:$F$517,2,FALSE),"")</f>
        <v/>
      </c>
      <c r="N526" s="142"/>
      <c r="O526" s="137" t="str">
        <f>IFERROR(VLOOKUP($L526,[6]Insumos!$C$2:$F$517,3,FALSE),"")</f>
        <v/>
      </c>
      <c r="P526" s="138" t="e">
        <f>+Tabla1[[#This Row],[Precio Unitario]]*Tabla1[[#This Row],[Cantidad de Insumos]]</f>
        <v>#VALUE!</v>
      </c>
      <c r="Q526" s="137" t="str">
        <f>IFERROR(VLOOKUP($L526,[6]Insumos!$C$2:$F$517,4,FALSE),"")</f>
        <v/>
      </c>
      <c r="R526" s="135"/>
    </row>
    <row r="527" spans="2:18" x14ac:dyDescent="0.25">
      <c r="B527" s="131" t="str">
        <f>IF(Tabla1[[#This Row],[Código_Actividad]]="","",CONCATENATE(Tabla1[[#This Row],[POA]],".",Tabla1[[#This Row],[SRS]],".",Tabla1[[#This Row],[AREA]],".",Tabla1[[#This Row],[TIPO]]))</f>
        <v/>
      </c>
      <c r="C527" s="131" t="str">
        <f>IF(Tabla1[[#This Row],[Código_Actividad]]="","",'[1]Formulario PPGR1'!#REF!)</f>
        <v/>
      </c>
      <c r="D527" s="131" t="str">
        <f>IF(Tabla1[[#This Row],[Código_Actividad]]="","",'[1]Formulario PPGR1'!#REF!)</f>
        <v/>
      </c>
      <c r="E527" s="131" t="str">
        <f>IF(Tabla1[[#This Row],[Código_Actividad]]="","",'[1]Formulario PPGR1'!#REF!)</f>
        <v/>
      </c>
      <c r="F527" s="131" t="str">
        <f>IF(Tabla1[[#This Row],[Código_Actividad]]="","",'[1]Formulario PPGR1'!#REF!)</f>
        <v/>
      </c>
      <c r="G527" s="132"/>
      <c r="H527" s="133" t="str">
        <f>IFERROR(VLOOKUP(Tabla1[[#This Row],[Código_Actividad]],'[1]Formulario PPGR2'!$H$8:$I$1048576,2,FALSE),"")</f>
        <v/>
      </c>
      <c r="I527" s="134" t="str">
        <f>IFERROR(VLOOKUP(Tabla1[[#This Row],[Código_Actividad]],[1]!Tabla2[[Código]:[Total de Acciones ]],15,FALSE),"")</f>
        <v/>
      </c>
      <c r="J527" s="143"/>
      <c r="K527" s="131" t="str">
        <f>IFERROR(VLOOKUP($J527,[5]LSIns!$B$5:$C$45,2,FALSE),"")</f>
        <v/>
      </c>
      <c r="L527" s="133"/>
      <c r="M527" s="135" t="str">
        <f>IFERROR(VLOOKUP($L527,[6]Insumos!$C$2:$F$517,2,FALSE),"")</f>
        <v/>
      </c>
      <c r="N527" s="142"/>
      <c r="O527" s="137" t="str">
        <f>IFERROR(VLOOKUP($L527,[6]Insumos!$C$2:$F$517,3,FALSE),"")</f>
        <v/>
      </c>
      <c r="P527" s="138" t="e">
        <f>+Tabla1[[#This Row],[Precio Unitario]]*Tabla1[[#This Row],[Cantidad de Insumos]]</f>
        <v>#VALUE!</v>
      </c>
      <c r="Q527" s="137" t="str">
        <f>IFERROR(VLOOKUP($L527,[6]Insumos!$C$2:$F$517,4,FALSE),"")</f>
        <v/>
      </c>
      <c r="R527" s="135"/>
    </row>
    <row r="528" spans="2:18" x14ac:dyDescent="0.25">
      <c r="B528" s="131" t="str">
        <f>IF(Tabla1[[#This Row],[Código_Actividad]]="","",CONCATENATE(Tabla1[[#This Row],[POA]],".",Tabla1[[#This Row],[SRS]],".",Tabla1[[#This Row],[AREA]],".",Tabla1[[#This Row],[TIPO]]))</f>
        <v/>
      </c>
      <c r="C528" s="131" t="str">
        <f>IF(Tabla1[[#This Row],[Código_Actividad]]="","",'[1]Formulario PPGR1'!#REF!)</f>
        <v/>
      </c>
      <c r="D528" s="131" t="str">
        <f>IF(Tabla1[[#This Row],[Código_Actividad]]="","",'[1]Formulario PPGR1'!#REF!)</f>
        <v/>
      </c>
      <c r="E528" s="131" t="str">
        <f>IF(Tabla1[[#This Row],[Código_Actividad]]="","",'[1]Formulario PPGR1'!#REF!)</f>
        <v/>
      </c>
      <c r="F528" s="131" t="str">
        <f>IF(Tabla1[[#This Row],[Código_Actividad]]="","",'[1]Formulario PPGR1'!#REF!)</f>
        <v/>
      </c>
      <c r="G528" s="132"/>
      <c r="H528" s="133" t="str">
        <f>IFERROR(VLOOKUP(Tabla1[[#This Row],[Código_Actividad]],'[1]Formulario PPGR2'!$H$8:$I$1048576,2,FALSE),"")</f>
        <v/>
      </c>
      <c r="I528" s="134" t="str">
        <f>IFERROR(VLOOKUP(Tabla1[[#This Row],[Código_Actividad]],[1]!Tabla2[[Código]:[Total de Acciones ]],15,FALSE),"")</f>
        <v/>
      </c>
      <c r="J528" s="131"/>
      <c r="K528" s="131" t="str">
        <f>IFERROR(VLOOKUP($J528,[5]LSIns!$B$5:$C$45,2,FALSE),"")</f>
        <v/>
      </c>
      <c r="L528" s="133"/>
      <c r="M528" s="135" t="str">
        <f>IFERROR(VLOOKUP($L528,[6]Insumos!$C$2:$F$517,2,FALSE),"")</f>
        <v/>
      </c>
      <c r="N528" s="142"/>
      <c r="O528" s="137" t="str">
        <f>IFERROR(VLOOKUP($L528,[6]Insumos!$C$2:$F$517,3,FALSE),"")</f>
        <v/>
      </c>
      <c r="P528" s="138" t="e">
        <f>+Tabla1[[#This Row],[Precio Unitario]]*Tabla1[[#This Row],[Cantidad de Insumos]]</f>
        <v>#VALUE!</v>
      </c>
      <c r="Q528" s="137" t="str">
        <f>IFERROR(VLOOKUP($L528,[6]Insumos!$C$2:$F$517,4,FALSE),"")</f>
        <v/>
      </c>
      <c r="R528" s="135"/>
    </row>
    <row r="529" spans="2:18" x14ac:dyDescent="0.25">
      <c r="B529" s="131" t="str">
        <f>IF(Tabla1[[#This Row],[Código_Actividad]]="","",CONCATENATE(Tabla1[[#This Row],[POA]],".",Tabla1[[#This Row],[SRS]],".",Tabla1[[#This Row],[AREA]],".",Tabla1[[#This Row],[TIPO]]))</f>
        <v/>
      </c>
      <c r="C529" s="131" t="str">
        <f>IF(Tabla1[[#This Row],[Código_Actividad]]="","",'[1]Formulario PPGR1'!#REF!)</f>
        <v/>
      </c>
      <c r="D529" s="131" t="str">
        <f>IF(Tabla1[[#This Row],[Código_Actividad]]="","",'[1]Formulario PPGR1'!#REF!)</f>
        <v/>
      </c>
      <c r="E529" s="131" t="str">
        <f>IF(Tabla1[[#This Row],[Código_Actividad]]="","",'[1]Formulario PPGR1'!#REF!)</f>
        <v/>
      </c>
      <c r="F529" s="131" t="str">
        <f>IF(Tabla1[[#This Row],[Código_Actividad]]="","",'[1]Formulario PPGR1'!#REF!)</f>
        <v/>
      </c>
      <c r="G529" s="132"/>
      <c r="H529" s="133" t="str">
        <f>IFERROR(VLOOKUP(Tabla1[[#This Row],[Código_Actividad]],'[1]Formulario PPGR2'!$H$8:$I$1048576,2,FALSE),"")</f>
        <v/>
      </c>
      <c r="I529" s="134" t="str">
        <f>IFERROR(VLOOKUP(Tabla1[[#This Row],[Código_Actividad]],[1]!Tabla2[[Código]:[Total de Acciones ]],15,FALSE),"")</f>
        <v/>
      </c>
      <c r="J529" s="131"/>
      <c r="K529" s="131" t="str">
        <f>IFERROR(VLOOKUP($J529,[5]LSIns!$B$5:$C$45,2,FALSE),"")</f>
        <v/>
      </c>
      <c r="L529" s="133"/>
      <c r="M529" s="135" t="str">
        <f>IFERROR(VLOOKUP($L529,[6]Insumos!$C$2:$F$517,2,FALSE),"")</f>
        <v/>
      </c>
      <c r="N529" s="142"/>
      <c r="O529" s="137" t="str">
        <f>IFERROR(VLOOKUP($L529,[6]Insumos!$C$2:$F$517,3,FALSE),"")</f>
        <v/>
      </c>
      <c r="P529" s="138" t="e">
        <f>+Tabla1[[#This Row],[Precio Unitario]]*Tabla1[[#This Row],[Cantidad de Insumos]]</f>
        <v>#VALUE!</v>
      </c>
      <c r="Q529" s="137" t="str">
        <f>IFERROR(VLOOKUP($L529,[6]Insumos!$C$2:$F$517,4,FALSE),"")</f>
        <v/>
      </c>
      <c r="R529" s="135"/>
    </row>
    <row r="530" spans="2:18" x14ac:dyDescent="0.25">
      <c r="B530" s="131" t="str">
        <f>IF(Tabla1[[#This Row],[Código_Actividad]]="","",CONCATENATE(Tabla1[[#This Row],[POA]],".",Tabla1[[#This Row],[SRS]],".",Tabla1[[#This Row],[AREA]],".",Tabla1[[#This Row],[TIPO]]))</f>
        <v/>
      </c>
      <c r="C530" s="131" t="str">
        <f>IF(Tabla1[[#This Row],[Código_Actividad]]="","",'[1]Formulario PPGR1'!#REF!)</f>
        <v/>
      </c>
      <c r="D530" s="131" t="str">
        <f>IF(Tabla1[[#This Row],[Código_Actividad]]="","",'[1]Formulario PPGR1'!#REF!)</f>
        <v/>
      </c>
      <c r="E530" s="131" t="str">
        <f>IF(Tabla1[[#This Row],[Código_Actividad]]="","",'[1]Formulario PPGR1'!#REF!)</f>
        <v/>
      </c>
      <c r="F530" s="131" t="str">
        <f>IF(Tabla1[[#This Row],[Código_Actividad]]="","",'[1]Formulario PPGR1'!#REF!)</f>
        <v/>
      </c>
      <c r="G530" s="132"/>
      <c r="H530" s="133" t="str">
        <f>IFERROR(VLOOKUP(Tabla1[[#This Row],[Código_Actividad]],'[1]Formulario PPGR2'!$H$8:$I$1048576,2,FALSE),"")</f>
        <v/>
      </c>
      <c r="I530" s="134" t="str">
        <f>IFERROR(VLOOKUP(Tabla1[[#This Row],[Código_Actividad]],[1]!Tabla2[[Código]:[Total de Acciones ]],15,FALSE),"")</f>
        <v/>
      </c>
      <c r="J530" s="143"/>
      <c r="K530" s="143" t="str">
        <f>IFERROR(VLOOKUP($J530,[5]LSIns!$B$5:$C$45,2,FALSE),"")</f>
        <v/>
      </c>
      <c r="L530" s="117"/>
      <c r="M530" s="135" t="str">
        <f>IFERROR(VLOOKUP($L530,[6]Insumos!$C$2:$F$517,2,FALSE),"")</f>
        <v/>
      </c>
      <c r="N530" s="144"/>
      <c r="O530" s="137" t="str">
        <f>IFERROR(VLOOKUP($L530,[6]Insumos!$C$2:$F$517,3,FALSE),"")</f>
        <v/>
      </c>
      <c r="P530" s="138" t="e">
        <f>+Tabla1[[#This Row],[Precio Unitario]]*Tabla1[[#This Row],[Cantidad de Insumos]]</f>
        <v>#VALUE!</v>
      </c>
      <c r="Q530" s="137" t="str">
        <f>IFERROR(VLOOKUP($L530,[6]Insumos!$C$2:$F$517,4,FALSE),"")</f>
        <v/>
      </c>
      <c r="R530" s="135"/>
    </row>
    <row r="531" spans="2:18" x14ac:dyDescent="0.25">
      <c r="B531" s="131" t="str">
        <f>IF(Tabla1[[#This Row],[Código_Actividad]]="","",CONCATENATE(Tabla1[[#This Row],[POA]],".",Tabla1[[#This Row],[SRS]],".",Tabla1[[#This Row],[AREA]],".",Tabla1[[#This Row],[TIPO]]))</f>
        <v/>
      </c>
      <c r="C531" s="131" t="str">
        <f>IF(Tabla1[[#This Row],[Código_Actividad]]="","",'[1]Formulario PPGR1'!#REF!)</f>
        <v/>
      </c>
      <c r="D531" s="131" t="str">
        <f>IF(Tabla1[[#This Row],[Código_Actividad]]="","",'[1]Formulario PPGR1'!#REF!)</f>
        <v/>
      </c>
      <c r="E531" s="131" t="str">
        <f>IF(Tabla1[[#This Row],[Código_Actividad]]="","",'[1]Formulario PPGR1'!#REF!)</f>
        <v/>
      </c>
      <c r="F531" s="131" t="str">
        <f>IF(Tabla1[[#This Row],[Código_Actividad]]="","",'[1]Formulario PPGR1'!#REF!)</f>
        <v/>
      </c>
      <c r="G531" s="132"/>
      <c r="H531" s="133" t="str">
        <f>IFERROR(VLOOKUP(Tabla1[[#This Row],[Código_Actividad]],'[1]Formulario PPGR2'!$H$8:$I$1048576,2,FALSE),"")</f>
        <v/>
      </c>
      <c r="I531" s="134" t="str">
        <f>IFERROR(VLOOKUP(Tabla1[[#This Row],[Código_Actividad]],[1]!Tabla2[[Código]:[Total de Acciones ]],15,FALSE),"")</f>
        <v/>
      </c>
      <c r="J531" s="131"/>
      <c r="K531" s="131" t="str">
        <f>IFERROR(VLOOKUP($J531,[5]LSIns!$B$5:$C$45,2,FALSE),"")</f>
        <v/>
      </c>
      <c r="L531" s="133"/>
      <c r="M531" s="135" t="str">
        <f>IFERROR(VLOOKUP($L531,[6]Insumos!$C$2:$F$517,2,FALSE),"")</f>
        <v/>
      </c>
      <c r="N531" s="142"/>
      <c r="O531" s="137" t="str">
        <f>IFERROR(VLOOKUP($L531,[6]Insumos!$C$2:$F$517,3,FALSE),"")</f>
        <v/>
      </c>
      <c r="P531" s="138" t="e">
        <f>+Tabla1[[#This Row],[Precio Unitario]]*Tabla1[[#This Row],[Cantidad de Insumos]]</f>
        <v>#VALUE!</v>
      </c>
      <c r="Q531" s="137" t="str">
        <f>IFERROR(VLOOKUP($L531,[6]Insumos!$C$2:$F$517,4,FALSE),"")</f>
        <v/>
      </c>
      <c r="R531" s="135"/>
    </row>
    <row r="532" spans="2:18" x14ac:dyDescent="0.25">
      <c r="B532" s="131" t="str">
        <f>IF(Tabla1[[#This Row],[Código_Actividad]]="","",CONCATENATE(Tabla1[[#This Row],[POA]],".",Tabla1[[#This Row],[SRS]],".",Tabla1[[#This Row],[AREA]],".",Tabla1[[#This Row],[TIPO]]))</f>
        <v/>
      </c>
      <c r="C532" s="131" t="str">
        <f>IF(Tabla1[[#This Row],[Código_Actividad]]="","",'[1]Formulario PPGR1'!#REF!)</f>
        <v/>
      </c>
      <c r="D532" s="131" t="str">
        <f>IF(Tabla1[[#This Row],[Código_Actividad]]="","",'[1]Formulario PPGR1'!#REF!)</f>
        <v/>
      </c>
      <c r="E532" s="131" t="str">
        <f>IF(Tabla1[[#This Row],[Código_Actividad]]="","",'[1]Formulario PPGR1'!#REF!)</f>
        <v/>
      </c>
      <c r="F532" s="131" t="str">
        <f>IF(Tabla1[[#This Row],[Código_Actividad]]="","",'[1]Formulario PPGR1'!#REF!)</f>
        <v/>
      </c>
      <c r="G532" s="132"/>
      <c r="H532" s="133" t="str">
        <f>IFERROR(VLOOKUP(Tabla1[[#This Row],[Código_Actividad]],'[1]Formulario PPGR2'!$H$8:$I$1048576,2,FALSE),"")</f>
        <v/>
      </c>
      <c r="I532" s="134" t="str">
        <f>IFERROR(VLOOKUP(Tabla1[[#This Row],[Código_Actividad]],[1]!Tabla2[[Código]:[Total de Acciones ]],15,FALSE),"")</f>
        <v/>
      </c>
      <c r="J532" s="131"/>
      <c r="K532" s="131" t="str">
        <f>IFERROR(VLOOKUP($J532,[5]LSIns!$B$5:$C$45,2,FALSE),"")</f>
        <v/>
      </c>
      <c r="L532" s="133"/>
      <c r="M532" s="135" t="str">
        <f>IFERROR(VLOOKUP($L532,[6]Insumos!$C$2:$F$517,2,FALSE),"")</f>
        <v/>
      </c>
      <c r="N532" s="142"/>
      <c r="O532" s="137" t="str">
        <f>IFERROR(VLOOKUP($L532,[6]Insumos!$C$2:$F$517,3,FALSE),"")</f>
        <v/>
      </c>
      <c r="P532" s="138" t="e">
        <f>+Tabla1[[#This Row],[Precio Unitario]]*Tabla1[[#This Row],[Cantidad de Insumos]]</f>
        <v>#VALUE!</v>
      </c>
      <c r="Q532" s="137" t="str">
        <f>IFERROR(VLOOKUP($L532,[6]Insumos!$C$2:$F$517,4,FALSE),"")</f>
        <v/>
      </c>
      <c r="R532" s="135"/>
    </row>
    <row r="533" spans="2:18" x14ac:dyDescent="0.25">
      <c r="B533" s="131" t="str">
        <f>IF(Tabla1[[#This Row],[Código_Actividad]]="","",CONCATENATE(Tabla1[[#This Row],[POA]],".",Tabla1[[#This Row],[SRS]],".",Tabla1[[#This Row],[AREA]],".",Tabla1[[#This Row],[TIPO]]))</f>
        <v/>
      </c>
      <c r="C533" s="131" t="str">
        <f>IF(Tabla1[[#This Row],[Código_Actividad]]="","",'[1]Formulario PPGR1'!#REF!)</f>
        <v/>
      </c>
      <c r="D533" s="131" t="str">
        <f>IF(Tabla1[[#This Row],[Código_Actividad]]="","",'[1]Formulario PPGR1'!#REF!)</f>
        <v/>
      </c>
      <c r="E533" s="131" t="str">
        <f>IF(Tabla1[[#This Row],[Código_Actividad]]="","",'[1]Formulario PPGR1'!#REF!)</f>
        <v/>
      </c>
      <c r="F533" s="131" t="str">
        <f>IF(Tabla1[[#This Row],[Código_Actividad]]="","",'[1]Formulario PPGR1'!#REF!)</f>
        <v/>
      </c>
      <c r="G533" s="132"/>
      <c r="H533" s="133" t="str">
        <f>IFERROR(VLOOKUP(Tabla1[[#This Row],[Código_Actividad]],'[1]Formulario PPGR2'!$H$8:$I$1048576,2,FALSE),"")</f>
        <v/>
      </c>
      <c r="I533" s="134" t="str">
        <f>IFERROR(VLOOKUP(Tabla1[[#This Row],[Código_Actividad]],[1]!Tabla2[[Código]:[Total de Acciones ]],15,FALSE),"")</f>
        <v/>
      </c>
      <c r="J533" s="131"/>
      <c r="K533" s="131" t="str">
        <f>IFERROR(VLOOKUP($J533,[5]LSIns!$B$5:$C$45,2,FALSE),"")</f>
        <v/>
      </c>
      <c r="L533" s="133"/>
      <c r="M533" s="135" t="str">
        <f>IFERROR(VLOOKUP($L533,[6]Insumos!$C$2:$F$517,2,FALSE),"")</f>
        <v/>
      </c>
      <c r="N533" s="142"/>
      <c r="O533" s="137" t="str">
        <f>IFERROR(VLOOKUP($L533,[6]Insumos!$C$2:$F$517,3,FALSE),"")</f>
        <v/>
      </c>
      <c r="P533" s="138" t="e">
        <f>+Tabla1[[#This Row],[Precio Unitario]]*Tabla1[[#This Row],[Cantidad de Insumos]]</f>
        <v>#VALUE!</v>
      </c>
      <c r="Q533" s="137" t="str">
        <f>IFERROR(VLOOKUP($L533,[6]Insumos!$C$2:$F$517,4,FALSE),"")</f>
        <v/>
      </c>
      <c r="R533" s="135"/>
    </row>
    <row r="534" spans="2:18" x14ac:dyDescent="0.25">
      <c r="B534" s="131" t="str">
        <f>IF(Tabla1[[#This Row],[Código_Actividad]]="","",CONCATENATE(Tabla1[[#This Row],[POA]],".",Tabla1[[#This Row],[SRS]],".",Tabla1[[#This Row],[AREA]],".",Tabla1[[#This Row],[TIPO]]))</f>
        <v/>
      </c>
      <c r="C534" s="131" t="str">
        <f>IF(Tabla1[[#This Row],[Código_Actividad]]="","",'[1]Formulario PPGR1'!#REF!)</f>
        <v/>
      </c>
      <c r="D534" s="131" t="str">
        <f>IF(Tabla1[[#This Row],[Código_Actividad]]="","",'[1]Formulario PPGR1'!#REF!)</f>
        <v/>
      </c>
      <c r="E534" s="131" t="str">
        <f>IF(Tabla1[[#This Row],[Código_Actividad]]="","",'[1]Formulario PPGR1'!#REF!)</f>
        <v/>
      </c>
      <c r="F534" s="131" t="str">
        <f>IF(Tabla1[[#This Row],[Código_Actividad]]="","",'[1]Formulario PPGR1'!#REF!)</f>
        <v/>
      </c>
      <c r="G534" s="132"/>
      <c r="H534" s="133" t="str">
        <f>IFERROR(VLOOKUP(Tabla1[[#This Row],[Código_Actividad]],'[1]Formulario PPGR2'!$H$8:$I$1048576,2,FALSE),"")</f>
        <v/>
      </c>
      <c r="I534" s="134" t="str">
        <f>IFERROR(VLOOKUP(Tabla1[[#This Row],[Código_Actividad]],[1]!Tabla2[[Código]:[Total de Acciones ]],15,FALSE),"")</f>
        <v/>
      </c>
      <c r="J534" s="131"/>
      <c r="K534" s="131" t="str">
        <f>IFERROR(VLOOKUP($J534,[5]LSIns!$B$5:$C$45,2,FALSE),"")</f>
        <v/>
      </c>
      <c r="L534" s="133"/>
      <c r="M534" s="135" t="str">
        <f>IFERROR(VLOOKUP($L534,[6]Insumos!$C$2:$F$517,2,FALSE),"")</f>
        <v/>
      </c>
      <c r="N534" s="142"/>
      <c r="O534" s="137" t="str">
        <f>IFERROR(VLOOKUP($L534,[6]Insumos!$C$2:$F$517,3,FALSE),"")</f>
        <v/>
      </c>
      <c r="P534" s="138" t="e">
        <f>+Tabla1[[#This Row],[Precio Unitario]]*Tabla1[[#This Row],[Cantidad de Insumos]]</f>
        <v>#VALUE!</v>
      </c>
      <c r="Q534" s="137" t="str">
        <f>IFERROR(VLOOKUP($L534,[6]Insumos!$C$2:$F$517,4,FALSE),"")</f>
        <v/>
      </c>
      <c r="R534" s="135"/>
    </row>
    <row r="535" spans="2:18" x14ac:dyDescent="0.25">
      <c r="B535" s="131" t="str">
        <f>IF(Tabla1[[#This Row],[Código_Actividad]]="","",CONCATENATE(Tabla1[[#This Row],[POA]],".",Tabla1[[#This Row],[SRS]],".",Tabla1[[#This Row],[AREA]],".",Tabla1[[#This Row],[TIPO]]))</f>
        <v/>
      </c>
      <c r="C535" s="131" t="str">
        <f>IF(Tabla1[[#This Row],[Código_Actividad]]="","",'[1]Formulario PPGR1'!#REF!)</f>
        <v/>
      </c>
      <c r="D535" s="131" t="str">
        <f>IF(Tabla1[[#This Row],[Código_Actividad]]="","",'[1]Formulario PPGR1'!#REF!)</f>
        <v/>
      </c>
      <c r="E535" s="131" t="str">
        <f>IF(Tabla1[[#This Row],[Código_Actividad]]="","",'[1]Formulario PPGR1'!#REF!)</f>
        <v/>
      </c>
      <c r="F535" s="131" t="str">
        <f>IF(Tabla1[[#This Row],[Código_Actividad]]="","",'[1]Formulario PPGR1'!#REF!)</f>
        <v/>
      </c>
      <c r="G535" s="132"/>
      <c r="H535" s="133" t="str">
        <f>IFERROR(VLOOKUP(Tabla1[[#This Row],[Código_Actividad]],'[1]Formulario PPGR2'!$H$8:$I$1048576,2,FALSE),"")</f>
        <v/>
      </c>
      <c r="I535" s="134" t="str">
        <f>IFERROR(VLOOKUP(Tabla1[[#This Row],[Código_Actividad]],[1]!Tabla2[[Código]:[Total de Acciones ]],15,FALSE),"")</f>
        <v/>
      </c>
      <c r="J535" s="131"/>
      <c r="K535" s="131" t="str">
        <f>IFERROR(VLOOKUP($J535,[5]LSIns!$B$5:$C$45,2,FALSE),"")</f>
        <v/>
      </c>
      <c r="L535" s="133"/>
      <c r="M535" s="135" t="str">
        <f>IFERROR(VLOOKUP($L535,[6]Insumos!$C$2:$F$517,2,FALSE),"")</f>
        <v/>
      </c>
      <c r="N535" s="142"/>
      <c r="O535" s="137" t="str">
        <f>IFERROR(VLOOKUP($L535,[6]Insumos!$C$2:$F$517,3,FALSE),"")</f>
        <v/>
      </c>
      <c r="P535" s="138" t="e">
        <f>+Tabla1[[#This Row],[Precio Unitario]]*Tabla1[[#This Row],[Cantidad de Insumos]]</f>
        <v>#VALUE!</v>
      </c>
      <c r="Q535" s="137" t="str">
        <f>IFERROR(VLOOKUP($L535,[6]Insumos!$C$2:$F$517,4,FALSE),"")</f>
        <v/>
      </c>
      <c r="R535" s="135"/>
    </row>
    <row r="536" spans="2:18" x14ac:dyDescent="0.25">
      <c r="B536" s="131" t="str">
        <f>IF(Tabla1[[#This Row],[Código_Actividad]]="","",CONCATENATE(Tabla1[[#This Row],[POA]],".",Tabla1[[#This Row],[SRS]],".",Tabla1[[#This Row],[AREA]],".",Tabla1[[#This Row],[TIPO]]))</f>
        <v/>
      </c>
      <c r="C536" s="131" t="str">
        <f>IF(Tabla1[[#This Row],[Código_Actividad]]="","",'[1]Formulario PPGR1'!#REF!)</f>
        <v/>
      </c>
      <c r="D536" s="131" t="str">
        <f>IF(Tabla1[[#This Row],[Código_Actividad]]="","",'[1]Formulario PPGR1'!#REF!)</f>
        <v/>
      </c>
      <c r="E536" s="131" t="str">
        <f>IF(Tabla1[[#This Row],[Código_Actividad]]="","",'[1]Formulario PPGR1'!#REF!)</f>
        <v/>
      </c>
      <c r="F536" s="131" t="str">
        <f>IF(Tabla1[[#This Row],[Código_Actividad]]="","",'[1]Formulario PPGR1'!#REF!)</f>
        <v/>
      </c>
      <c r="G536" s="132"/>
      <c r="H536" s="133" t="str">
        <f>IFERROR(VLOOKUP(Tabla1[[#This Row],[Código_Actividad]],'[1]Formulario PPGR2'!$H$8:$I$1048576,2,FALSE),"")</f>
        <v/>
      </c>
      <c r="I536" s="134" t="str">
        <f>IFERROR(VLOOKUP(Tabla1[[#This Row],[Código_Actividad]],[1]!Tabla2[[Código]:[Total de Acciones ]],15,FALSE),"")</f>
        <v/>
      </c>
      <c r="J536" s="145"/>
      <c r="K536" s="145" t="str">
        <f>IFERROR(VLOOKUP($J536,[5]LSIns!$B$5:$C$45,2,FALSE),"")</f>
        <v/>
      </c>
      <c r="L536" s="146"/>
      <c r="M536" s="135" t="str">
        <f>IFERROR(VLOOKUP($L536,[6]Insumos!$C$2:$F$517,2,FALSE),"")</f>
        <v/>
      </c>
      <c r="N536" s="147"/>
      <c r="O536" s="137" t="str">
        <f>IFERROR(VLOOKUP($L536,[6]Insumos!$C$2:$F$517,3,FALSE),"")</f>
        <v/>
      </c>
      <c r="P536" s="138" t="e">
        <f>+Tabla1[[#This Row],[Precio Unitario]]*Tabla1[[#This Row],[Cantidad de Insumos]]</f>
        <v>#VALUE!</v>
      </c>
      <c r="Q536" s="137" t="str">
        <f>IFERROR(VLOOKUP($L536,[6]Insumos!$C$2:$F$517,4,FALSE),"")</f>
        <v/>
      </c>
      <c r="R536" s="135"/>
    </row>
    <row r="537" spans="2:18" x14ac:dyDescent="0.25">
      <c r="B537" s="131" t="str">
        <f>IF(Tabla1[[#This Row],[Código_Actividad]]="","",CONCATENATE(Tabla1[[#This Row],[POA]],".",Tabla1[[#This Row],[SRS]],".",Tabla1[[#This Row],[AREA]],".",Tabla1[[#This Row],[TIPO]]))</f>
        <v/>
      </c>
      <c r="C537" s="131" t="str">
        <f>IF(Tabla1[[#This Row],[Código_Actividad]]="","",'[1]Formulario PPGR1'!#REF!)</f>
        <v/>
      </c>
      <c r="D537" s="131" t="str">
        <f>IF(Tabla1[[#This Row],[Código_Actividad]]="","",'[1]Formulario PPGR1'!#REF!)</f>
        <v/>
      </c>
      <c r="E537" s="131" t="str">
        <f>IF(Tabla1[[#This Row],[Código_Actividad]]="","",'[1]Formulario PPGR1'!#REF!)</f>
        <v/>
      </c>
      <c r="F537" s="131" t="str">
        <f>IF(Tabla1[[#This Row],[Código_Actividad]]="","",'[1]Formulario PPGR1'!#REF!)</f>
        <v/>
      </c>
      <c r="G537" s="132"/>
      <c r="H537" s="133" t="str">
        <f>IFERROR(VLOOKUP(Tabla1[[#This Row],[Código_Actividad]],'[1]Formulario PPGR2'!$H$8:$I$1048576,2,FALSE),"")</f>
        <v/>
      </c>
      <c r="I537" s="134" t="str">
        <f>IFERROR(VLOOKUP(Tabla1[[#This Row],[Código_Actividad]],[1]!Tabla2[[Código]:[Total de Acciones ]],15,FALSE),"")</f>
        <v/>
      </c>
      <c r="J537" s="131"/>
      <c r="K537" s="131" t="str">
        <f>IFERROR(VLOOKUP($J537,[5]LSIns!$B$5:$C$45,2,FALSE),"")</f>
        <v/>
      </c>
      <c r="L537" s="133"/>
      <c r="M537" s="135" t="str">
        <f>IFERROR(VLOOKUP($L537,[6]Insumos!$C$2:$F$517,2,FALSE),"")</f>
        <v/>
      </c>
      <c r="N537" s="142"/>
      <c r="O537" s="137" t="str">
        <f>IFERROR(VLOOKUP($L537,[6]Insumos!$C$2:$F$517,3,FALSE),"")</f>
        <v/>
      </c>
      <c r="P537" s="138" t="e">
        <f>+Tabla1[[#This Row],[Precio Unitario]]*Tabla1[[#This Row],[Cantidad de Insumos]]</f>
        <v>#VALUE!</v>
      </c>
      <c r="Q537" s="137" t="str">
        <f>IFERROR(VLOOKUP($L537,[6]Insumos!$C$2:$F$517,4,FALSE),"")</f>
        <v/>
      </c>
      <c r="R537" s="135"/>
    </row>
    <row r="538" spans="2:18" x14ac:dyDescent="0.25">
      <c r="B538" s="131" t="str">
        <f>IF(Tabla1[[#This Row],[Código_Actividad]]="","",CONCATENATE(Tabla1[[#This Row],[POA]],".",Tabla1[[#This Row],[SRS]],".",Tabla1[[#This Row],[AREA]],".",Tabla1[[#This Row],[TIPO]]))</f>
        <v/>
      </c>
      <c r="C538" s="131" t="str">
        <f>IF(Tabla1[[#This Row],[Código_Actividad]]="","",'[1]Formulario PPGR1'!#REF!)</f>
        <v/>
      </c>
      <c r="D538" s="131" t="str">
        <f>IF(Tabla1[[#This Row],[Código_Actividad]]="","",'[1]Formulario PPGR1'!#REF!)</f>
        <v/>
      </c>
      <c r="E538" s="131" t="str">
        <f>IF(Tabla1[[#This Row],[Código_Actividad]]="","",'[1]Formulario PPGR1'!#REF!)</f>
        <v/>
      </c>
      <c r="F538" s="131" t="str">
        <f>IF(Tabla1[[#This Row],[Código_Actividad]]="","",'[1]Formulario PPGR1'!#REF!)</f>
        <v/>
      </c>
      <c r="G538" s="132"/>
      <c r="H538" s="133" t="str">
        <f>IFERROR(VLOOKUP(Tabla1[[#This Row],[Código_Actividad]],'[1]Formulario PPGR2'!$H$8:$I$1048576,2,FALSE),"")</f>
        <v/>
      </c>
      <c r="I538" s="134" t="str">
        <f>IFERROR(VLOOKUP(Tabla1[[#This Row],[Código_Actividad]],[1]!Tabla2[[Código]:[Total de Acciones ]],15,FALSE),"")</f>
        <v/>
      </c>
      <c r="J538" s="143"/>
      <c r="K538" s="131" t="str">
        <f>IFERROR(VLOOKUP($J538,[5]LSIns!$B$5:$C$45,2,FALSE),"")</f>
        <v/>
      </c>
      <c r="L538" s="133"/>
      <c r="M538" s="135" t="str">
        <f>IFERROR(VLOOKUP($L538,[6]Insumos!$C$2:$F$517,2,FALSE),"")</f>
        <v/>
      </c>
      <c r="N538" s="142"/>
      <c r="O538" s="137" t="str">
        <f>IFERROR(VLOOKUP($L538,[6]Insumos!$C$2:$F$517,3,FALSE),"")</f>
        <v/>
      </c>
      <c r="P538" s="138" t="e">
        <f>+Tabla1[[#This Row],[Precio Unitario]]*Tabla1[[#This Row],[Cantidad de Insumos]]</f>
        <v>#VALUE!</v>
      </c>
      <c r="Q538" s="137" t="str">
        <f>IFERROR(VLOOKUP($L538,[6]Insumos!$C$2:$F$517,4,FALSE),"")</f>
        <v/>
      </c>
      <c r="R538" s="135"/>
    </row>
    <row r="539" spans="2:18" x14ac:dyDescent="0.25">
      <c r="B539" s="131" t="str">
        <f>IF(Tabla1[[#This Row],[Código_Actividad]]="","",CONCATENATE(Tabla1[[#This Row],[POA]],".",Tabla1[[#This Row],[SRS]],".",Tabla1[[#This Row],[AREA]],".",Tabla1[[#This Row],[TIPO]]))</f>
        <v/>
      </c>
      <c r="C539" s="131" t="str">
        <f>IF(Tabla1[[#This Row],[Código_Actividad]]="","",'[1]Formulario PPGR1'!#REF!)</f>
        <v/>
      </c>
      <c r="D539" s="131" t="str">
        <f>IF(Tabla1[[#This Row],[Código_Actividad]]="","",'[1]Formulario PPGR1'!#REF!)</f>
        <v/>
      </c>
      <c r="E539" s="131" t="str">
        <f>IF(Tabla1[[#This Row],[Código_Actividad]]="","",'[1]Formulario PPGR1'!#REF!)</f>
        <v/>
      </c>
      <c r="F539" s="131" t="str">
        <f>IF(Tabla1[[#This Row],[Código_Actividad]]="","",'[1]Formulario PPGR1'!#REF!)</f>
        <v/>
      </c>
      <c r="G539" s="132"/>
      <c r="H539" s="133" t="str">
        <f>IFERROR(VLOOKUP(Tabla1[[#This Row],[Código_Actividad]],'[1]Formulario PPGR2'!$H$8:$I$1048576,2,FALSE),"")</f>
        <v/>
      </c>
      <c r="I539" s="134" t="str">
        <f>IFERROR(VLOOKUP(Tabla1[[#This Row],[Código_Actividad]],[1]!Tabla2[[Código]:[Total de Acciones ]],15,FALSE),"")</f>
        <v/>
      </c>
      <c r="J539" s="131"/>
      <c r="K539" s="131" t="str">
        <f>IFERROR(VLOOKUP($J539,[5]LSIns!$B$5:$C$45,2,FALSE),"")</f>
        <v/>
      </c>
      <c r="L539" s="133"/>
      <c r="M539" s="135" t="str">
        <f>IFERROR(VLOOKUP($L539,[6]Insumos!$C$2:$F$517,2,FALSE),"")</f>
        <v/>
      </c>
      <c r="N539" s="142"/>
      <c r="O539" s="137" t="str">
        <f>IFERROR(VLOOKUP($L539,[6]Insumos!$C$2:$F$517,3,FALSE),"")</f>
        <v/>
      </c>
      <c r="P539" s="138" t="e">
        <f>+Tabla1[[#This Row],[Precio Unitario]]*Tabla1[[#This Row],[Cantidad de Insumos]]</f>
        <v>#VALUE!</v>
      </c>
      <c r="Q539" s="137" t="str">
        <f>IFERROR(VLOOKUP($L539,[6]Insumos!$C$2:$F$517,4,FALSE),"")</f>
        <v/>
      </c>
      <c r="R539" s="135"/>
    </row>
    <row r="540" spans="2:18" x14ac:dyDescent="0.25">
      <c r="B540" s="131" t="str">
        <f>IF(Tabla1[[#This Row],[Código_Actividad]]="","",CONCATENATE(Tabla1[[#This Row],[POA]],".",Tabla1[[#This Row],[SRS]],".",Tabla1[[#This Row],[AREA]],".",Tabla1[[#This Row],[TIPO]]))</f>
        <v/>
      </c>
      <c r="C540" s="131" t="str">
        <f>IF(Tabla1[[#This Row],[Código_Actividad]]="","",'[1]Formulario PPGR1'!#REF!)</f>
        <v/>
      </c>
      <c r="D540" s="131" t="str">
        <f>IF(Tabla1[[#This Row],[Código_Actividad]]="","",'[1]Formulario PPGR1'!#REF!)</f>
        <v/>
      </c>
      <c r="E540" s="131" t="str">
        <f>IF(Tabla1[[#This Row],[Código_Actividad]]="","",'[1]Formulario PPGR1'!#REF!)</f>
        <v/>
      </c>
      <c r="F540" s="131" t="str">
        <f>IF(Tabla1[[#This Row],[Código_Actividad]]="","",'[1]Formulario PPGR1'!#REF!)</f>
        <v/>
      </c>
      <c r="G540" s="132"/>
      <c r="H540" s="133" t="str">
        <f>IFERROR(VLOOKUP(Tabla1[[#This Row],[Código_Actividad]],'[1]Formulario PPGR2'!$H$8:$I$1048576,2,FALSE),"")</f>
        <v/>
      </c>
      <c r="I540" s="134" t="str">
        <f>IFERROR(VLOOKUP(Tabla1[[#This Row],[Código_Actividad]],[1]!Tabla2[[Código]:[Total de Acciones ]],15,FALSE),"")</f>
        <v/>
      </c>
      <c r="J540" s="143"/>
      <c r="K540" s="131" t="str">
        <f>IFERROR(VLOOKUP($J540,[5]LSIns!$B$5:$C$45,2,FALSE),"")</f>
        <v/>
      </c>
      <c r="L540" s="133"/>
      <c r="M540" s="135" t="str">
        <f>IFERROR(VLOOKUP($L540,[6]Insumos!$C$2:$F$517,2,FALSE),"")</f>
        <v/>
      </c>
      <c r="N540" s="142"/>
      <c r="O540" s="137" t="str">
        <f>IFERROR(VLOOKUP($L540,[6]Insumos!$C$2:$F$517,3,FALSE),"")</f>
        <v/>
      </c>
      <c r="P540" s="138" t="e">
        <f>+Tabla1[[#This Row],[Precio Unitario]]*Tabla1[[#This Row],[Cantidad de Insumos]]</f>
        <v>#VALUE!</v>
      </c>
      <c r="Q540" s="137" t="str">
        <f>IFERROR(VLOOKUP($L540,[6]Insumos!$C$2:$F$517,4,FALSE),"")</f>
        <v/>
      </c>
      <c r="R540" s="135"/>
    </row>
    <row r="541" spans="2:18" x14ac:dyDescent="0.25">
      <c r="B541" s="131" t="str">
        <f>IF(Tabla1[[#This Row],[Código_Actividad]]="","",CONCATENATE(Tabla1[[#This Row],[POA]],".",Tabla1[[#This Row],[SRS]],".",Tabla1[[#This Row],[AREA]],".",Tabla1[[#This Row],[TIPO]]))</f>
        <v/>
      </c>
      <c r="C541" s="131" t="str">
        <f>IF(Tabla1[[#This Row],[Código_Actividad]]="","",'[1]Formulario PPGR1'!#REF!)</f>
        <v/>
      </c>
      <c r="D541" s="131" t="str">
        <f>IF(Tabla1[[#This Row],[Código_Actividad]]="","",'[1]Formulario PPGR1'!#REF!)</f>
        <v/>
      </c>
      <c r="E541" s="131" t="str">
        <f>IF(Tabla1[[#This Row],[Código_Actividad]]="","",'[1]Formulario PPGR1'!#REF!)</f>
        <v/>
      </c>
      <c r="F541" s="131" t="str">
        <f>IF(Tabla1[[#This Row],[Código_Actividad]]="","",'[1]Formulario PPGR1'!#REF!)</f>
        <v/>
      </c>
      <c r="G541" s="132"/>
      <c r="H541" s="133" t="str">
        <f>IFERROR(VLOOKUP(Tabla1[[#This Row],[Código_Actividad]],'[1]Formulario PPGR2'!$H$8:$I$1048576,2,FALSE),"")</f>
        <v/>
      </c>
      <c r="I541" s="134" t="str">
        <f>IFERROR(VLOOKUP(Tabla1[[#This Row],[Código_Actividad]],[1]!Tabla2[[Código]:[Total de Acciones ]],15,FALSE),"")</f>
        <v/>
      </c>
      <c r="J541" s="145"/>
      <c r="K541" s="145" t="str">
        <f>IFERROR(VLOOKUP($J541,[5]LSIns!$B$5:$C$45,2,FALSE),"")</f>
        <v/>
      </c>
      <c r="L541" s="146"/>
      <c r="M541" s="135" t="str">
        <f>IFERROR(VLOOKUP($L541,[6]Insumos!$C$2:$F$517,2,FALSE),"")</f>
        <v/>
      </c>
      <c r="N541" s="147"/>
      <c r="O541" s="137" t="str">
        <f>IFERROR(VLOOKUP($L541,[6]Insumos!$C$2:$F$517,3,FALSE),"")</f>
        <v/>
      </c>
      <c r="P541" s="138" t="e">
        <f>+Tabla1[[#This Row],[Precio Unitario]]*Tabla1[[#This Row],[Cantidad de Insumos]]</f>
        <v>#VALUE!</v>
      </c>
      <c r="Q541" s="137" t="str">
        <f>IFERROR(VLOOKUP($L541,[6]Insumos!$C$2:$F$517,4,FALSE),"")</f>
        <v/>
      </c>
      <c r="R541" s="135"/>
    </row>
    <row r="542" spans="2:18" x14ac:dyDescent="0.25">
      <c r="B542" s="131" t="str">
        <f>IF(Tabla1[[#This Row],[Código_Actividad]]="","",CONCATENATE(Tabla1[[#This Row],[POA]],".",Tabla1[[#This Row],[SRS]],".",Tabla1[[#This Row],[AREA]],".",Tabla1[[#This Row],[TIPO]]))</f>
        <v/>
      </c>
      <c r="C542" s="131" t="str">
        <f>IF(Tabla1[[#This Row],[Código_Actividad]]="","",'[1]Formulario PPGR1'!#REF!)</f>
        <v/>
      </c>
      <c r="D542" s="131" t="str">
        <f>IF(Tabla1[[#This Row],[Código_Actividad]]="","",'[1]Formulario PPGR1'!#REF!)</f>
        <v/>
      </c>
      <c r="E542" s="131" t="str">
        <f>IF(Tabla1[[#This Row],[Código_Actividad]]="","",'[1]Formulario PPGR1'!#REF!)</f>
        <v/>
      </c>
      <c r="F542" s="131" t="str">
        <f>IF(Tabla1[[#This Row],[Código_Actividad]]="","",'[1]Formulario PPGR1'!#REF!)</f>
        <v/>
      </c>
      <c r="G542" s="132"/>
      <c r="H542" s="133" t="str">
        <f>IFERROR(VLOOKUP(Tabla1[[#This Row],[Código_Actividad]],'[1]Formulario PPGR2'!$H$8:$I$1048576,2,FALSE),"")</f>
        <v/>
      </c>
      <c r="I542" s="134" t="str">
        <f>IFERROR(VLOOKUP(Tabla1[[#This Row],[Código_Actividad]],[1]!Tabla2[[Código]:[Total de Acciones ]],15,FALSE),"")</f>
        <v/>
      </c>
      <c r="J542" s="131"/>
      <c r="K542" s="131" t="str">
        <f>IFERROR(VLOOKUP($J542,[5]LSIns!$B$5:$C$45,2,FALSE),"")</f>
        <v/>
      </c>
      <c r="L542" s="133"/>
      <c r="M542" s="135" t="str">
        <f>IFERROR(VLOOKUP($L542,[6]Insumos!$C$2:$F$517,2,FALSE),"")</f>
        <v/>
      </c>
      <c r="N542" s="142"/>
      <c r="O542" s="137" t="str">
        <f>IFERROR(VLOOKUP($L542,[6]Insumos!$C$2:$F$517,3,FALSE),"")</f>
        <v/>
      </c>
      <c r="P542" s="138" t="e">
        <f>+Tabla1[[#This Row],[Precio Unitario]]*Tabla1[[#This Row],[Cantidad de Insumos]]</f>
        <v>#VALUE!</v>
      </c>
      <c r="Q542" s="137" t="str">
        <f>IFERROR(VLOOKUP($L542,[6]Insumos!$C$2:$F$517,4,FALSE),"")</f>
        <v/>
      </c>
      <c r="R542" s="135"/>
    </row>
    <row r="543" spans="2:18" x14ac:dyDescent="0.25">
      <c r="B543" s="131" t="str">
        <f>IF(Tabla1[[#This Row],[Código_Actividad]]="","",CONCATENATE(Tabla1[[#This Row],[POA]],".",Tabla1[[#This Row],[SRS]],".",Tabla1[[#This Row],[AREA]],".",Tabla1[[#This Row],[TIPO]]))</f>
        <v/>
      </c>
      <c r="C543" s="131" t="str">
        <f>IF(Tabla1[[#This Row],[Código_Actividad]]="","",'[1]Formulario PPGR1'!#REF!)</f>
        <v/>
      </c>
      <c r="D543" s="131" t="str">
        <f>IF(Tabla1[[#This Row],[Código_Actividad]]="","",'[1]Formulario PPGR1'!#REF!)</f>
        <v/>
      </c>
      <c r="E543" s="131" t="str">
        <f>IF(Tabla1[[#This Row],[Código_Actividad]]="","",'[1]Formulario PPGR1'!#REF!)</f>
        <v/>
      </c>
      <c r="F543" s="131" t="str">
        <f>IF(Tabla1[[#This Row],[Código_Actividad]]="","",'[1]Formulario PPGR1'!#REF!)</f>
        <v/>
      </c>
      <c r="G543" s="132"/>
      <c r="H543" s="133" t="str">
        <f>IFERROR(VLOOKUP(Tabla1[[#This Row],[Código_Actividad]],'[1]Formulario PPGR2'!$H$8:$I$1048576,2,FALSE),"")</f>
        <v/>
      </c>
      <c r="I543" s="134" t="str">
        <f>IFERROR(VLOOKUP(Tabla1[[#This Row],[Código_Actividad]],[1]!Tabla2[[Código]:[Total de Acciones ]],15,FALSE),"")</f>
        <v/>
      </c>
      <c r="J543" s="131"/>
      <c r="K543" s="131" t="str">
        <f>IFERROR(VLOOKUP($J543,[5]LSIns!$B$5:$C$45,2,FALSE),"")</f>
        <v/>
      </c>
      <c r="L543" s="133"/>
      <c r="M543" s="135" t="str">
        <f>IFERROR(VLOOKUP($L543,[6]Insumos!$C$2:$F$517,2,FALSE),"")</f>
        <v/>
      </c>
      <c r="N543" s="142"/>
      <c r="O543" s="137" t="str">
        <f>IFERROR(VLOOKUP($L543,[6]Insumos!$C$2:$F$517,3,FALSE),"")</f>
        <v/>
      </c>
      <c r="P543" s="138" t="e">
        <f>+Tabla1[[#This Row],[Precio Unitario]]*Tabla1[[#This Row],[Cantidad de Insumos]]</f>
        <v>#VALUE!</v>
      </c>
      <c r="Q543" s="137" t="str">
        <f>IFERROR(VLOOKUP($L543,[6]Insumos!$C$2:$F$517,4,FALSE),"")</f>
        <v/>
      </c>
      <c r="R543" s="135"/>
    </row>
    <row r="544" spans="2:18" x14ac:dyDescent="0.25">
      <c r="B544" s="131" t="str">
        <f>IF(Tabla1[[#This Row],[Código_Actividad]]="","",CONCATENATE(Tabla1[[#This Row],[POA]],".",Tabla1[[#This Row],[SRS]],".",Tabla1[[#This Row],[AREA]],".",Tabla1[[#This Row],[TIPO]]))</f>
        <v/>
      </c>
      <c r="C544" s="131" t="str">
        <f>IF(Tabla1[[#This Row],[Código_Actividad]]="","",'[1]Formulario PPGR1'!#REF!)</f>
        <v/>
      </c>
      <c r="D544" s="131" t="str">
        <f>IF(Tabla1[[#This Row],[Código_Actividad]]="","",'[1]Formulario PPGR1'!#REF!)</f>
        <v/>
      </c>
      <c r="E544" s="131" t="str">
        <f>IF(Tabla1[[#This Row],[Código_Actividad]]="","",'[1]Formulario PPGR1'!#REF!)</f>
        <v/>
      </c>
      <c r="F544" s="131" t="str">
        <f>IF(Tabla1[[#This Row],[Código_Actividad]]="","",'[1]Formulario PPGR1'!#REF!)</f>
        <v/>
      </c>
      <c r="G544" s="132"/>
      <c r="H544" s="133" t="str">
        <f>IFERROR(VLOOKUP(Tabla1[[#This Row],[Código_Actividad]],'[1]Formulario PPGR2'!$H$8:$I$1048576,2,FALSE),"")</f>
        <v/>
      </c>
      <c r="I544" s="134" t="str">
        <f>IFERROR(VLOOKUP(Tabla1[[#This Row],[Código_Actividad]],[1]!Tabla2[[Código]:[Total de Acciones ]],15,FALSE),"")</f>
        <v/>
      </c>
      <c r="J544" s="131"/>
      <c r="K544" s="131" t="str">
        <f>IFERROR(VLOOKUP($J544,[5]LSIns!$B$5:$C$45,2,FALSE),"")</f>
        <v/>
      </c>
      <c r="L544" s="133"/>
      <c r="M544" s="135" t="str">
        <f>IFERROR(VLOOKUP($L544,[6]Insumos!$C$2:$F$517,2,FALSE),"")</f>
        <v/>
      </c>
      <c r="N544" s="142"/>
      <c r="O544" s="137" t="str">
        <f>IFERROR(VLOOKUP($L544,[6]Insumos!$C$2:$F$517,3,FALSE),"")</f>
        <v/>
      </c>
      <c r="P544" s="138" t="e">
        <f>+Tabla1[[#This Row],[Precio Unitario]]*Tabla1[[#This Row],[Cantidad de Insumos]]</f>
        <v>#VALUE!</v>
      </c>
      <c r="Q544" s="137" t="str">
        <f>IFERROR(VLOOKUP($L544,[6]Insumos!$C$2:$F$517,4,FALSE),"")</f>
        <v/>
      </c>
      <c r="R544" s="135"/>
    </row>
    <row r="545" spans="2:18" x14ac:dyDescent="0.25">
      <c r="B545" s="131" t="str">
        <f>IF(Tabla1[[#This Row],[Código_Actividad]]="","",CONCATENATE(Tabla1[[#This Row],[POA]],".",Tabla1[[#This Row],[SRS]],".",Tabla1[[#This Row],[AREA]],".",Tabla1[[#This Row],[TIPO]]))</f>
        <v/>
      </c>
      <c r="C545" s="131" t="str">
        <f>IF(Tabla1[[#This Row],[Código_Actividad]]="","",'[1]Formulario PPGR1'!#REF!)</f>
        <v/>
      </c>
      <c r="D545" s="131" t="str">
        <f>IF(Tabla1[[#This Row],[Código_Actividad]]="","",'[1]Formulario PPGR1'!#REF!)</f>
        <v/>
      </c>
      <c r="E545" s="131" t="str">
        <f>IF(Tabla1[[#This Row],[Código_Actividad]]="","",'[1]Formulario PPGR1'!#REF!)</f>
        <v/>
      </c>
      <c r="F545" s="131" t="str">
        <f>IF(Tabla1[[#This Row],[Código_Actividad]]="","",'[1]Formulario PPGR1'!#REF!)</f>
        <v/>
      </c>
      <c r="G545" s="132"/>
      <c r="H545" s="133" t="str">
        <f>IFERROR(VLOOKUP(Tabla1[[#This Row],[Código_Actividad]],'[1]Formulario PPGR2'!$H$8:$I$1048576,2,FALSE),"")</f>
        <v/>
      </c>
      <c r="I545" s="134" t="str">
        <f>IFERROR(VLOOKUP(Tabla1[[#This Row],[Código_Actividad]],[1]!Tabla2[[Código]:[Total de Acciones ]],15,FALSE),"")</f>
        <v/>
      </c>
      <c r="J545" s="131"/>
      <c r="K545" s="131" t="str">
        <f>IFERROR(VLOOKUP($J545,[5]LSIns!$B$5:$C$45,2,FALSE),"")</f>
        <v/>
      </c>
      <c r="L545" s="133"/>
      <c r="M545" s="135" t="str">
        <f>IFERROR(VLOOKUP($L545,[6]Insumos!$C$2:$F$517,2,FALSE),"")</f>
        <v/>
      </c>
      <c r="N545" s="142"/>
      <c r="O545" s="137" t="str">
        <f>IFERROR(VLOOKUP($L545,[6]Insumos!$C$2:$F$517,3,FALSE),"")</f>
        <v/>
      </c>
      <c r="P545" s="138" t="e">
        <f>+Tabla1[[#This Row],[Precio Unitario]]*Tabla1[[#This Row],[Cantidad de Insumos]]</f>
        <v>#VALUE!</v>
      </c>
      <c r="Q545" s="137" t="str">
        <f>IFERROR(VLOOKUP($L545,[6]Insumos!$C$2:$F$517,4,FALSE),"")</f>
        <v/>
      </c>
      <c r="R545" s="135"/>
    </row>
    <row r="546" spans="2:18" x14ac:dyDescent="0.25">
      <c r="B546" s="131" t="str">
        <f>IF(Tabla1[[#This Row],[Código_Actividad]]="","",CONCATENATE(Tabla1[[#This Row],[POA]],".",Tabla1[[#This Row],[SRS]],".",Tabla1[[#This Row],[AREA]],".",Tabla1[[#This Row],[TIPO]]))</f>
        <v/>
      </c>
      <c r="C546" s="131" t="str">
        <f>IF(Tabla1[[#This Row],[Código_Actividad]]="","",'[1]Formulario PPGR1'!#REF!)</f>
        <v/>
      </c>
      <c r="D546" s="131" t="str">
        <f>IF(Tabla1[[#This Row],[Código_Actividad]]="","",'[1]Formulario PPGR1'!#REF!)</f>
        <v/>
      </c>
      <c r="E546" s="131" t="str">
        <f>IF(Tabla1[[#This Row],[Código_Actividad]]="","",'[1]Formulario PPGR1'!#REF!)</f>
        <v/>
      </c>
      <c r="F546" s="131" t="str">
        <f>IF(Tabla1[[#This Row],[Código_Actividad]]="","",'[1]Formulario PPGR1'!#REF!)</f>
        <v/>
      </c>
      <c r="G546" s="132"/>
      <c r="H546" s="133" t="str">
        <f>IFERROR(VLOOKUP(Tabla1[[#This Row],[Código_Actividad]],'[1]Formulario PPGR2'!$H$8:$I$1048576,2,FALSE),"")</f>
        <v/>
      </c>
      <c r="I546" s="134" t="str">
        <f>IFERROR(VLOOKUP(Tabla1[[#This Row],[Código_Actividad]],[1]!Tabla2[[Código]:[Total de Acciones ]],15,FALSE),"")</f>
        <v/>
      </c>
      <c r="J546" s="145"/>
      <c r="K546" s="145" t="str">
        <f>IFERROR(VLOOKUP($J546,[5]LSIns!$B$5:$C$45,2,FALSE),"")</f>
        <v/>
      </c>
      <c r="L546" s="146"/>
      <c r="M546" s="135" t="str">
        <f>IFERROR(VLOOKUP($L546,[6]Insumos!$C$2:$F$517,2,FALSE),"")</f>
        <v/>
      </c>
      <c r="N546" s="147"/>
      <c r="O546" s="137" t="str">
        <f>IFERROR(VLOOKUP($L546,[6]Insumos!$C$2:$F$517,3,FALSE),"")</f>
        <v/>
      </c>
      <c r="P546" s="138" t="e">
        <f>+Tabla1[[#This Row],[Precio Unitario]]*Tabla1[[#This Row],[Cantidad de Insumos]]</f>
        <v>#VALUE!</v>
      </c>
      <c r="Q546" s="137" t="str">
        <f>IFERROR(VLOOKUP($L546,[6]Insumos!$C$2:$F$517,4,FALSE),"")</f>
        <v/>
      </c>
      <c r="R546" s="135"/>
    </row>
    <row r="547" spans="2:18" x14ac:dyDescent="0.25">
      <c r="B547" s="131" t="str">
        <f>IF(Tabla1[[#This Row],[Código_Actividad]]="","",CONCATENATE(Tabla1[[#This Row],[POA]],".",Tabla1[[#This Row],[SRS]],".",Tabla1[[#This Row],[AREA]],".",Tabla1[[#This Row],[TIPO]]))</f>
        <v/>
      </c>
      <c r="C547" s="131" t="str">
        <f>IF(Tabla1[[#This Row],[Código_Actividad]]="","",'[1]Formulario PPGR1'!#REF!)</f>
        <v/>
      </c>
      <c r="D547" s="131" t="str">
        <f>IF(Tabla1[[#This Row],[Código_Actividad]]="","",'[1]Formulario PPGR1'!#REF!)</f>
        <v/>
      </c>
      <c r="E547" s="131" t="str">
        <f>IF(Tabla1[[#This Row],[Código_Actividad]]="","",'[1]Formulario PPGR1'!#REF!)</f>
        <v/>
      </c>
      <c r="F547" s="131" t="str">
        <f>IF(Tabla1[[#This Row],[Código_Actividad]]="","",'[1]Formulario PPGR1'!#REF!)</f>
        <v/>
      </c>
      <c r="G547" s="132"/>
      <c r="H547" s="133" t="str">
        <f>IFERROR(VLOOKUP(Tabla1[[#This Row],[Código_Actividad]],'[1]Formulario PPGR2'!$H$8:$I$1048576,2,FALSE),"")</f>
        <v/>
      </c>
      <c r="I547" s="134" t="str">
        <f>IFERROR(VLOOKUP(Tabla1[[#This Row],[Código_Actividad]],[1]!Tabla2[[Código]:[Total de Acciones ]],15,FALSE),"")</f>
        <v/>
      </c>
      <c r="J547" s="131"/>
      <c r="K547" s="131" t="str">
        <f>IFERROR(VLOOKUP($J547,[5]LSIns!$B$5:$C$45,2,FALSE),"")</f>
        <v/>
      </c>
      <c r="L547" s="133"/>
      <c r="M547" s="135" t="str">
        <f>IFERROR(VLOOKUP($L547,[6]Insumos!$C$2:$F$517,2,FALSE),"")</f>
        <v/>
      </c>
      <c r="N547" s="142"/>
      <c r="O547" s="137" t="str">
        <f>IFERROR(VLOOKUP($L547,[6]Insumos!$C$2:$F$517,3,FALSE),"")</f>
        <v/>
      </c>
      <c r="P547" s="138" t="e">
        <f>+Tabla1[[#This Row],[Precio Unitario]]*Tabla1[[#This Row],[Cantidad de Insumos]]</f>
        <v>#VALUE!</v>
      </c>
      <c r="Q547" s="137" t="str">
        <f>IFERROR(VLOOKUP($L547,[6]Insumos!$C$2:$F$517,4,FALSE),"")</f>
        <v/>
      </c>
      <c r="R547" s="135"/>
    </row>
    <row r="548" spans="2:18" x14ac:dyDescent="0.25">
      <c r="B548" s="131" t="str">
        <f>IF(Tabla1[[#This Row],[Código_Actividad]]="","",CONCATENATE(Tabla1[[#This Row],[POA]],".",Tabla1[[#This Row],[SRS]],".",Tabla1[[#This Row],[AREA]],".",Tabla1[[#This Row],[TIPO]]))</f>
        <v/>
      </c>
      <c r="C548" s="131" t="str">
        <f>IF(Tabla1[[#This Row],[Código_Actividad]]="","",'[1]Formulario PPGR1'!#REF!)</f>
        <v/>
      </c>
      <c r="D548" s="131" t="str">
        <f>IF(Tabla1[[#This Row],[Código_Actividad]]="","",'[1]Formulario PPGR1'!#REF!)</f>
        <v/>
      </c>
      <c r="E548" s="131" t="str">
        <f>IF(Tabla1[[#This Row],[Código_Actividad]]="","",'[1]Formulario PPGR1'!#REF!)</f>
        <v/>
      </c>
      <c r="F548" s="131" t="str">
        <f>IF(Tabla1[[#This Row],[Código_Actividad]]="","",'[1]Formulario PPGR1'!#REF!)</f>
        <v/>
      </c>
      <c r="G548" s="132"/>
      <c r="H548" s="133" t="str">
        <f>IFERROR(VLOOKUP(Tabla1[[#This Row],[Código_Actividad]],'[1]Formulario PPGR2'!$H$8:$I$1048576,2,FALSE),"")</f>
        <v/>
      </c>
      <c r="I548" s="134" t="str">
        <f>IFERROR(VLOOKUP(Tabla1[[#This Row],[Código_Actividad]],[1]!Tabla2[[Código]:[Total de Acciones ]],15,FALSE),"")</f>
        <v/>
      </c>
      <c r="J548" s="131"/>
      <c r="K548" s="131" t="str">
        <f>IFERROR(VLOOKUP($J548,[5]LSIns!$B$5:$C$45,2,FALSE),"")</f>
        <v/>
      </c>
      <c r="L548" s="133"/>
      <c r="M548" s="135" t="str">
        <f>IFERROR(VLOOKUP($L548,[6]Insumos!$C$2:$F$517,2,FALSE),"")</f>
        <v/>
      </c>
      <c r="N548" s="142"/>
      <c r="O548" s="137" t="str">
        <f>IFERROR(VLOOKUP($L548,[6]Insumos!$C$2:$F$517,3,FALSE),"")</f>
        <v/>
      </c>
      <c r="P548" s="138" t="e">
        <f>+Tabla1[[#This Row],[Precio Unitario]]*Tabla1[[#This Row],[Cantidad de Insumos]]</f>
        <v>#VALUE!</v>
      </c>
      <c r="Q548" s="137" t="str">
        <f>IFERROR(VLOOKUP($L548,[6]Insumos!$C$2:$F$517,4,FALSE),"")</f>
        <v/>
      </c>
      <c r="R548" s="135"/>
    </row>
    <row r="549" spans="2:18" x14ac:dyDescent="0.25">
      <c r="B549" s="131" t="str">
        <f>IF(Tabla1[[#This Row],[Código_Actividad]]="","",CONCATENATE(Tabla1[[#This Row],[POA]],".",Tabla1[[#This Row],[SRS]],".",Tabla1[[#This Row],[AREA]],".",Tabla1[[#This Row],[TIPO]]))</f>
        <v/>
      </c>
      <c r="C549" s="131" t="str">
        <f>IF(Tabla1[[#This Row],[Código_Actividad]]="","",'[1]Formulario PPGR1'!#REF!)</f>
        <v/>
      </c>
      <c r="D549" s="131" t="str">
        <f>IF(Tabla1[[#This Row],[Código_Actividad]]="","",'[1]Formulario PPGR1'!#REF!)</f>
        <v/>
      </c>
      <c r="E549" s="131" t="str">
        <f>IF(Tabla1[[#This Row],[Código_Actividad]]="","",'[1]Formulario PPGR1'!#REF!)</f>
        <v/>
      </c>
      <c r="F549" s="131" t="str">
        <f>IF(Tabla1[[#This Row],[Código_Actividad]]="","",'[1]Formulario PPGR1'!#REF!)</f>
        <v/>
      </c>
      <c r="G549" s="132"/>
      <c r="H549" s="133" t="str">
        <f>IFERROR(VLOOKUP(Tabla1[[#This Row],[Código_Actividad]],'[1]Formulario PPGR2'!$H$8:$I$1048576,2,FALSE),"")</f>
        <v/>
      </c>
      <c r="I549" s="134" t="str">
        <f>IFERROR(VLOOKUP(Tabla1[[#This Row],[Código_Actividad]],[1]!Tabla2[[Código]:[Total de Acciones ]],15,FALSE),"")</f>
        <v/>
      </c>
      <c r="J549" s="131"/>
      <c r="K549" s="131" t="str">
        <f>IFERROR(VLOOKUP($J549,[5]LSIns!$B$5:$C$45,2,FALSE),"")</f>
        <v/>
      </c>
      <c r="L549" s="133"/>
      <c r="M549" s="135" t="str">
        <f>IFERROR(VLOOKUP($L549,[6]Insumos!$C$2:$F$517,2,FALSE),"")</f>
        <v/>
      </c>
      <c r="N549" s="142"/>
      <c r="O549" s="137" t="str">
        <f>IFERROR(VLOOKUP($L549,[6]Insumos!$C$2:$F$517,3,FALSE),"")</f>
        <v/>
      </c>
      <c r="P549" s="138" t="e">
        <f>+Tabla1[[#This Row],[Precio Unitario]]*Tabla1[[#This Row],[Cantidad de Insumos]]</f>
        <v>#VALUE!</v>
      </c>
      <c r="Q549" s="137" t="str">
        <f>IFERROR(VLOOKUP($L549,[6]Insumos!$C$2:$F$517,4,FALSE),"")</f>
        <v/>
      </c>
      <c r="R549" s="135"/>
    </row>
    <row r="550" spans="2:18" x14ac:dyDescent="0.25">
      <c r="B550" s="131" t="str">
        <f>IF(Tabla1[[#This Row],[Código_Actividad]]="","",CONCATENATE(Tabla1[[#This Row],[POA]],".",Tabla1[[#This Row],[SRS]],".",Tabla1[[#This Row],[AREA]],".",Tabla1[[#This Row],[TIPO]]))</f>
        <v/>
      </c>
      <c r="C550" s="131" t="str">
        <f>IF(Tabla1[[#This Row],[Código_Actividad]]="","",'[1]Formulario PPGR1'!#REF!)</f>
        <v/>
      </c>
      <c r="D550" s="131" t="str">
        <f>IF(Tabla1[[#This Row],[Código_Actividad]]="","",'[1]Formulario PPGR1'!#REF!)</f>
        <v/>
      </c>
      <c r="E550" s="131" t="str">
        <f>IF(Tabla1[[#This Row],[Código_Actividad]]="","",'[1]Formulario PPGR1'!#REF!)</f>
        <v/>
      </c>
      <c r="F550" s="131" t="str">
        <f>IF(Tabla1[[#This Row],[Código_Actividad]]="","",'[1]Formulario PPGR1'!#REF!)</f>
        <v/>
      </c>
      <c r="G550" s="132"/>
      <c r="H550" s="133" t="str">
        <f>IFERROR(VLOOKUP(Tabla1[[#This Row],[Código_Actividad]],'[1]Formulario PPGR2'!$H$8:$I$1048576,2,FALSE),"")</f>
        <v/>
      </c>
      <c r="I550" s="134" t="str">
        <f>IFERROR(VLOOKUP(Tabla1[[#This Row],[Código_Actividad]],[1]!Tabla2[[Código]:[Total de Acciones ]],15,FALSE),"")</f>
        <v/>
      </c>
      <c r="J550" s="131"/>
      <c r="K550" s="131" t="str">
        <f>IFERROR(VLOOKUP($J550,[5]LSIns!$B$5:$C$45,2,FALSE),"")</f>
        <v/>
      </c>
      <c r="L550" s="133"/>
      <c r="M550" s="135" t="str">
        <f>IFERROR(VLOOKUP($L550,[6]Insumos!$C$2:$F$517,2,FALSE),"")</f>
        <v/>
      </c>
      <c r="N550" s="142"/>
      <c r="O550" s="137" t="str">
        <f>IFERROR(VLOOKUP($L550,[6]Insumos!$C$2:$F$517,3,FALSE),"")</f>
        <v/>
      </c>
      <c r="P550" s="138" t="e">
        <f>+Tabla1[[#This Row],[Precio Unitario]]*Tabla1[[#This Row],[Cantidad de Insumos]]</f>
        <v>#VALUE!</v>
      </c>
      <c r="Q550" s="137" t="str">
        <f>IFERROR(VLOOKUP($L550,[6]Insumos!$C$2:$F$517,4,FALSE),"")</f>
        <v/>
      </c>
      <c r="R550" s="135"/>
    </row>
    <row r="551" spans="2:18" x14ac:dyDescent="0.25">
      <c r="B551" s="131" t="str">
        <f>IF(Tabla1[[#This Row],[Código_Actividad]]="","",CONCATENATE(Tabla1[[#This Row],[POA]],".",Tabla1[[#This Row],[SRS]],".",Tabla1[[#This Row],[AREA]],".",Tabla1[[#This Row],[TIPO]]))</f>
        <v/>
      </c>
      <c r="C551" s="131" t="str">
        <f>IF(Tabla1[[#This Row],[Código_Actividad]]="","",'[1]Formulario PPGR1'!#REF!)</f>
        <v/>
      </c>
      <c r="D551" s="131" t="str">
        <f>IF(Tabla1[[#This Row],[Código_Actividad]]="","",'[1]Formulario PPGR1'!#REF!)</f>
        <v/>
      </c>
      <c r="E551" s="131" t="str">
        <f>IF(Tabla1[[#This Row],[Código_Actividad]]="","",'[1]Formulario PPGR1'!#REF!)</f>
        <v/>
      </c>
      <c r="F551" s="131" t="str">
        <f>IF(Tabla1[[#This Row],[Código_Actividad]]="","",'[1]Formulario PPGR1'!#REF!)</f>
        <v/>
      </c>
      <c r="G551" s="132"/>
      <c r="H551" s="133" t="str">
        <f>IFERROR(VLOOKUP(Tabla1[[#This Row],[Código_Actividad]],'[1]Formulario PPGR2'!$H$8:$I$1048576,2,FALSE),"")</f>
        <v/>
      </c>
      <c r="I551" s="134" t="str">
        <f>IFERROR(VLOOKUP(Tabla1[[#This Row],[Código_Actividad]],[1]!Tabla2[[Código]:[Total de Acciones ]],15,FALSE),"")</f>
        <v/>
      </c>
      <c r="J551" s="131"/>
      <c r="K551" s="131" t="str">
        <f>IFERROR(VLOOKUP($J551,[5]LSIns!$B$5:$C$45,2,FALSE),"")</f>
        <v/>
      </c>
      <c r="L551" s="133"/>
      <c r="M551" s="135" t="str">
        <f>IFERROR(VLOOKUP($L551,[6]Insumos!$C$2:$F$517,2,FALSE),"")</f>
        <v/>
      </c>
      <c r="N551" s="142"/>
      <c r="O551" s="137" t="str">
        <f>IFERROR(VLOOKUP($L551,[6]Insumos!$C$2:$F$517,3,FALSE),"")</f>
        <v/>
      </c>
      <c r="P551" s="138" t="e">
        <f>+Tabla1[[#This Row],[Precio Unitario]]*Tabla1[[#This Row],[Cantidad de Insumos]]</f>
        <v>#VALUE!</v>
      </c>
      <c r="Q551" s="137" t="str">
        <f>IFERROR(VLOOKUP($L551,[6]Insumos!$C$2:$F$517,4,FALSE),"")</f>
        <v/>
      </c>
      <c r="R551" s="135"/>
    </row>
    <row r="552" spans="2:18" x14ac:dyDescent="0.25">
      <c r="B552" s="131" t="str">
        <f>IF(Tabla1[[#This Row],[Código_Actividad]]="","",CONCATENATE(Tabla1[[#This Row],[POA]],".",Tabla1[[#This Row],[SRS]],".",Tabla1[[#This Row],[AREA]],".",Tabla1[[#This Row],[TIPO]]))</f>
        <v/>
      </c>
      <c r="C552" s="131" t="str">
        <f>IF(Tabla1[[#This Row],[Código_Actividad]]="","",'[1]Formulario PPGR1'!#REF!)</f>
        <v/>
      </c>
      <c r="D552" s="131" t="str">
        <f>IF(Tabla1[[#This Row],[Código_Actividad]]="","",'[1]Formulario PPGR1'!#REF!)</f>
        <v/>
      </c>
      <c r="E552" s="131" t="str">
        <f>IF(Tabla1[[#This Row],[Código_Actividad]]="","",'[1]Formulario PPGR1'!#REF!)</f>
        <v/>
      </c>
      <c r="F552" s="131" t="str">
        <f>IF(Tabla1[[#This Row],[Código_Actividad]]="","",'[1]Formulario PPGR1'!#REF!)</f>
        <v/>
      </c>
      <c r="G552" s="132"/>
      <c r="H552" s="133" t="str">
        <f>IFERROR(VLOOKUP(Tabla1[[#This Row],[Código_Actividad]],'[1]Formulario PPGR2'!$H$8:$I$1048576,2,FALSE),"")</f>
        <v/>
      </c>
      <c r="I552" s="134" t="str">
        <f>IFERROR(VLOOKUP(Tabla1[[#This Row],[Código_Actividad]],[1]!Tabla2[[Código]:[Total de Acciones ]],15,FALSE),"")</f>
        <v/>
      </c>
      <c r="J552" s="131"/>
      <c r="K552" s="131" t="str">
        <f>IFERROR(VLOOKUP($J552,[5]LSIns!$B$5:$C$45,2,FALSE),"")</f>
        <v/>
      </c>
      <c r="L552" s="133"/>
      <c r="M552" s="135" t="str">
        <f>IFERROR(VLOOKUP($L552,[6]Insumos!$C$2:$F$517,2,FALSE),"")</f>
        <v/>
      </c>
      <c r="N552" s="142"/>
      <c r="O552" s="137" t="str">
        <f>IFERROR(VLOOKUP($L552,[6]Insumos!$C$2:$F$517,3,FALSE),"")</f>
        <v/>
      </c>
      <c r="P552" s="138" t="e">
        <f>+Tabla1[[#This Row],[Precio Unitario]]*Tabla1[[#This Row],[Cantidad de Insumos]]</f>
        <v>#VALUE!</v>
      </c>
      <c r="Q552" s="137" t="str">
        <f>IFERROR(VLOOKUP($L552,[6]Insumos!$C$2:$F$517,4,FALSE),"")</f>
        <v/>
      </c>
      <c r="R552" s="135"/>
    </row>
    <row r="553" spans="2:18" x14ac:dyDescent="0.25">
      <c r="B553" s="131" t="str">
        <f>IF(Tabla1[[#This Row],[Código_Actividad]]="","",CONCATENATE(Tabla1[[#This Row],[POA]],".",Tabla1[[#This Row],[SRS]],".",Tabla1[[#This Row],[AREA]],".",Tabla1[[#This Row],[TIPO]]))</f>
        <v/>
      </c>
      <c r="C553" s="131" t="str">
        <f>IF(Tabla1[[#This Row],[Código_Actividad]]="","",'[1]Formulario PPGR1'!#REF!)</f>
        <v/>
      </c>
      <c r="D553" s="131" t="str">
        <f>IF(Tabla1[[#This Row],[Código_Actividad]]="","",'[1]Formulario PPGR1'!#REF!)</f>
        <v/>
      </c>
      <c r="E553" s="131" t="str">
        <f>IF(Tabla1[[#This Row],[Código_Actividad]]="","",'[1]Formulario PPGR1'!#REF!)</f>
        <v/>
      </c>
      <c r="F553" s="131" t="str">
        <f>IF(Tabla1[[#This Row],[Código_Actividad]]="","",'[1]Formulario PPGR1'!#REF!)</f>
        <v/>
      </c>
      <c r="G553" s="132"/>
      <c r="H553" s="133" t="str">
        <f>IFERROR(VLOOKUP(Tabla1[[#This Row],[Código_Actividad]],'[1]Formulario PPGR2'!$H$8:$I$1048576,2,FALSE),"")</f>
        <v/>
      </c>
      <c r="I553" s="134" t="str">
        <f>IFERROR(VLOOKUP(Tabla1[[#This Row],[Código_Actividad]],[1]!Tabla2[[Código]:[Total de Acciones ]],15,FALSE),"")</f>
        <v/>
      </c>
      <c r="J553" s="131"/>
      <c r="K553" s="131" t="str">
        <f>IFERROR(VLOOKUP($J553,[5]LSIns!$B$5:$C$45,2,FALSE),"")</f>
        <v/>
      </c>
      <c r="L553" s="133"/>
      <c r="M553" s="135" t="str">
        <f>IFERROR(VLOOKUP($L553,[6]Insumos!$C$2:$F$517,2,FALSE),"")</f>
        <v/>
      </c>
      <c r="N553" s="142"/>
      <c r="O553" s="137" t="str">
        <f>IFERROR(VLOOKUP($L553,[6]Insumos!$C$2:$F$517,3,FALSE),"")</f>
        <v/>
      </c>
      <c r="P553" s="138" t="e">
        <f>+Tabla1[[#This Row],[Precio Unitario]]*Tabla1[[#This Row],[Cantidad de Insumos]]</f>
        <v>#VALUE!</v>
      </c>
      <c r="Q553" s="137" t="str">
        <f>IFERROR(VLOOKUP($L553,[6]Insumos!$C$2:$F$517,4,FALSE),"")</f>
        <v/>
      </c>
      <c r="R553" s="135"/>
    </row>
    <row r="554" spans="2:18" x14ac:dyDescent="0.25">
      <c r="B554" s="131" t="str">
        <f>IF(Tabla1[[#This Row],[Código_Actividad]]="","",CONCATENATE(Tabla1[[#This Row],[POA]],".",Tabla1[[#This Row],[SRS]],".",Tabla1[[#This Row],[AREA]],".",Tabla1[[#This Row],[TIPO]]))</f>
        <v/>
      </c>
      <c r="C554" s="131" t="str">
        <f>IF(Tabla1[[#This Row],[Código_Actividad]]="","",'[1]Formulario PPGR1'!#REF!)</f>
        <v/>
      </c>
      <c r="D554" s="131" t="str">
        <f>IF(Tabla1[[#This Row],[Código_Actividad]]="","",'[1]Formulario PPGR1'!#REF!)</f>
        <v/>
      </c>
      <c r="E554" s="131" t="str">
        <f>IF(Tabla1[[#This Row],[Código_Actividad]]="","",'[1]Formulario PPGR1'!#REF!)</f>
        <v/>
      </c>
      <c r="F554" s="131" t="str">
        <f>IF(Tabla1[[#This Row],[Código_Actividad]]="","",'[1]Formulario PPGR1'!#REF!)</f>
        <v/>
      </c>
      <c r="G554" s="132"/>
      <c r="H554" s="133" t="str">
        <f>IFERROR(VLOOKUP(Tabla1[[#This Row],[Código_Actividad]],'[1]Formulario PPGR2'!$H$8:$I$1048576,2,FALSE),"")</f>
        <v/>
      </c>
      <c r="I554" s="134" t="str">
        <f>IFERROR(VLOOKUP(Tabla1[[#This Row],[Código_Actividad]],[1]!Tabla2[[Código]:[Total de Acciones ]],15,FALSE),"")</f>
        <v/>
      </c>
      <c r="J554" s="131"/>
      <c r="K554" s="131" t="str">
        <f>IFERROR(VLOOKUP($J554,[5]LSIns!$B$5:$C$45,2,FALSE),"")</f>
        <v/>
      </c>
      <c r="L554" s="133"/>
      <c r="M554" s="135" t="str">
        <f>IFERROR(VLOOKUP($L554,[6]Insumos!$C$2:$F$517,2,FALSE),"")</f>
        <v/>
      </c>
      <c r="N554" s="142"/>
      <c r="O554" s="137" t="str">
        <f>IFERROR(VLOOKUP($L554,[6]Insumos!$C$2:$F$517,3,FALSE),"")</f>
        <v/>
      </c>
      <c r="P554" s="138" t="e">
        <f>+Tabla1[[#This Row],[Precio Unitario]]*Tabla1[[#This Row],[Cantidad de Insumos]]</f>
        <v>#VALUE!</v>
      </c>
      <c r="Q554" s="137" t="str">
        <f>IFERROR(VLOOKUP($L554,[6]Insumos!$C$2:$F$517,4,FALSE),"")</f>
        <v/>
      </c>
      <c r="R554" s="135"/>
    </row>
    <row r="555" spans="2:18" x14ac:dyDescent="0.25">
      <c r="B555" s="131" t="str">
        <f>IF(Tabla1[[#This Row],[Código_Actividad]]="","",CONCATENATE(Tabla1[[#This Row],[POA]],".",Tabla1[[#This Row],[SRS]],".",Tabla1[[#This Row],[AREA]],".",Tabla1[[#This Row],[TIPO]]))</f>
        <v/>
      </c>
      <c r="C555" s="131" t="str">
        <f>IF(Tabla1[[#This Row],[Código_Actividad]]="","",'[1]Formulario PPGR1'!#REF!)</f>
        <v/>
      </c>
      <c r="D555" s="131" t="str">
        <f>IF(Tabla1[[#This Row],[Código_Actividad]]="","",'[1]Formulario PPGR1'!#REF!)</f>
        <v/>
      </c>
      <c r="E555" s="131" t="str">
        <f>IF(Tabla1[[#This Row],[Código_Actividad]]="","",'[1]Formulario PPGR1'!#REF!)</f>
        <v/>
      </c>
      <c r="F555" s="131" t="str">
        <f>IF(Tabla1[[#This Row],[Código_Actividad]]="","",'[1]Formulario PPGR1'!#REF!)</f>
        <v/>
      </c>
      <c r="G555" s="132"/>
      <c r="H555" s="133" t="str">
        <f>IFERROR(VLOOKUP(Tabla1[[#This Row],[Código_Actividad]],'[1]Formulario PPGR2'!$H$8:$I$1048576,2,FALSE),"")</f>
        <v/>
      </c>
      <c r="I555" s="134" t="str">
        <f>IFERROR(VLOOKUP(Tabla1[[#This Row],[Código_Actividad]],[1]!Tabla2[[Código]:[Total de Acciones ]],15,FALSE),"")</f>
        <v/>
      </c>
      <c r="J555" s="131"/>
      <c r="K555" s="131" t="str">
        <f>IFERROR(VLOOKUP($J555,[5]LSIns!$B$5:$C$45,2,FALSE),"")</f>
        <v/>
      </c>
      <c r="L555" s="133"/>
      <c r="M555" s="135" t="str">
        <f>IFERROR(VLOOKUP($L555,[6]Insumos!$C$2:$F$517,2,FALSE),"")</f>
        <v/>
      </c>
      <c r="N555" s="142"/>
      <c r="O555" s="137" t="str">
        <f>IFERROR(VLOOKUP($L555,[6]Insumos!$C$2:$F$517,3,FALSE),"")</f>
        <v/>
      </c>
      <c r="P555" s="138" t="e">
        <f>+Tabla1[[#This Row],[Precio Unitario]]*Tabla1[[#This Row],[Cantidad de Insumos]]</f>
        <v>#VALUE!</v>
      </c>
      <c r="Q555" s="137" t="str">
        <f>IFERROR(VLOOKUP($L555,[6]Insumos!$C$2:$F$517,4,FALSE),"")</f>
        <v/>
      </c>
      <c r="R555" s="135"/>
    </row>
    <row r="556" spans="2:18" x14ac:dyDescent="0.25">
      <c r="B556" s="131" t="str">
        <f>IF(Tabla1[[#This Row],[Código_Actividad]]="","",CONCATENATE(Tabla1[[#This Row],[POA]],".",Tabla1[[#This Row],[SRS]],".",Tabla1[[#This Row],[AREA]],".",Tabla1[[#This Row],[TIPO]]))</f>
        <v/>
      </c>
      <c r="C556" s="131" t="str">
        <f>IF(Tabla1[[#This Row],[Código_Actividad]]="","",'[1]Formulario PPGR1'!#REF!)</f>
        <v/>
      </c>
      <c r="D556" s="131" t="str">
        <f>IF(Tabla1[[#This Row],[Código_Actividad]]="","",'[1]Formulario PPGR1'!#REF!)</f>
        <v/>
      </c>
      <c r="E556" s="131" t="str">
        <f>IF(Tabla1[[#This Row],[Código_Actividad]]="","",'[1]Formulario PPGR1'!#REF!)</f>
        <v/>
      </c>
      <c r="F556" s="131" t="str">
        <f>IF(Tabla1[[#This Row],[Código_Actividad]]="","",'[1]Formulario PPGR1'!#REF!)</f>
        <v/>
      </c>
      <c r="G556" s="132"/>
      <c r="H556" s="133" t="str">
        <f>IFERROR(VLOOKUP(Tabla1[[#This Row],[Código_Actividad]],'[1]Formulario PPGR2'!$H$8:$I$1048576,2,FALSE),"")</f>
        <v/>
      </c>
      <c r="I556" s="134" t="str">
        <f>IFERROR(VLOOKUP(Tabla1[[#This Row],[Código_Actividad]],[1]!Tabla2[[Código]:[Total de Acciones ]],15,FALSE),"")</f>
        <v/>
      </c>
      <c r="J556" s="131"/>
      <c r="K556" s="131" t="str">
        <f>IFERROR(VLOOKUP($J556,[5]LSIns!$B$5:$C$45,2,FALSE),"")</f>
        <v/>
      </c>
      <c r="L556" s="133"/>
      <c r="M556" s="135" t="str">
        <f>IFERROR(VLOOKUP($L556,[6]Insumos!$C$2:$F$517,2,FALSE),"")</f>
        <v/>
      </c>
      <c r="N556" s="142"/>
      <c r="O556" s="137" t="str">
        <f>IFERROR(VLOOKUP($L556,[6]Insumos!$C$2:$F$517,3,FALSE),"")</f>
        <v/>
      </c>
      <c r="P556" s="138" t="e">
        <f>+Tabla1[[#This Row],[Precio Unitario]]*Tabla1[[#This Row],[Cantidad de Insumos]]</f>
        <v>#VALUE!</v>
      </c>
      <c r="Q556" s="137" t="str">
        <f>IFERROR(VLOOKUP($L556,[6]Insumos!$C$2:$F$517,4,FALSE),"")</f>
        <v/>
      </c>
      <c r="R556" s="135"/>
    </row>
    <row r="557" spans="2:18" x14ac:dyDescent="0.25">
      <c r="B557" s="131" t="str">
        <f>IF(Tabla1[[#This Row],[Código_Actividad]]="","",CONCATENATE(Tabla1[[#This Row],[POA]],".",Tabla1[[#This Row],[SRS]],".",Tabla1[[#This Row],[AREA]],".",Tabla1[[#This Row],[TIPO]]))</f>
        <v/>
      </c>
      <c r="C557" s="131" t="str">
        <f>IF(Tabla1[[#This Row],[Código_Actividad]]="","",'[1]Formulario PPGR1'!#REF!)</f>
        <v/>
      </c>
      <c r="D557" s="131" t="str">
        <f>IF(Tabla1[[#This Row],[Código_Actividad]]="","",'[1]Formulario PPGR1'!#REF!)</f>
        <v/>
      </c>
      <c r="E557" s="131" t="str">
        <f>IF(Tabla1[[#This Row],[Código_Actividad]]="","",'[1]Formulario PPGR1'!#REF!)</f>
        <v/>
      </c>
      <c r="F557" s="131" t="str">
        <f>IF(Tabla1[[#This Row],[Código_Actividad]]="","",'[1]Formulario PPGR1'!#REF!)</f>
        <v/>
      </c>
      <c r="G557" s="132"/>
      <c r="H557" s="133" t="str">
        <f>IFERROR(VLOOKUP(Tabla1[[#This Row],[Código_Actividad]],'[1]Formulario PPGR2'!$H$8:$I$1048576,2,FALSE),"")</f>
        <v/>
      </c>
      <c r="I557" s="134" t="str">
        <f>IFERROR(VLOOKUP(Tabla1[[#This Row],[Código_Actividad]],[1]!Tabla2[[Código]:[Total de Acciones ]],15,FALSE),"")</f>
        <v/>
      </c>
      <c r="J557" s="131"/>
      <c r="K557" s="131" t="str">
        <f>IFERROR(VLOOKUP($J557,[5]LSIns!$B$5:$C$45,2,FALSE),"")</f>
        <v/>
      </c>
      <c r="L557" s="133"/>
      <c r="M557" s="135" t="str">
        <f>IFERROR(VLOOKUP($L557,[6]Insumos!$C$2:$F$517,2,FALSE),"")</f>
        <v/>
      </c>
      <c r="N557" s="142"/>
      <c r="O557" s="137" t="str">
        <f>IFERROR(VLOOKUP($L557,[6]Insumos!$C$2:$F$517,3,FALSE),"")</f>
        <v/>
      </c>
      <c r="P557" s="138" t="e">
        <f>+Tabla1[[#This Row],[Precio Unitario]]*Tabla1[[#This Row],[Cantidad de Insumos]]</f>
        <v>#VALUE!</v>
      </c>
      <c r="Q557" s="137" t="str">
        <f>IFERROR(VLOOKUP($L557,[6]Insumos!$C$2:$F$517,4,FALSE),"")</f>
        <v/>
      </c>
      <c r="R557" s="135"/>
    </row>
    <row r="558" spans="2:18" x14ac:dyDescent="0.25">
      <c r="B558" s="131" t="str">
        <f>IF(Tabla1[[#This Row],[Código_Actividad]]="","",CONCATENATE(Tabla1[[#This Row],[POA]],".",Tabla1[[#This Row],[SRS]],".",Tabla1[[#This Row],[AREA]],".",Tabla1[[#This Row],[TIPO]]))</f>
        <v/>
      </c>
      <c r="C558" s="131" t="str">
        <f>IF(Tabla1[[#This Row],[Código_Actividad]]="","",'[1]Formulario PPGR1'!#REF!)</f>
        <v/>
      </c>
      <c r="D558" s="131" t="str">
        <f>IF(Tabla1[[#This Row],[Código_Actividad]]="","",'[1]Formulario PPGR1'!#REF!)</f>
        <v/>
      </c>
      <c r="E558" s="131" t="str">
        <f>IF(Tabla1[[#This Row],[Código_Actividad]]="","",'[1]Formulario PPGR1'!#REF!)</f>
        <v/>
      </c>
      <c r="F558" s="131" t="str">
        <f>IF(Tabla1[[#This Row],[Código_Actividad]]="","",'[1]Formulario PPGR1'!#REF!)</f>
        <v/>
      </c>
      <c r="G558" s="132"/>
      <c r="H558" s="133" t="str">
        <f>IFERROR(VLOOKUP(Tabla1[[#This Row],[Código_Actividad]],'[1]Formulario PPGR2'!$H$8:$I$1048576,2,FALSE),"")</f>
        <v/>
      </c>
      <c r="I558" s="134" t="str">
        <f>IFERROR(VLOOKUP(Tabla1[[#This Row],[Código_Actividad]],[1]!Tabla2[[Código]:[Total de Acciones ]],15,FALSE),"")</f>
        <v/>
      </c>
      <c r="J558" s="131"/>
      <c r="K558" s="131" t="str">
        <f>IFERROR(VLOOKUP($J558,[5]LSIns!$B$5:$C$45,2,FALSE),"")</f>
        <v/>
      </c>
      <c r="L558" s="133"/>
      <c r="M558" s="135" t="str">
        <f>IFERROR(VLOOKUP($L558,[6]Insumos!$C$2:$F$517,2,FALSE),"")</f>
        <v/>
      </c>
      <c r="N558" s="142"/>
      <c r="O558" s="137" t="str">
        <f>IFERROR(VLOOKUP($L558,[6]Insumos!$C$2:$F$517,3,FALSE),"")</f>
        <v/>
      </c>
      <c r="P558" s="138" t="e">
        <f>+Tabla1[[#This Row],[Precio Unitario]]*Tabla1[[#This Row],[Cantidad de Insumos]]</f>
        <v>#VALUE!</v>
      </c>
      <c r="Q558" s="137" t="str">
        <f>IFERROR(VLOOKUP($L558,[6]Insumos!$C$2:$F$517,4,FALSE),"")</f>
        <v/>
      </c>
      <c r="R558" s="135"/>
    </row>
    <row r="559" spans="2:18" x14ac:dyDescent="0.25">
      <c r="B559" s="131" t="str">
        <f>IF(Tabla1[[#This Row],[Código_Actividad]]="","",CONCATENATE(Tabla1[[#This Row],[POA]],".",Tabla1[[#This Row],[SRS]],".",Tabla1[[#This Row],[AREA]],".",Tabla1[[#This Row],[TIPO]]))</f>
        <v/>
      </c>
      <c r="C559" s="131" t="str">
        <f>IF(Tabla1[[#This Row],[Código_Actividad]]="","",'[1]Formulario PPGR1'!#REF!)</f>
        <v/>
      </c>
      <c r="D559" s="131" t="str">
        <f>IF(Tabla1[[#This Row],[Código_Actividad]]="","",'[1]Formulario PPGR1'!#REF!)</f>
        <v/>
      </c>
      <c r="E559" s="131" t="str">
        <f>IF(Tabla1[[#This Row],[Código_Actividad]]="","",'[1]Formulario PPGR1'!#REF!)</f>
        <v/>
      </c>
      <c r="F559" s="131" t="str">
        <f>IF(Tabla1[[#This Row],[Código_Actividad]]="","",'[1]Formulario PPGR1'!#REF!)</f>
        <v/>
      </c>
      <c r="G559" s="132"/>
      <c r="H559" s="133" t="str">
        <f>IFERROR(VLOOKUP(Tabla1[[#This Row],[Código_Actividad]],'[1]Formulario PPGR2'!$H$8:$I$1048576,2,FALSE),"")</f>
        <v/>
      </c>
      <c r="I559" s="134" t="str">
        <f>IFERROR(VLOOKUP(Tabla1[[#This Row],[Código_Actividad]],[1]!Tabla2[[Código]:[Total de Acciones ]],15,FALSE),"")</f>
        <v/>
      </c>
      <c r="J559" s="131"/>
      <c r="K559" s="131" t="str">
        <f>IFERROR(VLOOKUP($J559,[5]LSIns!$B$5:$C$45,2,FALSE),"")</f>
        <v/>
      </c>
      <c r="L559" s="133"/>
      <c r="M559" s="135" t="str">
        <f>IFERROR(VLOOKUP($L559,[6]Insumos!$C$2:$F$517,2,FALSE),"")</f>
        <v/>
      </c>
      <c r="N559" s="142"/>
      <c r="O559" s="137" t="str">
        <f>IFERROR(VLOOKUP($L559,[6]Insumos!$C$2:$F$517,3,FALSE),"")</f>
        <v/>
      </c>
      <c r="P559" s="138" t="e">
        <f>+Tabla1[[#This Row],[Precio Unitario]]*Tabla1[[#This Row],[Cantidad de Insumos]]</f>
        <v>#VALUE!</v>
      </c>
      <c r="Q559" s="137" t="str">
        <f>IFERROR(VLOOKUP($L559,[6]Insumos!$C$2:$F$517,4,FALSE),"")</f>
        <v/>
      </c>
      <c r="R559" s="135"/>
    </row>
    <row r="560" spans="2:18" x14ac:dyDescent="0.25">
      <c r="B560" s="131" t="str">
        <f>IF(Tabla1[[#This Row],[Código_Actividad]]="","",CONCATENATE(Tabla1[[#This Row],[POA]],".",Tabla1[[#This Row],[SRS]],".",Tabla1[[#This Row],[AREA]],".",Tabla1[[#This Row],[TIPO]]))</f>
        <v/>
      </c>
      <c r="C560" s="131" t="str">
        <f>IF(Tabla1[[#This Row],[Código_Actividad]]="","",'[1]Formulario PPGR1'!#REF!)</f>
        <v/>
      </c>
      <c r="D560" s="131" t="str">
        <f>IF(Tabla1[[#This Row],[Código_Actividad]]="","",'[1]Formulario PPGR1'!#REF!)</f>
        <v/>
      </c>
      <c r="E560" s="131" t="str">
        <f>IF(Tabla1[[#This Row],[Código_Actividad]]="","",'[1]Formulario PPGR1'!#REF!)</f>
        <v/>
      </c>
      <c r="F560" s="131" t="str">
        <f>IF(Tabla1[[#This Row],[Código_Actividad]]="","",'[1]Formulario PPGR1'!#REF!)</f>
        <v/>
      </c>
      <c r="G560" s="132"/>
      <c r="H560" s="133" t="str">
        <f>IFERROR(VLOOKUP(Tabla1[[#This Row],[Código_Actividad]],'[1]Formulario PPGR2'!$H$8:$I$1048576,2,FALSE),"")</f>
        <v/>
      </c>
      <c r="I560" s="134" t="str">
        <f>IFERROR(VLOOKUP(Tabla1[[#This Row],[Código_Actividad]],[1]!Tabla2[[Código]:[Total de Acciones ]],15,FALSE),"")</f>
        <v/>
      </c>
      <c r="J560" s="131"/>
      <c r="K560" s="131" t="str">
        <f>IFERROR(VLOOKUP($J560,[5]LSIns!$B$5:$C$45,2,FALSE),"")</f>
        <v/>
      </c>
      <c r="L560" s="133"/>
      <c r="M560" s="135" t="str">
        <f>IFERROR(VLOOKUP($L560,[6]Insumos!$C$2:$F$517,2,FALSE),"")</f>
        <v/>
      </c>
      <c r="N560" s="142"/>
      <c r="O560" s="137" t="str">
        <f>IFERROR(VLOOKUP($L560,[6]Insumos!$C$2:$F$517,3,FALSE),"")</f>
        <v/>
      </c>
      <c r="P560" s="138" t="e">
        <f>+Tabla1[[#This Row],[Precio Unitario]]*Tabla1[[#This Row],[Cantidad de Insumos]]</f>
        <v>#VALUE!</v>
      </c>
      <c r="Q560" s="137" t="str">
        <f>IFERROR(VLOOKUP($L560,[6]Insumos!$C$2:$F$517,4,FALSE),"")</f>
        <v/>
      </c>
      <c r="R560" s="135"/>
    </row>
    <row r="561" spans="2:18" x14ac:dyDescent="0.25">
      <c r="B561" s="131" t="str">
        <f>IF(Tabla1[[#This Row],[Código_Actividad]]="","",CONCATENATE(Tabla1[[#This Row],[POA]],".",Tabla1[[#This Row],[SRS]],".",Tabla1[[#This Row],[AREA]],".",Tabla1[[#This Row],[TIPO]]))</f>
        <v/>
      </c>
      <c r="C561" s="131" t="str">
        <f>IF(Tabla1[[#This Row],[Código_Actividad]]="","",'[1]Formulario PPGR1'!#REF!)</f>
        <v/>
      </c>
      <c r="D561" s="131" t="str">
        <f>IF(Tabla1[[#This Row],[Código_Actividad]]="","",'[1]Formulario PPGR1'!#REF!)</f>
        <v/>
      </c>
      <c r="E561" s="131" t="str">
        <f>IF(Tabla1[[#This Row],[Código_Actividad]]="","",'[1]Formulario PPGR1'!#REF!)</f>
        <v/>
      </c>
      <c r="F561" s="131" t="str">
        <f>IF(Tabla1[[#This Row],[Código_Actividad]]="","",'[1]Formulario PPGR1'!#REF!)</f>
        <v/>
      </c>
      <c r="G561" s="132"/>
      <c r="H561" s="133" t="str">
        <f>IFERROR(VLOOKUP(Tabla1[[#This Row],[Código_Actividad]],'[1]Formulario PPGR2'!$H$8:$I$1048576,2,FALSE),"")</f>
        <v/>
      </c>
      <c r="I561" s="134" t="str">
        <f>IFERROR(VLOOKUP(Tabla1[[#This Row],[Código_Actividad]],[1]!Tabla2[[Código]:[Total de Acciones ]],15,FALSE),"")</f>
        <v/>
      </c>
      <c r="J561" s="131"/>
      <c r="K561" s="131" t="str">
        <f>IFERROR(VLOOKUP($J561,[5]LSIns!$B$5:$C$45,2,FALSE),"")</f>
        <v/>
      </c>
      <c r="L561" s="133"/>
      <c r="M561" s="135" t="str">
        <f>IFERROR(VLOOKUP($L561,[6]Insumos!$C$2:$F$517,2,FALSE),"")</f>
        <v/>
      </c>
      <c r="N561" s="142"/>
      <c r="O561" s="137" t="str">
        <f>IFERROR(VLOOKUP($L561,[6]Insumos!$C$2:$F$517,3,FALSE),"")</f>
        <v/>
      </c>
      <c r="P561" s="138" t="e">
        <f>+Tabla1[[#This Row],[Precio Unitario]]*Tabla1[[#This Row],[Cantidad de Insumos]]</f>
        <v>#VALUE!</v>
      </c>
      <c r="Q561" s="137" t="str">
        <f>IFERROR(VLOOKUP($L561,[6]Insumos!$C$2:$F$517,4,FALSE),"")</f>
        <v/>
      </c>
      <c r="R561" s="135"/>
    </row>
    <row r="562" spans="2:18" x14ac:dyDescent="0.25">
      <c r="B562" s="131" t="str">
        <f>IF(Tabla1[[#This Row],[Código_Actividad]]="","",CONCATENATE(Tabla1[[#This Row],[POA]],".",Tabla1[[#This Row],[SRS]],".",Tabla1[[#This Row],[AREA]],".",Tabla1[[#This Row],[TIPO]]))</f>
        <v/>
      </c>
      <c r="C562" s="131" t="str">
        <f>IF(Tabla1[[#This Row],[Código_Actividad]]="","",'[1]Formulario PPGR1'!#REF!)</f>
        <v/>
      </c>
      <c r="D562" s="131" t="str">
        <f>IF(Tabla1[[#This Row],[Código_Actividad]]="","",'[1]Formulario PPGR1'!#REF!)</f>
        <v/>
      </c>
      <c r="E562" s="131" t="str">
        <f>IF(Tabla1[[#This Row],[Código_Actividad]]="","",'[1]Formulario PPGR1'!#REF!)</f>
        <v/>
      </c>
      <c r="F562" s="131" t="str">
        <f>IF(Tabla1[[#This Row],[Código_Actividad]]="","",'[1]Formulario PPGR1'!#REF!)</f>
        <v/>
      </c>
      <c r="G562" s="132"/>
      <c r="H562" s="133" t="str">
        <f>IFERROR(VLOOKUP(Tabla1[[#This Row],[Código_Actividad]],'[1]Formulario PPGR2'!$H$8:$I$1048576,2,FALSE),"")</f>
        <v/>
      </c>
      <c r="I562" s="134" t="str">
        <f>IFERROR(VLOOKUP(Tabla1[[#This Row],[Código_Actividad]],[1]!Tabla2[[Código]:[Total de Acciones ]],15,FALSE),"")</f>
        <v/>
      </c>
      <c r="J562" s="131"/>
      <c r="K562" s="131" t="str">
        <f>IFERROR(VLOOKUP($J562,[5]LSIns!$B$5:$C$45,2,FALSE),"")</f>
        <v/>
      </c>
      <c r="L562" s="133"/>
      <c r="M562" s="135" t="str">
        <f>IFERROR(VLOOKUP($L562,[6]Insumos!$C$2:$F$517,2,FALSE),"")</f>
        <v/>
      </c>
      <c r="N562" s="142"/>
      <c r="O562" s="137" t="str">
        <f>IFERROR(VLOOKUP($L562,[6]Insumos!$C$2:$F$517,3,FALSE),"")</f>
        <v/>
      </c>
      <c r="P562" s="138" t="e">
        <f>+Tabla1[[#This Row],[Precio Unitario]]*Tabla1[[#This Row],[Cantidad de Insumos]]</f>
        <v>#VALUE!</v>
      </c>
      <c r="Q562" s="137" t="str">
        <f>IFERROR(VLOOKUP($L562,[6]Insumos!$C$2:$F$517,4,FALSE),"")</f>
        <v/>
      </c>
      <c r="R562" s="135"/>
    </row>
    <row r="563" spans="2:18" x14ac:dyDescent="0.25">
      <c r="B563" s="131" t="str">
        <f>IF(Tabla1[[#This Row],[Código_Actividad]]="","",CONCATENATE(Tabla1[[#This Row],[POA]],".",Tabla1[[#This Row],[SRS]],".",Tabla1[[#This Row],[AREA]],".",Tabla1[[#This Row],[TIPO]]))</f>
        <v/>
      </c>
      <c r="C563" s="131" t="str">
        <f>IF(Tabla1[[#This Row],[Código_Actividad]]="","",'[1]Formulario PPGR1'!#REF!)</f>
        <v/>
      </c>
      <c r="D563" s="131" t="str">
        <f>IF(Tabla1[[#This Row],[Código_Actividad]]="","",'[1]Formulario PPGR1'!#REF!)</f>
        <v/>
      </c>
      <c r="E563" s="131" t="str">
        <f>IF(Tabla1[[#This Row],[Código_Actividad]]="","",'[1]Formulario PPGR1'!#REF!)</f>
        <v/>
      </c>
      <c r="F563" s="131" t="str">
        <f>IF(Tabla1[[#This Row],[Código_Actividad]]="","",'[1]Formulario PPGR1'!#REF!)</f>
        <v/>
      </c>
      <c r="G563" s="132"/>
      <c r="H563" s="133" t="str">
        <f>IFERROR(VLOOKUP(Tabla1[[#This Row],[Código_Actividad]],'[1]Formulario PPGR2'!$H$8:$I$1048576,2,FALSE),"")</f>
        <v/>
      </c>
      <c r="I563" s="134" t="str">
        <f>IFERROR(VLOOKUP(Tabla1[[#This Row],[Código_Actividad]],[1]!Tabla2[[Código]:[Total de Acciones ]],15,FALSE),"")</f>
        <v/>
      </c>
      <c r="J563" s="131"/>
      <c r="K563" s="131" t="str">
        <f>IFERROR(VLOOKUP($J563,[5]LSIns!$B$5:$C$45,2,FALSE),"")</f>
        <v/>
      </c>
      <c r="L563" s="133"/>
      <c r="M563" s="135" t="str">
        <f>IFERROR(VLOOKUP($L563,[6]Insumos!$C$2:$F$517,2,FALSE),"")</f>
        <v/>
      </c>
      <c r="N563" s="142"/>
      <c r="O563" s="137" t="str">
        <f>IFERROR(VLOOKUP($L563,[6]Insumos!$C$2:$F$517,3,FALSE),"")</f>
        <v/>
      </c>
      <c r="P563" s="138" t="e">
        <f>+Tabla1[[#This Row],[Precio Unitario]]*Tabla1[[#This Row],[Cantidad de Insumos]]</f>
        <v>#VALUE!</v>
      </c>
      <c r="Q563" s="137" t="str">
        <f>IFERROR(VLOOKUP($L563,[6]Insumos!$C$2:$F$517,4,FALSE),"")</f>
        <v/>
      </c>
      <c r="R563" s="135"/>
    </row>
    <row r="564" spans="2:18" x14ac:dyDescent="0.25">
      <c r="B564" s="131" t="str">
        <f>IF(Tabla1[[#This Row],[Código_Actividad]]="","",CONCATENATE(Tabla1[[#This Row],[POA]],".",Tabla1[[#This Row],[SRS]],".",Tabla1[[#This Row],[AREA]],".",Tabla1[[#This Row],[TIPO]]))</f>
        <v/>
      </c>
      <c r="C564" s="131" t="str">
        <f>IF(Tabla1[[#This Row],[Código_Actividad]]="","",'[1]Formulario PPGR1'!#REF!)</f>
        <v/>
      </c>
      <c r="D564" s="131" t="str">
        <f>IF(Tabla1[[#This Row],[Código_Actividad]]="","",'[1]Formulario PPGR1'!#REF!)</f>
        <v/>
      </c>
      <c r="E564" s="131" t="str">
        <f>IF(Tabla1[[#This Row],[Código_Actividad]]="","",'[1]Formulario PPGR1'!#REF!)</f>
        <v/>
      </c>
      <c r="F564" s="131" t="str">
        <f>IF(Tabla1[[#This Row],[Código_Actividad]]="","",'[1]Formulario PPGR1'!#REF!)</f>
        <v/>
      </c>
      <c r="G564" s="132"/>
      <c r="H564" s="133" t="str">
        <f>IFERROR(VLOOKUP(Tabla1[[#This Row],[Código_Actividad]],'[1]Formulario PPGR2'!$H$8:$I$1048576,2,FALSE),"")</f>
        <v/>
      </c>
      <c r="I564" s="134" t="str">
        <f>IFERROR(VLOOKUP(Tabla1[[#This Row],[Código_Actividad]],[1]!Tabla2[[Código]:[Total de Acciones ]],15,FALSE),"")</f>
        <v/>
      </c>
      <c r="J564" s="131"/>
      <c r="K564" s="131" t="str">
        <f>IFERROR(VLOOKUP($J564,[5]LSIns!$B$5:$C$45,2,FALSE),"")</f>
        <v/>
      </c>
      <c r="L564" s="133"/>
      <c r="M564" s="135" t="str">
        <f>IFERROR(VLOOKUP($L564,[6]Insumos!$C$2:$F$517,2,FALSE),"")</f>
        <v/>
      </c>
      <c r="N564" s="142"/>
      <c r="O564" s="137" t="str">
        <f>IFERROR(VLOOKUP($L564,[6]Insumos!$C$2:$F$517,3,FALSE),"")</f>
        <v/>
      </c>
      <c r="P564" s="138" t="e">
        <f>+Tabla1[[#This Row],[Precio Unitario]]*Tabla1[[#This Row],[Cantidad de Insumos]]</f>
        <v>#VALUE!</v>
      </c>
      <c r="Q564" s="137" t="str">
        <f>IFERROR(VLOOKUP($L564,[6]Insumos!$C$2:$F$517,4,FALSE),"")</f>
        <v/>
      </c>
      <c r="R564" s="135"/>
    </row>
    <row r="565" spans="2:18" x14ac:dyDescent="0.25">
      <c r="B565" s="131" t="str">
        <f>IF(Tabla1[[#This Row],[Código_Actividad]]="","",CONCATENATE(Tabla1[[#This Row],[POA]],".",Tabla1[[#This Row],[SRS]],".",Tabla1[[#This Row],[AREA]],".",Tabla1[[#This Row],[TIPO]]))</f>
        <v/>
      </c>
      <c r="C565" s="131" t="str">
        <f>IF(Tabla1[[#This Row],[Código_Actividad]]="","",'[1]Formulario PPGR1'!#REF!)</f>
        <v/>
      </c>
      <c r="D565" s="131" t="str">
        <f>IF(Tabla1[[#This Row],[Código_Actividad]]="","",'[1]Formulario PPGR1'!#REF!)</f>
        <v/>
      </c>
      <c r="E565" s="131" t="str">
        <f>IF(Tabla1[[#This Row],[Código_Actividad]]="","",'[1]Formulario PPGR1'!#REF!)</f>
        <v/>
      </c>
      <c r="F565" s="131" t="str">
        <f>IF(Tabla1[[#This Row],[Código_Actividad]]="","",'[1]Formulario PPGR1'!#REF!)</f>
        <v/>
      </c>
      <c r="G565" s="132"/>
      <c r="H565" s="133" t="str">
        <f>IFERROR(VLOOKUP(Tabla1[[#This Row],[Código_Actividad]],'[1]Formulario PPGR2'!$H$8:$I$1048576,2,FALSE),"")</f>
        <v/>
      </c>
      <c r="I565" s="134" t="str">
        <f>IFERROR(VLOOKUP(Tabla1[[#This Row],[Código_Actividad]],[1]!Tabla2[[Código]:[Total de Acciones ]],15,FALSE),"")</f>
        <v/>
      </c>
      <c r="J565" s="131"/>
      <c r="K565" s="131" t="str">
        <f>IFERROR(VLOOKUP($J565,[5]LSIns!$B$5:$C$45,2,FALSE),"")</f>
        <v/>
      </c>
      <c r="L565" s="133"/>
      <c r="M565" s="135" t="str">
        <f>IFERROR(VLOOKUP($L565,[6]Insumos!$C$2:$F$517,2,FALSE),"")</f>
        <v/>
      </c>
      <c r="N565" s="142"/>
      <c r="O565" s="137" t="str">
        <f>IFERROR(VLOOKUP($L565,[6]Insumos!$C$2:$F$517,3,FALSE),"")</f>
        <v/>
      </c>
      <c r="P565" s="138" t="e">
        <f>+Tabla1[[#This Row],[Precio Unitario]]*Tabla1[[#This Row],[Cantidad de Insumos]]</f>
        <v>#VALUE!</v>
      </c>
      <c r="Q565" s="137" t="str">
        <f>IFERROR(VLOOKUP($L565,[6]Insumos!$C$2:$F$517,4,FALSE),"")</f>
        <v/>
      </c>
      <c r="R565" s="135"/>
    </row>
    <row r="566" spans="2:18" x14ac:dyDescent="0.25">
      <c r="B566" s="131" t="str">
        <f>IF(Tabla1[[#This Row],[Código_Actividad]]="","",CONCATENATE(Tabla1[[#This Row],[POA]],".",Tabla1[[#This Row],[SRS]],".",Tabla1[[#This Row],[AREA]],".",Tabla1[[#This Row],[TIPO]]))</f>
        <v/>
      </c>
      <c r="C566" s="131" t="str">
        <f>IF(Tabla1[[#This Row],[Código_Actividad]]="","",'[1]Formulario PPGR1'!#REF!)</f>
        <v/>
      </c>
      <c r="D566" s="131" t="str">
        <f>IF(Tabla1[[#This Row],[Código_Actividad]]="","",'[1]Formulario PPGR1'!#REF!)</f>
        <v/>
      </c>
      <c r="E566" s="131" t="str">
        <f>IF(Tabla1[[#This Row],[Código_Actividad]]="","",'[1]Formulario PPGR1'!#REF!)</f>
        <v/>
      </c>
      <c r="F566" s="131" t="str">
        <f>IF(Tabla1[[#This Row],[Código_Actividad]]="","",'[1]Formulario PPGR1'!#REF!)</f>
        <v/>
      </c>
      <c r="G566" s="132"/>
      <c r="H566" s="133" t="str">
        <f>IFERROR(VLOOKUP(Tabla1[[#This Row],[Código_Actividad]],'[1]Formulario PPGR2'!$H$8:$I$1048576,2,FALSE),"")</f>
        <v/>
      </c>
      <c r="I566" s="134" t="str">
        <f>IFERROR(VLOOKUP(Tabla1[[#This Row],[Código_Actividad]],[1]!Tabla2[[Código]:[Total de Acciones ]],15,FALSE),"")</f>
        <v/>
      </c>
      <c r="J566" s="131"/>
      <c r="K566" s="131" t="str">
        <f>IFERROR(VLOOKUP($J566,[5]LSIns!$B$5:$C$45,2,FALSE),"")</f>
        <v/>
      </c>
      <c r="L566" s="133"/>
      <c r="M566" s="135" t="str">
        <f>IFERROR(VLOOKUP($L566,[6]Insumos!$C$2:$F$517,2,FALSE),"")</f>
        <v/>
      </c>
      <c r="N566" s="142"/>
      <c r="O566" s="137" t="str">
        <f>IFERROR(VLOOKUP($L566,[6]Insumos!$C$2:$F$517,3,FALSE),"")</f>
        <v/>
      </c>
      <c r="P566" s="138" t="e">
        <f>+Tabla1[[#This Row],[Precio Unitario]]*Tabla1[[#This Row],[Cantidad de Insumos]]</f>
        <v>#VALUE!</v>
      </c>
      <c r="Q566" s="137" t="str">
        <f>IFERROR(VLOOKUP($L566,[6]Insumos!$C$2:$F$517,4,FALSE),"")</f>
        <v/>
      </c>
      <c r="R566" s="135"/>
    </row>
    <row r="567" spans="2:18" x14ac:dyDescent="0.25">
      <c r="B567" s="131" t="str">
        <f>IF(Tabla1[[#This Row],[Código_Actividad]]="","",CONCATENATE(Tabla1[[#This Row],[POA]],".",Tabla1[[#This Row],[SRS]],".",Tabla1[[#This Row],[AREA]],".",Tabla1[[#This Row],[TIPO]]))</f>
        <v/>
      </c>
      <c r="C567" s="131" t="str">
        <f>IF(Tabla1[[#This Row],[Código_Actividad]]="","",'[1]Formulario PPGR1'!#REF!)</f>
        <v/>
      </c>
      <c r="D567" s="131" t="str">
        <f>IF(Tabla1[[#This Row],[Código_Actividad]]="","",'[1]Formulario PPGR1'!#REF!)</f>
        <v/>
      </c>
      <c r="E567" s="131" t="str">
        <f>IF(Tabla1[[#This Row],[Código_Actividad]]="","",'[1]Formulario PPGR1'!#REF!)</f>
        <v/>
      </c>
      <c r="F567" s="131" t="str">
        <f>IF(Tabla1[[#This Row],[Código_Actividad]]="","",'[1]Formulario PPGR1'!#REF!)</f>
        <v/>
      </c>
      <c r="G567" s="132"/>
      <c r="H567" s="133" t="str">
        <f>IFERROR(VLOOKUP(Tabla1[[#This Row],[Código_Actividad]],'[1]Formulario PPGR2'!$H$8:$I$1048576,2,FALSE),"")</f>
        <v/>
      </c>
      <c r="I567" s="134" t="str">
        <f>IFERROR(VLOOKUP(Tabla1[[#This Row],[Código_Actividad]],[1]!Tabla2[[Código]:[Total de Acciones ]],15,FALSE),"")</f>
        <v/>
      </c>
      <c r="J567" s="131"/>
      <c r="K567" s="131" t="str">
        <f>IFERROR(VLOOKUP($J567,[5]LSIns!$B$5:$C$45,2,FALSE),"")</f>
        <v/>
      </c>
      <c r="L567" s="133"/>
      <c r="M567" s="135" t="str">
        <f>IFERROR(VLOOKUP($L567,[6]Insumos!$C$2:$F$517,2,FALSE),"")</f>
        <v/>
      </c>
      <c r="N567" s="142"/>
      <c r="O567" s="137" t="str">
        <f>IFERROR(VLOOKUP($L567,[6]Insumos!$C$2:$F$517,3,FALSE),"")</f>
        <v/>
      </c>
      <c r="P567" s="138" t="e">
        <f>+Tabla1[[#This Row],[Precio Unitario]]*Tabla1[[#This Row],[Cantidad de Insumos]]</f>
        <v>#VALUE!</v>
      </c>
      <c r="Q567" s="137" t="str">
        <f>IFERROR(VLOOKUP($L567,[6]Insumos!$C$2:$F$517,4,FALSE),"")</f>
        <v/>
      </c>
      <c r="R567" s="135"/>
    </row>
    <row r="568" spans="2:18" x14ac:dyDescent="0.25">
      <c r="B568" s="131" t="str">
        <f>IF(Tabla1[[#This Row],[Código_Actividad]]="","",CONCATENATE(Tabla1[[#This Row],[POA]],".",Tabla1[[#This Row],[SRS]],".",Tabla1[[#This Row],[AREA]],".",Tabla1[[#This Row],[TIPO]]))</f>
        <v/>
      </c>
      <c r="C568" s="131" t="str">
        <f>IF(Tabla1[[#This Row],[Código_Actividad]]="","",'[1]Formulario PPGR1'!#REF!)</f>
        <v/>
      </c>
      <c r="D568" s="131" t="str">
        <f>IF(Tabla1[[#This Row],[Código_Actividad]]="","",'[1]Formulario PPGR1'!#REF!)</f>
        <v/>
      </c>
      <c r="E568" s="131" t="str">
        <f>IF(Tabla1[[#This Row],[Código_Actividad]]="","",'[1]Formulario PPGR1'!#REF!)</f>
        <v/>
      </c>
      <c r="F568" s="131" t="str">
        <f>IF(Tabla1[[#This Row],[Código_Actividad]]="","",'[1]Formulario PPGR1'!#REF!)</f>
        <v/>
      </c>
      <c r="G568" s="132"/>
      <c r="H568" s="133" t="str">
        <f>IFERROR(VLOOKUP(Tabla1[[#This Row],[Código_Actividad]],'[1]Formulario PPGR2'!$H$8:$I$1048576,2,FALSE),"")</f>
        <v/>
      </c>
      <c r="I568" s="134" t="str">
        <f>IFERROR(VLOOKUP(Tabla1[[#This Row],[Código_Actividad]],[1]!Tabla2[[Código]:[Total de Acciones ]],15,FALSE),"")</f>
        <v/>
      </c>
      <c r="J568" s="131"/>
      <c r="K568" s="131" t="str">
        <f>IFERROR(VLOOKUP($J568,[5]LSIns!$B$5:$C$45,2,FALSE),"")</f>
        <v/>
      </c>
      <c r="L568" s="133"/>
      <c r="M568" s="135" t="str">
        <f>IFERROR(VLOOKUP($L568,[6]Insumos!$C$2:$F$517,2,FALSE),"")</f>
        <v/>
      </c>
      <c r="N568" s="142"/>
      <c r="O568" s="137" t="str">
        <f>IFERROR(VLOOKUP($L568,[6]Insumos!$C$2:$F$517,3,FALSE),"")</f>
        <v/>
      </c>
      <c r="P568" s="138" t="e">
        <f>+Tabla1[[#This Row],[Precio Unitario]]*Tabla1[[#This Row],[Cantidad de Insumos]]</f>
        <v>#VALUE!</v>
      </c>
      <c r="Q568" s="137" t="str">
        <f>IFERROR(VLOOKUP($L568,[6]Insumos!$C$2:$F$517,4,FALSE),"")</f>
        <v/>
      </c>
      <c r="R568" s="135"/>
    </row>
    <row r="569" spans="2:18" x14ac:dyDescent="0.25">
      <c r="B569" s="131" t="str">
        <f>IF(Tabla1[[#This Row],[Código_Actividad]]="","",CONCATENATE(Tabla1[[#This Row],[POA]],".",Tabla1[[#This Row],[SRS]],".",Tabla1[[#This Row],[AREA]],".",Tabla1[[#This Row],[TIPO]]))</f>
        <v/>
      </c>
      <c r="C569" s="131" t="str">
        <f>IF(Tabla1[[#This Row],[Código_Actividad]]="","",'[1]Formulario PPGR1'!#REF!)</f>
        <v/>
      </c>
      <c r="D569" s="131" t="str">
        <f>IF(Tabla1[[#This Row],[Código_Actividad]]="","",'[1]Formulario PPGR1'!#REF!)</f>
        <v/>
      </c>
      <c r="E569" s="131" t="str">
        <f>IF(Tabla1[[#This Row],[Código_Actividad]]="","",'[1]Formulario PPGR1'!#REF!)</f>
        <v/>
      </c>
      <c r="F569" s="131" t="str">
        <f>IF(Tabla1[[#This Row],[Código_Actividad]]="","",'[1]Formulario PPGR1'!#REF!)</f>
        <v/>
      </c>
      <c r="G569" s="132"/>
      <c r="H569" s="133" t="str">
        <f>IFERROR(VLOOKUP(Tabla1[[#This Row],[Código_Actividad]],'[1]Formulario PPGR2'!$H$8:$I$1048576,2,FALSE),"")</f>
        <v/>
      </c>
      <c r="I569" s="134" t="str">
        <f>IFERROR(VLOOKUP(Tabla1[[#This Row],[Código_Actividad]],[1]!Tabla2[[Código]:[Total de Acciones ]],15,FALSE),"")</f>
        <v/>
      </c>
      <c r="J569" s="131"/>
      <c r="K569" s="131" t="str">
        <f>IFERROR(VLOOKUP($J569,[5]LSIns!$B$5:$C$45,2,FALSE),"")</f>
        <v/>
      </c>
      <c r="L569" s="133"/>
      <c r="M569" s="135" t="str">
        <f>IFERROR(VLOOKUP($L569,[6]Insumos!$C$2:$F$517,2,FALSE),"")</f>
        <v/>
      </c>
      <c r="N569" s="142"/>
      <c r="O569" s="137" t="str">
        <f>IFERROR(VLOOKUP($L569,[6]Insumos!$C$2:$F$517,3,FALSE),"")</f>
        <v/>
      </c>
      <c r="P569" s="138" t="e">
        <f>+Tabla1[[#This Row],[Precio Unitario]]*Tabla1[[#This Row],[Cantidad de Insumos]]</f>
        <v>#VALUE!</v>
      </c>
      <c r="Q569" s="137" t="str">
        <f>IFERROR(VLOOKUP($L569,[6]Insumos!$C$2:$F$517,4,FALSE),"")</f>
        <v/>
      </c>
      <c r="R569" s="135"/>
    </row>
    <row r="570" spans="2:18" x14ac:dyDescent="0.25">
      <c r="B570" s="131" t="str">
        <f>IF(Tabla1[[#This Row],[Código_Actividad]]="","",CONCATENATE(Tabla1[[#This Row],[POA]],".",Tabla1[[#This Row],[SRS]],".",Tabla1[[#This Row],[AREA]],".",Tabla1[[#This Row],[TIPO]]))</f>
        <v/>
      </c>
      <c r="C570" s="131" t="str">
        <f>IF(Tabla1[[#This Row],[Código_Actividad]]="","",'[1]Formulario PPGR1'!#REF!)</f>
        <v/>
      </c>
      <c r="D570" s="131" t="str">
        <f>IF(Tabla1[[#This Row],[Código_Actividad]]="","",'[1]Formulario PPGR1'!#REF!)</f>
        <v/>
      </c>
      <c r="E570" s="131" t="str">
        <f>IF(Tabla1[[#This Row],[Código_Actividad]]="","",'[1]Formulario PPGR1'!#REF!)</f>
        <v/>
      </c>
      <c r="F570" s="131" t="str">
        <f>IF(Tabla1[[#This Row],[Código_Actividad]]="","",'[1]Formulario PPGR1'!#REF!)</f>
        <v/>
      </c>
      <c r="G570" s="132"/>
      <c r="H570" s="133" t="str">
        <f>IFERROR(VLOOKUP(Tabla1[[#This Row],[Código_Actividad]],'[1]Formulario PPGR2'!$H$8:$I$1048576,2,FALSE),"")</f>
        <v/>
      </c>
      <c r="I570" s="134" t="str">
        <f>IFERROR(VLOOKUP(Tabla1[[#This Row],[Código_Actividad]],[1]!Tabla2[[Código]:[Total de Acciones ]],15,FALSE),"")</f>
        <v/>
      </c>
      <c r="J570" s="131"/>
      <c r="K570" s="131" t="str">
        <f>IFERROR(VLOOKUP($J570,[5]LSIns!$B$5:$C$45,2,FALSE),"")</f>
        <v/>
      </c>
      <c r="L570" s="133"/>
      <c r="M570" s="135" t="str">
        <f>IFERROR(VLOOKUP($L570,[6]Insumos!$C$2:$F$517,2,FALSE),"")</f>
        <v/>
      </c>
      <c r="N570" s="142"/>
      <c r="O570" s="137" t="str">
        <f>IFERROR(VLOOKUP($L570,[6]Insumos!$C$2:$F$517,3,FALSE),"")</f>
        <v/>
      </c>
      <c r="P570" s="138" t="e">
        <f>+Tabla1[[#This Row],[Precio Unitario]]*Tabla1[[#This Row],[Cantidad de Insumos]]</f>
        <v>#VALUE!</v>
      </c>
      <c r="Q570" s="137" t="str">
        <f>IFERROR(VLOOKUP($L570,[6]Insumos!$C$2:$F$517,4,FALSE),"")</f>
        <v/>
      </c>
      <c r="R570" s="135"/>
    </row>
    <row r="571" spans="2:18" x14ac:dyDescent="0.25">
      <c r="B571" s="131" t="str">
        <f>IF(Tabla1[[#This Row],[Código_Actividad]]="","",CONCATENATE(Tabla1[[#This Row],[POA]],".",Tabla1[[#This Row],[SRS]],".",Tabla1[[#This Row],[AREA]],".",Tabla1[[#This Row],[TIPO]]))</f>
        <v/>
      </c>
      <c r="C571" s="131" t="str">
        <f>IF(Tabla1[[#This Row],[Código_Actividad]]="","",'[1]Formulario PPGR1'!#REF!)</f>
        <v/>
      </c>
      <c r="D571" s="131" t="str">
        <f>IF(Tabla1[[#This Row],[Código_Actividad]]="","",'[1]Formulario PPGR1'!#REF!)</f>
        <v/>
      </c>
      <c r="E571" s="131" t="str">
        <f>IF(Tabla1[[#This Row],[Código_Actividad]]="","",'[1]Formulario PPGR1'!#REF!)</f>
        <v/>
      </c>
      <c r="F571" s="131" t="str">
        <f>IF(Tabla1[[#This Row],[Código_Actividad]]="","",'[1]Formulario PPGR1'!#REF!)</f>
        <v/>
      </c>
      <c r="G571" s="132"/>
      <c r="H571" s="133" t="str">
        <f>IFERROR(VLOOKUP(Tabla1[[#This Row],[Código_Actividad]],'[1]Formulario PPGR2'!$H$8:$I$1048576,2,FALSE),"")</f>
        <v/>
      </c>
      <c r="I571" s="134" t="str">
        <f>IFERROR(VLOOKUP(Tabla1[[#This Row],[Código_Actividad]],[1]!Tabla2[[Código]:[Total de Acciones ]],15,FALSE),"")</f>
        <v/>
      </c>
      <c r="J571" s="131"/>
      <c r="K571" s="131" t="str">
        <f>IFERROR(VLOOKUP($J571,[5]LSIns!$B$5:$C$45,2,FALSE),"")</f>
        <v/>
      </c>
      <c r="L571" s="133"/>
      <c r="M571" s="135" t="str">
        <f>IFERROR(VLOOKUP($L571,[6]Insumos!$C$2:$F$517,2,FALSE),"")</f>
        <v/>
      </c>
      <c r="N571" s="142"/>
      <c r="O571" s="137" t="str">
        <f>IFERROR(VLOOKUP($L571,[6]Insumos!$C$2:$F$517,3,FALSE),"")</f>
        <v/>
      </c>
      <c r="P571" s="138" t="e">
        <f>+Tabla1[[#This Row],[Precio Unitario]]*Tabla1[[#This Row],[Cantidad de Insumos]]</f>
        <v>#VALUE!</v>
      </c>
      <c r="Q571" s="137" t="str">
        <f>IFERROR(VLOOKUP($L571,[6]Insumos!$C$2:$F$517,4,FALSE),"")</f>
        <v/>
      </c>
      <c r="R571" s="135"/>
    </row>
    <row r="572" spans="2:18" x14ac:dyDescent="0.25">
      <c r="B572" s="131" t="str">
        <f>IF(Tabla1[[#This Row],[Código_Actividad]]="","",CONCATENATE(Tabla1[[#This Row],[POA]],".",Tabla1[[#This Row],[SRS]],".",Tabla1[[#This Row],[AREA]],".",Tabla1[[#This Row],[TIPO]]))</f>
        <v/>
      </c>
      <c r="C572" s="131" t="str">
        <f>IF(Tabla1[[#This Row],[Código_Actividad]]="","",'[1]Formulario PPGR1'!#REF!)</f>
        <v/>
      </c>
      <c r="D572" s="131" t="str">
        <f>IF(Tabla1[[#This Row],[Código_Actividad]]="","",'[1]Formulario PPGR1'!#REF!)</f>
        <v/>
      </c>
      <c r="E572" s="131" t="str">
        <f>IF(Tabla1[[#This Row],[Código_Actividad]]="","",'[1]Formulario PPGR1'!#REF!)</f>
        <v/>
      </c>
      <c r="F572" s="131" t="str">
        <f>IF(Tabla1[[#This Row],[Código_Actividad]]="","",'[1]Formulario PPGR1'!#REF!)</f>
        <v/>
      </c>
      <c r="G572" s="132"/>
      <c r="H572" s="133" t="str">
        <f>IFERROR(VLOOKUP(Tabla1[[#This Row],[Código_Actividad]],'[1]Formulario PPGR2'!$H$8:$I$1048576,2,FALSE),"")</f>
        <v/>
      </c>
      <c r="I572" s="134" t="str">
        <f>IFERROR(VLOOKUP(Tabla1[[#This Row],[Código_Actividad]],[1]!Tabla2[[Código]:[Total de Acciones ]],15,FALSE),"")</f>
        <v/>
      </c>
      <c r="J572" s="131"/>
      <c r="K572" s="131" t="str">
        <f>IFERROR(VLOOKUP($J572,[5]LSIns!$B$5:$C$45,2,FALSE),"")</f>
        <v/>
      </c>
      <c r="L572" s="133"/>
      <c r="M572" s="135" t="str">
        <f>IFERROR(VLOOKUP($L572,[6]Insumos!$C$2:$F$517,2,FALSE),"")</f>
        <v/>
      </c>
      <c r="N572" s="142"/>
      <c r="O572" s="137" t="str">
        <f>IFERROR(VLOOKUP($L572,[6]Insumos!$C$2:$F$517,3,FALSE),"")</f>
        <v/>
      </c>
      <c r="P572" s="138" t="e">
        <f>+Tabla1[[#This Row],[Precio Unitario]]*Tabla1[[#This Row],[Cantidad de Insumos]]</f>
        <v>#VALUE!</v>
      </c>
      <c r="Q572" s="137" t="str">
        <f>IFERROR(VLOOKUP($L572,[6]Insumos!$C$2:$F$517,4,FALSE),"")</f>
        <v/>
      </c>
      <c r="R572" s="135"/>
    </row>
    <row r="573" spans="2:18" x14ac:dyDescent="0.25">
      <c r="B573" s="131" t="str">
        <f>IF(Tabla1[[#This Row],[Código_Actividad]]="","",CONCATENATE(Tabla1[[#This Row],[POA]],".",Tabla1[[#This Row],[SRS]],".",Tabla1[[#This Row],[AREA]],".",Tabla1[[#This Row],[TIPO]]))</f>
        <v/>
      </c>
      <c r="C573" s="131" t="str">
        <f>IF(Tabla1[[#This Row],[Código_Actividad]]="","",'[1]Formulario PPGR1'!#REF!)</f>
        <v/>
      </c>
      <c r="D573" s="131" t="str">
        <f>IF(Tabla1[[#This Row],[Código_Actividad]]="","",'[1]Formulario PPGR1'!#REF!)</f>
        <v/>
      </c>
      <c r="E573" s="131" t="str">
        <f>IF(Tabla1[[#This Row],[Código_Actividad]]="","",'[1]Formulario PPGR1'!#REF!)</f>
        <v/>
      </c>
      <c r="F573" s="131" t="str">
        <f>IF(Tabla1[[#This Row],[Código_Actividad]]="","",'[1]Formulario PPGR1'!#REF!)</f>
        <v/>
      </c>
      <c r="G573" s="132"/>
      <c r="H573" s="133" t="str">
        <f>IFERROR(VLOOKUP(Tabla1[[#This Row],[Código_Actividad]],'[1]Formulario PPGR2'!$H$8:$I$1048576,2,FALSE),"")</f>
        <v/>
      </c>
      <c r="I573" s="134" t="str">
        <f>IFERROR(VLOOKUP(Tabla1[[#This Row],[Código_Actividad]],[1]!Tabla2[[Código]:[Total de Acciones ]],15,FALSE),"")</f>
        <v/>
      </c>
      <c r="J573" s="131"/>
      <c r="K573" s="131" t="str">
        <f>IFERROR(VLOOKUP($J573,[5]LSIns!$B$5:$C$45,2,FALSE),"")</f>
        <v/>
      </c>
      <c r="L573" s="133"/>
      <c r="M573" s="135" t="str">
        <f>IFERROR(VLOOKUP($L573,[6]Insumos!$C$2:$F$517,2,FALSE),"")</f>
        <v/>
      </c>
      <c r="N573" s="142"/>
      <c r="O573" s="137" t="str">
        <f>IFERROR(VLOOKUP($L573,[6]Insumos!$C$2:$F$517,3,FALSE),"")</f>
        <v/>
      </c>
      <c r="P573" s="138" t="e">
        <f>+Tabla1[[#This Row],[Precio Unitario]]*Tabla1[[#This Row],[Cantidad de Insumos]]</f>
        <v>#VALUE!</v>
      </c>
      <c r="Q573" s="137" t="str">
        <f>IFERROR(VLOOKUP($L573,[6]Insumos!$C$2:$F$517,4,FALSE),"")</f>
        <v/>
      </c>
      <c r="R573" s="135"/>
    </row>
    <row r="574" spans="2:18" x14ac:dyDescent="0.25">
      <c r="B574" s="131" t="str">
        <f>IF(Tabla1[[#This Row],[Código_Actividad]]="","",CONCATENATE(Tabla1[[#This Row],[POA]],".",Tabla1[[#This Row],[SRS]],".",Tabla1[[#This Row],[AREA]],".",Tabla1[[#This Row],[TIPO]]))</f>
        <v/>
      </c>
      <c r="C574" s="131" t="str">
        <f>IF(Tabla1[[#This Row],[Código_Actividad]]="","",'[1]Formulario PPGR1'!#REF!)</f>
        <v/>
      </c>
      <c r="D574" s="131" t="str">
        <f>IF(Tabla1[[#This Row],[Código_Actividad]]="","",'[1]Formulario PPGR1'!#REF!)</f>
        <v/>
      </c>
      <c r="E574" s="131" t="str">
        <f>IF(Tabla1[[#This Row],[Código_Actividad]]="","",'[1]Formulario PPGR1'!#REF!)</f>
        <v/>
      </c>
      <c r="F574" s="131" t="str">
        <f>IF(Tabla1[[#This Row],[Código_Actividad]]="","",'[1]Formulario PPGR1'!#REF!)</f>
        <v/>
      </c>
      <c r="G574" s="132"/>
      <c r="H574" s="133" t="str">
        <f>IFERROR(VLOOKUP(Tabla1[[#This Row],[Código_Actividad]],'[1]Formulario PPGR2'!$H$8:$I$1048576,2,FALSE),"")</f>
        <v/>
      </c>
      <c r="I574" s="134" t="str">
        <f>IFERROR(VLOOKUP(Tabla1[[#This Row],[Código_Actividad]],[1]!Tabla2[[Código]:[Total de Acciones ]],15,FALSE),"")</f>
        <v/>
      </c>
      <c r="J574" s="131"/>
      <c r="K574" s="131" t="str">
        <f>IFERROR(VLOOKUP($J574,[5]LSIns!$B$5:$C$45,2,FALSE),"")</f>
        <v/>
      </c>
      <c r="L574" s="133"/>
      <c r="M574" s="135" t="str">
        <f>IFERROR(VLOOKUP($L574,[6]Insumos!$C$2:$F$517,2,FALSE),"")</f>
        <v/>
      </c>
      <c r="N574" s="142"/>
      <c r="O574" s="137" t="str">
        <f>IFERROR(VLOOKUP($L574,[6]Insumos!$C$2:$F$517,3,FALSE),"")</f>
        <v/>
      </c>
      <c r="P574" s="138" t="e">
        <f>+Tabla1[[#This Row],[Precio Unitario]]*Tabla1[[#This Row],[Cantidad de Insumos]]</f>
        <v>#VALUE!</v>
      </c>
      <c r="Q574" s="137" t="str">
        <f>IFERROR(VLOOKUP($L574,[6]Insumos!$C$2:$F$517,4,FALSE),"")</f>
        <v/>
      </c>
      <c r="R574" s="135"/>
    </row>
    <row r="575" spans="2:18" x14ac:dyDescent="0.25">
      <c r="B575" s="131" t="str">
        <f>IF(Tabla1[[#This Row],[Código_Actividad]]="","",CONCATENATE(Tabla1[[#This Row],[POA]],".",Tabla1[[#This Row],[SRS]],".",Tabla1[[#This Row],[AREA]],".",Tabla1[[#This Row],[TIPO]]))</f>
        <v/>
      </c>
      <c r="C575" s="131" t="str">
        <f>IF(Tabla1[[#This Row],[Código_Actividad]]="","",'[1]Formulario PPGR1'!#REF!)</f>
        <v/>
      </c>
      <c r="D575" s="131" t="str">
        <f>IF(Tabla1[[#This Row],[Código_Actividad]]="","",'[1]Formulario PPGR1'!#REF!)</f>
        <v/>
      </c>
      <c r="E575" s="131" t="str">
        <f>IF(Tabla1[[#This Row],[Código_Actividad]]="","",'[1]Formulario PPGR1'!#REF!)</f>
        <v/>
      </c>
      <c r="F575" s="131" t="str">
        <f>IF(Tabla1[[#This Row],[Código_Actividad]]="","",'[1]Formulario PPGR1'!#REF!)</f>
        <v/>
      </c>
      <c r="G575" s="132"/>
      <c r="H575" s="133" t="str">
        <f>IFERROR(VLOOKUP(Tabla1[[#This Row],[Código_Actividad]],'[1]Formulario PPGR2'!$H$8:$I$1048576,2,FALSE),"")</f>
        <v/>
      </c>
      <c r="I575" s="134" t="str">
        <f>IFERROR(VLOOKUP(Tabla1[[#This Row],[Código_Actividad]],[1]!Tabla2[[Código]:[Total de Acciones ]],15,FALSE),"")</f>
        <v/>
      </c>
      <c r="J575" s="131"/>
      <c r="K575" s="131" t="str">
        <f>IFERROR(VLOOKUP($J575,[5]LSIns!$B$5:$C$45,2,FALSE),"")</f>
        <v/>
      </c>
      <c r="L575" s="133"/>
      <c r="M575" s="135" t="str">
        <f>IFERROR(VLOOKUP($L575,[6]Insumos!$C$2:$F$517,2,FALSE),"")</f>
        <v/>
      </c>
      <c r="N575" s="142"/>
      <c r="O575" s="137" t="str">
        <f>IFERROR(VLOOKUP($L575,[6]Insumos!$C$2:$F$517,3,FALSE),"")</f>
        <v/>
      </c>
      <c r="P575" s="138" t="e">
        <f>+Tabla1[[#This Row],[Precio Unitario]]*Tabla1[[#This Row],[Cantidad de Insumos]]</f>
        <v>#VALUE!</v>
      </c>
      <c r="Q575" s="137" t="str">
        <f>IFERROR(VLOOKUP($L575,[6]Insumos!$C$2:$F$517,4,FALSE),"")</f>
        <v/>
      </c>
      <c r="R575" s="135"/>
    </row>
    <row r="576" spans="2:18" x14ac:dyDescent="0.25">
      <c r="B576" s="131" t="str">
        <f>IF(Tabla1[[#This Row],[Código_Actividad]]="","",CONCATENATE(Tabla1[[#This Row],[POA]],".",Tabla1[[#This Row],[SRS]],".",Tabla1[[#This Row],[AREA]],".",Tabla1[[#This Row],[TIPO]]))</f>
        <v/>
      </c>
      <c r="C576" s="131" t="str">
        <f>IF(Tabla1[[#This Row],[Código_Actividad]]="","",'[1]Formulario PPGR1'!#REF!)</f>
        <v/>
      </c>
      <c r="D576" s="131" t="str">
        <f>IF(Tabla1[[#This Row],[Código_Actividad]]="","",'[1]Formulario PPGR1'!#REF!)</f>
        <v/>
      </c>
      <c r="E576" s="131" t="str">
        <f>IF(Tabla1[[#This Row],[Código_Actividad]]="","",'[1]Formulario PPGR1'!#REF!)</f>
        <v/>
      </c>
      <c r="F576" s="131" t="str">
        <f>IF(Tabla1[[#This Row],[Código_Actividad]]="","",'[1]Formulario PPGR1'!#REF!)</f>
        <v/>
      </c>
      <c r="G576" s="132"/>
      <c r="H576" s="133" t="str">
        <f>IFERROR(VLOOKUP(Tabla1[[#This Row],[Código_Actividad]],'[1]Formulario PPGR2'!$H$8:$I$1048576,2,FALSE),"")</f>
        <v/>
      </c>
      <c r="I576" s="134" t="str">
        <f>IFERROR(VLOOKUP(Tabla1[[#This Row],[Código_Actividad]],[1]!Tabla2[[Código]:[Total de Acciones ]],15,FALSE),"")</f>
        <v/>
      </c>
      <c r="J576" s="131"/>
      <c r="K576" s="131" t="str">
        <f>IFERROR(VLOOKUP($J576,[5]LSIns!$B$5:$C$45,2,FALSE),"")</f>
        <v/>
      </c>
      <c r="L576" s="133"/>
      <c r="M576" s="135" t="str">
        <f>IFERROR(VLOOKUP($L576,[6]Insumos!$C$2:$F$517,2,FALSE),"")</f>
        <v/>
      </c>
      <c r="N576" s="142"/>
      <c r="O576" s="137" t="str">
        <f>IFERROR(VLOOKUP($L576,[6]Insumos!$C$2:$F$517,3,FALSE),"")</f>
        <v/>
      </c>
      <c r="P576" s="138" t="e">
        <f>+Tabla1[[#This Row],[Precio Unitario]]*Tabla1[[#This Row],[Cantidad de Insumos]]</f>
        <v>#VALUE!</v>
      </c>
      <c r="Q576" s="137" t="str">
        <f>IFERROR(VLOOKUP($L576,[6]Insumos!$C$2:$F$517,4,FALSE),"")</f>
        <v/>
      </c>
      <c r="R576" s="135"/>
    </row>
    <row r="577" spans="2:18" x14ac:dyDescent="0.25">
      <c r="B577" s="131" t="str">
        <f>IF(Tabla1[[#This Row],[Código_Actividad]]="","",CONCATENATE(Tabla1[[#This Row],[POA]],".",Tabla1[[#This Row],[SRS]],".",Tabla1[[#This Row],[AREA]],".",Tabla1[[#This Row],[TIPO]]))</f>
        <v/>
      </c>
      <c r="C577" s="131" t="str">
        <f>IF(Tabla1[[#This Row],[Código_Actividad]]="","",'[1]Formulario PPGR1'!#REF!)</f>
        <v/>
      </c>
      <c r="D577" s="131" t="str">
        <f>IF(Tabla1[[#This Row],[Código_Actividad]]="","",'[1]Formulario PPGR1'!#REF!)</f>
        <v/>
      </c>
      <c r="E577" s="131" t="str">
        <f>IF(Tabla1[[#This Row],[Código_Actividad]]="","",'[1]Formulario PPGR1'!#REF!)</f>
        <v/>
      </c>
      <c r="F577" s="131" t="str">
        <f>IF(Tabla1[[#This Row],[Código_Actividad]]="","",'[1]Formulario PPGR1'!#REF!)</f>
        <v/>
      </c>
      <c r="G577" s="132"/>
      <c r="H577" s="133" t="str">
        <f>IFERROR(VLOOKUP(Tabla1[[#This Row],[Código_Actividad]],'[1]Formulario PPGR2'!$H$8:$I$1048576,2,FALSE),"")</f>
        <v/>
      </c>
      <c r="I577" s="134" t="str">
        <f>IFERROR(VLOOKUP(Tabla1[[#This Row],[Código_Actividad]],[1]!Tabla2[[Código]:[Total de Acciones ]],15,FALSE),"")</f>
        <v/>
      </c>
      <c r="J577" s="131"/>
      <c r="K577" s="131" t="str">
        <f>IFERROR(VLOOKUP($J577,[5]LSIns!$B$5:$C$45,2,FALSE),"")</f>
        <v/>
      </c>
      <c r="L577" s="133"/>
      <c r="M577" s="135" t="str">
        <f>IFERROR(VLOOKUP($L577,[6]Insumos!$C$2:$F$517,2,FALSE),"")</f>
        <v/>
      </c>
      <c r="N577" s="142"/>
      <c r="O577" s="137" t="str">
        <f>IFERROR(VLOOKUP($L577,[6]Insumos!$C$2:$F$517,3,FALSE),"")</f>
        <v/>
      </c>
      <c r="P577" s="138" t="e">
        <f>+Tabla1[[#This Row],[Precio Unitario]]*Tabla1[[#This Row],[Cantidad de Insumos]]</f>
        <v>#VALUE!</v>
      </c>
      <c r="Q577" s="137" t="str">
        <f>IFERROR(VLOOKUP($L577,[6]Insumos!$C$2:$F$517,4,FALSE),"")</f>
        <v/>
      </c>
      <c r="R577" s="135"/>
    </row>
    <row r="578" spans="2:18" x14ac:dyDescent="0.25">
      <c r="B578" s="131" t="str">
        <f>IF(Tabla1[[#This Row],[Código_Actividad]]="","",CONCATENATE(Tabla1[[#This Row],[POA]],".",Tabla1[[#This Row],[SRS]],".",Tabla1[[#This Row],[AREA]],".",Tabla1[[#This Row],[TIPO]]))</f>
        <v/>
      </c>
      <c r="C578" s="131" t="str">
        <f>IF(Tabla1[[#This Row],[Código_Actividad]]="","",'[1]Formulario PPGR1'!#REF!)</f>
        <v/>
      </c>
      <c r="D578" s="131" t="str">
        <f>IF(Tabla1[[#This Row],[Código_Actividad]]="","",'[1]Formulario PPGR1'!#REF!)</f>
        <v/>
      </c>
      <c r="E578" s="131" t="str">
        <f>IF(Tabla1[[#This Row],[Código_Actividad]]="","",'[1]Formulario PPGR1'!#REF!)</f>
        <v/>
      </c>
      <c r="F578" s="131" t="str">
        <f>IF(Tabla1[[#This Row],[Código_Actividad]]="","",'[1]Formulario PPGR1'!#REF!)</f>
        <v/>
      </c>
      <c r="G578" s="132"/>
      <c r="H578" s="133" t="str">
        <f>IFERROR(VLOOKUP(Tabla1[[#This Row],[Código_Actividad]],'[1]Formulario PPGR2'!$H$8:$I$1048576,2,FALSE),"")</f>
        <v/>
      </c>
      <c r="I578" s="134" t="str">
        <f>IFERROR(VLOOKUP(Tabla1[[#This Row],[Código_Actividad]],[1]!Tabla2[[Código]:[Total de Acciones ]],15,FALSE),"")</f>
        <v/>
      </c>
      <c r="J578" s="131"/>
      <c r="K578" s="131" t="str">
        <f>IFERROR(VLOOKUP($J578,[5]LSIns!$B$5:$C$45,2,FALSE),"")</f>
        <v/>
      </c>
      <c r="L578" s="133"/>
      <c r="M578" s="135" t="str">
        <f>IFERROR(VLOOKUP($L578,[6]Insumos!$C$2:$F$517,2,FALSE),"")</f>
        <v/>
      </c>
      <c r="N578" s="142"/>
      <c r="O578" s="137" t="str">
        <f>IFERROR(VLOOKUP($L578,[6]Insumos!$C$2:$F$517,3,FALSE),"")</f>
        <v/>
      </c>
      <c r="P578" s="138" t="e">
        <f>+Tabla1[[#This Row],[Precio Unitario]]*Tabla1[[#This Row],[Cantidad de Insumos]]</f>
        <v>#VALUE!</v>
      </c>
      <c r="Q578" s="137" t="str">
        <f>IFERROR(VLOOKUP($L578,[6]Insumos!$C$2:$F$517,4,FALSE),"")</f>
        <v/>
      </c>
      <c r="R578" s="135"/>
    </row>
    <row r="579" spans="2:18" x14ac:dyDescent="0.25">
      <c r="B579" s="131" t="str">
        <f>IF(Tabla1[[#This Row],[Código_Actividad]]="","",CONCATENATE(Tabla1[[#This Row],[POA]],".",Tabla1[[#This Row],[SRS]],".",Tabla1[[#This Row],[AREA]],".",Tabla1[[#This Row],[TIPO]]))</f>
        <v/>
      </c>
      <c r="C579" s="131" t="str">
        <f>IF(Tabla1[[#This Row],[Código_Actividad]]="","",'[1]Formulario PPGR1'!#REF!)</f>
        <v/>
      </c>
      <c r="D579" s="131" t="str">
        <f>IF(Tabla1[[#This Row],[Código_Actividad]]="","",'[1]Formulario PPGR1'!#REF!)</f>
        <v/>
      </c>
      <c r="E579" s="131" t="str">
        <f>IF(Tabla1[[#This Row],[Código_Actividad]]="","",'[1]Formulario PPGR1'!#REF!)</f>
        <v/>
      </c>
      <c r="F579" s="131" t="str">
        <f>IF(Tabla1[[#This Row],[Código_Actividad]]="","",'[1]Formulario PPGR1'!#REF!)</f>
        <v/>
      </c>
      <c r="G579" s="132"/>
      <c r="H579" s="133" t="str">
        <f>IFERROR(VLOOKUP(Tabla1[[#This Row],[Código_Actividad]],'[1]Formulario PPGR2'!$H$8:$I$1048576,2,FALSE),"")</f>
        <v/>
      </c>
      <c r="I579" s="134" t="str">
        <f>IFERROR(VLOOKUP(Tabla1[[#This Row],[Código_Actividad]],[1]!Tabla2[[Código]:[Total de Acciones ]],15,FALSE),"")</f>
        <v/>
      </c>
      <c r="J579" s="131"/>
      <c r="K579" s="131" t="str">
        <f>IFERROR(VLOOKUP($J579,[5]LSIns!$B$5:$C$45,2,FALSE),"")</f>
        <v/>
      </c>
      <c r="L579" s="133"/>
      <c r="M579" s="135" t="str">
        <f>IFERROR(VLOOKUP($L579,[6]Insumos!$C$2:$F$517,2,FALSE),"")</f>
        <v/>
      </c>
      <c r="N579" s="142"/>
      <c r="O579" s="137" t="str">
        <f>IFERROR(VLOOKUP($L579,[6]Insumos!$C$2:$F$517,3,FALSE),"")</f>
        <v/>
      </c>
      <c r="P579" s="138" t="e">
        <f>+Tabla1[[#This Row],[Precio Unitario]]*Tabla1[[#This Row],[Cantidad de Insumos]]</f>
        <v>#VALUE!</v>
      </c>
      <c r="Q579" s="137" t="str">
        <f>IFERROR(VLOOKUP($L579,[6]Insumos!$C$2:$F$517,4,FALSE),"")</f>
        <v/>
      </c>
      <c r="R579" s="135"/>
    </row>
    <row r="580" spans="2:18" x14ac:dyDescent="0.25">
      <c r="B580" s="131" t="str">
        <f>IF(Tabla1[[#This Row],[Código_Actividad]]="","",CONCATENATE(Tabla1[[#This Row],[POA]],".",Tabla1[[#This Row],[SRS]],".",Tabla1[[#This Row],[AREA]],".",Tabla1[[#This Row],[TIPO]]))</f>
        <v/>
      </c>
      <c r="C580" s="131" t="str">
        <f>IF(Tabla1[[#This Row],[Código_Actividad]]="","",'[1]Formulario PPGR1'!#REF!)</f>
        <v/>
      </c>
      <c r="D580" s="131" t="str">
        <f>IF(Tabla1[[#This Row],[Código_Actividad]]="","",'[1]Formulario PPGR1'!#REF!)</f>
        <v/>
      </c>
      <c r="E580" s="131" t="str">
        <f>IF(Tabla1[[#This Row],[Código_Actividad]]="","",'[1]Formulario PPGR1'!#REF!)</f>
        <v/>
      </c>
      <c r="F580" s="131" t="str">
        <f>IF(Tabla1[[#This Row],[Código_Actividad]]="","",'[1]Formulario PPGR1'!#REF!)</f>
        <v/>
      </c>
      <c r="G580" s="132"/>
      <c r="H580" s="133" t="str">
        <f>IFERROR(VLOOKUP(Tabla1[[#This Row],[Código_Actividad]],'[1]Formulario PPGR2'!$H$8:$I$1048576,2,FALSE),"")</f>
        <v/>
      </c>
      <c r="I580" s="134" t="str">
        <f>IFERROR(VLOOKUP(Tabla1[[#This Row],[Código_Actividad]],[1]!Tabla2[[Código]:[Total de Acciones ]],15,FALSE),"")</f>
        <v/>
      </c>
      <c r="J580" s="131"/>
      <c r="K580" s="131" t="str">
        <f>IFERROR(VLOOKUP($J580,[5]LSIns!$B$5:$C$45,2,FALSE),"")</f>
        <v/>
      </c>
      <c r="L580" s="133"/>
      <c r="M580" s="135" t="str">
        <f>IFERROR(VLOOKUP($L580,[6]Insumos!$C$2:$F$517,2,FALSE),"")</f>
        <v/>
      </c>
      <c r="N580" s="142"/>
      <c r="O580" s="137" t="str">
        <f>IFERROR(VLOOKUP($L580,[6]Insumos!$C$2:$F$517,3,FALSE),"")</f>
        <v/>
      </c>
      <c r="P580" s="138" t="e">
        <f>+Tabla1[[#This Row],[Precio Unitario]]*Tabla1[[#This Row],[Cantidad de Insumos]]</f>
        <v>#VALUE!</v>
      </c>
      <c r="Q580" s="137" t="str">
        <f>IFERROR(VLOOKUP($L580,[6]Insumos!$C$2:$F$517,4,FALSE),"")</f>
        <v/>
      </c>
      <c r="R580" s="135"/>
    </row>
    <row r="581" spans="2:18" x14ac:dyDescent="0.25">
      <c r="B581" s="131" t="str">
        <f>IF(Tabla1[[#This Row],[Código_Actividad]]="","",CONCATENATE(Tabla1[[#This Row],[POA]],".",Tabla1[[#This Row],[SRS]],".",Tabla1[[#This Row],[AREA]],".",Tabla1[[#This Row],[TIPO]]))</f>
        <v/>
      </c>
      <c r="C581" s="131" t="str">
        <f>IF(Tabla1[[#This Row],[Código_Actividad]]="","",'[1]Formulario PPGR1'!#REF!)</f>
        <v/>
      </c>
      <c r="D581" s="131" t="str">
        <f>IF(Tabla1[[#This Row],[Código_Actividad]]="","",'[1]Formulario PPGR1'!#REF!)</f>
        <v/>
      </c>
      <c r="E581" s="131" t="str">
        <f>IF(Tabla1[[#This Row],[Código_Actividad]]="","",'[1]Formulario PPGR1'!#REF!)</f>
        <v/>
      </c>
      <c r="F581" s="131" t="str">
        <f>IF(Tabla1[[#This Row],[Código_Actividad]]="","",'[1]Formulario PPGR1'!#REF!)</f>
        <v/>
      </c>
      <c r="G581" s="132"/>
      <c r="H581" s="133" t="str">
        <f>IFERROR(VLOOKUP(Tabla1[[#This Row],[Código_Actividad]],'[1]Formulario PPGR2'!$H$8:$I$1048576,2,FALSE),"")</f>
        <v/>
      </c>
      <c r="I581" s="134" t="str">
        <f>IFERROR(VLOOKUP(Tabla1[[#This Row],[Código_Actividad]],[1]!Tabla2[[Código]:[Total de Acciones ]],15,FALSE),"")</f>
        <v/>
      </c>
      <c r="J581" s="131"/>
      <c r="K581" s="131" t="str">
        <f>IFERROR(VLOOKUP($J581,[5]LSIns!$B$5:$C$45,2,FALSE),"")</f>
        <v/>
      </c>
      <c r="L581" s="133"/>
      <c r="M581" s="135" t="str">
        <f>IFERROR(VLOOKUP($L581,[6]Insumos!$C$2:$F$517,2,FALSE),"")</f>
        <v/>
      </c>
      <c r="N581" s="142"/>
      <c r="O581" s="137" t="str">
        <f>IFERROR(VLOOKUP($L581,[6]Insumos!$C$2:$F$517,3,FALSE),"")</f>
        <v/>
      </c>
      <c r="P581" s="138" t="e">
        <f>+Tabla1[[#This Row],[Precio Unitario]]*Tabla1[[#This Row],[Cantidad de Insumos]]</f>
        <v>#VALUE!</v>
      </c>
      <c r="Q581" s="137" t="str">
        <f>IFERROR(VLOOKUP($L581,[6]Insumos!$C$2:$F$517,4,FALSE),"")</f>
        <v/>
      </c>
      <c r="R581" s="135"/>
    </row>
    <row r="582" spans="2:18" x14ac:dyDescent="0.25">
      <c r="B582" s="131" t="str">
        <f>IF(Tabla1[[#This Row],[Código_Actividad]]="","",CONCATENATE(Tabla1[[#This Row],[POA]],".",Tabla1[[#This Row],[SRS]],".",Tabla1[[#This Row],[AREA]],".",Tabla1[[#This Row],[TIPO]]))</f>
        <v/>
      </c>
      <c r="C582" s="131" t="str">
        <f>IF(Tabla1[[#This Row],[Código_Actividad]]="","",'[1]Formulario PPGR1'!#REF!)</f>
        <v/>
      </c>
      <c r="D582" s="131" t="str">
        <f>IF(Tabla1[[#This Row],[Código_Actividad]]="","",'[1]Formulario PPGR1'!#REF!)</f>
        <v/>
      </c>
      <c r="E582" s="131" t="str">
        <f>IF(Tabla1[[#This Row],[Código_Actividad]]="","",'[1]Formulario PPGR1'!#REF!)</f>
        <v/>
      </c>
      <c r="F582" s="131" t="str">
        <f>IF(Tabla1[[#This Row],[Código_Actividad]]="","",'[1]Formulario PPGR1'!#REF!)</f>
        <v/>
      </c>
      <c r="G582" s="132"/>
      <c r="H582" s="133" t="str">
        <f>IFERROR(VLOOKUP(Tabla1[[#This Row],[Código_Actividad]],'[1]Formulario PPGR2'!$H$8:$I$1048576,2,FALSE),"")</f>
        <v/>
      </c>
      <c r="I582" s="134" t="str">
        <f>IFERROR(VLOOKUP(Tabla1[[#This Row],[Código_Actividad]],[1]!Tabla2[[Código]:[Total de Acciones ]],15,FALSE),"")</f>
        <v/>
      </c>
      <c r="J582" s="131"/>
      <c r="K582" s="131" t="str">
        <f>IFERROR(VLOOKUP($J582,[5]LSIns!$B$5:$C$45,2,FALSE),"")</f>
        <v/>
      </c>
      <c r="L582" s="133"/>
      <c r="M582" s="135" t="str">
        <f>IFERROR(VLOOKUP($L582,[6]Insumos!$C$2:$F$517,2,FALSE),"")</f>
        <v/>
      </c>
      <c r="N582" s="142"/>
      <c r="O582" s="137" t="str">
        <f>IFERROR(VLOOKUP($L582,[6]Insumos!$C$2:$F$517,3,FALSE),"")</f>
        <v/>
      </c>
      <c r="P582" s="138" t="e">
        <f>+Tabla1[[#This Row],[Precio Unitario]]*Tabla1[[#This Row],[Cantidad de Insumos]]</f>
        <v>#VALUE!</v>
      </c>
      <c r="Q582" s="137" t="str">
        <f>IFERROR(VLOOKUP($L582,[6]Insumos!$C$2:$F$517,4,FALSE),"")</f>
        <v/>
      </c>
      <c r="R582" s="135"/>
    </row>
    <row r="583" spans="2:18" x14ac:dyDescent="0.25">
      <c r="B583" s="131" t="str">
        <f>IF(Tabla1[[#This Row],[Código_Actividad]]="","",CONCATENATE(Tabla1[[#This Row],[POA]],".",Tabla1[[#This Row],[SRS]],".",Tabla1[[#This Row],[AREA]],".",Tabla1[[#This Row],[TIPO]]))</f>
        <v/>
      </c>
      <c r="C583" s="131" t="str">
        <f>IF(Tabla1[[#This Row],[Código_Actividad]]="","",'[1]Formulario PPGR1'!#REF!)</f>
        <v/>
      </c>
      <c r="D583" s="131" t="str">
        <f>IF(Tabla1[[#This Row],[Código_Actividad]]="","",'[1]Formulario PPGR1'!#REF!)</f>
        <v/>
      </c>
      <c r="E583" s="131" t="str">
        <f>IF(Tabla1[[#This Row],[Código_Actividad]]="","",'[1]Formulario PPGR1'!#REF!)</f>
        <v/>
      </c>
      <c r="F583" s="131" t="str">
        <f>IF(Tabla1[[#This Row],[Código_Actividad]]="","",'[1]Formulario PPGR1'!#REF!)</f>
        <v/>
      </c>
      <c r="G583" s="132"/>
      <c r="H583" s="133" t="str">
        <f>IFERROR(VLOOKUP(Tabla1[[#This Row],[Código_Actividad]],'[1]Formulario PPGR2'!$H$8:$I$1048576,2,FALSE),"")</f>
        <v/>
      </c>
      <c r="I583" s="134" t="str">
        <f>IFERROR(VLOOKUP(Tabla1[[#This Row],[Código_Actividad]],[1]!Tabla2[[Código]:[Total de Acciones ]],15,FALSE),"")</f>
        <v/>
      </c>
      <c r="J583" s="131"/>
      <c r="K583" s="131" t="str">
        <f>IFERROR(VLOOKUP($J583,[5]LSIns!$B$5:$C$45,2,FALSE),"")</f>
        <v/>
      </c>
      <c r="L583" s="133"/>
      <c r="M583" s="135" t="str">
        <f>IFERROR(VLOOKUP($L583,[6]Insumos!$C$2:$F$517,2,FALSE),"")</f>
        <v/>
      </c>
      <c r="N583" s="142"/>
      <c r="O583" s="137" t="str">
        <f>IFERROR(VLOOKUP($L583,[6]Insumos!$C$2:$F$517,3,FALSE),"")</f>
        <v/>
      </c>
      <c r="P583" s="138" t="e">
        <f>+Tabla1[[#This Row],[Precio Unitario]]*Tabla1[[#This Row],[Cantidad de Insumos]]</f>
        <v>#VALUE!</v>
      </c>
      <c r="Q583" s="137" t="str">
        <f>IFERROR(VLOOKUP($L583,[6]Insumos!$C$2:$F$517,4,FALSE),"")</f>
        <v/>
      </c>
      <c r="R583" s="135"/>
    </row>
    <row r="584" spans="2:18" x14ac:dyDescent="0.25">
      <c r="B584" s="131" t="str">
        <f>IF(Tabla1[[#This Row],[Código_Actividad]]="","",CONCATENATE(Tabla1[[#This Row],[POA]],".",Tabla1[[#This Row],[SRS]],".",Tabla1[[#This Row],[AREA]],".",Tabla1[[#This Row],[TIPO]]))</f>
        <v/>
      </c>
      <c r="C584" s="131" t="str">
        <f>IF(Tabla1[[#This Row],[Código_Actividad]]="","",'[1]Formulario PPGR1'!#REF!)</f>
        <v/>
      </c>
      <c r="D584" s="131" t="str">
        <f>IF(Tabla1[[#This Row],[Código_Actividad]]="","",'[1]Formulario PPGR1'!#REF!)</f>
        <v/>
      </c>
      <c r="E584" s="131" t="str">
        <f>IF(Tabla1[[#This Row],[Código_Actividad]]="","",'[1]Formulario PPGR1'!#REF!)</f>
        <v/>
      </c>
      <c r="F584" s="131" t="str">
        <f>IF(Tabla1[[#This Row],[Código_Actividad]]="","",'[1]Formulario PPGR1'!#REF!)</f>
        <v/>
      </c>
      <c r="G584" s="132"/>
      <c r="H584" s="133" t="str">
        <f>IFERROR(VLOOKUP(Tabla1[[#This Row],[Código_Actividad]],'[1]Formulario PPGR2'!$H$8:$I$1048576,2,FALSE),"")</f>
        <v/>
      </c>
      <c r="I584" s="134" t="str">
        <f>IFERROR(VLOOKUP(Tabla1[[#This Row],[Código_Actividad]],[1]!Tabla2[[Código]:[Total de Acciones ]],15,FALSE),"")</f>
        <v/>
      </c>
      <c r="J584" s="131"/>
      <c r="K584" s="131" t="str">
        <f>IFERROR(VLOOKUP($J584,[5]LSIns!$B$5:$C$45,2,FALSE),"")</f>
        <v/>
      </c>
      <c r="L584" s="133"/>
      <c r="M584" s="135" t="str">
        <f>IFERROR(VLOOKUP($L584,[6]Insumos!$C$2:$F$517,2,FALSE),"")</f>
        <v/>
      </c>
      <c r="N584" s="142"/>
      <c r="O584" s="137" t="str">
        <f>IFERROR(VLOOKUP($L584,[6]Insumos!$C$2:$F$517,3,FALSE),"")</f>
        <v/>
      </c>
      <c r="P584" s="138" t="e">
        <f>+Tabla1[[#This Row],[Precio Unitario]]*Tabla1[[#This Row],[Cantidad de Insumos]]</f>
        <v>#VALUE!</v>
      </c>
      <c r="Q584" s="137" t="str">
        <f>IFERROR(VLOOKUP($L584,[6]Insumos!$C$2:$F$517,4,FALSE),"")</f>
        <v/>
      </c>
      <c r="R584" s="135"/>
    </row>
    <row r="585" spans="2:18" x14ac:dyDescent="0.25">
      <c r="B585" s="131" t="str">
        <f>IF(Tabla1[[#This Row],[Código_Actividad]]="","",CONCATENATE(Tabla1[[#This Row],[POA]],".",Tabla1[[#This Row],[SRS]],".",Tabla1[[#This Row],[AREA]],".",Tabla1[[#This Row],[TIPO]]))</f>
        <v/>
      </c>
      <c r="C585" s="131" t="str">
        <f>IF(Tabla1[[#This Row],[Código_Actividad]]="","",'[1]Formulario PPGR1'!#REF!)</f>
        <v/>
      </c>
      <c r="D585" s="131" t="str">
        <f>IF(Tabla1[[#This Row],[Código_Actividad]]="","",'[1]Formulario PPGR1'!#REF!)</f>
        <v/>
      </c>
      <c r="E585" s="131" t="str">
        <f>IF(Tabla1[[#This Row],[Código_Actividad]]="","",'[1]Formulario PPGR1'!#REF!)</f>
        <v/>
      </c>
      <c r="F585" s="131" t="str">
        <f>IF(Tabla1[[#This Row],[Código_Actividad]]="","",'[1]Formulario PPGR1'!#REF!)</f>
        <v/>
      </c>
      <c r="G585" s="132"/>
      <c r="H585" s="133" t="str">
        <f>IFERROR(VLOOKUP(Tabla1[[#This Row],[Código_Actividad]],'[1]Formulario PPGR2'!$H$8:$I$1048576,2,FALSE),"")</f>
        <v/>
      </c>
      <c r="I585" s="134" t="str">
        <f>IFERROR(VLOOKUP(Tabla1[[#This Row],[Código_Actividad]],[1]!Tabla2[[Código]:[Total de Acciones ]],15,FALSE),"")</f>
        <v/>
      </c>
      <c r="J585" s="131"/>
      <c r="K585" s="131" t="str">
        <f>IFERROR(VLOOKUP($J585,[5]LSIns!$B$5:$C$45,2,FALSE),"")</f>
        <v/>
      </c>
      <c r="L585" s="133"/>
      <c r="M585" s="135" t="str">
        <f>IFERROR(VLOOKUP($L585,[6]Insumos!$C$2:$F$517,2,FALSE),"")</f>
        <v/>
      </c>
      <c r="N585" s="142"/>
      <c r="O585" s="137" t="str">
        <f>IFERROR(VLOOKUP($L585,[6]Insumos!$C$2:$F$517,3,FALSE),"")</f>
        <v/>
      </c>
      <c r="P585" s="138" t="e">
        <f>+Tabla1[[#This Row],[Precio Unitario]]*Tabla1[[#This Row],[Cantidad de Insumos]]</f>
        <v>#VALUE!</v>
      </c>
      <c r="Q585" s="137" t="str">
        <f>IFERROR(VLOOKUP($L585,[6]Insumos!$C$2:$F$517,4,FALSE),"")</f>
        <v/>
      </c>
      <c r="R585" s="135"/>
    </row>
    <row r="586" spans="2:18" x14ac:dyDescent="0.25">
      <c r="B586" s="131" t="str">
        <f>IF(Tabla1[[#This Row],[Código_Actividad]]="","",CONCATENATE(Tabla1[[#This Row],[POA]],".",Tabla1[[#This Row],[SRS]],".",Tabla1[[#This Row],[AREA]],".",Tabla1[[#This Row],[TIPO]]))</f>
        <v/>
      </c>
      <c r="C586" s="131" t="str">
        <f>IF(Tabla1[[#This Row],[Código_Actividad]]="","",'[1]Formulario PPGR1'!#REF!)</f>
        <v/>
      </c>
      <c r="D586" s="131" t="str">
        <f>IF(Tabla1[[#This Row],[Código_Actividad]]="","",'[1]Formulario PPGR1'!#REF!)</f>
        <v/>
      </c>
      <c r="E586" s="131" t="str">
        <f>IF(Tabla1[[#This Row],[Código_Actividad]]="","",'[1]Formulario PPGR1'!#REF!)</f>
        <v/>
      </c>
      <c r="F586" s="131" t="str">
        <f>IF(Tabla1[[#This Row],[Código_Actividad]]="","",'[1]Formulario PPGR1'!#REF!)</f>
        <v/>
      </c>
      <c r="G586" s="132"/>
      <c r="H586" s="133" t="str">
        <f>IFERROR(VLOOKUP(Tabla1[[#This Row],[Código_Actividad]],'[1]Formulario PPGR2'!$H$8:$I$1048576,2,FALSE),"")</f>
        <v/>
      </c>
      <c r="I586" s="134" t="str">
        <f>IFERROR(VLOOKUP(Tabla1[[#This Row],[Código_Actividad]],[1]!Tabla2[[Código]:[Total de Acciones ]],15,FALSE),"")</f>
        <v/>
      </c>
      <c r="J586" s="131"/>
      <c r="K586" s="131" t="str">
        <f>IFERROR(VLOOKUP($J586,[5]LSIns!$B$5:$C$45,2,FALSE),"")</f>
        <v/>
      </c>
      <c r="L586" s="133"/>
      <c r="M586" s="135" t="str">
        <f>IFERROR(VLOOKUP($L586,[6]Insumos!$C$2:$F$517,2,FALSE),"")</f>
        <v/>
      </c>
      <c r="N586" s="142"/>
      <c r="O586" s="137" t="str">
        <f>IFERROR(VLOOKUP($L586,[6]Insumos!$C$2:$F$517,3,FALSE),"")</f>
        <v/>
      </c>
      <c r="P586" s="138" t="e">
        <f>+Tabla1[[#This Row],[Precio Unitario]]*Tabla1[[#This Row],[Cantidad de Insumos]]</f>
        <v>#VALUE!</v>
      </c>
      <c r="Q586" s="137" t="str">
        <f>IFERROR(VLOOKUP($L586,[6]Insumos!$C$2:$F$517,4,FALSE),"")</f>
        <v/>
      </c>
      <c r="R586" s="135"/>
    </row>
    <row r="587" spans="2:18" x14ac:dyDescent="0.25">
      <c r="B587" s="131" t="str">
        <f>IF(Tabla1[[#This Row],[Código_Actividad]]="","",CONCATENATE(Tabla1[[#This Row],[POA]],".",Tabla1[[#This Row],[SRS]],".",Tabla1[[#This Row],[AREA]],".",Tabla1[[#This Row],[TIPO]]))</f>
        <v/>
      </c>
      <c r="C587" s="131" t="str">
        <f>IF(Tabla1[[#This Row],[Código_Actividad]]="","",'[1]Formulario PPGR1'!#REF!)</f>
        <v/>
      </c>
      <c r="D587" s="131" t="str">
        <f>IF(Tabla1[[#This Row],[Código_Actividad]]="","",'[1]Formulario PPGR1'!#REF!)</f>
        <v/>
      </c>
      <c r="E587" s="131" t="str">
        <f>IF(Tabla1[[#This Row],[Código_Actividad]]="","",'[1]Formulario PPGR1'!#REF!)</f>
        <v/>
      </c>
      <c r="F587" s="131" t="str">
        <f>IF(Tabla1[[#This Row],[Código_Actividad]]="","",'[1]Formulario PPGR1'!#REF!)</f>
        <v/>
      </c>
      <c r="G587" s="132"/>
      <c r="H587" s="133" t="str">
        <f>IFERROR(VLOOKUP(Tabla1[[#This Row],[Código_Actividad]],'[1]Formulario PPGR2'!$H$8:$I$1048576,2,FALSE),"")</f>
        <v/>
      </c>
      <c r="I587" s="134" t="str">
        <f>IFERROR(VLOOKUP(Tabla1[[#This Row],[Código_Actividad]],[1]!Tabla2[[Código]:[Total de Acciones ]],15,FALSE),"")</f>
        <v/>
      </c>
      <c r="J587" s="131"/>
      <c r="K587" s="131" t="str">
        <f>IFERROR(VLOOKUP($J587,[5]LSIns!$B$5:$C$45,2,FALSE),"")</f>
        <v/>
      </c>
      <c r="L587" s="133"/>
      <c r="M587" s="135" t="str">
        <f>IFERROR(VLOOKUP($L587,[6]Insumos!$C$2:$F$517,2,FALSE),"")</f>
        <v/>
      </c>
      <c r="N587" s="142"/>
      <c r="O587" s="137" t="str">
        <f>IFERROR(VLOOKUP($L587,[6]Insumos!$C$2:$F$517,3,FALSE),"")</f>
        <v/>
      </c>
      <c r="P587" s="138" t="e">
        <f>+Tabla1[[#This Row],[Precio Unitario]]*Tabla1[[#This Row],[Cantidad de Insumos]]</f>
        <v>#VALUE!</v>
      </c>
      <c r="Q587" s="137" t="str">
        <f>IFERROR(VLOOKUP($L587,[6]Insumos!$C$2:$F$517,4,FALSE),"")</f>
        <v/>
      </c>
      <c r="R587" s="135"/>
    </row>
    <row r="588" spans="2:18" x14ac:dyDescent="0.25">
      <c r="B588" s="131" t="str">
        <f>IF(Tabla1[[#This Row],[Código_Actividad]]="","",CONCATENATE(Tabla1[[#This Row],[POA]],".",Tabla1[[#This Row],[SRS]],".",Tabla1[[#This Row],[AREA]],".",Tabla1[[#This Row],[TIPO]]))</f>
        <v/>
      </c>
      <c r="C588" s="131" t="str">
        <f>IF(Tabla1[[#This Row],[Código_Actividad]]="","",'[1]Formulario PPGR1'!#REF!)</f>
        <v/>
      </c>
      <c r="D588" s="131" t="str">
        <f>IF(Tabla1[[#This Row],[Código_Actividad]]="","",'[1]Formulario PPGR1'!#REF!)</f>
        <v/>
      </c>
      <c r="E588" s="131" t="str">
        <f>IF(Tabla1[[#This Row],[Código_Actividad]]="","",'[1]Formulario PPGR1'!#REF!)</f>
        <v/>
      </c>
      <c r="F588" s="131" t="str">
        <f>IF(Tabla1[[#This Row],[Código_Actividad]]="","",'[1]Formulario PPGR1'!#REF!)</f>
        <v/>
      </c>
      <c r="G588" s="132"/>
      <c r="H588" s="133" t="str">
        <f>IFERROR(VLOOKUP(Tabla1[[#This Row],[Código_Actividad]],'[1]Formulario PPGR2'!$H$8:$I$1048576,2,FALSE),"")</f>
        <v/>
      </c>
      <c r="I588" s="134" t="str">
        <f>IFERROR(VLOOKUP(Tabla1[[#This Row],[Código_Actividad]],[1]!Tabla2[[Código]:[Total de Acciones ]],15,FALSE),"")</f>
        <v/>
      </c>
      <c r="J588" s="131"/>
      <c r="K588" s="131" t="str">
        <f>IFERROR(VLOOKUP($J588,[5]LSIns!$B$5:$C$45,2,FALSE),"")</f>
        <v/>
      </c>
      <c r="L588" s="133"/>
      <c r="M588" s="135" t="str">
        <f>IFERROR(VLOOKUP($L588,[6]Insumos!$C$2:$F$517,2,FALSE),"")</f>
        <v/>
      </c>
      <c r="N588" s="142"/>
      <c r="O588" s="137" t="str">
        <f>IFERROR(VLOOKUP($L588,[6]Insumos!$C$2:$F$517,3,FALSE),"")</f>
        <v/>
      </c>
      <c r="P588" s="138" t="e">
        <f>+Tabla1[[#This Row],[Precio Unitario]]*Tabla1[[#This Row],[Cantidad de Insumos]]</f>
        <v>#VALUE!</v>
      </c>
      <c r="Q588" s="137" t="str">
        <f>IFERROR(VLOOKUP($L588,[6]Insumos!$C$2:$F$517,4,FALSE),"")</f>
        <v/>
      </c>
      <c r="R588" s="135"/>
    </row>
    <row r="589" spans="2:18" x14ac:dyDescent="0.25">
      <c r="B589" s="131" t="str">
        <f>IF(Tabla1[[#This Row],[Código_Actividad]]="","",CONCATENATE(Tabla1[[#This Row],[POA]],".",Tabla1[[#This Row],[SRS]],".",Tabla1[[#This Row],[AREA]],".",Tabla1[[#This Row],[TIPO]]))</f>
        <v/>
      </c>
      <c r="C589" s="131" t="str">
        <f>IF(Tabla1[[#This Row],[Código_Actividad]]="","",'[1]Formulario PPGR1'!#REF!)</f>
        <v/>
      </c>
      <c r="D589" s="131" t="str">
        <f>IF(Tabla1[[#This Row],[Código_Actividad]]="","",'[1]Formulario PPGR1'!#REF!)</f>
        <v/>
      </c>
      <c r="E589" s="131" t="str">
        <f>IF(Tabla1[[#This Row],[Código_Actividad]]="","",'[1]Formulario PPGR1'!#REF!)</f>
        <v/>
      </c>
      <c r="F589" s="131" t="str">
        <f>IF(Tabla1[[#This Row],[Código_Actividad]]="","",'[1]Formulario PPGR1'!#REF!)</f>
        <v/>
      </c>
      <c r="G589" s="132"/>
      <c r="H589" s="133" t="str">
        <f>IFERROR(VLOOKUP(Tabla1[[#This Row],[Código_Actividad]],'[1]Formulario PPGR2'!$H$8:$I$1048576,2,FALSE),"")</f>
        <v/>
      </c>
      <c r="I589" s="134" t="str">
        <f>IFERROR(VLOOKUP(Tabla1[[#This Row],[Código_Actividad]],[1]!Tabla2[[Código]:[Total de Acciones ]],15,FALSE),"")</f>
        <v/>
      </c>
      <c r="J589" s="131"/>
      <c r="K589" s="131" t="str">
        <f>IFERROR(VLOOKUP($J589,[5]LSIns!$B$5:$C$45,2,FALSE),"")</f>
        <v/>
      </c>
      <c r="L589" s="133"/>
      <c r="M589" s="135" t="str">
        <f>IFERROR(VLOOKUP($L589,[6]Insumos!$C$2:$F$517,2,FALSE),"")</f>
        <v/>
      </c>
      <c r="N589" s="142"/>
      <c r="O589" s="137" t="str">
        <f>IFERROR(VLOOKUP($L589,[6]Insumos!$C$2:$F$517,3,FALSE),"")</f>
        <v/>
      </c>
      <c r="P589" s="138" t="e">
        <f>+Tabla1[[#This Row],[Precio Unitario]]*Tabla1[[#This Row],[Cantidad de Insumos]]</f>
        <v>#VALUE!</v>
      </c>
      <c r="Q589" s="137" t="str">
        <f>IFERROR(VLOOKUP($L589,[6]Insumos!$C$2:$F$517,4,FALSE),"")</f>
        <v/>
      </c>
      <c r="R589" s="135"/>
    </row>
    <row r="590" spans="2:18" x14ac:dyDescent="0.25">
      <c r="B590" s="131" t="str">
        <f>IF(Tabla1[[#This Row],[Código_Actividad]]="","",CONCATENATE(Tabla1[[#This Row],[POA]],".",Tabla1[[#This Row],[SRS]],".",Tabla1[[#This Row],[AREA]],".",Tabla1[[#This Row],[TIPO]]))</f>
        <v/>
      </c>
      <c r="C590" s="131" t="str">
        <f>IF(Tabla1[[#This Row],[Código_Actividad]]="","",'[1]Formulario PPGR1'!#REF!)</f>
        <v/>
      </c>
      <c r="D590" s="131" t="str">
        <f>IF(Tabla1[[#This Row],[Código_Actividad]]="","",'[1]Formulario PPGR1'!#REF!)</f>
        <v/>
      </c>
      <c r="E590" s="131" t="str">
        <f>IF(Tabla1[[#This Row],[Código_Actividad]]="","",'[1]Formulario PPGR1'!#REF!)</f>
        <v/>
      </c>
      <c r="F590" s="131" t="str">
        <f>IF(Tabla1[[#This Row],[Código_Actividad]]="","",'[1]Formulario PPGR1'!#REF!)</f>
        <v/>
      </c>
      <c r="G590" s="132"/>
      <c r="H590" s="133" t="str">
        <f>IFERROR(VLOOKUP(Tabla1[[#This Row],[Código_Actividad]],'[1]Formulario PPGR2'!$H$8:$I$1048576,2,FALSE),"")</f>
        <v/>
      </c>
      <c r="I590" s="134" t="str">
        <f>IFERROR(VLOOKUP(Tabla1[[#This Row],[Código_Actividad]],[1]!Tabla2[[Código]:[Total de Acciones ]],15,FALSE),"")</f>
        <v/>
      </c>
      <c r="J590" s="131"/>
      <c r="K590" s="131" t="str">
        <f>IFERROR(VLOOKUP($J590,[5]LSIns!$B$5:$C$45,2,FALSE),"")</f>
        <v/>
      </c>
      <c r="L590" s="133"/>
      <c r="M590" s="135" t="str">
        <f>IFERROR(VLOOKUP($L590,[6]Insumos!$C$2:$F$517,2,FALSE),"")</f>
        <v/>
      </c>
      <c r="N590" s="142"/>
      <c r="O590" s="137" t="str">
        <f>IFERROR(VLOOKUP($L590,[6]Insumos!$C$2:$F$517,3,FALSE),"")</f>
        <v/>
      </c>
      <c r="P590" s="138" t="e">
        <f>+Tabla1[[#This Row],[Precio Unitario]]*Tabla1[[#This Row],[Cantidad de Insumos]]</f>
        <v>#VALUE!</v>
      </c>
      <c r="Q590" s="137" t="str">
        <f>IFERROR(VLOOKUP($L590,[6]Insumos!$C$2:$F$517,4,FALSE),"")</f>
        <v/>
      </c>
      <c r="R590" s="135"/>
    </row>
    <row r="591" spans="2:18" x14ac:dyDescent="0.25">
      <c r="B591" s="131" t="str">
        <f>IF(Tabla1[[#This Row],[Código_Actividad]]="","",CONCATENATE(Tabla1[[#This Row],[POA]],".",Tabla1[[#This Row],[SRS]],".",Tabla1[[#This Row],[AREA]],".",Tabla1[[#This Row],[TIPO]]))</f>
        <v/>
      </c>
      <c r="C591" s="131" t="str">
        <f>IF(Tabla1[[#This Row],[Código_Actividad]]="","",'[1]Formulario PPGR1'!#REF!)</f>
        <v/>
      </c>
      <c r="D591" s="131" t="str">
        <f>IF(Tabla1[[#This Row],[Código_Actividad]]="","",'[1]Formulario PPGR1'!#REF!)</f>
        <v/>
      </c>
      <c r="E591" s="131" t="str">
        <f>IF(Tabla1[[#This Row],[Código_Actividad]]="","",'[1]Formulario PPGR1'!#REF!)</f>
        <v/>
      </c>
      <c r="F591" s="131" t="str">
        <f>IF(Tabla1[[#This Row],[Código_Actividad]]="","",'[1]Formulario PPGR1'!#REF!)</f>
        <v/>
      </c>
      <c r="G591" s="132"/>
      <c r="H591" s="133" t="str">
        <f>IFERROR(VLOOKUP(Tabla1[[#This Row],[Código_Actividad]],'[1]Formulario PPGR2'!$H$8:$I$1048576,2,FALSE),"")</f>
        <v/>
      </c>
      <c r="I591" s="134" t="str">
        <f>IFERROR(VLOOKUP(Tabla1[[#This Row],[Código_Actividad]],[1]!Tabla2[[Código]:[Total de Acciones ]],15,FALSE),"")</f>
        <v/>
      </c>
      <c r="J591" s="131"/>
      <c r="K591" s="131" t="str">
        <f>IFERROR(VLOOKUP($J591,[5]LSIns!$B$5:$C$45,2,FALSE),"")</f>
        <v/>
      </c>
      <c r="L591" s="133"/>
      <c r="M591" s="135" t="str">
        <f>IFERROR(VLOOKUP($L591,[6]Insumos!$C$2:$F$517,2,FALSE),"")</f>
        <v/>
      </c>
      <c r="N591" s="142"/>
      <c r="O591" s="137" t="str">
        <f>IFERROR(VLOOKUP($L591,[6]Insumos!$C$2:$F$517,3,FALSE),"")</f>
        <v/>
      </c>
      <c r="P591" s="138" t="e">
        <f>+Tabla1[[#This Row],[Precio Unitario]]*Tabla1[[#This Row],[Cantidad de Insumos]]</f>
        <v>#VALUE!</v>
      </c>
      <c r="Q591" s="137" t="str">
        <f>IFERROR(VLOOKUP($L591,[6]Insumos!$C$2:$F$517,4,FALSE),"")</f>
        <v/>
      </c>
      <c r="R591" s="135"/>
    </row>
    <row r="592" spans="2:18" x14ac:dyDescent="0.25">
      <c r="B592" s="131" t="str">
        <f>IF(Tabla1[[#This Row],[Código_Actividad]]="","",CONCATENATE(Tabla1[[#This Row],[POA]],".",Tabla1[[#This Row],[SRS]],".",Tabla1[[#This Row],[AREA]],".",Tabla1[[#This Row],[TIPO]]))</f>
        <v/>
      </c>
      <c r="C592" s="131" t="str">
        <f>IF(Tabla1[[#This Row],[Código_Actividad]]="","",'[1]Formulario PPGR1'!#REF!)</f>
        <v/>
      </c>
      <c r="D592" s="131" t="str">
        <f>IF(Tabla1[[#This Row],[Código_Actividad]]="","",'[1]Formulario PPGR1'!#REF!)</f>
        <v/>
      </c>
      <c r="E592" s="131" t="str">
        <f>IF(Tabla1[[#This Row],[Código_Actividad]]="","",'[1]Formulario PPGR1'!#REF!)</f>
        <v/>
      </c>
      <c r="F592" s="131" t="str">
        <f>IF(Tabla1[[#This Row],[Código_Actividad]]="","",'[1]Formulario PPGR1'!#REF!)</f>
        <v/>
      </c>
      <c r="G592" s="132"/>
      <c r="H592" s="133" t="str">
        <f>IFERROR(VLOOKUP(Tabla1[[#This Row],[Código_Actividad]],'[1]Formulario PPGR2'!$H$8:$I$1048576,2,FALSE),"")</f>
        <v/>
      </c>
      <c r="I592" s="134" t="str">
        <f>IFERROR(VLOOKUP(Tabla1[[#This Row],[Código_Actividad]],[1]!Tabla2[[Código]:[Total de Acciones ]],15,FALSE),"")</f>
        <v/>
      </c>
      <c r="J592" s="131"/>
      <c r="K592" s="131" t="str">
        <f>IFERROR(VLOOKUP($J592,[5]LSIns!$B$5:$C$45,2,FALSE),"")</f>
        <v/>
      </c>
      <c r="L592" s="133"/>
      <c r="M592" s="135" t="str">
        <f>IFERROR(VLOOKUP($L592,[6]Insumos!$C$2:$F$517,2,FALSE),"")</f>
        <v/>
      </c>
      <c r="N592" s="142"/>
      <c r="O592" s="137" t="str">
        <f>IFERROR(VLOOKUP($L592,[6]Insumos!$C$2:$F$517,3,FALSE),"")</f>
        <v/>
      </c>
      <c r="P592" s="138" t="e">
        <f>+Tabla1[[#This Row],[Precio Unitario]]*Tabla1[[#This Row],[Cantidad de Insumos]]</f>
        <v>#VALUE!</v>
      </c>
      <c r="Q592" s="137" t="str">
        <f>IFERROR(VLOOKUP($L592,[6]Insumos!$C$2:$F$517,4,FALSE),"")</f>
        <v/>
      </c>
      <c r="R592" s="135"/>
    </row>
    <row r="593" spans="2:18" x14ac:dyDescent="0.25">
      <c r="B593" s="131" t="str">
        <f>IF(Tabla1[[#This Row],[Código_Actividad]]="","",CONCATENATE(Tabla1[[#This Row],[POA]],".",Tabla1[[#This Row],[SRS]],".",Tabla1[[#This Row],[AREA]],".",Tabla1[[#This Row],[TIPO]]))</f>
        <v/>
      </c>
      <c r="C593" s="131" t="str">
        <f>IF(Tabla1[[#This Row],[Código_Actividad]]="","",'[1]Formulario PPGR1'!#REF!)</f>
        <v/>
      </c>
      <c r="D593" s="131" t="str">
        <f>IF(Tabla1[[#This Row],[Código_Actividad]]="","",'[1]Formulario PPGR1'!#REF!)</f>
        <v/>
      </c>
      <c r="E593" s="131" t="str">
        <f>IF(Tabla1[[#This Row],[Código_Actividad]]="","",'[1]Formulario PPGR1'!#REF!)</f>
        <v/>
      </c>
      <c r="F593" s="131" t="str">
        <f>IF(Tabla1[[#This Row],[Código_Actividad]]="","",'[1]Formulario PPGR1'!#REF!)</f>
        <v/>
      </c>
      <c r="G593" s="132"/>
      <c r="H593" s="133" t="str">
        <f>IFERROR(VLOOKUP(Tabla1[[#This Row],[Código_Actividad]],'[1]Formulario PPGR2'!$H$8:$I$1048576,2,FALSE),"")</f>
        <v/>
      </c>
      <c r="I593" s="134" t="str">
        <f>IFERROR(VLOOKUP(Tabla1[[#This Row],[Código_Actividad]],[1]!Tabla2[[Código]:[Total de Acciones ]],15,FALSE),"")</f>
        <v/>
      </c>
      <c r="J593" s="131"/>
      <c r="K593" s="131" t="str">
        <f>IFERROR(VLOOKUP($J593,[5]LSIns!$B$5:$C$45,2,FALSE),"")</f>
        <v/>
      </c>
      <c r="L593" s="133"/>
      <c r="M593" s="135" t="str">
        <f>IFERROR(VLOOKUP($L593,[6]Insumos!$C$2:$F$517,2,FALSE),"")</f>
        <v/>
      </c>
      <c r="N593" s="142"/>
      <c r="O593" s="137" t="str">
        <f>IFERROR(VLOOKUP($L593,[6]Insumos!$C$2:$F$517,3,FALSE),"")</f>
        <v/>
      </c>
      <c r="P593" s="138" t="e">
        <f>+Tabla1[[#This Row],[Precio Unitario]]*Tabla1[[#This Row],[Cantidad de Insumos]]</f>
        <v>#VALUE!</v>
      </c>
      <c r="Q593" s="137" t="str">
        <f>IFERROR(VLOOKUP($L593,[6]Insumos!$C$2:$F$517,4,FALSE),"")</f>
        <v/>
      </c>
      <c r="R593" s="135"/>
    </row>
    <row r="594" spans="2:18" x14ac:dyDescent="0.25">
      <c r="B594" s="131" t="str">
        <f>IF(Tabla1[[#This Row],[Código_Actividad]]="","",CONCATENATE(Tabla1[[#This Row],[POA]],".",Tabla1[[#This Row],[SRS]],".",Tabla1[[#This Row],[AREA]],".",Tabla1[[#This Row],[TIPO]]))</f>
        <v/>
      </c>
      <c r="C594" s="131" t="str">
        <f>IF(Tabla1[[#This Row],[Código_Actividad]]="","",'[1]Formulario PPGR1'!#REF!)</f>
        <v/>
      </c>
      <c r="D594" s="131" t="str">
        <f>IF(Tabla1[[#This Row],[Código_Actividad]]="","",'[1]Formulario PPGR1'!#REF!)</f>
        <v/>
      </c>
      <c r="E594" s="131" t="str">
        <f>IF(Tabla1[[#This Row],[Código_Actividad]]="","",'[1]Formulario PPGR1'!#REF!)</f>
        <v/>
      </c>
      <c r="F594" s="131" t="str">
        <f>IF(Tabla1[[#This Row],[Código_Actividad]]="","",'[1]Formulario PPGR1'!#REF!)</f>
        <v/>
      </c>
      <c r="G594" s="132"/>
      <c r="H594" s="133" t="str">
        <f>IFERROR(VLOOKUP(Tabla1[[#This Row],[Código_Actividad]],'[1]Formulario PPGR2'!$H$8:$I$1048576,2,FALSE),"")</f>
        <v/>
      </c>
      <c r="I594" s="134" t="str">
        <f>IFERROR(VLOOKUP(Tabla1[[#This Row],[Código_Actividad]],[1]!Tabla2[[Código]:[Total de Acciones ]],15,FALSE),"")</f>
        <v/>
      </c>
      <c r="J594" s="131"/>
      <c r="K594" s="131" t="str">
        <f>IFERROR(VLOOKUP($J594,[5]LSIns!$B$5:$C$45,2,FALSE),"")</f>
        <v/>
      </c>
      <c r="L594" s="133"/>
      <c r="M594" s="135" t="str">
        <f>IFERROR(VLOOKUP($L594,[6]Insumos!$C$2:$F$517,2,FALSE),"")</f>
        <v/>
      </c>
      <c r="N594" s="142"/>
      <c r="O594" s="137" t="str">
        <f>IFERROR(VLOOKUP($L594,[6]Insumos!$C$2:$F$517,3,FALSE),"")</f>
        <v/>
      </c>
      <c r="P594" s="138" t="e">
        <f>+Tabla1[[#This Row],[Precio Unitario]]*Tabla1[[#This Row],[Cantidad de Insumos]]</f>
        <v>#VALUE!</v>
      </c>
      <c r="Q594" s="137" t="str">
        <f>IFERROR(VLOOKUP($L594,[6]Insumos!$C$2:$F$517,4,FALSE),"")</f>
        <v/>
      </c>
      <c r="R594" s="135"/>
    </row>
    <row r="595" spans="2:18" x14ac:dyDescent="0.25">
      <c r="B595" s="131" t="str">
        <f>IF(Tabla1[[#This Row],[Código_Actividad]]="","",CONCATENATE(Tabla1[[#This Row],[POA]],".",Tabla1[[#This Row],[SRS]],".",Tabla1[[#This Row],[AREA]],".",Tabla1[[#This Row],[TIPO]]))</f>
        <v/>
      </c>
      <c r="C595" s="131" t="str">
        <f>IF(Tabla1[[#This Row],[Código_Actividad]]="","",'[1]Formulario PPGR1'!#REF!)</f>
        <v/>
      </c>
      <c r="D595" s="131" t="str">
        <f>IF(Tabla1[[#This Row],[Código_Actividad]]="","",'[1]Formulario PPGR1'!#REF!)</f>
        <v/>
      </c>
      <c r="E595" s="131" t="str">
        <f>IF(Tabla1[[#This Row],[Código_Actividad]]="","",'[1]Formulario PPGR1'!#REF!)</f>
        <v/>
      </c>
      <c r="F595" s="131" t="str">
        <f>IF(Tabla1[[#This Row],[Código_Actividad]]="","",'[1]Formulario PPGR1'!#REF!)</f>
        <v/>
      </c>
      <c r="G595" s="132"/>
      <c r="H595" s="133" t="str">
        <f>IFERROR(VLOOKUP(Tabla1[[#This Row],[Código_Actividad]],'[1]Formulario PPGR2'!$H$8:$I$1048576,2,FALSE),"")</f>
        <v/>
      </c>
      <c r="I595" s="134" t="str">
        <f>IFERROR(VLOOKUP(Tabla1[[#This Row],[Código_Actividad]],[1]!Tabla2[[Código]:[Total de Acciones ]],15,FALSE),"")</f>
        <v/>
      </c>
      <c r="J595" s="131"/>
      <c r="K595" s="131" t="str">
        <f>IFERROR(VLOOKUP($J595,[5]LSIns!$B$5:$C$45,2,FALSE),"")</f>
        <v/>
      </c>
      <c r="L595" s="133"/>
      <c r="M595" s="135" t="str">
        <f>IFERROR(VLOOKUP($L595,[6]Insumos!$C$2:$F$517,2,FALSE),"")</f>
        <v/>
      </c>
      <c r="N595" s="142"/>
      <c r="O595" s="137" t="str">
        <f>IFERROR(VLOOKUP($L595,[6]Insumos!$C$2:$F$517,3,FALSE),"")</f>
        <v/>
      </c>
      <c r="P595" s="138" t="e">
        <f>+Tabla1[[#This Row],[Precio Unitario]]*Tabla1[[#This Row],[Cantidad de Insumos]]</f>
        <v>#VALUE!</v>
      </c>
      <c r="Q595" s="137" t="str">
        <f>IFERROR(VLOOKUP($L595,[6]Insumos!$C$2:$F$517,4,FALSE),"")</f>
        <v/>
      </c>
      <c r="R595" s="135"/>
    </row>
    <row r="596" spans="2:18" x14ac:dyDescent="0.25">
      <c r="B596" s="131" t="str">
        <f>IF(Tabla1[[#This Row],[Código_Actividad]]="","",CONCATENATE(Tabla1[[#This Row],[POA]],".",Tabla1[[#This Row],[SRS]],".",Tabla1[[#This Row],[AREA]],".",Tabla1[[#This Row],[TIPO]]))</f>
        <v/>
      </c>
      <c r="C596" s="131" t="str">
        <f>IF(Tabla1[[#This Row],[Código_Actividad]]="","",'[1]Formulario PPGR1'!#REF!)</f>
        <v/>
      </c>
      <c r="D596" s="131" t="str">
        <f>IF(Tabla1[[#This Row],[Código_Actividad]]="","",'[1]Formulario PPGR1'!#REF!)</f>
        <v/>
      </c>
      <c r="E596" s="131" t="str">
        <f>IF(Tabla1[[#This Row],[Código_Actividad]]="","",'[1]Formulario PPGR1'!#REF!)</f>
        <v/>
      </c>
      <c r="F596" s="131" t="str">
        <f>IF(Tabla1[[#This Row],[Código_Actividad]]="","",'[1]Formulario PPGR1'!#REF!)</f>
        <v/>
      </c>
      <c r="G596" s="132"/>
      <c r="H596" s="133" t="str">
        <f>IFERROR(VLOOKUP(Tabla1[[#This Row],[Código_Actividad]],'[1]Formulario PPGR2'!$H$8:$I$1048576,2,FALSE),"")</f>
        <v/>
      </c>
      <c r="I596" s="134" t="str">
        <f>IFERROR(VLOOKUP(Tabla1[[#This Row],[Código_Actividad]],[1]!Tabla2[[Código]:[Total de Acciones ]],15,FALSE),"")</f>
        <v/>
      </c>
      <c r="J596" s="131"/>
      <c r="K596" s="131" t="str">
        <f>IFERROR(VLOOKUP($J596,[5]LSIns!$B$5:$C$45,2,FALSE),"")</f>
        <v/>
      </c>
      <c r="L596" s="133"/>
      <c r="M596" s="135" t="str">
        <f>IFERROR(VLOOKUP($L596,[6]Insumos!$C$2:$F$517,2,FALSE),"")</f>
        <v/>
      </c>
      <c r="N596" s="142"/>
      <c r="O596" s="137" t="str">
        <f>IFERROR(VLOOKUP($L596,[6]Insumos!$C$2:$F$517,3,FALSE),"")</f>
        <v/>
      </c>
      <c r="P596" s="138" t="e">
        <f>+Tabla1[[#This Row],[Precio Unitario]]*Tabla1[[#This Row],[Cantidad de Insumos]]</f>
        <v>#VALUE!</v>
      </c>
      <c r="Q596" s="137" t="str">
        <f>IFERROR(VLOOKUP($L596,[6]Insumos!$C$2:$F$517,4,FALSE),"")</f>
        <v/>
      </c>
      <c r="R596" s="135"/>
    </row>
    <row r="597" spans="2:18" x14ac:dyDescent="0.25">
      <c r="B597" s="131" t="str">
        <f>IF(Tabla1[[#This Row],[Código_Actividad]]="","",CONCATENATE(Tabla1[[#This Row],[POA]],".",Tabla1[[#This Row],[SRS]],".",Tabla1[[#This Row],[AREA]],".",Tabla1[[#This Row],[TIPO]]))</f>
        <v/>
      </c>
      <c r="C597" s="131" t="str">
        <f>IF(Tabla1[[#This Row],[Código_Actividad]]="","",'[1]Formulario PPGR1'!#REF!)</f>
        <v/>
      </c>
      <c r="D597" s="131" t="str">
        <f>IF(Tabla1[[#This Row],[Código_Actividad]]="","",'[1]Formulario PPGR1'!#REF!)</f>
        <v/>
      </c>
      <c r="E597" s="131" t="str">
        <f>IF(Tabla1[[#This Row],[Código_Actividad]]="","",'[1]Formulario PPGR1'!#REF!)</f>
        <v/>
      </c>
      <c r="F597" s="131" t="str">
        <f>IF(Tabla1[[#This Row],[Código_Actividad]]="","",'[1]Formulario PPGR1'!#REF!)</f>
        <v/>
      </c>
      <c r="G597" s="132"/>
      <c r="H597" s="133" t="str">
        <f>IFERROR(VLOOKUP(Tabla1[[#This Row],[Código_Actividad]],'[1]Formulario PPGR2'!$H$8:$I$1048576,2,FALSE),"")</f>
        <v/>
      </c>
      <c r="I597" s="134" t="str">
        <f>IFERROR(VLOOKUP(Tabla1[[#This Row],[Código_Actividad]],[1]!Tabla2[[Código]:[Total de Acciones ]],15,FALSE),"")</f>
        <v/>
      </c>
      <c r="J597" s="131"/>
      <c r="K597" s="131" t="str">
        <f>IFERROR(VLOOKUP($J597,[5]LSIns!$B$5:$C$45,2,FALSE),"")</f>
        <v/>
      </c>
      <c r="L597" s="133"/>
      <c r="M597" s="135" t="str">
        <f>IFERROR(VLOOKUP($L597,[6]Insumos!$C$2:$F$517,2,FALSE),"")</f>
        <v/>
      </c>
      <c r="N597" s="142"/>
      <c r="O597" s="137" t="str">
        <f>IFERROR(VLOOKUP($L597,[6]Insumos!$C$2:$F$517,3,FALSE),"")</f>
        <v/>
      </c>
      <c r="P597" s="138" t="e">
        <f>+Tabla1[[#This Row],[Precio Unitario]]*Tabla1[[#This Row],[Cantidad de Insumos]]</f>
        <v>#VALUE!</v>
      </c>
      <c r="Q597" s="137" t="str">
        <f>IFERROR(VLOOKUP($L597,[6]Insumos!$C$2:$F$517,4,FALSE),"")</f>
        <v/>
      </c>
      <c r="R597" s="135"/>
    </row>
    <row r="598" spans="2:18" x14ac:dyDescent="0.25">
      <c r="B598" s="131" t="str">
        <f>IF(Tabla1[[#This Row],[Código_Actividad]]="","",CONCATENATE(Tabla1[[#This Row],[POA]],".",Tabla1[[#This Row],[SRS]],".",Tabla1[[#This Row],[AREA]],".",Tabla1[[#This Row],[TIPO]]))</f>
        <v/>
      </c>
      <c r="C598" s="131" t="str">
        <f>IF(Tabla1[[#This Row],[Código_Actividad]]="","",'[1]Formulario PPGR1'!#REF!)</f>
        <v/>
      </c>
      <c r="D598" s="131" t="str">
        <f>IF(Tabla1[[#This Row],[Código_Actividad]]="","",'[1]Formulario PPGR1'!#REF!)</f>
        <v/>
      </c>
      <c r="E598" s="131" t="str">
        <f>IF(Tabla1[[#This Row],[Código_Actividad]]="","",'[1]Formulario PPGR1'!#REF!)</f>
        <v/>
      </c>
      <c r="F598" s="131" t="str">
        <f>IF(Tabla1[[#This Row],[Código_Actividad]]="","",'[1]Formulario PPGR1'!#REF!)</f>
        <v/>
      </c>
      <c r="G598" s="132"/>
      <c r="H598" s="133" t="str">
        <f>IFERROR(VLOOKUP(Tabla1[[#This Row],[Código_Actividad]],'[1]Formulario PPGR2'!$H$8:$I$1048576,2,FALSE),"")</f>
        <v/>
      </c>
      <c r="I598" s="134" t="str">
        <f>IFERROR(VLOOKUP(Tabla1[[#This Row],[Código_Actividad]],[1]!Tabla2[[Código]:[Total de Acciones ]],15,FALSE),"")</f>
        <v/>
      </c>
      <c r="J598" s="131"/>
      <c r="K598" s="131" t="str">
        <f>IFERROR(VLOOKUP($J598,[5]LSIns!$B$5:$C$45,2,FALSE),"")</f>
        <v/>
      </c>
      <c r="L598" s="133"/>
      <c r="M598" s="135" t="str">
        <f>IFERROR(VLOOKUP($L598,[6]Insumos!$C$2:$F$517,2,FALSE),"")</f>
        <v/>
      </c>
      <c r="N598" s="142"/>
      <c r="O598" s="137" t="str">
        <f>IFERROR(VLOOKUP($L598,[6]Insumos!$C$2:$F$517,3,FALSE),"")</f>
        <v/>
      </c>
      <c r="P598" s="138" t="e">
        <f>+Tabla1[[#This Row],[Precio Unitario]]*Tabla1[[#This Row],[Cantidad de Insumos]]</f>
        <v>#VALUE!</v>
      </c>
      <c r="Q598" s="137" t="str">
        <f>IFERROR(VLOOKUP($L598,[6]Insumos!$C$2:$F$517,4,FALSE),"")</f>
        <v/>
      </c>
      <c r="R598" s="135"/>
    </row>
    <row r="599" spans="2:18" x14ac:dyDescent="0.25">
      <c r="B599" s="131" t="str">
        <f>IF(Tabla1[[#This Row],[Código_Actividad]]="","",CONCATENATE(Tabla1[[#This Row],[POA]],".",Tabla1[[#This Row],[SRS]],".",Tabla1[[#This Row],[AREA]],".",Tabla1[[#This Row],[TIPO]]))</f>
        <v/>
      </c>
      <c r="C599" s="131" t="str">
        <f>IF(Tabla1[[#This Row],[Código_Actividad]]="","",'[1]Formulario PPGR1'!#REF!)</f>
        <v/>
      </c>
      <c r="D599" s="131" t="str">
        <f>IF(Tabla1[[#This Row],[Código_Actividad]]="","",'[1]Formulario PPGR1'!#REF!)</f>
        <v/>
      </c>
      <c r="E599" s="131" t="str">
        <f>IF(Tabla1[[#This Row],[Código_Actividad]]="","",'[1]Formulario PPGR1'!#REF!)</f>
        <v/>
      </c>
      <c r="F599" s="131" t="str">
        <f>IF(Tabla1[[#This Row],[Código_Actividad]]="","",'[1]Formulario PPGR1'!#REF!)</f>
        <v/>
      </c>
      <c r="G599" s="132"/>
      <c r="H599" s="133" t="str">
        <f>IFERROR(VLOOKUP(Tabla1[[#This Row],[Código_Actividad]],'[1]Formulario PPGR2'!$H$8:$I$1048576,2,FALSE),"")</f>
        <v/>
      </c>
      <c r="I599" s="134" t="str">
        <f>IFERROR(VLOOKUP(Tabla1[[#This Row],[Código_Actividad]],[1]!Tabla2[[Código]:[Total de Acciones ]],15,FALSE),"")</f>
        <v/>
      </c>
      <c r="J599" s="131"/>
      <c r="K599" s="131" t="str">
        <f>IFERROR(VLOOKUP($J599,[5]LSIns!$B$5:$C$45,2,FALSE),"")</f>
        <v/>
      </c>
      <c r="L599" s="133"/>
      <c r="M599" s="135" t="str">
        <f>IFERROR(VLOOKUP($L599,[6]Insumos!$C$2:$F$517,2,FALSE),"")</f>
        <v/>
      </c>
      <c r="N599" s="142"/>
      <c r="O599" s="137" t="str">
        <f>IFERROR(VLOOKUP($L599,[6]Insumos!$C$2:$F$517,3,FALSE),"")</f>
        <v/>
      </c>
      <c r="P599" s="138" t="e">
        <f>+Tabla1[[#This Row],[Precio Unitario]]*Tabla1[[#This Row],[Cantidad de Insumos]]</f>
        <v>#VALUE!</v>
      </c>
      <c r="Q599" s="137" t="str">
        <f>IFERROR(VLOOKUP($L599,[6]Insumos!$C$2:$F$517,4,FALSE),"")</f>
        <v/>
      </c>
      <c r="R599" s="135"/>
    </row>
    <row r="600" spans="2:18" x14ac:dyDescent="0.25">
      <c r="B600" s="131" t="str">
        <f>IF(Tabla1[[#This Row],[Código_Actividad]]="","",CONCATENATE(Tabla1[[#This Row],[POA]],".",Tabla1[[#This Row],[SRS]],".",Tabla1[[#This Row],[AREA]],".",Tabla1[[#This Row],[TIPO]]))</f>
        <v/>
      </c>
      <c r="C600" s="131" t="str">
        <f>IF(Tabla1[[#This Row],[Código_Actividad]]="","",'[1]Formulario PPGR1'!#REF!)</f>
        <v/>
      </c>
      <c r="D600" s="131" t="str">
        <f>IF(Tabla1[[#This Row],[Código_Actividad]]="","",'[1]Formulario PPGR1'!#REF!)</f>
        <v/>
      </c>
      <c r="E600" s="131" t="str">
        <f>IF(Tabla1[[#This Row],[Código_Actividad]]="","",'[1]Formulario PPGR1'!#REF!)</f>
        <v/>
      </c>
      <c r="F600" s="131" t="str">
        <f>IF(Tabla1[[#This Row],[Código_Actividad]]="","",'[1]Formulario PPGR1'!#REF!)</f>
        <v/>
      </c>
      <c r="G600" s="132"/>
      <c r="H600" s="133" t="str">
        <f>IFERROR(VLOOKUP(Tabla1[[#This Row],[Código_Actividad]],'[1]Formulario PPGR2'!$H$8:$I$1048576,2,FALSE),"")</f>
        <v/>
      </c>
      <c r="I600" s="134" t="str">
        <f>IFERROR(VLOOKUP(Tabla1[[#This Row],[Código_Actividad]],[1]!Tabla2[[Código]:[Total de Acciones ]],15,FALSE),"")</f>
        <v/>
      </c>
      <c r="J600" s="131"/>
      <c r="K600" s="131" t="str">
        <f>IFERROR(VLOOKUP($J600,[5]LSIns!$B$5:$C$45,2,FALSE),"")</f>
        <v/>
      </c>
      <c r="L600" s="133"/>
      <c r="M600" s="135" t="str">
        <f>IFERROR(VLOOKUP($L600,[6]Insumos!$C$2:$F$517,2,FALSE),"")</f>
        <v/>
      </c>
      <c r="N600" s="142"/>
      <c r="O600" s="137" t="str">
        <f>IFERROR(VLOOKUP($L600,[6]Insumos!$C$2:$F$517,3,FALSE),"")</f>
        <v/>
      </c>
      <c r="P600" s="138" t="e">
        <f>+Tabla1[[#This Row],[Precio Unitario]]*Tabla1[[#This Row],[Cantidad de Insumos]]</f>
        <v>#VALUE!</v>
      </c>
      <c r="Q600" s="137" t="str">
        <f>IFERROR(VLOOKUP($L600,[6]Insumos!$C$2:$F$517,4,FALSE),"")</f>
        <v/>
      </c>
      <c r="R600" s="135"/>
    </row>
    <row r="601" spans="2:18" x14ac:dyDescent="0.25">
      <c r="B601" s="131" t="str">
        <f>IF(Tabla1[[#This Row],[Código_Actividad]]="","",CONCATENATE(Tabla1[[#This Row],[POA]],".",Tabla1[[#This Row],[SRS]],".",Tabla1[[#This Row],[AREA]],".",Tabla1[[#This Row],[TIPO]]))</f>
        <v/>
      </c>
      <c r="C601" s="131" t="str">
        <f>IF(Tabla1[[#This Row],[Código_Actividad]]="","",'[1]Formulario PPGR1'!#REF!)</f>
        <v/>
      </c>
      <c r="D601" s="131" t="str">
        <f>IF(Tabla1[[#This Row],[Código_Actividad]]="","",'[1]Formulario PPGR1'!#REF!)</f>
        <v/>
      </c>
      <c r="E601" s="131" t="str">
        <f>IF(Tabla1[[#This Row],[Código_Actividad]]="","",'[1]Formulario PPGR1'!#REF!)</f>
        <v/>
      </c>
      <c r="F601" s="131" t="str">
        <f>IF(Tabla1[[#This Row],[Código_Actividad]]="","",'[1]Formulario PPGR1'!#REF!)</f>
        <v/>
      </c>
      <c r="G601" s="132"/>
      <c r="H601" s="133" t="str">
        <f>IFERROR(VLOOKUP(Tabla1[[#This Row],[Código_Actividad]],'[1]Formulario PPGR2'!$H$8:$I$1048576,2,FALSE),"")</f>
        <v/>
      </c>
      <c r="I601" s="134" t="str">
        <f>IFERROR(VLOOKUP(Tabla1[[#This Row],[Código_Actividad]],[1]!Tabla2[[Código]:[Total de Acciones ]],15,FALSE),"")</f>
        <v/>
      </c>
      <c r="J601" s="131"/>
      <c r="K601" s="131" t="str">
        <f>IFERROR(VLOOKUP($J601,[5]LSIns!$B$5:$C$45,2,FALSE),"")</f>
        <v/>
      </c>
      <c r="L601" s="133"/>
      <c r="M601" s="135" t="str">
        <f>IFERROR(VLOOKUP($L601,[6]Insumos!$C$2:$F$517,2,FALSE),"")</f>
        <v/>
      </c>
      <c r="N601" s="142"/>
      <c r="O601" s="137" t="str">
        <f>IFERROR(VLOOKUP($L601,[6]Insumos!$C$2:$F$517,3,FALSE),"")</f>
        <v/>
      </c>
      <c r="P601" s="138" t="e">
        <f>+Tabla1[[#This Row],[Precio Unitario]]*Tabla1[[#This Row],[Cantidad de Insumos]]</f>
        <v>#VALUE!</v>
      </c>
      <c r="Q601" s="137" t="str">
        <f>IFERROR(VLOOKUP($L601,[6]Insumos!$C$2:$F$517,4,FALSE),"")</f>
        <v/>
      </c>
      <c r="R601" s="135"/>
    </row>
    <row r="602" spans="2:18" x14ac:dyDescent="0.25">
      <c r="B602" s="131" t="str">
        <f>IF(Tabla1[[#This Row],[Código_Actividad]]="","",CONCATENATE(Tabla1[[#This Row],[POA]],".",Tabla1[[#This Row],[SRS]],".",Tabla1[[#This Row],[AREA]],".",Tabla1[[#This Row],[TIPO]]))</f>
        <v/>
      </c>
      <c r="C602" s="131" t="str">
        <f>IF(Tabla1[[#This Row],[Código_Actividad]]="","",'[1]Formulario PPGR1'!#REF!)</f>
        <v/>
      </c>
      <c r="D602" s="131" t="str">
        <f>IF(Tabla1[[#This Row],[Código_Actividad]]="","",'[1]Formulario PPGR1'!#REF!)</f>
        <v/>
      </c>
      <c r="E602" s="131" t="str">
        <f>IF(Tabla1[[#This Row],[Código_Actividad]]="","",'[1]Formulario PPGR1'!#REF!)</f>
        <v/>
      </c>
      <c r="F602" s="131" t="str">
        <f>IF(Tabla1[[#This Row],[Código_Actividad]]="","",'[1]Formulario PPGR1'!#REF!)</f>
        <v/>
      </c>
      <c r="G602" s="132"/>
      <c r="H602" s="133" t="str">
        <f>IFERROR(VLOOKUP(Tabla1[[#This Row],[Código_Actividad]],'[1]Formulario PPGR2'!$H$8:$I$1048576,2,FALSE),"")</f>
        <v/>
      </c>
      <c r="I602" s="134" t="str">
        <f>IFERROR(VLOOKUP(Tabla1[[#This Row],[Código_Actividad]],[1]!Tabla2[[Código]:[Total de Acciones ]],15,FALSE),"")</f>
        <v/>
      </c>
      <c r="J602" s="133"/>
      <c r="K602" s="131" t="str">
        <f>IFERROR(VLOOKUP($J602,[5]LSIns!$B$5:$C$45,2,FALSE),"")</f>
        <v/>
      </c>
      <c r="L602" s="133"/>
      <c r="M602" s="135" t="str">
        <f>IFERROR(VLOOKUP($L602,[6]Insumos!$C$2:$F$517,2,FALSE),"")</f>
        <v/>
      </c>
      <c r="N602" s="142"/>
      <c r="O602" s="137" t="str">
        <f>IFERROR(VLOOKUP($L602,[6]Insumos!$C$2:$F$517,3,FALSE),"")</f>
        <v/>
      </c>
      <c r="P602" s="138" t="e">
        <f>+Tabla1[[#This Row],[Precio Unitario]]*Tabla1[[#This Row],[Cantidad de Insumos]]</f>
        <v>#VALUE!</v>
      </c>
      <c r="Q602" s="137" t="str">
        <f>IFERROR(VLOOKUP($L602,[6]Insumos!$C$2:$F$517,4,FALSE),"")</f>
        <v/>
      </c>
      <c r="R602" s="135"/>
    </row>
    <row r="603" spans="2:18" x14ac:dyDescent="0.25">
      <c r="B603" s="131" t="str">
        <f>IF(Tabla1[[#This Row],[Código_Actividad]]="","",CONCATENATE(Tabla1[[#This Row],[POA]],".",Tabla1[[#This Row],[SRS]],".",Tabla1[[#This Row],[AREA]],".",Tabla1[[#This Row],[TIPO]]))</f>
        <v/>
      </c>
      <c r="C603" s="131" t="str">
        <f>IF(Tabla1[[#This Row],[Código_Actividad]]="","",'[1]Formulario PPGR1'!#REF!)</f>
        <v/>
      </c>
      <c r="D603" s="131" t="str">
        <f>IF(Tabla1[[#This Row],[Código_Actividad]]="","",'[1]Formulario PPGR1'!#REF!)</f>
        <v/>
      </c>
      <c r="E603" s="131" t="str">
        <f>IF(Tabla1[[#This Row],[Código_Actividad]]="","",'[1]Formulario PPGR1'!#REF!)</f>
        <v/>
      </c>
      <c r="F603" s="131" t="str">
        <f>IF(Tabla1[[#This Row],[Código_Actividad]]="","",'[1]Formulario PPGR1'!#REF!)</f>
        <v/>
      </c>
      <c r="G603" s="132"/>
      <c r="H603" s="133" t="str">
        <f>IFERROR(VLOOKUP(Tabla1[[#This Row],[Código_Actividad]],'[1]Formulario PPGR2'!$H$8:$I$1048576,2,FALSE),"")</f>
        <v/>
      </c>
      <c r="I603" s="134" t="str">
        <f>IFERROR(VLOOKUP(Tabla1[[#This Row],[Código_Actividad]],[1]!Tabla2[[Código]:[Total de Acciones ]],15,FALSE),"")</f>
        <v/>
      </c>
      <c r="J603" s="133"/>
      <c r="K603" s="131" t="str">
        <f>IFERROR(VLOOKUP($J603,[5]LSIns!$B$5:$C$45,2,FALSE),"")</f>
        <v/>
      </c>
      <c r="L603" s="133"/>
      <c r="M603" s="135" t="str">
        <f>IFERROR(VLOOKUP($L603,[6]Insumos!$C$2:$F$517,2,FALSE),"")</f>
        <v/>
      </c>
      <c r="N603" s="142"/>
      <c r="O603" s="137" t="str">
        <f>IFERROR(VLOOKUP($L603,[6]Insumos!$C$2:$F$517,3,FALSE),"")</f>
        <v/>
      </c>
      <c r="P603" s="138" t="e">
        <f>+Tabla1[[#This Row],[Precio Unitario]]*Tabla1[[#This Row],[Cantidad de Insumos]]</f>
        <v>#VALUE!</v>
      </c>
      <c r="Q603" s="137" t="str">
        <f>IFERROR(VLOOKUP($L603,[6]Insumos!$C$2:$F$517,4,FALSE),"")</f>
        <v/>
      </c>
      <c r="R603" s="135"/>
    </row>
    <row r="604" spans="2:18" x14ac:dyDescent="0.25">
      <c r="B604" s="131" t="str">
        <f>IF(Tabla1[[#This Row],[Código_Actividad]]="","",CONCATENATE(Tabla1[[#This Row],[POA]],".",Tabla1[[#This Row],[SRS]],".",Tabla1[[#This Row],[AREA]],".",Tabla1[[#This Row],[TIPO]]))</f>
        <v/>
      </c>
      <c r="C604" s="131" t="str">
        <f>IF(Tabla1[[#This Row],[Código_Actividad]]="","",'[1]Formulario PPGR1'!#REF!)</f>
        <v/>
      </c>
      <c r="D604" s="131" t="str">
        <f>IF(Tabla1[[#This Row],[Código_Actividad]]="","",'[1]Formulario PPGR1'!#REF!)</f>
        <v/>
      </c>
      <c r="E604" s="131" t="str">
        <f>IF(Tabla1[[#This Row],[Código_Actividad]]="","",'[1]Formulario PPGR1'!#REF!)</f>
        <v/>
      </c>
      <c r="F604" s="131" t="str">
        <f>IF(Tabla1[[#This Row],[Código_Actividad]]="","",'[1]Formulario PPGR1'!#REF!)</f>
        <v/>
      </c>
      <c r="G604" s="132"/>
      <c r="H604" s="133" t="str">
        <f>IFERROR(VLOOKUP(Tabla1[[#This Row],[Código_Actividad]],'[1]Formulario PPGR2'!$H$8:$I$1048576,2,FALSE),"")</f>
        <v/>
      </c>
      <c r="I604" s="134" t="str">
        <f>IFERROR(VLOOKUP(Tabla1[[#This Row],[Código_Actividad]],[1]!Tabla2[[Código]:[Total de Acciones ]],15,FALSE),"")</f>
        <v/>
      </c>
      <c r="J604" s="133"/>
      <c r="K604" s="131" t="str">
        <f>IFERROR(VLOOKUP($J604,[5]LSIns!$B$5:$C$45,2,FALSE),"")</f>
        <v/>
      </c>
      <c r="L604" s="133"/>
      <c r="M604" s="135" t="str">
        <f>IFERROR(VLOOKUP($L604,[6]Insumos!$C$2:$F$517,2,FALSE),"")</f>
        <v/>
      </c>
      <c r="N604" s="142"/>
      <c r="O604" s="137" t="str">
        <f>IFERROR(VLOOKUP($L604,[6]Insumos!$C$2:$F$517,3,FALSE),"")</f>
        <v/>
      </c>
      <c r="P604" s="138" t="e">
        <f>+Tabla1[[#This Row],[Precio Unitario]]*Tabla1[[#This Row],[Cantidad de Insumos]]</f>
        <v>#VALUE!</v>
      </c>
      <c r="Q604" s="137" t="str">
        <f>IFERROR(VLOOKUP($L604,[6]Insumos!$C$2:$F$517,4,FALSE),"")</f>
        <v/>
      </c>
      <c r="R604" s="135"/>
    </row>
    <row r="605" spans="2:18" x14ac:dyDescent="0.25">
      <c r="B605" s="131" t="str">
        <f>IF(Tabla1[[#This Row],[Código_Actividad]]="","",CONCATENATE(Tabla1[[#This Row],[POA]],".",Tabla1[[#This Row],[SRS]],".",Tabla1[[#This Row],[AREA]],".",Tabla1[[#This Row],[TIPO]]))</f>
        <v/>
      </c>
      <c r="C605" s="131" t="str">
        <f>IF(Tabla1[[#This Row],[Código_Actividad]]="","",'[1]Formulario PPGR1'!#REF!)</f>
        <v/>
      </c>
      <c r="D605" s="131" t="str">
        <f>IF(Tabla1[[#This Row],[Código_Actividad]]="","",'[1]Formulario PPGR1'!#REF!)</f>
        <v/>
      </c>
      <c r="E605" s="131" t="str">
        <f>IF(Tabla1[[#This Row],[Código_Actividad]]="","",'[1]Formulario PPGR1'!#REF!)</f>
        <v/>
      </c>
      <c r="F605" s="131" t="str">
        <f>IF(Tabla1[[#This Row],[Código_Actividad]]="","",'[1]Formulario PPGR1'!#REF!)</f>
        <v/>
      </c>
      <c r="G605" s="132"/>
      <c r="H605" s="133" t="str">
        <f>IFERROR(VLOOKUP(Tabla1[[#This Row],[Código_Actividad]],'[1]Formulario PPGR2'!$H$8:$I$1048576,2,FALSE),"")</f>
        <v/>
      </c>
      <c r="I605" s="134" t="str">
        <f>IFERROR(VLOOKUP(Tabla1[[#This Row],[Código_Actividad]],[1]!Tabla2[[Código]:[Total de Acciones ]],15,FALSE),"")</f>
        <v/>
      </c>
      <c r="J605" s="133"/>
      <c r="K605" s="131" t="str">
        <f>IFERROR(VLOOKUP($J605,[5]LSIns!$B$5:$C$45,2,FALSE),"")</f>
        <v/>
      </c>
      <c r="L605" s="133"/>
      <c r="M605" s="135" t="str">
        <f>IFERROR(VLOOKUP($L605,[6]Insumos!$C$2:$F$517,2,FALSE),"")</f>
        <v/>
      </c>
      <c r="N605" s="142"/>
      <c r="O605" s="137" t="str">
        <f>IFERROR(VLOOKUP($L605,[6]Insumos!$C$2:$F$517,3,FALSE),"")</f>
        <v/>
      </c>
      <c r="P605" s="138" t="e">
        <f>+Tabla1[[#This Row],[Precio Unitario]]*Tabla1[[#This Row],[Cantidad de Insumos]]</f>
        <v>#VALUE!</v>
      </c>
      <c r="Q605" s="137" t="str">
        <f>IFERROR(VLOOKUP($L605,[6]Insumos!$C$2:$F$517,4,FALSE),"")</f>
        <v/>
      </c>
      <c r="R605" s="135"/>
    </row>
    <row r="606" spans="2:18" x14ac:dyDescent="0.25">
      <c r="B606" s="131" t="str">
        <f>IF(Tabla1[[#This Row],[Código_Actividad]]="","",CONCATENATE(Tabla1[[#This Row],[POA]],".",Tabla1[[#This Row],[SRS]],".",Tabla1[[#This Row],[AREA]],".",Tabla1[[#This Row],[TIPO]]))</f>
        <v/>
      </c>
      <c r="C606" s="131" t="str">
        <f>IF(Tabla1[[#This Row],[Código_Actividad]]="","",'[1]Formulario PPGR1'!#REF!)</f>
        <v/>
      </c>
      <c r="D606" s="131" t="str">
        <f>IF(Tabla1[[#This Row],[Código_Actividad]]="","",'[1]Formulario PPGR1'!#REF!)</f>
        <v/>
      </c>
      <c r="E606" s="131" t="str">
        <f>IF(Tabla1[[#This Row],[Código_Actividad]]="","",'[1]Formulario PPGR1'!#REF!)</f>
        <v/>
      </c>
      <c r="F606" s="131" t="str">
        <f>IF(Tabla1[[#This Row],[Código_Actividad]]="","",'[1]Formulario PPGR1'!#REF!)</f>
        <v/>
      </c>
      <c r="G606" s="132"/>
      <c r="H606" s="133" t="str">
        <f>IFERROR(VLOOKUP(Tabla1[[#This Row],[Código_Actividad]],'[1]Formulario PPGR2'!$H$8:$I$1048576,2,FALSE),"")</f>
        <v/>
      </c>
      <c r="I606" s="134" t="str">
        <f>IFERROR(VLOOKUP(Tabla1[[#This Row],[Código_Actividad]],[1]!Tabla2[[Código]:[Total de Acciones ]],15,FALSE),"")</f>
        <v/>
      </c>
      <c r="J606" s="133"/>
      <c r="K606" s="131" t="str">
        <f>IFERROR(VLOOKUP($J606,[5]LSIns!$B$5:$C$45,2,FALSE),"")</f>
        <v/>
      </c>
      <c r="L606" s="133"/>
      <c r="M606" s="135" t="str">
        <f>IFERROR(VLOOKUP($L606,[6]Insumos!$C$2:$F$517,2,FALSE),"")</f>
        <v/>
      </c>
      <c r="N606" s="142"/>
      <c r="O606" s="137" t="str">
        <f>IFERROR(VLOOKUP($L606,[6]Insumos!$C$2:$F$517,3,FALSE),"")</f>
        <v/>
      </c>
      <c r="P606" s="138" t="e">
        <f>+Tabla1[[#This Row],[Precio Unitario]]*Tabla1[[#This Row],[Cantidad de Insumos]]</f>
        <v>#VALUE!</v>
      </c>
      <c r="Q606" s="137" t="str">
        <f>IFERROR(VLOOKUP($L606,[6]Insumos!$C$2:$F$517,4,FALSE),"")</f>
        <v/>
      </c>
      <c r="R606" s="135"/>
    </row>
    <row r="607" spans="2:18" x14ac:dyDescent="0.25">
      <c r="B607" s="131" t="str">
        <f>IF(Tabla1[[#This Row],[Código_Actividad]]="","",CONCATENATE(Tabla1[[#This Row],[POA]],".",Tabla1[[#This Row],[SRS]],".",Tabla1[[#This Row],[AREA]],".",Tabla1[[#This Row],[TIPO]]))</f>
        <v/>
      </c>
      <c r="C607" s="131" t="str">
        <f>IF(Tabla1[[#This Row],[Código_Actividad]]="","",'[1]Formulario PPGR1'!#REF!)</f>
        <v/>
      </c>
      <c r="D607" s="131" t="str">
        <f>IF(Tabla1[[#This Row],[Código_Actividad]]="","",'[1]Formulario PPGR1'!#REF!)</f>
        <v/>
      </c>
      <c r="E607" s="131" t="str">
        <f>IF(Tabla1[[#This Row],[Código_Actividad]]="","",'[1]Formulario PPGR1'!#REF!)</f>
        <v/>
      </c>
      <c r="F607" s="131" t="str">
        <f>IF(Tabla1[[#This Row],[Código_Actividad]]="","",'[1]Formulario PPGR1'!#REF!)</f>
        <v/>
      </c>
      <c r="G607" s="132"/>
      <c r="H607" s="133" t="str">
        <f>IFERROR(VLOOKUP(Tabla1[[#This Row],[Código_Actividad]],'[1]Formulario PPGR2'!$H$8:$I$1048576,2,FALSE),"")</f>
        <v/>
      </c>
      <c r="I607" s="134" t="str">
        <f>IFERROR(VLOOKUP(Tabla1[[#This Row],[Código_Actividad]],[1]!Tabla2[[Código]:[Total de Acciones ]],15,FALSE),"")</f>
        <v/>
      </c>
      <c r="J607" s="133"/>
      <c r="K607" s="131" t="str">
        <f>IFERROR(VLOOKUP($J607,[5]LSIns!$B$5:$C$45,2,FALSE),"")</f>
        <v/>
      </c>
      <c r="L607" s="133"/>
      <c r="M607" s="135" t="str">
        <f>IFERROR(VLOOKUP($L607,[6]Insumos!$C$2:$F$517,2,FALSE),"")</f>
        <v/>
      </c>
      <c r="N607" s="142"/>
      <c r="O607" s="137" t="str">
        <f>IFERROR(VLOOKUP($L607,[6]Insumos!$C$2:$F$517,3,FALSE),"")</f>
        <v/>
      </c>
      <c r="P607" s="138" t="e">
        <f>+Tabla1[[#This Row],[Precio Unitario]]*Tabla1[[#This Row],[Cantidad de Insumos]]</f>
        <v>#VALUE!</v>
      </c>
      <c r="Q607" s="137" t="str">
        <f>IFERROR(VLOOKUP($L607,[6]Insumos!$C$2:$F$517,4,FALSE),"")</f>
        <v/>
      </c>
      <c r="R607" s="135"/>
    </row>
    <row r="608" spans="2:18" x14ac:dyDescent="0.25">
      <c r="B608" s="131" t="str">
        <f>IF(Tabla1[[#This Row],[Código_Actividad]]="","",CONCATENATE(Tabla1[[#This Row],[POA]],".",Tabla1[[#This Row],[SRS]],".",Tabla1[[#This Row],[AREA]],".",Tabla1[[#This Row],[TIPO]]))</f>
        <v/>
      </c>
      <c r="C608" s="131" t="str">
        <f>IF(Tabla1[[#This Row],[Código_Actividad]]="","",'[1]Formulario PPGR1'!#REF!)</f>
        <v/>
      </c>
      <c r="D608" s="131" t="str">
        <f>IF(Tabla1[[#This Row],[Código_Actividad]]="","",'[1]Formulario PPGR1'!#REF!)</f>
        <v/>
      </c>
      <c r="E608" s="131" t="str">
        <f>IF(Tabla1[[#This Row],[Código_Actividad]]="","",'[1]Formulario PPGR1'!#REF!)</f>
        <v/>
      </c>
      <c r="F608" s="131" t="str">
        <f>IF(Tabla1[[#This Row],[Código_Actividad]]="","",'[1]Formulario PPGR1'!#REF!)</f>
        <v/>
      </c>
      <c r="G608" s="132"/>
      <c r="H608" s="133" t="str">
        <f>IFERROR(VLOOKUP(Tabla1[[#This Row],[Código_Actividad]],'[1]Formulario PPGR2'!$H$8:$I$1048576,2,FALSE),"")</f>
        <v/>
      </c>
      <c r="I608" s="134" t="str">
        <f>IFERROR(VLOOKUP(Tabla1[[#This Row],[Código_Actividad]],[1]!Tabla2[[Código]:[Total de Acciones ]],15,FALSE),"")</f>
        <v/>
      </c>
      <c r="J608" s="133"/>
      <c r="K608" s="131" t="str">
        <f>IFERROR(VLOOKUP($J608,[5]LSIns!$B$5:$C$45,2,FALSE),"")</f>
        <v/>
      </c>
      <c r="L608" s="133"/>
      <c r="M608" s="135" t="str">
        <f>IFERROR(VLOOKUP($L608,[6]Insumos!$C$2:$F$517,2,FALSE),"")</f>
        <v/>
      </c>
      <c r="N608" s="142"/>
      <c r="O608" s="137" t="str">
        <f>IFERROR(VLOOKUP($L608,[6]Insumos!$C$2:$F$517,3,FALSE),"")</f>
        <v/>
      </c>
      <c r="P608" s="138" t="e">
        <f>+Tabla1[[#This Row],[Precio Unitario]]*Tabla1[[#This Row],[Cantidad de Insumos]]</f>
        <v>#VALUE!</v>
      </c>
      <c r="Q608" s="137" t="str">
        <f>IFERROR(VLOOKUP($L608,[6]Insumos!$C$2:$F$517,4,FALSE),"")</f>
        <v/>
      </c>
      <c r="R608" s="135"/>
    </row>
    <row r="609" spans="2:18" x14ac:dyDescent="0.25">
      <c r="B609" s="131" t="str">
        <f>IF(Tabla1[[#This Row],[Código_Actividad]]="","",CONCATENATE(Tabla1[[#This Row],[POA]],".",Tabla1[[#This Row],[SRS]],".",Tabla1[[#This Row],[AREA]],".",Tabla1[[#This Row],[TIPO]]))</f>
        <v/>
      </c>
      <c r="C609" s="131" t="str">
        <f>IF(Tabla1[[#This Row],[Código_Actividad]]="","",'[1]Formulario PPGR1'!#REF!)</f>
        <v/>
      </c>
      <c r="D609" s="131" t="str">
        <f>IF(Tabla1[[#This Row],[Código_Actividad]]="","",'[1]Formulario PPGR1'!#REF!)</f>
        <v/>
      </c>
      <c r="E609" s="131" t="str">
        <f>IF(Tabla1[[#This Row],[Código_Actividad]]="","",'[1]Formulario PPGR1'!#REF!)</f>
        <v/>
      </c>
      <c r="F609" s="131" t="str">
        <f>IF(Tabla1[[#This Row],[Código_Actividad]]="","",'[1]Formulario PPGR1'!#REF!)</f>
        <v/>
      </c>
      <c r="G609" s="132"/>
      <c r="H609" s="133" t="str">
        <f>IFERROR(VLOOKUP(Tabla1[[#This Row],[Código_Actividad]],'[1]Formulario PPGR2'!$H$8:$I$1048576,2,FALSE),"")</f>
        <v/>
      </c>
      <c r="I609" s="134" t="str">
        <f>IFERROR(VLOOKUP(Tabla1[[#This Row],[Código_Actividad]],[1]!Tabla2[[Código]:[Total de Acciones ]],15,FALSE),"")</f>
        <v/>
      </c>
      <c r="J609" s="133"/>
      <c r="K609" s="131" t="str">
        <f>IFERROR(VLOOKUP($J609,[5]LSIns!$B$5:$C$45,2,FALSE),"")</f>
        <v/>
      </c>
      <c r="L609" s="133"/>
      <c r="M609" s="135" t="str">
        <f>IFERROR(VLOOKUP($L609,[6]Insumos!$C$2:$F$517,2,FALSE),"")</f>
        <v/>
      </c>
      <c r="N609" s="142"/>
      <c r="O609" s="137" t="str">
        <f>IFERROR(VLOOKUP($L609,[6]Insumos!$C$2:$F$517,3,FALSE),"")</f>
        <v/>
      </c>
      <c r="P609" s="138" t="e">
        <f>+Tabla1[[#This Row],[Precio Unitario]]*Tabla1[[#This Row],[Cantidad de Insumos]]</f>
        <v>#VALUE!</v>
      </c>
      <c r="Q609" s="137" t="str">
        <f>IFERROR(VLOOKUP($L609,[6]Insumos!$C$2:$F$517,4,FALSE),"")</f>
        <v/>
      </c>
      <c r="R609" s="135"/>
    </row>
    <row r="610" spans="2:18" x14ac:dyDescent="0.25">
      <c r="B610" s="131" t="str">
        <f>IF(Tabla1[[#This Row],[Código_Actividad]]="","",CONCATENATE(Tabla1[[#This Row],[POA]],".",Tabla1[[#This Row],[SRS]],".",Tabla1[[#This Row],[AREA]],".",Tabla1[[#This Row],[TIPO]]))</f>
        <v/>
      </c>
      <c r="C610" s="131" t="str">
        <f>IF(Tabla1[[#This Row],[Código_Actividad]]="","",'[1]Formulario PPGR1'!#REF!)</f>
        <v/>
      </c>
      <c r="D610" s="131" t="str">
        <f>IF(Tabla1[[#This Row],[Código_Actividad]]="","",'[1]Formulario PPGR1'!#REF!)</f>
        <v/>
      </c>
      <c r="E610" s="131" t="str">
        <f>IF(Tabla1[[#This Row],[Código_Actividad]]="","",'[1]Formulario PPGR1'!#REF!)</f>
        <v/>
      </c>
      <c r="F610" s="131" t="str">
        <f>IF(Tabla1[[#This Row],[Código_Actividad]]="","",'[1]Formulario PPGR1'!#REF!)</f>
        <v/>
      </c>
      <c r="G610" s="132"/>
      <c r="H610" s="133" t="str">
        <f>IFERROR(VLOOKUP(Tabla1[[#This Row],[Código_Actividad]],'[1]Formulario PPGR2'!$H$8:$I$1048576,2,FALSE),"")</f>
        <v/>
      </c>
      <c r="I610" s="134" t="str">
        <f>IFERROR(VLOOKUP(Tabla1[[#This Row],[Código_Actividad]],[1]!Tabla2[[Código]:[Total de Acciones ]],15,FALSE),"")</f>
        <v/>
      </c>
      <c r="J610" s="133"/>
      <c r="K610" s="131" t="str">
        <f>IFERROR(VLOOKUP($J610,[5]LSIns!$B$5:$C$45,2,FALSE),"")</f>
        <v/>
      </c>
      <c r="L610" s="133"/>
      <c r="M610" s="135" t="str">
        <f>IFERROR(VLOOKUP($L610,[6]Insumos!$C$2:$F$517,2,FALSE),"")</f>
        <v/>
      </c>
      <c r="N610" s="142"/>
      <c r="O610" s="137" t="str">
        <f>IFERROR(VLOOKUP($L610,[6]Insumos!$C$2:$F$517,3,FALSE),"")</f>
        <v/>
      </c>
      <c r="P610" s="138" t="e">
        <f>+Tabla1[[#This Row],[Precio Unitario]]*Tabla1[[#This Row],[Cantidad de Insumos]]</f>
        <v>#VALUE!</v>
      </c>
      <c r="Q610" s="137" t="str">
        <f>IFERROR(VLOOKUP($L610,[6]Insumos!$C$2:$F$517,4,FALSE),"")</f>
        <v/>
      </c>
      <c r="R610" s="135"/>
    </row>
    <row r="611" spans="2:18" x14ac:dyDescent="0.25">
      <c r="B611" s="131" t="str">
        <f>IF(Tabla1[[#This Row],[Código_Actividad]]="","",CONCATENATE(Tabla1[[#This Row],[POA]],".",Tabla1[[#This Row],[SRS]],".",Tabla1[[#This Row],[AREA]],".",Tabla1[[#This Row],[TIPO]]))</f>
        <v/>
      </c>
      <c r="C611" s="131" t="str">
        <f>IF(Tabla1[[#This Row],[Código_Actividad]]="","",'[1]Formulario PPGR1'!#REF!)</f>
        <v/>
      </c>
      <c r="D611" s="131" t="str">
        <f>IF(Tabla1[[#This Row],[Código_Actividad]]="","",'[1]Formulario PPGR1'!#REF!)</f>
        <v/>
      </c>
      <c r="E611" s="131" t="str">
        <f>IF(Tabla1[[#This Row],[Código_Actividad]]="","",'[1]Formulario PPGR1'!#REF!)</f>
        <v/>
      </c>
      <c r="F611" s="131" t="str">
        <f>IF(Tabla1[[#This Row],[Código_Actividad]]="","",'[1]Formulario PPGR1'!#REF!)</f>
        <v/>
      </c>
      <c r="G611" s="132"/>
      <c r="H611" s="133" t="str">
        <f>IFERROR(VLOOKUP(Tabla1[[#This Row],[Código_Actividad]],'[1]Formulario PPGR2'!$H$8:$I$1048576,2,FALSE),"")</f>
        <v/>
      </c>
      <c r="I611" s="134" t="str">
        <f>IFERROR(VLOOKUP(Tabla1[[#This Row],[Código_Actividad]],[1]!Tabla2[[Código]:[Total de Acciones ]],15,FALSE),"")</f>
        <v/>
      </c>
      <c r="J611" s="133"/>
      <c r="K611" s="131" t="str">
        <f>IFERROR(VLOOKUP($J611,[5]LSIns!$B$5:$C$45,2,FALSE),"")</f>
        <v/>
      </c>
      <c r="L611" s="133"/>
      <c r="M611" s="135" t="str">
        <f>IFERROR(VLOOKUP($L611,[6]Insumos!$C$2:$F$517,2,FALSE),"")</f>
        <v/>
      </c>
      <c r="N611" s="142"/>
      <c r="O611" s="137" t="str">
        <f>IFERROR(VLOOKUP($L611,[6]Insumos!$C$2:$F$517,3,FALSE),"")</f>
        <v/>
      </c>
      <c r="P611" s="138" t="e">
        <f>+Tabla1[[#This Row],[Precio Unitario]]*Tabla1[[#This Row],[Cantidad de Insumos]]</f>
        <v>#VALUE!</v>
      </c>
      <c r="Q611" s="137" t="str">
        <f>IFERROR(VLOOKUP($L611,[6]Insumos!$C$2:$F$517,4,FALSE),"")</f>
        <v/>
      </c>
      <c r="R611" s="135"/>
    </row>
    <row r="612" spans="2:18" x14ac:dyDescent="0.25">
      <c r="B612" s="131" t="str">
        <f>IF(Tabla1[[#This Row],[Código_Actividad]]="","",CONCATENATE(Tabla1[[#This Row],[POA]],".",Tabla1[[#This Row],[SRS]],".",Tabla1[[#This Row],[AREA]],".",Tabla1[[#This Row],[TIPO]]))</f>
        <v/>
      </c>
      <c r="C612" s="131" t="str">
        <f>IF(Tabla1[[#This Row],[Código_Actividad]]="","",'[1]Formulario PPGR1'!#REF!)</f>
        <v/>
      </c>
      <c r="D612" s="131" t="str">
        <f>IF(Tabla1[[#This Row],[Código_Actividad]]="","",'[1]Formulario PPGR1'!#REF!)</f>
        <v/>
      </c>
      <c r="E612" s="131" t="str">
        <f>IF(Tabla1[[#This Row],[Código_Actividad]]="","",'[1]Formulario PPGR1'!#REF!)</f>
        <v/>
      </c>
      <c r="F612" s="131" t="str">
        <f>IF(Tabla1[[#This Row],[Código_Actividad]]="","",'[1]Formulario PPGR1'!#REF!)</f>
        <v/>
      </c>
      <c r="G612" s="132"/>
      <c r="H612" s="133" t="str">
        <f>IFERROR(VLOOKUP(Tabla1[[#This Row],[Código_Actividad]],'[1]Formulario PPGR2'!$H$8:$I$1048576,2,FALSE),"")</f>
        <v/>
      </c>
      <c r="I612" s="134" t="str">
        <f>IFERROR(VLOOKUP(Tabla1[[#This Row],[Código_Actividad]],[1]!Tabla2[[Código]:[Total de Acciones ]],15,FALSE),"")</f>
        <v/>
      </c>
      <c r="J612" s="133"/>
      <c r="K612" s="131" t="str">
        <f>IFERROR(VLOOKUP($J612,[5]LSIns!$B$5:$C$45,2,FALSE),"")</f>
        <v/>
      </c>
      <c r="L612" s="133"/>
      <c r="M612" s="135" t="str">
        <f>IFERROR(VLOOKUP($L612,[6]Insumos!$C$2:$F$517,2,FALSE),"")</f>
        <v/>
      </c>
      <c r="N612" s="142"/>
      <c r="O612" s="137" t="str">
        <f>IFERROR(VLOOKUP($L612,[6]Insumos!$C$2:$F$517,3,FALSE),"")</f>
        <v/>
      </c>
      <c r="P612" s="138" t="e">
        <f>+Tabla1[[#This Row],[Precio Unitario]]*Tabla1[[#This Row],[Cantidad de Insumos]]</f>
        <v>#VALUE!</v>
      </c>
      <c r="Q612" s="137" t="str">
        <f>IFERROR(VLOOKUP($L612,[6]Insumos!$C$2:$F$517,4,FALSE),"")</f>
        <v/>
      </c>
      <c r="R612" s="135"/>
    </row>
    <row r="613" spans="2:18" x14ac:dyDescent="0.25">
      <c r="B613" s="131" t="str">
        <f>IF(Tabla1[[#This Row],[Código_Actividad]]="","",CONCATENATE(Tabla1[[#This Row],[POA]],".",Tabla1[[#This Row],[SRS]],".",Tabla1[[#This Row],[AREA]],".",Tabla1[[#This Row],[TIPO]]))</f>
        <v/>
      </c>
      <c r="C613" s="131" t="str">
        <f>IF(Tabla1[[#This Row],[Código_Actividad]]="","",'[1]Formulario PPGR1'!#REF!)</f>
        <v/>
      </c>
      <c r="D613" s="131" t="str">
        <f>IF(Tabla1[[#This Row],[Código_Actividad]]="","",'[1]Formulario PPGR1'!#REF!)</f>
        <v/>
      </c>
      <c r="E613" s="131" t="str">
        <f>IF(Tabla1[[#This Row],[Código_Actividad]]="","",'[1]Formulario PPGR1'!#REF!)</f>
        <v/>
      </c>
      <c r="F613" s="131" t="str">
        <f>IF(Tabla1[[#This Row],[Código_Actividad]]="","",'[1]Formulario PPGR1'!#REF!)</f>
        <v/>
      </c>
      <c r="G613" s="132"/>
      <c r="H613" s="133" t="str">
        <f>IFERROR(VLOOKUP(Tabla1[[#This Row],[Código_Actividad]],'[1]Formulario PPGR2'!$H$8:$I$1048576,2,FALSE),"")</f>
        <v/>
      </c>
      <c r="I613" s="134" t="str">
        <f>IFERROR(VLOOKUP(Tabla1[[#This Row],[Código_Actividad]],[1]!Tabla2[[Código]:[Total de Acciones ]],15,FALSE),"")</f>
        <v/>
      </c>
      <c r="J613" s="133"/>
      <c r="K613" s="131" t="str">
        <f>IFERROR(VLOOKUP($J613,[5]LSIns!$B$5:$C$45,2,FALSE),"")</f>
        <v/>
      </c>
      <c r="L613" s="133"/>
      <c r="M613" s="135" t="str">
        <f>IFERROR(VLOOKUP($L613,[6]Insumos!$C$2:$F$517,2,FALSE),"")</f>
        <v/>
      </c>
      <c r="N613" s="142"/>
      <c r="O613" s="137" t="str">
        <f>IFERROR(VLOOKUP($L613,[6]Insumos!$C$2:$F$517,3,FALSE),"")</f>
        <v/>
      </c>
      <c r="P613" s="138" t="e">
        <f>+Tabla1[[#This Row],[Precio Unitario]]*Tabla1[[#This Row],[Cantidad de Insumos]]</f>
        <v>#VALUE!</v>
      </c>
      <c r="Q613" s="137" t="str">
        <f>IFERROR(VLOOKUP($L613,[6]Insumos!$C$2:$F$517,4,FALSE),"")</f>
        <v/>
      </c>
      <c r="R613" s="135"/>
    </row>
    <row r="614" spans="2:18" x14ac:dyDescent="0.25">
      <c r="B614" s="131" t="str">
        <f>IF(Tabla1[[#This Row],[Código_Actividad]]="","",CONCATENATE(Tabla1[[#This Row],[POA]],".",Tabla1[[#This Row],[SRS]],".",Tabla1[[#This Row],[AREA]],".",Tabla1[[#This Row],[TIPO]]))</f>
        <v/>
      </c>
      <c r="C614" s="131" t="str">
        <f>IF(Tabla1[[#This Row],[Código_Actividad]]="","",'[1]Formulario PPGR1'!#REF!)</f>
        <v/>
      </c>
      <c r="D614" s="131" t="str">
        <f>IF(Tabla1[[#This Row],[Código_Actividad]]="","",'[1]Formulario PPGR1'!#REF!)</f>
        <v/>
      </c>
      <c r="E614" s="131" t="str">
        <f>IF(Tabla1[[#This Row],[Código_Actividad]]="","",'[1]Formulario PPGR1'!#REF!)</f>
        <v/>
      </c>
      <c r="F614" s="131" t="str">
        <f>IF(Tabla1[[#This Row],[Código_Actividad]]="","",'[1]Formulario PPGR1'!#REF!)</f>
        <v/>
      </c>
      <c r="G614" s="132"/>
      <c r="H614" s="133" t="str">
        <f>IFERROR(VLOOKUP(Tabla1[[#This Row],[Código_Actividad]],'[1]Formulario PPGR2'!$H$8:$I$1048576,2,FALSE),"")</f>
        <v/>
      </c>
      <c r="I614" s="134" t="str">
        <f>IFERROR(VLOOKUP(Tabla1[[#This Row],[Código_Actividad]],[1]!Tabla2[[Código]:[Total de Acciones ]],15,FALSE),"")</f>
        <v/>
      </c>
      <c r="J614" s="133"/>
      <c r="K614" s="131" t="str">
        <f>IFERROR(VLOOKUP($J614,[5]LSIns!$B$5:$C$45,2,FALSE),"")</f>
        <v/>
      </c>
      <c r="L614" s="133"/>
      <c r="M614" s="135" t="str">
        <f>IFERROR(VLOOKUP($L614,[6]Insumos!$C$2:$F$517,2,FALSE),"")</f>
        <v/>
      </c>
      <c r="N614" s="142"/>
      <c r="O614" s="137" t="str">
        <f>IFERROR(VLOOKUP($L614,[6]Insumos!$C$2:$F$517,3,FALSE),"")</f>
        <v/>
      </c>
      <c r="P614" s="138" t="e">
        <f>+Tabla1[[#This Row],[Precio Unitario]]*Tabla1[[#This Row],[Cantidad de Insumos]]</f>
        <v>#VALUE!</v>
      </c>
      <c r="Q614" s="137" t="str">
        <f>IFERROR(VLOOKUP($L614,[6]Insumos!$C$2:$F$517,4,FALSE),"")</f>
        <v/>
      </c>
      <c r="R614" s="135"/>
    </row>
    <row r="615" spans="2:18" x14ac:dyDescent="0.25">
      <c r="B615" s="131" t="str">
        <f>IF(Tabla1[[#This Row],[Código_Actividad]]="","",CONCATENATE(Tabla1[[#This Row],[POA]],".",Tabla1[[#This Row],[SRS]],".",Tabla1[[#This Row],[AREA]],".",Tabla1[[#This Row],[TIPO]]))</f>
        <v/>
      </c>
      <c r="C615" s="131" t="str">
        <f>IF(Tabla1[[#This Row],[Código_Actividad]]="","",'[1]Formulario PPGR1'!#REF!)</f>
        <v/>
      </c>
      <c r="D615" s="131" t="str">
        <f>IF(Tabla1[[#This Row],[Código_Actividad]]="","",'[1]Formulario PPGR1'!#REF!)</f>
        <v/>
      </c>
      <c r="E615" s="131" t="str">
        <f>IF(Tabla1[[#This Row],[Código_Actividad]]="","",'[1]Formulario PPGR1'!#REF!)</f>
        <v/>
      </c>
      <c r="F615" s="131" t="str">
        <f>IF(Tabla1[[#This Row],[Código_Actividad]]="","",'[1]Formulario PPGR1'!#REF!)</f>
        <v/>
      </c>
      <c r="G615" s="132"/>
      <c r="H615" s="133" t="str">
        <f>IFERROR(VLOOKUP(Tabla1[[#This Row],[Código_Actividad]],'[1]Formulario PPGR2'!$H$8:$I$1048576,2,FALSE),"")</f>
        <v/>
      </c>
      <c r="I615" s="134" t="str">
        <f>IFERROR(VLOOKUP(Tabla1[[#This Row],[Código_Actividad]],[1]!Tabla2[[Código]:[Total de Acciones ]],15,FALSE),"")</f>
        <v/>
      </c>
      <c r="J615" s="133"/>
      <c r="K615" s="131" t="str">
        <f>IFERROR(VLOOKUP($J615,[5]LSIns!$B$5:$C$45,2,FALSE),"")</f>
        <v/>
      </c>
      <c r="L615" s="133"/>
      <c r="M615" s="135" t="str">
        <f>IFERROR(VLOOKUP($L615,[6]Insumos!$C$2:$F$517,2,FALSE),"")</f>
        <v/>
      </c>
      <c r="N615" s="142"/>
      <c r="O615" s="137" t="str">
        <f>IFERROR(VLOOKUP($L615,[6]Insumos!$C$2:$F$517,3,FALSE),"")</f>
        <v/>
      </c>
      <c r="P615" s="138" t="e">
        <f>+Tabla1[[#This Row],[Precio Unitario]]*Tabla1[[#This Row],[Cantidad de Insumos]]</f>
        <v>#VALUE!</v>
      </c>
      <c r="Q615" s="137" t="str">
        <f>IFERROR(VLOOKUP($L615,[6]Insumos!$C$2:$F$517,4,FALSE),"")</f>
        <v/>
      </c>
      <c r="R615" s="135"/>
    </row>
    <row r="616" spans="2:18" x14ac:dyDescent="0.25">
      <c r="B616" s="131" t="str">
        <f>IF(Tabla1[[#This Row],[Código_Actividad]]="","",CONCATENATE(Tabla1[[#This Row],[POA]],".",Tabla1[[#This Row],[SRS]],".",Tabla1[[#This Row],[AREA]],".",Tabla1[[#This Row],[TIPO]]))</f>
        <v/>
      </c>
      <c r="C616" s="131" t="str">
        <f>IF(Tabla1[[#This Row],[Código_Actividad]]="","",'[1]Formulario PPGR1'!#REF!)</f>
        <v/>
      </c>
      <c r="D616" s="131" t="str">
        <f>IF(Tabla1[[#This Row],[Código_Actividad]]="","",'[1]Formulario PPGR1'!#REF!)</f>
        <v/>
      </c>
      <c r="E616" s="131" t="str">
        <f>IF(Tabla1[[#This Row],[Código_Actividad]]="","",'[1]Formulario PPGR1'!#REF!)</f>
        <v/>
      </c>
      <c r="F616" s="131" t="str">
        <f>IF(Tabla1[[#This Row],[Código_Actividad]]="","",'[1]Formulario PPGR1'!#REF!)</f>
        <v/>
      </c>
      <c r="G616" s="132"/>
      <c r="H616" s="133" t="str">
        <f>IFERROR(VLOOKUP(Tabla1[[#This Row],[Código_Actividad]],'[1]Formulario PPGR2'!$H$8:$I$1048576,2,FALSE),"")</f>
        <v/>
      </c>
      <c r="I616" s="134" t="str">
        <f>IFERROR(VLOOKUP(Tabla1[[#This Row],[Código_Actividad]],[1]!Tabla2[[Código]:[Total de Acciones ]],15,FALSE),"")</f>
        <v/>
      </c>
      <c r="J616" s="133"/>
      <c r="K616" s="131" t="str">
        <f>IFERROR(VLOOKUP($J616,[5]LSIns!$B$5:$C$45,2,FALSE),"")</f>
        <v/>
      </c>
      <c r="L616" s="133"/>
      <c r="M616" s="135" t="str">
        <f>IFERROR(VLOOKUP($L616,[6]Insumos!$C$2:$F$517,2,FALSE),"")</f>
        <v/>
      </c>
      <c r="N616" s="142"/>
      <c r="O616" s="137" t="str">
        <f>IFERROR(VLOOKUP($L616,[6]Insumos!$C$2:$F$517,3,FALSE),"")</f>
        <v/>
      </c>
      <c r="P616" s="138" t="e">
        <f>+Tabla1[[#This Row],[Precio Unitario]]*Tabla1[[#This Row],[Cantidad de Insumos]]</f>
        <v>#VALUE!</v>
      </c>
      <c r="Q616" s="137" t="str">
        <f>IFERROR(VLOOKUP($L616,[6]Insumos!$C$2:$F$517,4,FALSE),"")</f>
        <v/>
      </c>
      <c r="R616" s="135"/>
    </row>
    <row r="617" spans="2:18" x14ac:dyDescent="0.25">
      <c r="B617" s="131" t="str">
        <f>IF(Tabla1[[#This Row],[Código_Actividad]]="","",CONCATENATE(Tabla1[[#This Row],[POA]],".",Tabla1[[#This Row],[SRS]],".",Tabla1[[#This Row],[AREA]],".",Tabla1[[#This Row],[TIPO]]))</f>
        <v/>
      </c>
      <c r="C617" s="131" t="str">
        <f>IF(Tabla1[[#This Row],[Código_Actividad]]="","",'[1]Formulario PPGR1'!#REF!)</f>
        <v/>
      </c>
      <c r="D617" s="131" t="str">
        <f>IF(Tabla1[[#This Row],[Código_Actividad]]="","",'[1]Formulario PPGR1'!#REF!)</f>
        <v/>
      </c>
      <c r="E617" s="131" t="str">
        <f>IF(Tabla1[[#This Row],[Código_Actividad]]="","",'[1]Formulario PPGR1'!#REF!)</f>
        <v/>
      </c>
      <c r="F617" s="131" t="str">
        <f>IF(Tabla1[[#This Row],[Código_Actividad]]="","",'[1]Formulario PPGR1'!#REF!)</f>
        <v/>
      </c>
      <c r="G617" s="132"/>
      <c r="H617" s="133" t="str">
        <f>IFERROR(VLOOKUP(Tabla1[[#This Row],[Código_Actividad]],'[1]Formulario PPGR2'!$H$8:$I$1048576,2,FALSE),"")</f>
        <v/>
      </c>
      <c r="I617" s="134" t="str">
        <f>IFERROR(VLOOKUP(Tabla1[[#This Row],[Código_Actividad]],[1]!Tabla2[[Código]:[Total de Acciones ]],15,FALSE),"")</f>
        <v/>
      </c>
      <c r="J617" s="133"/>
      <c r="K617" s="131" t="str">
        <f>IFERROR(VLOOKUP($J617,[5]LSIns!$B$5:$C$45,2,FALSE),"")</f>
        <v/>
      </c>
      <c r="L617" s="133"/>
      <c r="M617" s="135" t="str">
        <f>IFERROR(VLOOKUP($L617,[6]Insumos!$C$2:$F$517,2,FALSE),"")</f>
        <v/>
      </c>
      <c r="N617" s="142"/>
      <c r="O617" s="137" t="str">
        <f>IFERROR(VLOOKUP($L617,[6]Insumos!$C$2:$F$517,3,FALSE),"")</f>
        <v/>
      </c>
      <c r="P617" s="138" t="e">
        <f>+Tabla1[[#This Row],[Precio Unitario]]*Tabla1[[#This Row],[Cantidad de Insumos]]</f>
        <v>#VALUE!</v>
      </c>
      <c r="Q617" s="137" t="str">
        <f>IFERROR(VLOOKUP($L617,[6]Insumos!$C$2:$F$517,4,FALSE),"")</f>
        <v/>
      </c>
      <c r="R617" s="135"/>
    </row>
    <row r="618" spans="2:18" x14ac:dyDescent="0.25">
      <c r="B618" s="131" t="str">
        <f>IF(Tabla1[[#This Row],[Código_Actividad]]="","",CONCATENATE(Tabla1[[#This Row],[POA]],".",Tabla1[[#This Row],[SRS]],".",Tabla1[[#This Row],[AREA]],".",Tabla1[[#This Row],[TIPO]]))</f>
        <v/>
      </c>
      <c r="C618" s="131" t="str">
        <f>IF(Tabla1[[#This Row],[Código_Actividad]]="","",'[1]Formulario PPGR1'!#REF!)</f>
        <v/>
      </c>
      <c r="D618" s="131" t="str">
        <f>IF(Tabla1[[#This Row],[Código_Actividad]]="","",'[1]Formulario PPGR1'!#REF!)</f>
        <v/>
      </c>
      <c r="E618" s="131" t="str">
        <f>IF(Tabla1[[#This Row],[Código_Actividad]]="","",'[1]Formulario PPGR1'!#REF!)</f>
        <v/>
      </c>
      <c r="F618" s="131" t="str">
        <f>IF(Tabla1[[#This Row],[Código_Actividad]]="","",'[1]Formulario PPGR1'!#REF!)</f>
        <v/>
      </c>
      <c r="G618" s="132"/>
      <c r="H618" s="133" t="str">
        <f>IFERROR(VLOOKUP(Tabla1[[#This Row],[Código_Actividad]],'[1]Formulario PPGR2'!$H$8:$I$1048576,2,FALSE),"")</f>
        <v/>
      </c>
      <c r="I618" s="134" t="str">
        <f>IFERROR(VLOOKUP(Tabla1[[#This Row],[Código_Actividad]],[1]!Tabla2[[Código]:[Total de Acciones ]],15,FALSE),"")</f>
        <v/>
      </c>
      <c r="J618" s="133"/>
      <c r="K618" s="131" t="str">
        <f>IFERROR(VLOOKUP($J618,[5]LSIns!$B$5:$C$45,2,FALSE),"")</f>
        <v/>
      </c>
      <c r="L618" s="133"/>
      <c r="M618" s="135" t="str">
        <f>IFERROR(VLOOKUP($L618,[6]Insumos!$C$2:$F$517,2,FALSE),"")</f>
        <v/>
      </c>
      <c r="N618" s="142"/>
      <c r="O618" s="137" t="str">
        <f>IFERROR(VLOOKUP($L618,[6]Insumos!$C$2:$F$517,3,FALSE),"")</f>
        <v/>
      </c>
      <c r="P618" s="138" t="e">
        <f>+Tabla1[[#This Row],[Precio Unitario]]*Tabla1[[#This Row],[Cantidad de Insumos]]</f>
        <v>#VALUE!</v>
      </c>
      <c r="Q618" s="137" t="str">
        <f>IFERROR(VLOOKUP($L618,[6]Insumos!$C$2:$F$517,4,FALSE),"")</f>
        <v/>
      </c>
      <c r="R618" s="135"/>
    </row>
    <row r="619" spans="2:18" x14ac:dyDescent="0.25">
      <c r="B619" s="131" t="str">
        <f>IF(Tabla1[[#This Row],[Código_Actividad]]="","",CONCATENATE(Tabla1[[#This Row],[POA]],".",Tabla1[[#This Row],[SRS]],".",Tabla1[[#This Row],[AREA]],".",Tabla1[[#This Row],[TIPO]]))</f>
        <v/>
      </c>
      <c r="C619" s="131" t="str">
        <f>IF(Tabla1[[#This Row],[Código_Actividad]]="","",'[1]Formulario PPGR1'!#REF!)</f>
        <v/>
      </c>
      <c r="D619" s="131" t="str">
        <f>IF(Tabla1[[#This Row],[Código_Actividad]]="","",'[1]Formulario PPGR1'!#REF!)</f>
        <v/>
      </c>
      <c r="E619" s="131" t="str">
        <f>IF(Tabla1[[#This Row],[Código_Actividad]]="","",'[1]Formulario PPGR1'!#REF!)</f>
        <v/>
      </c>
      <c r="F619" s="131" t="str">
        <f>IF(Tabla1[[#This Row],[Código_Actividad]]="","",'[1]Formulario PPGR1'!#REF!)</f>
        <v/>
      </c>
      <c r="G619" s="132"/>
      <c r="H619" s="133" t="str">
        <f>IFERROR(VLOOKUP(Tabla1[[#This Row],[Código_Actividad]],'[1]Formulario PPGR2'!$H$8:$I$1048576,2,FALSE),"")</f>
        <v/>
      </c>
      <c r="I619" s="134" t="str">
        <f>IFERROR(VLOOKUP(Tabla1[[#This Row],[Código_Actividad]],[1]!Tabla2[[Código]:[Total de Acciones ]],15,FALSE),"")</f>
        <v/>
      </c>
      <c r="J619" s="133"/>
      <c r="K619" s="131" t="str">
        <f>IFERROR(VLOOKUP($J619,[5]LSIns!$B$5:$C$45,2,FALSE),"")</f>
        <v/>
      </c>
      <c r="L619" s="133"/>
      <c r="M619" s="135" t="str">
        <f>IFERROR(VLOOKUP($L619,[6]Insumos!$C$2:$F$517,2,FALSE),"")</f>
        <v/>
      </c>
      <c r="N619" s="142"/>
      <c r="O619" s="137" t="str">
        <f>IFERROR(VLOOKUP($L619,[6]Insumos!$C$2:$F$517,3,FALSE),"")</f>
        <v/>
      </c>
      <c r="P619" s="138" t="e">
        <f>+Tabla1[[#This Row],[Precio Unitario]]*Tabla1[[#This Row],[Cantidad de Insumos]]</f>
        <v>#VALUE!</v>
      </c>
      <c r="Q619" s="137" t="str">
        <f>IFERROR(VLOOKUP($L619,[6]Insumos!$C$2:$F$517,4,FALSE),"")</f>
        <v/>
      </c>
      <c r="R619" s="135"/>
    </row>
    <row r="620" spans="2:18" x14ac:dyDescent="0.25">
      <c r="B620" s="131" t="str">
        <f>IF(Tabla1[[#This Row],[Código_Actividad]]="","",CONCATENATE(Tabla1[[#This Row],[POA]],".",Tabla1[[#This Row],[SRS]],".",Tabla1[[#This Row],[AREA]],".",Tabla1[[#This Row],[TIPO]]))</f>
        <v/>
      </c>
      <c r="C620" s="131" t="str">
        <f>IF(Tabla1[[#This Row],[Código_Actividad]]="","",'[1]Formulario PPGR1'!#REF!)</f>
        <v/>
      </c>
      <c r="D620" s="131" t="str">
        <f>IF(Tabla1[[#This Row],[Código_Actividad]]="","",'[1]Formulario PPGR1'!#REF!)</f>
        <v/>
      </c>
      <c r="E620" s="131" t="str">
        <f>IF(Tabla1[[#This Row],[Código_Actividad]]="","",'[1]Formulario PPGR1'!#REF!)</f>
        <v/>
      </c>
      <c r="F620" s="131" t="str">
        <f>IF(Tabla1[[#This Row],[Código_Actividad]]="","",'[1]Formulario PPGR1'!#REF!)</f>
        <v/>
      </c>
      <c r="G620" s="132"/>
      <c r="H620" s="133" t="str">
        <f>IFERROR(VLOOKUP(Tabla1[[#This Row],[Código_Actividad]],'[1]Formulario PPGR2'!$H$8:$I$1048576,2,FALSE),"")</f>
        <v/>
      </c>
      <c r="I620" s="134" t="str">
        <f>IFERROR(VLOOKUP(Tabla1[[#This Row],[Código_Actividad]],[1]!Tabla2[[Código]:[Total de Acciones ]],15,FALSE),"")</f>
        <v/>
      </c>
      <c r="J620" s="133"/>
      <c r="K620" s="131" t="str">
        <f>IFERROR(VLOOKUP($J620,[5]LSIns!$B$5:$C$45,2,FALSE),"")</f>
        <v/>
      </c>
      <c r="L620" s="133"/>
      <c r="M620" s="135" t="str">
        <f>IFERROR(VLOOKUP($L620,[6]Insumos!$C$2:$F$517,2,FALSE),"")</f>
        <v/>
      </c>
      <c r="N620" s="142"/>
      <c r="O620" s="137" t="str">
        <f>IFERROR(VLOOKUP($L620,[6]Insumos!$C$2:$F$517,3,FALSE),"")</f>
        <v/>
      </c>
      <c r="P620" s="138" t="e">
        <f>+Tabla1[[#This Row],[Precio Unitario]]*Tabla1[[#This Row],[Cantidad de Insumos]]</f>
        <v>#VALUE!</v>
      </c>
      <c r="Q620" s="137" t="str">
        <f>IFERROR(VLOOKUP($L620,[6]Insumos!$C$2:$F$517,4,FALSE),"")</f>
        <v/>
      </c>
      <c r="R620" s="135"/>
    </row>
    <row r="621" spans="2:18" x14ac:dyDescent="0.25">
      <c r="B621" s="131" t="str">
        <f>IF(Tabla1[[#This Row],[Código_Actividad]]="","",CONCATENATE(Tabla1[[#This Row],[POA]],".",Tabla1[[#This Row],[SRS]],".",Tabla1[[#This Row],[AREA]],".",Tabla1[[#This Row],[TIPO]]))</f>
        <v/>
      </c>
      <c r="C621" s="131" t="str">
        <f>IF(Tabla1[[#This Row],[Código_Actividad]]="","",'[1]Formulario PPGR1'!#REF!)</f>
        <v/>
      </c>
      <c r="D621" s="131" t="str">
        <f>IF(Tabla1[[#This Row],[Código_Actividad]]="","",'[1]Formulario PPGR1'!#REF!)</f>
        <v/>
      </c>
      <c r="E621" s="131" t="str">
        <f>IF(Tabla1[[#This Row],[Código_Actividad]]="","",'[1]Formulario PPGR1'!#REF!)</f>
        <v/>
      </c>
      <c r="F621" s="131" t="str">
        <f>IF(Tabla1[[#This Row],[Código_Actividad]]="","",'[1]Formulario PPGR1'!#REF!)</f>
        <v/>
      </c>
      <c r="G621" s="132"/>
      <c r="H621" s="133" t="str">
        <f>IFERROR(VLOOKUP(Tabla1[[#This Row],[Código_Actividad]],'[1]Formulario PPGR2'!$H$8:$I$1048576,2,FALSE),"")</f>
        <v/>
      </c>
      <c r="I621" s="134" t="str">
        <f>IFERROR(VLOOKUP(Tabla1[[#This Row],[Código_Actividad]],[1]!Tabla2[[Código]:[Total de Acciones ]],15,FALSE),"")</f>
        <v/>
      </c>
      <c r="J621" s="133"/>
      <c r="K621" s="131" t="str">
        <f>IFERROR(VLOOKUP($J621,[5]LSIns!$B$5:$C$45,2,FALSE),"")</f>
        <v/>
      </c>
      <c r="L621" s="133"/>
      <c r="M621" s="135" t="str">
        <f>IFERROR(VLOOKUP($L621,[6]Insumos!$C$2:$F$517,2,FALSE),"")</f>
        <v/>
      </c>
      <c r="N621" s="142"/>
      <c r="O621" s="137" t="str">
        <f>IFERROR(VLOOKUP($L621,[6]Insumos!$C$2:$F$517,3,FALSE),"")</f>
        <v/>
      </c>
      <c r="P621" s="138" t="e">
        <f>+Tabla1[[#This Row],[Precio Unitario]]*Tabla1[[#This Row],[Cantidad de Insumos]]</f>
        <v>#VALUE!</v>
      </c>
      <c r="Q621" s="137" t="str">
        <f>IFERROR(VLOOKUP($L621,[6]Insumos!$C$2:$F$517,4,FALSE),"")</f>
        <v/>
      </c>
      <c r="R621" s="135"/>
    </row>
    <row r="622" spans="2:18" x14ac:dyDescent="0.25">
      <c r="B622" s="131" t="str">
        <f>IF(Tabla1[[#This Row],[Código_Actividad]]="","",CONCATENATE(Tabla1[[#This Row],[POA]],".",Tabla1[[#This Row],[SRS]],".",Tabla1[[#This Row],[AREA]],".",Tabla1[[#This Row],[TIPO]]))</f>
        <v/>
      </c>
      <c r="C622" s="131" t="str">
        <f>IF(Tabla1[[#This Row],[Código_Actividad]]="","",'[1]Formulario PPGR1'!#REF!)</f>
        <v/>
      </c>
      <c r="D622" s="131" t="str">
        <f>IF(Tabla1[[#This Row],[Código_Actividad]]="","",'[1]Formulario PPGR1'!#REF!)</f>
        <v/>
      </c>
      <c r="E622" s="131" t="str">
        <f>IF(Tabla1[[#This Row],[Código_Actividad]]="","",'[1]Formulario PPGR1'!#REF!)</f>
        <v/>
      </c>
      <c r="F622" s="131" t="str">
        <f>IF(Tabla1[[#This Row],[Código_Actividad]]="","",'[1]Formulario PPGR1'!#REF!)</f>
        <v/>
      </c>
      <c r="G622" s="132"/>
      <c r="H622" s="133" t="str">
        <f>IFERROR(VLOOKUP(Tabla1[[#This Row],[Código_Actividad]],'[1]Formulario PPGR2'!$H$8:$I$1048576,2,FALSE),"")</f>
        <v/>
      </c>
      <c r="I622" s="134" t="str">
        <f>IFERROR(VLOOKUP(Tabla1[[#This Row],[Código_Actividad]],[1]!Tabla2[[Código]:[Total de Acciones ]],15,FALSE),"")</f>
        <v/>
      </c>
      <c r="J622" s="133"/>
      <c r="K622" s="131" t="str">
        <f>IFERROR(VLOOKUP($J622,[5]LSIns!$B$5:$C$45,2,FALSE),"")</f>
        <v/>
      </c>
      <c r="L622" s="133"/>
      <c r="M622" s="135" t="str">
        <f>IFERROR(VLOOKUP($L622,[6]Insumos!$C$2:$F$517,2,FALSE),"")</f>
        <v/>
      </c>
      <c r="N622" s="142"/>
      <c r="O622" s="137" t="str">
        <f>IFERROR(VLOOKUP($L622,[6]Insumos!$C$2:$F$517,3,FALSE),"")</f>
        <v/>
      </c>
      <c r="P622" s="138" t="e">
        <f>+Tabla1[[#This Row],[Precio Unitario]]*Tabla1[[#This Row],[Cantidad de Insumos]]</f>
        <v>#VALUE!</v>
      </c>
      <c r="Q622" s="137" t="str">
        <f>IFERROR(VLOOKUP($L622,[6]Insumos!$C$2:$F$517,4,FALSE),"")</f>
        <v/>
      </c>
      <c r="R622" s="135"/>
    </row>
    <row r="623" spans="2:18" x14ac:dyDescent="0.25">
      <c r="B623" s="131" t="str">
        <f>IF(Tabla1[[#This Row],[Código_Actividad]]="","",CONCATENATE(Tabla1[[#This Row],[POA]],".",Tabla1[[#This Row],[SRS]],".",Tabla1[[#This Row],[AREA]],".",Tabla1[[#This Row],[TIPO]]))</f>
        <v/>
      </c>
      <c r="C623" s="131" t="str">
        <f>IF(Tabla1[[#This Row],[Código_Actividad]]="","",'[1]Formulario PPGR1'!#REF!)</f>
        <v/>
      </c>
      <c r="D623" s="131" t="str">
        <f>IF(Tabla1[[#This Row],[Código_Actividad]]="","",'[1]Formulario PPGR1'!#REF!)</f>
        <v/>
      </c>
      <c r="E623" s="131" t="str">
        <f>IF(Tabla1[[#This Row],[Código_Actividad]]="","",'[1]Formulario PPGR1'!#REF!)</f>
        <v/>
      </c>
      <c r="F623" s="131" t="str">
        <f>IF(Tabla1[[#This Row],[Código_Actividad]]="","",'[1]Formulario PPGR1'!#REF!)</f>
        <v/>
      </c>
      <c r="G623" s="132"/>
      <c r="H623" s="133" t="str">
        <f>IFERROR(VLOOKUP(Tabla1[[#This Row],[Código_Actividad]],'[1]Formulario PPGR2'!$H$8:$I$1048576,2,FALSE),"")</f>
        <v/>
      </c>
      <c r="I623" s="134" t="str">
        <f>IFERROR(VLOOKUP(Tabla1[[#This Row],[Código_Actividad]],[1]!Tabla2[[Código]:[Total de Acciones ]],15,FALSE),"")</f>
        <v/>
      </c>
      <c r="J623" s="133"/>
      <c r="K623" s="131" t="str">
        <f>IFERROR(VLOOKUP($J623,[5]LSIns!$B$5:$C$45,2,FALSE),"")</f>
        <v/>
      </c>
      <c r="L623" s="133"/>
      <c r="M623" s="135" t="str">
        <f>IFERROR(VLOOKUP($L623,[6]Insumos!$C$2:$F$517,2,FALSE),"")</f>
        <v/>
      </c>
      <c r="N623" s="142"/>
      <c r="O623" s="137" t="str">
        <f>IFERROR(VLOOKUP($L623,[6]Insumos!$C$2:$F$517,3,FALSE),"")</f>
        <v/>
      </c>
      <c r="P623" s="138" t="e">
        <f>+Tabla1[[#This Row],[Precio Unitario]]*Tabla1[[#This Row],[Cantidad de Insumos]]</f>
        <v>#VALUE!</v>
      </c>
      <c r="Q623" s="137" t="str">
        <f>IFERROR(VLOOKUP($L623,[6]Insumos!$C$2:$F$517,4,FALSE),"")</f>
        <v/>
      </c>
      <c r="R623" s="135"/>
    </row>
    <row r="624" spans="2:18" x14ac:dyDescent="0.25">
      <c r="B624" s="131" t="str">
        <f>IF(Tabla1[[#This Row],[Código_Actividad]]="","",CONCATENATE(Tabla1[[#This Row],[POA]],".",Tabla1[[#This Row],[SRS]],".",Tabla1[[#This Row],[AREA]],".",Tabla1[[#This Row],[TIPO]]))</f>
        <v/>
      </c>
      <c r="C624" s="131" t="str">
        <f>IF(Tabla1[[#This Row],[Código_Actividad]]="","",'[1]Formulario PPGR1'!#REF!)</f>
        <v/>
      </c>
      <c r="D624" s="131" t="str">
        <f>IF(Tabla1[[#This Row],[Código_Actividad]]="","",'[1]Formulario PPGR1'!#REF!)</f>
        <v/>
      </c>
      <c r="E624" s="131" t="str">
        <f>IF(Tabla1[[#This Row],[Código_Actividad]]="","",'[1]Formulario PPGR1'!#REF!)</f>
        <v/>
      </c>
      <c r="F624" s="131" t="str">
        <f>IF(Tabla1[[#This Row],[Código_Actividad]]="","",'[1]Formulario PPGR1'!#REF!)</f>
        <v/>
      </c>
      <c r="G624" s="132"/>
      <c r="H624" s="133" t="str">
        <f>IFERROR(VLOOKUP(Tabla1[[#This Row],[Código_Actividad]],'[1]Formulario PPGR2'!$H$8:$I$1048576,2,FALSE),"")</f>
        <v/>
      </c>
      <c r="I624" s="134" t="str">
        <f>IFERROR(VLOOKUP(Tabla1[[#This Row],[Código_Actividad]],[1]!Tabla2[[Código]:[Total de Acciones ]],15,FALSE),"")</f>
        <v/>
      </c>
      <c r="J624" s="133"/>
      <c r="K624" s="131" t="str">
        <f>IFERROR(VLOOKUP($J624,[5]LSIns!$B$5:$C$45,2,FALSE),"")</f>
        <v/>
      </c>
      <c r="L624" s="133"/>
      <c r="M624" s="135" t="str">
        <f>IFERROR(VLOOKUP($L624,[6]Insumos!$C$2:$F$517,2,FALSE),"")</f>
        <v/>
      </c>
      <c r="N624" s="142"/>
      <c r="O624" s="137" t="str">
        <f>IFERROR(VLOOKUP($L624,[6]Insumos!$C$2:$F$517,3,FALSE),"")</f>
        <v/>
      </c>
      <c r="P624" s="138" t="e">
        <f>+Tabla1[[#This Row],[Precio Unitario]]*Tabla1[[#This Row],[Cantidad de Insumos]]</f>
        <v>#VALUE!</v>
      </c>
      <c r="Q624" s="137" t="str">
        <f>IFERROR(VLOOKUP($L624,[6]Insumos!$C$2:$F$517,4,FALSE),"")</f>
        <v/>
      </c>
      <c r="R624" s="135"/>
    </row>
    <row r="625" spans="2:18" ht="25.5" x14ac:dyDescent="0.25">
      <c r="B625" s="131" t="str">
        <f>IF(Tabla1[[#This Row],[Código_Actividad]]="","",CONCATENATE(Tabla1[[#This Row],[POA]],".",Tabla1[[#This Row],[SRS]],".",Tabla1[[#This Row],[AREA]],".",Tabla1[[#This Row],[TIPO]]))</f>
        <v/>
      </c>
      <c r="C625" s="131" t="str">
        <f>IF(Tabla1[[#This Row],[Código_Actividad]]="","",'[1]Formulario PPGR1'!#REF!)</f>
        <v/>
      </c>
      <c r="D625" s="131" t="str">
        <f>IF(Tabla1[[#This Row],[Código_Actividad]]="","",'[1]Formulario PPGR1'!#REF!)</f>
        <v/>
      </c>
      <c r="E625" s="131" t="str">
        <f>IF(Tabla1[[#This Row],[Código_Actividad]]="","",'[1]Formulario PPGR1'!#REF!)</f>
        <v/>
      </c>
      <c r="F625" s="131" t="str">
        <f>IF(Tabla1[[#This Row],[Código_Actividad]]="","",'[1]Formulario PPGR1'!#REF!)</f>
        <v/>
      </c>
      <c r="G625" s="132"/>
      <c r="H625" s="133" t="str">
        <f>IFERROR(VLOOKUP(Tabla1[[#This Row],[Código_Actividad]],'[1]Formulario PPGR2'!$H$8:$I$1048576,2,FALSE),"")</f>
        <v/>
      </c>
      <c r="I625" s="134" t="str">
        <f>IFERROR(VLOOKUP(Tabla1[[#This Row],[Código_Actividad]],[1]!Tabla2[[Código]:[Total de Acciones ]],15,FALSE),"")</f>
        <v/>
      </c>
      <c r="J625" s="133"/>
      <c r="K625" s="133" t="s">
        <v>756</v>
      </c>
      <c r="L625" s="133"/>
      <c r="M625" s="135" t="str">
        <f>IFERROR(VLOOKUP($L625,[6]Insumos!$C$2:$F$517,2,FALSE),"")</f>
        <v/>
      </c>
      <c r="N625" s="142"/>
      <c r="O625" s="137" t="str">
        <f>IFERROR(VLOOKUP($L625,[6]Insumos!$C$2:$F$517,3,FALSE),"")</f>
        <v/>
      </c>
      <c r="P625" s="138" t="e">
        <f>+Tabla1[[#This Row],[Precio Unitario]]*Tabla1[[#This Row],[Cantidad de Insumos]]</f>
        <v>#VALUE!</v>
      </c>
      <c r="Q625" s="137" t="str">
        <f>IFERROR(VLOOKUP($L625,[6]Insumos!$C$2:$F$517,4,FALSE),"")</f>
        <v/>
      </c>
      <c r="R625" s="135"/>
    </row>
    <row r="626" spans="2:18" x14ac:dyDescent="0.25">
      <c r="B626" s="131" t="str">
        <f>IF(Tabla1[[#This Row],[Código_Actividad]]="","",CONCATENATE(Tabla1[[#This Row],[POA]],".",Tabla1[[#This Row],[SRS]],".",Tabla1[[#This Row],[AREA]],".",Tabla1[[#This Row],[TIPO]]))</f>
        <v/>
      </c>
      <c r="C626" s="131" t="str">
        <f>IF(Tabla1[[#This Row],[Código_Actividad]]="","",'[1]Formulario PPGR1'!#REF!)</f>
        <v/>
      </c>
      <c r="D626" s="131" t="str">
        <f>IF(Tabla1[[#This Row],[Código_Actividad]]="","",'[1]Formulario PPGR1'!#REF!)</f>
        <v/>
      </c>
      <c r="E626" s="131" t="str">
        <f>IF(Tabla1[[#This Row],[Código_Actividad]]="","",'[1]Formulario PPGR1'!#REF!)</f>
        <v/>
      </c>
      <c r="F626" s="131" t="str">
        <f>IF(Tabla1[[#This Row],[Código_Actividad]]="","",'[1]Formulario PPGR1'!#REF!)</f>
        <v/>
      </c>
      <c r="G626" s="132"/>
      <c r="H626" s="133" t="str">
        <f>IFERROR(VLOOKUP(Tabla1[[#This Row],[Código_Actividad]],'[1]Formulario PPGR2'!$H$8:$I$1048576,2,FALSE),"")</f>
        <v/>
      </c>
      <c r="I626" s="134" t="str">
        <f>IFERROR(VLOOKUP(Tabla1[[#This Row],[Código_Actividad]],[1]!Tabla2[[Código]:[Total de Acciones ]],15,FALSE),"")</f>
        <v/>
      </c>
      <c r="J626" s="133"/>
      <c r="K626" s="133"/>
      <c r="L626" s="133"/>
      <c r="M626" s="135" t="str">
        <f>IFERROR(VLOOKUP($L626,[6]Insumos!$C$2:$F$517,2,FALSE),"")</f>
        <v/>
      </c>
      <c r="N626" s="142"/>
      <c r="O626" s="137" t="str">
        <f>IFERROR(VLOOKUP($L626,[6]Insumos!$C$2:$F$517,3,FALSE),"")</f>
        <v/>
      </c>
      <c r="P626" s="138" t="e">
        <f>+Tabla1[[#This Row],[Precio Unitario]]*Tabla1[[#This Row],[Cantidad de Insumos]]</f>
        <v>#VALUE!</v>
      </c>
      <c r="Q626" s="137" t="str">
        <f>IFERROR(VLOOKUP($L626,[6]Insumos!$C$2:$F$517,4,FALSE),"")</f>
        <v/>
      </c>
      <c r="R626" s="135"/>
    </row>
    <row r="627" spans="2:18" x14ac:dyDescent="0.25">
      <c r="B627" s="131" t="str">
        <f>IF(Tabla1[[#This Row],[Código_Actividad]]="","",CONCATENATE(Tabla1[[#This Row],[POA]],".",Tabla1[[#This Row],[SRS]],".",Tabla1[[#This Row],[AREA]],".",Tabla1[[#This Row],[TIPO]]))</f>
        <v/>
      </c>
      <c r="C627" s="131" t="str">
        <f>IF(Tabla1[[#This Row],[Código_Actividad]]="","",'[1]Formulario PPGR1'!#REF!)</f>
        <v/>
      </c>
      <c r="D627" s="131" t="str">
        <f>IF(Tabla1[[#This Row],[Código_Actividad]]="","",'[1]Formulario PPGR1'!#REF!)</f>
        <v/>
      </c>
      <c r="E627" s="131" t="str">
        <f>IF(Tabla1[[#This Row],[Código_Actividad]]="","",'[1]Formulario PPGR1'!#REF!)</f>
        <v/>
      </c>
      <c r="F627" s="131" t="str">
        <f>IF(Tabla1[[#This Row],[Código_Actividad]]="","",'[1]Formulario PPGR1'!#REF!)</f>
        <v/>
      </c>
      <c r="G627" s="132"/>
      <c r="H627" s="133" t="str">
        <f>IFERROR(VLOOKUP(Tabla1[[#This Row],[Código_Actividad]],'[1]Formulario PPGR2'!$H$8:$I$1048576,2,FALSE),"")</f>
        <v/>
      </c>
      <c r="I627" s="134" t="str">
        <f>IFERROR(VLOOKUP(Tabla1[[#This Row],[Código_Actividad]],[1]!Tabla2[[Código]:[Total de Acciones ]],15,FALSE),"")</f>
        <v/>
      </c>
      <c r="J627" s="148"/>
      <c r="K627" s="148" t="s">
        <v>757</v>
      </c>
      <c r="L627" s="148"/>
      <c r="M627" s="135" t="str">
        <f>IFERROR(VLOOKUP($L627,[6]Insumos!$C$2:$F$517,2,FALSE),"")</f>
        <v/>
      </c>
      <c r="N627" s="149"/>
      <c r="O627" s="137" t="str">
        <f>IFERROR(VLOOKUP($L627,[6]Insumos!$C$2:$F$517,3,FALSE),"")</f>
        <v/>
      </c>
      <c r="P627" s="138" t="e">
        <f>+Tabla1[[#This Row],[Precio Unitario]]*Tabla1[[#This Row],[Cantidad de Insumos]]</f>
        <v>#VALUE!</v>
      </c>
      <c r="Q627" s="137" t="str">
        <f>IFERROR(VLOOKUP($L627,[6]Insumos!$C$2:$F$517,4,FALSE),"")</f>
        <v/>
      </c>
      <c r="R627" s="135"/>
    </row>
    <row r="628" spans="2:18" x14ac:dyDescent="0.25">
      <c r="B628" s="131" t="str">
        <f>IF(Tabla1[[#This Row],[Código_Actividad]]="","",CONCATENATE(Tabla1[[#This Row],[POA]],".",Tabla1[[#This Row],[SRS]],".",Tabla1[[#This Row],[AREA]],".",Tabla1[[#This Row],[TIPO]]))</f>
        <v/>
      </c>
      <c r="C628" s="131" t="str">
        <f>IF(Tabla1[[#This Row],[Código_Actividad]]="","",'[1]Formulario PPGR1'!#REF!)</f>
        <v/>
      </c>
      <c r="D628" s="131" t="str">
        <f>IF(Tabla1[[#This Row],[Código_Actividad]]="","",'[1]Formulario PPGR1'!#REF!)</f>
        <v/>
      </c>
      <c r="E628" s="131" t="str">
        <f>IF(Tabla1[[#This Row],[Código_Actividad]]="","",'[1]Formulario PPGR1'!#REF!)</f>
        <v/>
      </c>
      <c r="F628" s="131" t="str">
        <f>IF(Tabla1[[#This Row],[Código_Actividad]]="","",'[1]Formulario PPGR1'!#REF!)</f>
        <v/>
      </c>
      <c r="G628" s="132"/>
      <c r="H628" s="133" t="str">
        <f>IFERROR(VLOOKUP(Tabla1[[#This Row],[Código_Actividad]],'[1]Formulario PPGR2'!$H$8:$I$1048576,2,FALSE),"")</f>
        <v/>
      </c>
      <c r="I628" s="134" t="str">
        <f>IFERROR(VLOOKUP(Tabla1[[#This Row],[Código_Actividad]],[1]!Tabla2[[Código]:[Total de Acciones ]],15,FALSE),"")</f>
        <v/>
      </c>
      <c r="J628" s="148"/>
      <c r="K628" s="148" t="s">
        <v>758</v>
      </c>
      <c r="L628" s="148"/>
      <c r="M628" s="135" t="str">
        <f>IFERROR(VLOOKUP($L628,[6]Insumos!$C$2:$F$517,2,FALSE),"")</f>
        <v/>
      </c>
      <c r="N628" s="149"/>
      <c r="O628" s="137" t="str">
        <f>IFERROR(VLOOKUP($L628,[6]Insumos!$C$2:$F$517,3,FALSE),"")</f>
        <v/>
      </c>
      <c r="P628" s="138" t="e">
        <f>+Tabla1[[#This Row],[Precio Unitario]]*Tabla1[[#This Row],[Cantidad de Insumos]]</f>
        <v>#VALUE!</v>
      </c>
      <c r="Q628" s="137" t="str">
        <f>IFERROR(VLOOKUP($L628,[6]Insumos!$C$2:$F$517,4,FALSE),"")</f>
        <v/>
      </c>
      <c r="R628" s="135"/>
    </row>
    <row r="629" spans="2:18" x14ac:dyDescent="0.25">
      <c r="B629" s="131" t="str">
        <f>IF(Tabla1[[#This Row],[Código_Actividad]]="","",CONCATENATE(Tabla1[[#This Row],[POA]],".",Tabla1[[#This Row],[SRS]],".",Tabla1[[#This Row],[AREA]],".",Tabla1[[#This Row],[TIPO]]))</f>
        <v/>
      </c>
      <c r="C629" s="131" t="str">
        <f>IF(Tabla1[[#This Row],[Código_Actividad]]="","",'[1]Formulario PPGR1'!#REF!)</f>
        <v/>
      </c>
      <c r="D629" s="131" t="str">
        <f>IF(Tabla1[[#This Row],[Código_Actividad]]="","",'[1]Formulario PPGR1'!#REF!)</f>
        <v/>
      </c>
      <c r="E629" s="131" t="str">
        <f>IF(Tabla1[[#This Row],[Código_Actividad]]="","",'[1]Formulario PPGR1'!#REF!)</f>
        <v/>
      </c>
      <c r="F629" s="131" t="str">
        <f>IF(Tabla1[[#This Row],[Código_Actividad]]="","",'[1]Formulario PPGR1'!#REF!)</f>
        <v/>
      </c>
      <c r="G629" s="132"/>
      <c r="H629" s="133" t="str">
        <f>IFERROR(VLOOKUP(Tabla1[[#This Row],[Código_Actividad]],'[1]Formulario PPGR2'!$H$8:$I$1048576,2,FALSE),"")</f>
        <v/>
      </c>
      <c r="I629" s="134" t="str">
        <f>IFERROR(VLOOKUP(Tabla1[[#This Row],[Código_Actividad]],[1]!Tabla2[[Código]:[Total de Acciones ]],15,FALSE),"")</f>
        <v/>
      </c>
      <c r="J629" s="148"/>
      <c r="K629" s="148" t="s">
        <v>757</v>
      </c>
      <c r="L629" s="148"/>
      <c r="M629" s="135" t="str">
        <f>IFERROR(VLOOKUP($L629,[6]Insumos!$C$2:$F$517,2,FALSE),"")</f>
        <v/>
      </c>
      <c r="N629" s="149"/>
      <c r="O629" s="137" t="str">
        <f>IFERROR(VLOOKUP($L629,[6]Insumos!$C$2:$F$517,3,FALSE),"")</f>
        <v/>
      </c>
      <c r="P629" s="138" t="e">
        <f>+Tabla1[[#This Row],[Precio Unitario]]*Tabla1[[#This Row],[Cantidad de Insumos]]</f>
        <v>#VALUE!</v>
      </c>
      <c r="Q629" s="137" t="str">
        <f>IFERROR(VLOOKUP($L629,[6]Insumos!$C$2:$F$517,4,FALSE),"")</f>
        <v/>
      </c>
      <c r="R629" s="135"/>
    </row>
    <row r="630" spans="2:18" x14ac:dyDescent="0.25">
      <c r="B630" s="131" t="str">
        <f>IF(Tabla1[[#This Row],[Código_Actividad]]="","",CONCATENATE(Tabla1[[#This Row],[POA]],".",Tabla1[[#This Row],[SRS]],".",Tabla1[[#This Row],[AREA]],".",Tabla1[[#This Row],[TIPO]]))</f>
        <v/>
      </c>
      <c r="C630" s="131" t="str">
        <f>IF(Tabla1[[#This Row],[Código_Actividad]]="","",'[1]Formulario PPGR1'!#REF!)</f>
        <v/>
      </c>
      <c r="D630" s="131" t="str">
        <f>IF(Tabla1[[#This Row],[Código_Actividad]]="","",'[1]Formulario PPGR1'!#REF!)</f>
        <v/>
      </c>
      <c r="E630" s="131" t="str">
        <f>IF(Tabla1[[#This Row],[Código_Actividad]]="","",'[1]Formulario PPGR1'!#REF!)</f>
        <v/>
      </c>
      <c r="F630" s="131" t="str">
        <f>IF(Tabla1[[#This Row],[Código_Actividad]]="","",'[1]Formulario PPGR1'!#REF!)</f>
        <v/>
      </c>
      <c r="G630" s="132"/>
      <c r="H630" s="133" t="str">
        <f>IFERROR(VLOOKUP(Tabla1[[#This Row],[Código_Actividad]],'[1]Formulario PPGR2'!$H$8:$I$1048576,2,FALSE),"")</f>
        <v/>
      </c>
      <c r="I630" s="134" t="str">
        <f>IFERROR(VLOOKUP(Tabla1[[#This Row],[Código_Actividad]],[1]!Tabla2[[Código]:[Total de Acciones ]],15,FALSE),"")</f>
        <v/>
      </c>
      <c r="J630" s="148"/>
      <c r="K630" s="148" t="s">
        <v>759</v>
      </c>
      <c r="L630" s="148"/>
      <c r="M630" s="135" t="str">
        <f>IFERROR(VLOOKUP($L630,[6]Insumos!$C$2:$F$517,2,FALSE),"")</f>
        <v/>
      </c>
      <c r="N630" s="149"/>
      <c r="O630" s="137" t="str">
        <f>IFERROR(VLOOKUP($L630,[6]Insumos!$C$2:$F$517,3,FALSE),"")</f>
        <v/>
      </c>
      <c r="P630" s="138" t="e">
        <f>+Tabla1[[#This Row],[Precio Unitario]]*Tabla1[[#This Row],[Cantidad de Insumos]]</f>
        <v>#VALUE!</v>
      </c>
      <c r="Q630" s="137" t="str">
        <f>IFERROR(VLOOKUP($L630,[6]Insumos!$C$2:$F$517,4,FALSE),"")</f>
        <v/>
      </c>
      <c r="R630" s="135"/>
    </row>
    <row r="631" spans="2:18" x14ac:dyDescent="0.25">
      <c r="B631" s="131" t="str">
        <f>IF(Tabla1[[#This Row],[Código_Actividad]]="","",CONCATENATE(Tabla1[[#This Row],[POA]],".",Tabla1[[#This Row],[SRS]],".",Tabla1[[#This Row],[AREA]],".",Tabla1[[#This Row],[TIPO]]))</f>
        <v/>
      </c>
      <c r="C631" s="131" t="str">
        <f>IF(Tabla1[[#This Row],[Código_Actividad]]="","",'[1]Formulario PPGR1'!#REF!)</f>
        <v/>
      </c>
      <c r="D631" s="131" t="str">
        <f>IF(Tabla1[[#This Row],[Código_Actividad]]="","",'[1]Formulario PPGR1'!#REF!)</f>
        <v/>
      </c>
      <c r="E631" s="131" t="str">
        <f>IF(Tabla1[[#This Row],[Código_Actividad]]="","",'[1]Formulario PPGR1'!#REF!)</f>
        <v/>
      </c>
      <c r="F631" s="131" t="str">
        <f>IF(Tabla1[[#This Row],[Código_Actividad]]="","",'[1]Formulario PPGR1'!#REF!)</f>
        <v/>
      </c>
      <c r="G631" s="132"/>
      <c r="H631" s="133" t="str">
        <f>IFERROR(VLOOKUP(Tabla1[[#This Row],[Código_Actividad]],'[1]Formulario PPGR2'!$H$8:$I$1048576,2,FALSE),"")</f>
        <v/>
      </c>
      <c r="I631" s="134" t="str">
        <f>IFERROR(VLOOKUP(Tabla1[[#This Row],[Código_Actividad]],[1]!Tabla2[[Código]:[Total de Acciones ]],15,FALSE),"")</f>
        <v/>
      </c>
      <c r="J631" s="133"/>
      <c r="K631" s="133"/>
      <c r="L631" s="133"/>
      <c r="M631" s="135" t="str">
        <f>IFERROR(VLOOKUP($L631,[6]Insumos!$C$2:$F$517,2,FALSE),"")</f>
        <v/>
      </c>
      <c r="N631" s="142"/>
      <c r="O631" s="137" t="str">
        <f>IFERROR(VLOOKUP($L631,[6]Insumos!$C$2:$F$517,3,FALSE),"")</f>
        <v/>
      </c>
      <c r="P631" s="138" t="e">
        <f>+Tabla1[[#This Row],[Precio Unitario]]*Tabla1[[#This Row],[Cantidad de Insumos]]</f>
        <v>#VALUE!</v>
      </c>
      <c r="Q631" s="137" t="str">
        <f>IFERROR(VLOOKUP($L631,[6]Insumos!$C$2:$F$517,4,FALSE),"")</f>
        <v/>
      </c>
      <c r="R631" s="135"/>
    </row>
    <row r="632" spans="2:18" x14ac:dyDescent="0.25">
      <c r="B632" s="131" t="str">
        <f>IF(Tabla1[[#This Row],[Código_Actividad]]="","",CONCATENATE(Tabla1[[#This Row],[POA]],".",Tabla1[[#This Row],[SRS]],".",Tabla1[[#This Row],[AREA]],".",Tabla1[[#This Row],[TIPO]]))</f>
        <v/>
      </c>
      <c r="C632" s="131" t="str">
        <f>IF(Tabla1[[#This Row],[Código_Actividad]]="","",'[1]Formulario PPGR1'!#REF!)</f>
        <v/>
      </c>
      <c r="D632" s="131" t="str">
        <f>IF(Tabla1[[#This Row],[Código_Actividad]]="","",'[1]Formulario PPGR1'!#REF!)</f>
        <v/>
      </c>
      <c r="E632" s="131" t="str">
        <f>IF(Tabla1[[#This Row],[Código_Actividad]]="","",'[1]Formulario PPGR1'!#REF!)</f>
        <v/>
      </c>
      <c r="F632" s="131" t="str">
        <f>IF(Tabla1[[#This Row],[Código_Actividad]]="","",'[1]Formulario PPGR1'!#REF!)</f>
        <v/>
      </c>
      <c r="G632" s="132"/>
      <c r="H632" s="133" t="str">
        <f>IFERROR(VLOOKUP(Tabla1[[#This Row],[Código_Actividad]],'[1]Formulario PPGR2'!$H$8:$I$1048576,2,FALSE),"")</f>
        <v/>
      </c>
      <c r="I632" s="134" t="str">
        <f>IFERROR(VLOOKUP(Tabla1[[#This Row],[Código_Actividad]],[1]!Tabla2[[Código]:[Total de Acciones ]],15,FALSE),"")</f>
        <v/>
      </c>
      <c r="J632" s="133"/>
      <c r="K632" s="133" t="str">
        <f>IFERROR(VLOOKUP($J632,[7]LSIns!$B$5:$C$45,2,FALSE),"")</f>
        <v/>
      </c>
      <c r="L632" s="133"/>
      <c r="M632" s="135" t="str">
        <f>IFERROR(VLOOKUP($L632,[6]Insumos!$C$2:$F$517,2,FALSE),"")</f>
        <v/>
      </c>
      <c r="N632" s="142"/>
      <c r="O632" s="137" t="str">
        <f>IFERROR(VLOOKUP($L632,[6]Insumos!$C$2:$F$517,3,FALSE),"")</f>
        <v/>
      </c>
      <c r="P632" s="138" t="e">
        <f>+Tabla1[[#This Row],[Precio Unitario]]*Tabla1[[#This Row],[Cantidad de Insumos]]</f>
        <v>#VALUE!</v>
      </c>
      <c r="Q632" s="137" t="str">
        <f>IFERROR(VLOOKUP($L632,[6]Insumos!$C$2:$F$517,4,FALSE),"")</f>
        <v/>
      </c>
      <c r="R632" s="135"/>
    </row>
    <row r="633" spans="2:18" x14ac:dyDescent="0.25">
      <c r="B633" s="131" t="str">
        <f>IF(Tabla1[[#This Row],[Código_Actividad]]="","",CONCATENATE(Tabla1[[#This Row],[POA]],".",Tabla1[[#This Row],[SRS]],".",Tabla1[[#This Row],[AREA]],".",Tabla1[[#This Row],[TIPO]]))</f>
        <v/>
      </c>
      <c r="C633" s="131" t="str">
        <f>IF(Tabla1[[#This Row],[Código_Actividad]]="","",'[1]Formulario PPGR1'!#REF!)</f>
        <v/>
      </c>
      <c r="D633" s="131" t="str">
        <f>IF(Tabla1[[#This Row],[Código_Actividad]]="","",'[1]Formulario PPGR1'!#REF!)</f>
        <v/>
      </c>
      <c r="E633" s="131" t="str">
        <f>IF(Tabla1[[#This Row],[Código_Actividad]]="","",'[1]Formulario PPGR1'!#REF!)</f>
        <v/>
      </c>
      <c r="F633" s="131" t="str">
        <f>IF(Tabla1[[#This Row],[Código_Actividad]]="","",'[1]Formulario PPGR1'!#REF!)</f>
        <v/>
      </c>
      <c r="G633" s="132"/>
      <c r="H633" s="133" t="str">
        <f>IFERROR(VLOOKUP(Tabla1[[#This Row],[Código_Actividad]],'[1]Formulario PPGR2'!$H$8:$I$1048576,2,FALSE),"")</f>
        <v/>
      </c>
      <c r="I633" s="134" t="str">
        <f>IFERROR(VLOOKUP(Tabla1[[#This Row],[Código_Actividad]],[1]!Tabla2[[Código]:[Total de Acciones ]],15,FALSE),"")</f>
        <v/>
      </c>
      <c r="J633" s="148"/>
      <c r="K633" s="148" t="s">
        <v>757</v>
      </c>
      <c r="L633" s="148"/>
      <c r="M633" s="135" t="str">
        <f>IFERROR(VLOOKUP($L633,[6]Insumos!$C$2:$F$517,2,FALSE),"")</f>
        <v/>
      </c>
      <c r="N633" s="149"/>
      <c r="O633" s="137" t="str">
        <f>IFERROR(VLOOKUP($L633,[6]Insumos!$C$2:$F$517,3,FALSE),"")</f>
        <v/>
      </c>
      <c r="P633" s="138" t="e">
        <f>+Tabla1[[#This Row],[Precio Unitario]]*Tabla1[[#This Row],[Cantidad de Insumos]]</f>
        <v>#VALUE!</v>
      </c>
      <c r="Q633" s="137" t="str">
        <f>IFERROR(VLOOKUP($L633,[6]Insumos!$C$2:$F$517,4,FALSE),"")</f>
        <v/>
      </c>
      <c r="R633" s="135"/>
    </row>
    <row r="634" spans="2:18" x14ac:dyDescent="0.25">
      <c r="B634" s="131" t="str">
        <f>IF(Tabla1[[#This Row],[Código_Actividad]]="","",CONCATENATE(Tabla1[[#This Row],[POA]],".",Tabla1[[#This Row],[SRS]],".",Tabla1[[#This Row],[AREA]],".",Tabla1[[#This Row],[TIPO]]))</f>
        <v/>
      </c>
      <c r="C634" s="131" t="str">
        <f>IF(Tabla1[[#This Row],[Código_Actividad]]="","",'[1]Formulario PPGR1'!#REF!)</f>
        <v/>
      </c>
      <c r="D634" s="131" t="str">
        <f>IF(Tabla1[[#This Row],[Código_Actividad]]="","",'[1]Formulario PPGR1'!#REF!)</f>
        <v/>
      </c>
      <c r="E634" s="131" t="str">
        <f>IF(Tabla1[[#This Row],[Código_Actividad]]="","",'[1]Formulario PPGR1'!#REF!)</f>
        <v/>
      </c>
      <c r="F634" s="131" t="str">
        <f>IF(Tabla1[[#This Row],[Código_Actividad]]="","",'[1]Formulario PPGR1'!#REF!)</f>
        <v/>
      </c>
      <c r="G634" s="132"/>
      <c r="H634" s="133" t="str">
        <f>IFERROR(VLOOKUP(Tabla1[[#This Row],[Código_Actividad]],'[1]Formulario PPGR2'!$H$8:$I$1048576,2,FALSE),"")</f>
        <v/>
      </c>
      <c r="I634" s="134" t="str">
        <f>IFERROR(VLOOKUP(Tabla1[[#This Row],[Código_Actividad]],[1]!Tabla2[[Código]:[Total de Acciones ]],15,FALSE),"")</f>
        <v/>
      </c>
      <c r="J634" s="148"/>
      <c r="K634" s="148" t="s">
        <v>758</v>
      </c>
      <c r="L634" s="148"/>
      <c r="M634" s="135" t="str">
        <f>IFERROR(VLOOKUP($L634,[6]Insumos!$C$2:$F$517,2,FALSE),"")</f>
        <v/>
      </c>
      <c r="N634" s="149"/>
      <c r="O634" s="137" t="str">
        <f>IFERROR(VLOOKUP($L634,[6]Insumos!$C$2:$F$517,3,FALSE),"")</f>
        <v/>
      </c>
      <c r="P634" s="138" t="e">
        <f>+Tabla1[[#This Row],[Precio Unitario]]*Tabla1[[#This Row],[Cantidad de Insumos]]</f>
        <v>#VALUE!</v>
      </c>
      <c r="Q634" s="137" t="str">
        <f>IFERROR(VLOOKUP($L634,[6]Insumos!$C$2:$F$517,4,FALSE),"")</f>
        <v/>
      </c>
      <c r="R634" s="135"/>
    </row>
    <row r="635" spans="2:18" x14ac:dyDescent="0.25">
      <c r="B635" s="131" t="str">
        <f>IF(Tabla1[[#This Row],[Código_Actividad]]="","",CONCATENATE(Tabla1[[#This Row],[POA]],".",Tabla1[[#This Row],[SRS]],".",Tabla1[[#This Row],[AREA]],".",Tabla1[[#This Row],[TIPO]]))</f>
        <v/>
      </c>
      <c r="C635" s="131" t="str">
        <f>IF(Tabla1[[#This Row],[Código_Actividad]]="","",'[1]Formulario PPGR1'!#REF!)</f>
        <v/>
      </c>
      <c r="D635" s="131" t="str">
        <f>IF(Tabla1[[#This Row],[Código_Actividad]]="","",'[1]Formulario PPGR1'!#REF!)</f>
        <v/>
      </c>
      <c r="E635" s="131" t="str">
        <f>IF(Tabla1[[#This Row],[Código_Actividad]]="","",'[1]Formulario PPGR1'!#REF!)</f>
        <v/>
      </c>
      <c r="F635" s="131" t="str">
        <f>IF(Tabla1[[#This Row],[Código_Actividad]]="","",'[1]Formulario PPGR1'!#REF!)</f>
        <v/>
      </c>
      <c r="G635" s="132"/>
      <c r="H635" s="133" t="str">
        <f>IFERROR(VLOOKUP(Tabla1[[#This Row],[Código_Actividad]],'[1]Formulario PPGR2'!$H$8:$I$1048576,2,FALSE),"")</f>
        <v/>
      </c>
      <c r="I635" s="134" t="str">
        <f>IFERROR(VLOOKUP(Tabla1[[#This Row],[Código_Actividad]],[1]!Tabla2[[Código]:[Total de Acciones ]],15,FALSE),"")</f>
        <v/>
      </c>
      <c r="J635" s="148"/>
      <c r="K635" s="148" t="s">
        <v>757</v>
      </c>
      <c r="L635" s="148"/>
      <c r="M635" s="135" t="str">
        <f>IFERROR(VLOOKUP($L635,[6]Insumos!$C$2:$F$517,2,FALSE),"")</f>
        <v/>
      </c>
      <c r="N635" s="149"/>
      <c r="O635" s="137" t="str">
        <f>IFERROR(VLOOKUP($L635,[6]Insumos!$C$2:$F$517,3,FALSE),"")</f>
        <v/>
      </c>
      <c r="P635" s="138" t="e">
        <f>+Tabla1[[#This Row],[Precio Unitario]]*Tabla1[[#This Row],[Cantidad de Insumos]]</f>
        <v>#VALUE!</v>
      </c>
      <c r="Q635" s="137" t="str">
        <f>IFERROR(VLOOKUP($L635,[6]Insumos!$C$2:$F$517,4,FALSE),"")</f>
        <v/>
      </c>
      <c r="R635" s="135"/>
    </row>
    <row r="636" spans="2:18" x14ac:dyDescent="0.25">
      <c r="B636" s="131" t="str">
        <f>IF(Tabla1[[#This Row],[Código_Actividad]]="","",CONCATENATE(Tabla1[[#This Row],[POA]],".",Tabla1[[#This Row],[SRS]],".",Tabla1[[#This Row],[AREA]],".",Tabla1[[#This Row],[TIPO]]))</f>
        <v/>
      </c>
      <c r="C636" s="131" t="str">
        <f>IF(Tabla1[[#This Row],[Código_Actividad]]="","",'[1]Formulario PPGR1'!#REF!)</f>
        <v/>
      </c>
      <c r="D636" s="131" t="str">
        <f>IF(Tabla1[[#This Row],[Código_Actividad]]="","",'[1]Formulario PPGR1'!#REF!)</f>
        <v/>
      </c>
      <c r="E636" s="131" t="str">
        <f>IF(Tabla1[[#This Row],[Código_Actividad]]="","",'[1]Formulario PPGR1'!#REF!)</f>
        <v/>
      </c>
      <c r="F636" s="131" t="str">
        <f>IF(Tabla1[[#This Row],[Código_Actividad]]="","",'[1]Formulario PPGR1'!#REF!)</f>
        <v/>
      </c>
      <c r="G636" s="132"/>
      <c r="H636" s="133" t="str">
        <f>IFERROR(VLOOKUP(Tabla1[[#This Row],[Código_Actividad]],'[1]Formulario PPGR2'!$H$8:$I$1048576,2,FALSE),"")</f>
        <v/>
      </c>
      <c r="I636" s="134" t="str">
        <f>IFERROR(VLOOKUP(Tabla1[[#This Row],[Código_Actividad]],[1]!Tabla2[[Código]:[Total de Acciones ]],15,FALSE),"")</f>
        <v/>
      </c>
      <c r="J636" s="148"/>
      <c r="K636" s="148" t="s">
        <v>759</v>
      </c>
      <c r="L636" s="148"/>
      <c r="M636" s="135" t="str">
        <f>IFERROR(VLOOKUP($L636,[6]Insumos!$C$2:$F$517,2,FALSE),"")</f>
        <v/>
      </c>
      <c r="N636" s="149"/>
      <c r="O636" s="137" t="str">
        <f>IFERROR(VLOOKUP($L636,[6]Insumos!$C$2:$F$517,3,FALSE),"")</f>
        <v/>
      </c>
      <c r="P636" s="138" t="e">
        <f>+Tabla1[[#This Row],[Precio Unitario]]*Tabla1[[#This Row],[Cantidad de Insumos]]</f>
        <v>#VALUE!</v>
      </c>
      <c r="Q636" s="137" t="str">
        <f>IFERROR(VLOOKUP($L636,[6]Insumos!$C$2:$F$517,4,FALSE),"")</f>
        <v/>
      </c>
      <c r="R636" s="135"/>
    </row>
    <row r="637" spans="2:18" x14ac:dyDescent="0.25">
      <c r="B637" s="131" t="str">
        <f>IF(Tabla1[[#This Row],[Código_Actividad]]="","",CONCATENATE(Tabla1[[#This Row],[POA]],".",Tabla1[[#This Row],[SRS]],".",Tabla1[[#This Row],[AREA]],".",Tabla1[[#This Row],[TIPO]]))</f>
        <v/>
      </c>
      <c r="C637" s="131" t="str">
        <f>IF(Tabla1[[#This Row],[Código_Actividad]]="","",'[1]Formulario PPGR1'!#REF!)</f>
        <v/>
      </c>
      <c r="D637" s="131" t="str">
        <f>IF(Tabla1[[#This Row],[Código_Actividad]]="","",'[1]Formulario PPGR1'!#REF!)</f>
        <v/>
      </c>
      <c r="E637" s="131" t="str">
        <f>IF(Tabla1[[#This Row],[Código_Actividad]]="","",'[1]Formulario PPGR1'!#REF!)</f>
        <v/>
      </c>
      <c r="F637" s="131" t="str">
        <f>IF(Tabla1[[#This Row],[Código_Actividad]]="","",'[1]Formulario PPGR1'!#REF!)</f>
        <v/>
      </c>
      <c r="G637" s="132"/>
      <c r="H637" s="133" t="str">
        <f>IFERROR(VLOOKUP(Tabla1[[#This Row],[Código_Actividad]],'[1]Formulario PPGR2'!$H$8:$I$1048576,2,FALSE),"")</f>
        <v/>
      </c>
      <c r="I637" s="134" t="str">
        <f>IFERROR(VLOOKUP(Tabla1[[#This Row],[Código_Actividad]],[1]!Tabla2[[Código]:[Total de Acciones ]],15,FALSE),"")</f>
        <v/>
      </c>
      <c r="J637" s="133"/>
      <c r="K637" s="133"/>
      <c r="L637" s="133"/>
      <c r="M637" s="135" t="str">
        <f>IFERROR(VLOOKUP($L637,[6]Insumos!$C$2:$F$517,2,FALSE),"")</f>
        <v/>
      </c>
      <c r="N637" s="142"/>
      <c r="O637" s="137" t="str">
        <f>IFERROR(VLOOKUP($L637,[6]Insumos!$C$2:$F$517,3,FALSE),"")</f>
        <v/>
      </c>
      <c r="P637" s="138" t="e">
        <f>+Tabla1[[#This Row],[Precio Unitario]]*Tabla1[[#This Row],[Cantidad de Insumos]]</f>
        <v>#VALUE!</v>
      </c>
      <c r="Q637" s="137" t="str">
        <f>IFERROR(VLOOKUP($L637,[6]Insumos!$C$2:$F$517,4,FALSE),"")</f>
        <v/>
      </c>
      <c r="R637" s="135"/>
    </row>
    <row r="638" spans="2:18" x14ac:dyDescent="0.25">
      <c r="B638" s="131" t="str">
        <f>IF(Tabla1[[#This Row],[Código_Actividad]]="","",CONCATENATE(Tabla1[[#This Row],[POA]],".",Tabla1[[#This Row],[SRS]],".",Tabla1[[#This Row],[AREA]],".",Tabla1[[#This Row],[TIPO]]))</f>
        <v/>
      </c>
      <c r="C638" s="131" t="str">
        <f>IF(Tabla1[[#This Row],[Código_Actividad]]="","",'[1]Formulario PPGR1'!#REF!)</f>
        <v/>
      </c>
      <c r="D638" s="131" t="str">
        <f>IF(Tabla1[[#This Row],[Código_Actividad]]="","",'[1]Formulario PPGR1'!#REF!)</f>
        <v/>
      </c>
      <c r="E638" s="131" t="str">
        <f>IF(Tabla1[[#This Row],[Código_Actividad]]="","",'[1]Formulario PPGR1'!#REF!)</f>
        <v/>
      </c>
      <c r="F638" s="131" t="str">
        <f>IF(Tabla1[[#This Row],[Código_Actividad]]="","",'[1]Formulario PPGR1'!#REF!)</f>
        <v/>
      </c>
      <c r="G638" s="132"/>
      <c r="H638" s="133" t="str">
        <f>IFERROR(VLOOKUP(Tabla1[[#This Row],[Código_Actividad]],'[1]Formulario PPGR2'!$H$8:$I$1048576,2,FALSE),"")</f>
        <v/>
      </c>
      <c r="I638" s="134" t="str">
        <f>IFERROR(VLOOKUP(Tabla1[[#This Row],[Código_Actividad]],[1]!Tabla2[[Código]:[Total de Acciones ]],15,FALSE),"")</f>
        <v/>
      </c>
      <c r="J638" s="133"/>
      <c r="K638" s="133" t="str">
        <f>IFERROR(VLOOKUP($J638,[7]LSIns!$B$5:$C$45,2,FALSE),"")</f>
        <v/>
      </c>
      <c r="L638" s="133"/>
      <c r="M638" s="135" t="str">
        <f>IFERROR(VLOOKUP($L638,[6]Insumos!$C$2:$F$517,2,FALSE),"")</f>
        <v/>
      </c>
      <c r="N638" s="142"/>
      <c r="O638" s="137" t="str">
        <f>IFERROR(VLOOKUP($L638,[6]Insumos!$C$2:$F$517,3,FALSE),"")</f>
        <v/>
      </c>
      <c r="P638" s="138" t="e">
        <f>+Tabla1[[#This Row],[Precio Unitario]]*Tabla1[[#This Row],[Cantidad de Insumos]]</f>
        <v>#VALUE!</v>
      </c>
      <c r="Q638" s="137" t="str">
        <f>IFERROR(VLOOKUP($L638,[6]Insumos!$C$2:$F$517,4,FALSE),"")</f>
        <v/>
      </c>
      <c r="R638" s="135"/>
    </row>
    <row r="639" spans="2:18" x14ac:dyDescent="0.25">
      <c r="B639" s="131" t="str">
        <f>IF(Tabla1[[#This Row],[Código_Actividad]]="","",CONCATENATE(Tabla1[[#This Row],[POA]],".",Tabla1[[#This Row],[SRS]],".",Tabla1[[#This Row],[AREA]],".",Tabla1[[#This Row],[TIPO]]))</f>
        <v/>
      </c>
      <c r="C639" s="131" t="str">
        <f>IF(Tabla1[[#This Row],[Código_Actividad]]="","",'[1]Formulario PPGR1'!#REF!)</f>
        <v/>
      </c>
      <c r="D639" s="131" t="str">
        <f>IF(Tabla1[[#This Row],[Código_Actividad]]="","",'[1]Formulario PPGR1'!#REF!)</f>
        <v/>
      </c>
      <c r="E639" s="131" t="str">
        <f>IF(Tabla1[[#This Row],[Código_Actividad]]="","",'[1]Formulario PPGR1'!#REF!)</f>
        <v/>
      </c>
      <c r="F639" s="131" t="str">
        <f>IF(Tabla1[[#This Row],[Código_Actividad]]="","",'[1]Formulario PPGR1'!#REF!)</f>
        <v/>
      </c>
      <c r="G639" s="132"/>
      <c r="H639" s="133" t="str">
        <f>IFERROR(VLOOKUP(Tabla1[[#This Row],[Código_Actividad]],'[1]Formulario PPGR2'!$H$8:$I$1048576,2,FALSE),"")</f>
        <v/>
      </c>
      <c r="I639" s="134" t="str">
        <f>IFERROR(VLOOKUP(Tabla1[[#This Row],[Código_Actividad]],[1]!Tabla2[[Código]:[Total de Acciones ]],15,FALSE),"")</f>
        <v/>
      </c>
      <c r="J639" s="148"/>
      <c r="K639" s="148" t="s">
        <v>759</v>
      </c>
      <c r="L639" s="148"/>
      <c r="M639" s="135" t="str">
        <f>IFERROR(VLOOKUP($L639,[6]Insumos!$C$2:$F$517,2,FALSE),"")</f>
        <v/>
      </c>
      <c r="N639" s="149"/>
      <c r="O639" s="137" t="str">
        <f>IFERROR(VLOOKUP($L639,[6]Insumos!$C$2:$F$517,3,FALSE),"")</f>
        <v/>
      </c>
      <c r="P639" s="138" t="e">
        <f>+Tabla1[[#This Row],[Precio Unitario]]*Tabla1[[#This Row],[Cantidad de Insumos]]</f>
        <v>#VALUE!</v>
      </c>
      <c r="Q639" s="137" t="str">
        <f>IFERROR(VLOOKUP($L639,[6]Insumos!$C$2:$F$517,4,FALSE),"")</f>
        <v/>
      </c>
      <c r="R639" s="135"/>
    </row>
    <row r="640" spans="2:18" x14ac:dyDescent="0.25">
      <c r="B640" s="131" t="str">
        <f>IF(Tabla1[[#This Row],[Código_Actividad]]="","",CONCATENATE(Tabla1[[#This Row],[POA]],".",Tabla1[[#This Row],[SRS]],".",Tabla1[[#This Row],[AREA]],".",Tabla1[[#This Row],[TIPO]]))</f>
        <v/>
      </c>
      <c r="C640" s="131" t="str">
        <f>IF(Tabla1[[#This Row],[Código_Actividad]]="","",'[1]Formulario PPGR1'!#REF!)</f>
        <v/>
      </c>
      <c r="D640" s="131" t="str">
        <f>IF(Tabla1[[#This Row],[Código_Actividad]]="","",'[1]Formulario PPGR1'!#REF!)</f>
        <v/>
      </c>
      <c r="E640" s="131" t="str">
        <f>IF(Tabla1[[#This Row],[Código_Actividad]]="","",'[1]Formulario PPGR1'!#REF!)</f>
        <v/>
      </c>
      <c r="F640" s="131" t="str">
        <f>IF(Tabla1[[#This Row],[Código_Actividad]]="","",'[1]Formulario PPGR1'!#REF!)</f>
        <v/>
      </c>
      <c r="G640" s="132"/>
      <c r="H640" s="133" t="str">
        <f>IFERROR(VLOOKUP(Tabla1[[#This Row],[Código_Actividad]],'[1]Formulario PPGR2'!$H$8:$I$1048576,2,FALSE),"")</f>
        <v/>
      </c>
      <c r="I640" s="134" t="str">
        <f>IFERROR(VLOOKUP(Tabla1[[#This Row],[Código_Actividad]],[1]!Tabla2[[Código]:[Total de Acciones ]],15,FALSE),"")</f>
        <v/>
      </c>
      <c r="J640" s="148"/>
      <c r="K640" s="148" t="s">
        <v>757</v>
      </c>
      <c r="L640" s="148"/>
      <c r="M640" s="135" t="str">
        <f>IFERROR(VLOOKUP($L640,[6]Insumos!$C$2:$F$517,2,FALSE),"")</f>
        <v/>
      </c>
      <c r="N640" s="149"/>
      <c r="O640" s="137" t="str">
        <f>IFERROR(VLOOKUP($L640,[6]Insumos!$C$2:$F$517,3,FALSE),"")</f>
        <v/>
      </c>
      <c r="P640" s="138" t="e">
        <f>+Tabla1[[#This Row],[Precio Unitario]]*Tabla1[[#This Row],[Cantidad de Insumos]]</f>
        <v>#VALUE!</v>
      </c>
      <c r="Q640" s="137" t="str">
        <f>IFERROR(VLOOKUP($L640,[6]Insumos!$C$2:$F$517,4,FALSE),"")</f>
        <v/>
      </c>
      <c r="R640" s="135"/>
    </row>
    <row r="641" spans="2:18" x14ac:dyDescent="0.25">
      <c r="B641" s="131" t="str">
        <f>IF(Tabla1[[#This Row],[Código_Actividad]]="","",CONCATENATE(Tabla1[[#This Row],[POA]],".",Tabla1[[#This Row],[SRS]],".",Tabla1[[#This Row],[AREA]],".",Tabla1[[#This Row],[TIPO]]))</f>
        <v/>
      </c>
      <c r="C641" s="131" t="str">
        <f>IF(Tabla1[[#This Row],[Código_Actividad]]="","",'[1]Formulario PPGR1'!#REF!)</f>
        <v/>
      </c>
      <c r="D641" s="131" t="str">
        <f>IF(Tabla1[[#This Row],[Código_Actividad]]="","",'[1]Formulario PPGR1'!#REF!)</f>
        <v/>
      </c>
      <c r="E641" s="131" t="str">
        <f>IF(Tabla1[[#This Row],[Código_Actividad]]="","",'[1]Formulario PPGR1'!#REF!)</f>
        <v/>
      </c>
      <c r="F641" s="131" t="str">
        <f>IF(Tabla1[[#This Row],[Código_Actividad]]="","",'[1]Formulario PPGR1'!#REF!)</f>
        <v/>
      </c>
      <c r="G641" s="132"/>
      <c r="H641" s="133" t="str">
        <f>IFERROR(VLOOKUP(Tabla1[[#This Row],[Código_Actividad]],'[1]Formulario PPGR2'!$H$8:$I$1048576,2,FALSE),"")</f>
        <v/>
      </c>
      <c r="I641" s="134" t="str">
        <f>IFERROR(VLOOKUP(Tabla1[[#This Row],[Código_Actividad]],[1]!Tabla2[[Código]:[Total de Acciones ]],15,FALSE),"")</f>
        <v/>
      </c>
      <c r="J641" s="148"/>
      <c r="K641" s="148" t="s">
        <v>758</v>
      </c>
      <c r="L641" s="148"/>
      <c r="M641" s="135" t="str">
        <f>IFERROR(VLOOKUP($L641,[6]Insumos!$C$2:$F$517,2,FALSE),"")</f>
        <v/>
      </c>
      <c r="N641" s="149"/>
      <c r="O641" s="137" t="str">
        <f>IFERROR(VLOOKUP($L641,[6]Insumos!$C$2:$F$517,3,FALSE),"")</f>
        <v/>
      </c>
      <c r="P641" s="138" t="e">
        <f>+Tabla1[[#This Row],[Precio Unitario]]*Tabla1[[#This Row],[Cantidad de Insumos]]</f>
        <v>#VALUE!</v>
      </c>
      <c r="Q641" s="137" t="str">
        <f>IFERROR(VLOOKUP($L641,[6]Insumos!$C$2:$F$517,4,FALSE),"")</f>
        <v/>
      </c>
      <c r="R641" s="135"/>
    </row>
    <row r="642" spans="2:18" x14ac:dyDescent="0.25">
      <c r="B642" s="131" t="str">
        <f>IF(Tabla1[[#This Row],[Código_Actividad]]="","",CONCATENATE(Tabla1[[#This Row],[POA]],".",Tabla1[[#This Row],[SRS]],".",Tabla1[[#This Row],[AREA]],".",Tabla1[[#This Row],[TIPO]]))</f>
        <v/>
      </c>
      <c r="C642" s="131" t="str">
        <f>IF(Tabla1[[#This Row],[Código_Actividad]]="","",'[1]Formulario PPGR1'!#REF!)</f>
        <v/>
      </c>
      <c r="D642" s="131" t="str">
        <f>IF(Tabla1[[#This Row],[Código_Actividad]]="","",'[1]Formulario PPGR1'!#REF!)</f>
        <v/>
      </c>
      <c r="E642" s="131" t="str">
        <f>IF(Tabla1[[#This Row],[Código_Actividad]]="","",'[1]Formulario PPGR1'!#REF!)</f>
        <v/>
      </c>
      <c r="F642" s="131" t="str">
        <f>IF(Tabla1[[#This Row],[Código_Actividad]]="","",'[1]Formulario PPGR1'!#REF!)</f>
        <v/>
      </c>
      <c r="G642" s="132"/>
      <c r="H642" s="133" t="str">
        <f>IFERROR(VLOOKUP(Tabla1[[#This Row],[Código_Actividad]],'[1]Formulario PPGR2'!$H$8:$I$1048576,2,FALSE),"")</f>
        <v/>
      </c>
      <c r="I642" s="134" t="str">
        <f>IFERROR(VLOOKUP(Tabla1[[#This Row],[Código_Actividad]],[1]!Tabla2[[Código]:[Total de Acciones ]],15,FALSE),"")</f>
        <v/>
      </c>
      <c r="J642" s="148"/>
      <c r="K642" s="148" t="s">
        <v>757</v>
      </c>
      <c r="L642" s="148"/>
      <c r="M642" s="135" t="str">
        <f>IFERROR(VLOOKUP($L642,[6]Insumos!$C$2:$F$517,2,FALSE),"")</f>
        <v/>
      </c>
      <c r="N642" s="149"/>
      <c r="O642" s="137" t="str">
        <f>IFERROR(VLOOKUP($L642,[6]Insumos!$C$2:$F$517,3,FALSE),"")</f>
        <v/>
      </c>
      <c r="P642" s="138" t="e">
        <f>+Tabla1[[#This Row],[Precio Unitario]]*Tabla1[[#This Row],[Cantidad de Insumos]]</f>
        <v>#VALUE!</v>
      </c>
      <c r="Q642" s="137" t="str">
        <f>IFERROR(VLOOKUP($L642,[6]Insumos!$C$2:$F$517,4,FALSE),"")</f>
        <v/>
      </c>
      <c r="R642" s="135"/>
    </row>
    <row r="643" spans="2:18" x14ac:dyDescent="0.25">
      <c r="B643" s="131" t="str">
        <f>IF(Tabla1[[#This Row],[Código_Actividad]]="","",CONCATENATE(Tabla1[[#This Row],[POA]],".",Tabla1[[#This Row],[SRS]],".",Tabla1[[#This Row],[AREA]],".",Tabla1[[#This Row],[TIPO]]))</f>
        <v/>
      </c>
      <c r="C643" s="131" t="str">
        <f>IF(Tabla1[[#This Row],[Código_Actividad]]="","",'[1]Formulario PPGR1'!#REF!)</f>
        <v/>
      </c>
      <c r="D643" s="131" t="str">
        <f>IF(Tabla1[[#This Row],[Código_Actividad]]="","",'[1]Formulario PPGR1'!#REF!)</f>
        <v/>
      </c>
      <c r="E643" s="131" t="str">
        <f>IF(Tabla1[[#This Row],[Código_Actividad]]="","",'[1]Formulario PPGR1'!#REF!)</f>
        <v/>
      </c>
      <c r="F643" s="131" t="str">
        <f>IF(Tabla1[[#This Row],[Código_Actividad]]="","",'[1]Formulario PPGR1'!#REF!)</f>
        <v/>
      </c>
      <c r="G643" s="132"/>
      <c r="H643" s="133" t="str">
        <f>IFERROR(VLOOKUP(Tabla1[[#This Row],[Código_Actividad]],'[1]Formulario PPGR2'!$H$8:$I$1048576,2,FALSE),"")</f>
        <v/>
      </c>
      <c r="I643" s="134" t="str">
        <f>IFERROR(VLOOKUP(Tabla1[[#This Row],[Código_Actividad]],[1]!Tabla2[[Código]:[Total de Acciones ]],15,FALSE),"")</f>
        <v/>
      </c>
      <c r="J643" s="148"/>
      <c r="K643" s="148" t="s">
        <v>759</v>
      </c>
      <c r="L643" s="148"/>
      <c r="M643" s="135" t="str">
        <f>IFERROR(VLOOKUP($L643,[6]Insumos!$C$2:$F$517,2,FALSE),"")</f>
        <v/>
      </c>
      <c r="N643" s="149"/>
      <c r="O643" s="137" t="str">
        <f>IFERROR(VLOOKUP($L643,[6]Insumos!$C$2:$F$517,3,FALSE),"")</f>
        <v/>
      </c>
      <c r="P643" s="138" t="e">
        <f>+Tabla1[[#This Row],[Precio Unitario]]*Tabla1[[#This Row],[Cantidad de Insumos]]</f>
        <v>#VALUE!</v>
      </c>
      <c r="Q643" s="137" t="str">
        <f>IFERROR(VLOOKUP($L643,[6]Insumos!$C$2:$F$517,4,FALSE),"")</f>
        <v/>
      </c>
      <c r="R643" s="135"/>
    </row>
    <row r="644" spans="2:18" x14ac:dyDescent="0.25">
      <c r="B644" s="131" t="str">
        <f>IF(Tabla1[[#This Row],[Código_Actividad]]="","",CONCATENATE(Tabla1[[#This Row],[POA]],".",Tabla1[[#This Row],[SRS]],".",Tabla1[[#This Row],[AREA]],".",Tabla1[[#This Row],[TIPO]]))</f>
        <v/>
      </c>
      <c r="C644" s="131" t="str">
        <f>IF(Tabla1[[#This Row],[Código_Actividad]]="","",'[1]Formulario PPGR1'!#REF!)</f>
        <v/>
      </c>
      <c r="D644" s="131" t="str">
        <f>IF(Tabla1[[#This Row],[Código_Actividad]]="","",'[1]Formulario PPGR1'!#REF!)</f>
        <v/>
      </c>
      <c r="E644" s="131" t="str">
        <f>IF(Tabla1[[#This Row],[Código_Actividad]]="","",'[1]Formulario PPGR1'!#REF!)</f>
        <v/>
      </c>
      <c r="F644" s="131" t="str">
        <f>IF(Tabla1[[#This Row],[Código_Actividad]]="","",'[1]Formulario PPGR1'!#REF!)</f>
        <v/>
      </c>
      <c r="G644" s="132"/>
      <c r="H644" s="133" t="str">
        <f>IFERROR(VLOOKUP(Tabla1[[#This Row],[Código_Actividad]],'[1]Formulario PPGR2'!$H$8:$I$1048576,2,FALSE),"")</f>
        <v/>
      </c>
      <c r="I644" s="134" t="str">
        <f>IFERROR(VLOOKUP(Tabla1[[#This Row],[Código_Actividad]],[1]!Tabla2[[Código]:[Total de Acciones ]],15,FALSE),"")</f>
        <v/>
      </c>
      <c r="J644" s="133"/>
      <c r="K644" s="133"/>
      <c r="L644" s="133"/>
      <c r="M644" s="135" t="str">
        <f>IFERROR(VLOOKUP($L644,[6]Insumos!$C$2:$F$517,2,FALSE),"")</f>
        <v/>
      </c>
      <c r="N644" s="142"/>
      <c r="O644" s="137" t="str">
        <f>IFERROR(VLOOKUP($L644,[6]Insumos!$C$2:$F$517,3,FALSE),"")</f>
        <v/>
      </c>
      <c r="P644" s="138" t="e">
        <f>+Tabla1[[#This Row],[Precio Unitario]]*Tabla1[[#This Row],[Cantidad de Insumos]]</f>
        <v>#VALUE!</v>
      </c>
      <c r="Q644" s="137" t="str">
        <f>IFERROR(VLOOKUP($L644,[6]Insumos!$C$2:$F$517,4,FALSE),"")</f>
        <v/>
      </c>
      <c r="R644" s="135"/>
    </row>
    <row r="645" spans="2:18" x14ac:dyDescent="0.25">
      <c r="B645" s="131" t="str">
        <f>IF(Tabla1[[#This Row],[Código_Actividad]]="","",CONCATENATE(Tabla1[[#This Row],[POA]],".",Tabla1[[#This Row],[SRS]],".",Tabla1[[#This Row],[AREA]],".",Tabla1[[#This Row],[TIPO]]))</f>
        <v/>
      </c>
      <c r="C645" s="131" t="str">
        <f>IF(Tabla1[[#This Row],[Código_Actividad]]="","",'[1]Formulario PPGR1'!#REF!)</f>
        <v/>
      </c>
      <c r="D645" s="131" t="str">
        <f>IF(Tabla1[[#This Row],[Código_Actividad]]="","",'[1]Formulario PPGR1'!#REF!)</f>
        <v/>
      </c>
      <c r="E645" s="131" t="str">
        <f>IF(Tabla1[[#This Row],[Código_Actividad]]="","",'[1]Formulario PPGR1'!#REF!)</f>
        <v/>
      </c>
      <c r="F645" s="131" t="str">
        <f>IF(Tabla1[[#This Row],[Código_Actividad]]="","",'[1]Formulario PPGR1'!#REF!)</f>
        <v/>
      </c>
      <c r="G645" s="132"/>
      <c r="H645" s="133" t="str">
        <f>IFERROR(VLOOKUP(Tabla1[[#This Row],[Código_Actividad]],'[1]Formulario PPGR2'!$H$8:$I$1048576,2,FALSE),"")</f>
        <v/>
      </c>
      <c r="I645" s="134" t="str">
        <f>IFERROR(VLOOKUP(Tabla1[[#This Row],[Código_Actividad]],[1]!Tabla2[[Código]:[Total de Acciones ]],15,FALSE),"")</f>
        <v/>
      </c>
      <c r="J645" s="133"/>
      <c r="K645" s="133" t="str">
        <f>IFERROR(VLOOKUP($J645,[7]LSIns!$B$5:$C$45,2,FALSE),"")</f>
        <v/>
      </c>
      <c r="L645" s="133"/>
      <c r="M645" s="135" t="str">
        <f>IFERROR(VLOOKUP($L645,[6]Insumos!$C$2:$F$517,2,FALSE),"")</f>
        <v/>
      </c>
      <c r="N645" s="142"/>
      <c r="O645" s="137" t="str">
        <f>IFERROR(VLOOKUP($L645,[6]Insumos!$C$2:$F$517,3,FALSE),"")</f>
        <v/>
      </c>
      <c r="P645" s="138" t="e">
        <f>+Tabla1[[#This Row],[Precio Unitario]]*Tabla1[[#This Row],[Cantidad de Insumos]]</f>
        <v>#VALUE!</v>
      </c>
      <c r="Q645" s="137" t="str">
        <f>IFERROR(VLOOKUP($L645,[6]Insumos!$C$2:$F$517,4,FALSE),"")</f>
        <v/>
      </c>
      <c r="R645" s="135"/>
    </row>
    <row r="646" spans="2:18" x14ac:dyDescent="0.25">
      <c r="B646" s="131" t="str">
        <f>IF(Tabla1[[#This Row],[Código_Actividad]]="","",CONCATENATE(Tabla1[[#This Row],[POA]],".",Tabla1[[#This Row],[SRS]],".",Tabla1[[#This Row],[AREA]],".",Tabla1[[#This Row],[TIPO]]))</f>
        <v/>
      </c>
      <c r="C646" s="131" t="str">
        <f>IF(Tabla1[[#This Row],[Código_Actividad]]="","",'[1]Formulario PPGR1'!#REF!)</f>
        <v/>
      </c>
      <c r="D646" s="131" t="str">
        <f>IF(Tabla1[[#This Row],[Código_Actividad]]="","",'[1]Formulario PPGR1'!#REF!)</f>
        <v/>
      </c>
      <c r="E646" s="131" t="str">
        <f>IF(Tabla1[[#This Row],[Código_Actividad]]="","",'[1]Formulario PPGR1'!#REF!)</f>
        <v/>
      </c>
      <c r="F646" s="131" t="str">
        <f>IF(Tabla1[[#This Row],[Código_Actividad]]="","",'[1]Formulario PPGR1'!#REF!)</f>
        <v/>
      </c>
      <c r="G646" s="132"/>
      <c r="H646" s="133" t="str">
        <f>IFERROR(VLOOKUP(Tabla1[[#This Row],[Código_Actividad]],'[1]Formulario PPGR2'!$H$8:$I$1048576,2,FALSE),"")</f>
        <v/>
      </c>
      <c r="I646" s="134" t="str">
        <f>IFERROR(VLOOKUP(Tabla1[[#This Row],[Código_Actividad]],[1]!Tabla2[[Código]:[Total de Acciones ]],15,FALSE),"")</f>
        <v/>
      </c>
      <c r="J646" s="133"/>
      <c r="K646" s="133"/>
      <c r="L646" s="133"/>
      <c r="M646" s="135" t="str">
        <f>IFERROR(VLOOKUP($L646,[6]Insumos!$C$2:$F$517,2,FALSE),"")</f>
        <v/>
      </c>
      <c r="N646" s="142"/>
      <c r="O646" s="137" t="str">
        <f>IFERROR(VLOOKUP($L646,[6]Insumos!$C$2:$F$517,3,FALSE),"")</f>
        <v/>
      </c>
      <c r="P646" s="138" t="e">
        <f>+Tabla1[[#This Row],[Precio Unitario]]*Tabla1[[#This Row],[Cantidad de Insumos]]</f>
        <v>#VALUE!</v>
      </c>
      <c r="Q646" s="137" t="str">
        <f>IFERROR(VLOOKUP($L646,[6]Insumos!$C$2:$F$517,4,FALSE),"")</f>
        <v/>
      </c>
      <c r="R646" s="135"/>
    </row>
    <row r="647" spans="2:18" x14ac:dyDescent="0.25">
      <c r="B647" s="131" t="str">
        <f>IF(Tabla1[[#This Row],[Código_Actividad]]="","",CONCATENATE(Tabla1[[#This Row],[POA]],".",Tabla1[[#This Row],[SRS]],".",Tabla1[[#This Row],[AREA]],".",Tabla1[[#This Row],[TIPO]]))</f>
        <v/>
      </c>
      <c r="C647" s="131" t="str">
        <f>IF(Tabla1[[#This Row],[Código_Actividad]]="","",'[1]Formulario PPGR1'!#REF!)</f>
        <v/>
      </c>
      <c r="D647" s="131" t="str">
        <f>IF(Tabla1[[#This Row],[Código_Actividad]]="","",'[1]Formulario PPGR1'!#REF!)</f>
        <v/>
      </c>
      <c r="E647" s="131" t="str">
        <f>IF(Tabla1[[#This Row],[Código_Actividad]]="","",'[1]Formulario PPGR1'!#REF!)</f>
        <v/>
      </c>
      <c r="F647" s="131" t="str">
        <f>IF(Tabla1[[#This Row],[Código_Actividad]]="","",'[1]Formulario PPGR1'!#REF!)</f>
        <v/>
      </c>
      <c r="G647" s="132"/>
      <c r="H647" s="133" t="str">
        <f>IFERROR(VLOOKUP(Tabla1[[#This Row],[Código_Actividad]],'[1]Formulario PPGR2'!$H$8:$I$1048576,2,FALSE),"")</f>
        <v/>
      </c>
      <c r="I647" s="134" t="str">
        <f>IFERROR(VLOOKUP(Tabla1[[#This Row],[Código_Actividad]],[1]!Tabla2[[Código]:[Total de Acciones ]],15,FALSE),"")</f>
        <v/>
      </c>
      <c r="J647" s="133"/>
      <c r="K647" s="133"/>
      <c r="L647" s="133"/>
      <c r="M647" s="135" t="str">
        <f>IFERROR(VLOOKUP($L647,[6]Insumos!$C$2:$F$517,2,FALSE),"")</f>
        <v/>
      </c>
      <c r="N647" s="142"/>
      <c r="O647" s="137" t="str">
        <f>IFERROR(VLOOKUP($L647,[6]Insumos!$C$2:$F$517,3,FALSE),"")</f>
        <v/>
      </c>
      <c r="P647" s="138" t="e">
        <f>+Tabla1[[#This Row],[Precio Unitario]]*Tabla1[[#This Row],[Cantidad de Insumos]]</f>
        <v>#VALUE!</v>
      </c>
      <c r="Q647" s="137" t="str">
        <f>IFERROR(VLOOKUP($L647,[6]Insumos!$C$2:$F$517,4,FALSE),"")</f>
        <v/>
      </c>
      <c r="R647" s="135"/>
    </row>
    <row r="648" spans="2:18" x14ac:dyDescent="0.25">
      <c r="B648" s="131" t="str">
        <f>IF(Tabla1[[#This Row],[Código_Actividad]]="","",CONCATENATE(Tabla1[[#This Row],[POA]],".",Tabla1[[#This Row],[SRS]],".",Tabla1[[#This Row],[AREA]],".",Tabla1[[#This Row],[TIPO]]))</f>
        <v/>
      </c>
      <c r="C648" s="131" t="str">
        <f>IF(Tabla1[[#This Row],[Código_Actividad]]="","",'[1]Formulario PPGR1'!#REF!)</f>
        <v/>
      </c>
      <c r="D648" s="131" t="str">
        <f>IF(Tabla1[[#This Row],[Código_Actividad]]="","",'[1]Formulario PPGR1'!#REF!)</f>
        <v/>
      </c>
      <c r="E648" s="131" t="str">
        <f>IF(Tabla1[[#This Row],[Código_Actividad]]="","",'[1]Formulario PPGR1'!#REF!)</f>
        <v/>
      </c>
      <c r="F648" s="131" t="str">
        <f>IF(Tabla1[[#This Row],[Código_Actividad]]="","",'[1]Formulario PPGR1'!#REF!)</f>
        <v/>
      </c>
      <c r="G648" s="132"/>
      <c r="H648" s="133" t="str">
        <f>IFERROR(VLOOKUP(Tabla1[[#This Row],[Código_Actividad]],'[1]Formulario PPGR2'!$H$8:$I$1048576,2,FALSE),"")</f>
        <v/>
      </c>
      <c r="I648" s="134" t="str">
        <f>IFERROR(VLOOKUP(Tabla1[[#This Row],[Código_Actividad]],[1]!Tabla2[[Código]:[Total de Acciones ]],15,FALSE),"")</f>
        <v/>
      </c>
      <c r="J648" s="133"/>
      <c r="K648" s="133" t="str">
        <f>IFERROR(VLOOKUP($J648,[7]LSIns!$B$5:$C$45,2,FALSE),"")</f>
        <v/>
      </c>
      <c r="L648" s="133"/>
      <c r="M648" s="135" t="str">
        <f>IFERROR(VLOOKUP($L648,[6]Insumos!$C$2:$F$517,2,FALSE),"")</f>
        <v/>
      </c>
      <c r="N648" s="142"/>
      <c r="O648" s="137" t="str">
        <f>IFERROR(VLOOKUP($L648,[6]Insumos!$C$2:$F$517,3,FALSE),"")</f>
        <v/>
      </c>
      <c r="P648" s="138" t="e">
        <f>+Tabla1[[#This Row],[Precio Unitario]]*Tabla1[[#This Row],[Cantidad de Insumos]]</f>
        <v>#VALUE!</v>
      </c>
      <c r="Q648" s="137" t="str">
        <f>IFERROR(VLOOKUP($L648,[6]Insumos!$C$2:$F$517,4,FALSE),"")</f>
        <v/>
      </c>
      <c r="R648" s="135"/>
    </row>
    <row r="649" spans="2:18" x14ac:dyDescent="0.25">
      <c r="B649" s="131" t="str">
        <f>IF(Tabla1[[#This Row],[Código_Actividad]]="","",CONCATENATE(Tabla1[[#This Row],[POA]],".",Tabla1[[#This Row],[SRS]],".",Tabla1[[#This Row],[AREA]],".",Tabla1[[#This Row],[TIPO]]))</f>
        <v/>
      </c>
      <c r="C649" s="131" t="str">
        <f>IF(Tabla1[[#This Row],[Código_Actividad]]="","",'[1]Formulario PPGR1'!#REF!)</f>
        <v/>
      </c>
      <c r="D649" s="131" t="str">
        <f>IF(Tabla1[[#This Row],[Código_Actividad]]="","",'[1]Formulario PPGR1'!#REF!)</f>
        <v/>
      </c>
      <c r="E649" s="131" t="str">
        <f>IF(Tabla1[[#This Row],[Código_Actividad]]="","",'[1]Formulario PPGR1'!#REF!)</f>
        <v/>
      </c>
      <c r="F649" s="131" t="str">
        <f>IF(Tabla1[[#This Row],[Código_Actividad]]="","",'[1]Formulario PPGR1'!#REF!)</f>
        <v/>
      </c>
      <c r="G649" s="132"/>
      <c r="H649" s="133" t="str">
        <f>IFERROR(VLOOKUP(Tabla1[[#This Row],[Código_Actividad]],'[1]Formulario PPGR2'!$H$8:$I$1048576,2,FALSE),"")</f>
        <v/>
      </c>
      <c r="I649" s="134" t="str">
        <f>IFERROR(VLOOKUP(Tabla1[[#This Row],[Código_Actividad]],[1]!Tabla2[[Código]:[Total de Acciones ]],15,FALSE),"")</f>
        <v/>
      </c>
      <c r="J649" s="133"/>
      <c r="K649" s="133"/>
      <c r="L649" s="133"/>
      <c r="M649" s="135" t="str">
        <f>IFERROR(VLOOKUP($L649,[6]Insumos!$C$2:$F$517,2,FALSE),"")</f>
        <v/>
      </c>
      <c r="N649" s="142"/>
      <c r="O649" s="137" t="str">
        <f>IFERROR(VLOOKUP($L649,[6]Insumos!$C$2:$F$517,3,FALSE),"")</f>
        <v/>
      </c>
      <c r="P649" s="138" t="e">
        <f>+Tabla1[[#This Row],[Precio Unitario]]*Tabla1[[#This Row],[Cantidad de Insumos]]</f>
        <v>#VALUE!</v>
      </c>
      <c r="Q649" s="137" t="str">
        <f>IFERROR(VLOOKUP($L649,[6]Insumos!$C$2:$F$517,4,FALSE),"")</f>
        <v/>
      </c>
      <c r="R649" s="135"/>
    </row>
    <row r="650" spans="2:18" x14ac:dyDescent="0.25">
      <c r="B650" s="131" t="str">
        <f>IF(Tabla1[[#This Row],[Código_Actividad]]="","",CONCATENATE(Tabla1[[#This Row],[POA]],".",Tabla1[[#This Row],[SRS]],".",Tabla1[[#This Row],[AREA]],".",Tabla1[[#This Row],[TIPO]]))</f>
        <v/>
      </c>
      <c r="C650" s="131" t="str">
        <f>IF(Tabla1[[#This Row],[Código_Actividad]]="","",'[1]Formulario PPGR1'!#REF!)</f>
        <v/>
      </c>
      <c r="D650" s="131" t="str">
        <f>IF(Tabla1[[#This Row],[Código_Actividad]]="","",'[1]Formulario PPGR1'!#REF!)</f>
        <v/>
      </c>
      <c r="E650" s="131" t="str">
        <f>IF(Tabla1[[#This Row],[Código_Actividad]]="","",'[1]Formulario PPGR1'!#REF!)</f>
        <v/>
      </c>
      <c r="F650" s="131" t="str">
        <f>IF(Tabla1[[#This Row],[Código_Actividad]]="","",'[1]Formulario PPGR1'!#REF!)</f>
        <v/>
      </c>
      <c r="G650" s="132"/>
      <c r="H650" s="133" t="str">
        <f>IFERROR(VLOOKUP(Tabla1[[#This Row],[Código_Actividad]],'[1]Formulario PPGR2'!$H$8:$I$1048576,2,FALSE),"")</f>
        <v/>
      </c>
      <c r="I650" s="134" t="str">
        <f>IFERROR(VLOOKUP(Tabla1[[#This Row],[Código_Actividad]],[1]!Tabla2[[Código]:[Total de Acciones ]],15,FALSE),"")</f>
        <v/>
      </c>
      <c r="J650" s="133"/>
      <c r="K650" s="133"/>
      <c r="L650" s="133"/>
      <c r="M650" s="135" t="str">
        <f>IFERROR(VLOOKUP($L650,[6]Insumos!$C$2:$F$517,2,FALSE),"")</f>
        <v/>
      </c>
      <c r="N650" s="142"/>
      <c r="O650" s="137" t="str">
        <f>IFERROR(VLOOKUP($L650,[6]Insumos!$C$2:$F$517,3,FALSE),"")</f>
        <v/>
      </c>
      <c r="P650" s="138" t="e">
        <f>+Tabla1[[#This Row],[Precio Unitario]]*Tabla1[[#This Row],[Cantidad de Insumos]]</f>
        <v>#VALUE!</v>
      </c>
      <c r="Q650" s="137" t="str">
        <f>IFERROR(VLOOKUP($L650,[6]Insumos!$C$2:$F$517,4,FALSE),"")</f>
        <v/>
      </c>
      <c r="R650" s="135"/>
    </row>
    <row r="651" spans="2:18" x14ac:dyDescent="0.25">
      <c r="B651" s="131" t="str">
        <f>IF(Tabla1[[#This Row],[Código_Actividad]]="","",CONCATENATE(Tabla1[[#This Row],[POA]],".",Tabla1[[#This Row],[SRS]],".",Tabla1[[#This Row],[AREA]],".",Tabla1[[#This Row],[TIPO]]))</f>
        <v/>
      </c>
      <c r="C651" s="131" t="str">
        <f>IF(Tabla1[[#This Row],[Código_Actividad]]="","",'[1]Formulario PPGR1'!#REF!)</f>
        <v/>
      </c>
      <c r="D651" s="131" t="str">
        <f>IF(Tabla1[[#This Row],[Código_Actividad]]="","",'[1]Formulario PPGR1'!#REF!)</f>
        <v/>
      </c>
      <c r="E651" s="131" t="str">
        <f>IF(Tabla1[[#This Row],[Código_Actividad]]="","",'[1]Formulario PPGR1'!#REF!)</f>
        <v/>
      </c>
      <c r="F651" s="131" t="str">
        <f>IF(Tabla1[[#This Row],[Código_Actividad]]="","",'[1]Formulario PPGR1'!#REF!)</f>
        <v/>
      </c>
      <c r="G651" s="132"/>
      <c r="H651" s="133" t="str">
        <f>IFERROR(VLOOKUP(Tabla1[[#This Row],[Código_Actividad]],'[1]Formulario PPGR2'!$H$8:$I$1048576,2,FALSE),"")</f>
        <v/>
      </c>
      <c r="I651" s="134" t="str">
        <f>IFERROR(VLOOKUP(Tabla1[[#This Row],[Código_Actividad]],[1]!Tabla2[[Código]:[Total de Acciones ]],15,FALSE),"")</f>
        <v/>
      </c>
      <c r="J651" s="133"/>
      <c r="K651" s="133" t="str">
        <f>IFERROR(VLOOKUP($J651,[7]LSIns!$B$5:$C$45,2,FALSE),"")</f>
        <v/>
      </c>
      <c r="L651" s="133"/>
      <c r="M651" s="135" t="str">
        <f>IFERROR(VLOOKUP($L651,[6]Insumos!$C$2:$F$517,2,FALSE),"")</f>
        <v/>
      </c>
      <c r="N651" s="142"/>
      <c r="O651" s="137" t="str">
        <f>IFERROR(VLOOKUP($L651,[6]Insumos!$C$2:$F$517,3,FALSE),"")</f>
        <v/>
      </c>
      <c r="P651" s="138" t="e">
        <f>+Tabla1[[#This Row],[Precio Unitario]]*Tabla1[[#This Row],[Cantidad de Insumos]]</f>
        <v>#VALUE!</v>
      </c>
      <c r="Q651" s="137" t="str">
        <f>IFERROR(VLOOKUP($L651,[6]Insumos!$C$2:$F$517,4,FALSE),"")</f>
        <v/>
      </c>
      <c r="R651" s="135"/>
    </row>
    <row r="652" spans="2:18" x14ac:dyDescent="0.25">
      <c r="B652" s="131" t="str">
        <f>IF(Tabla1[[#This Row],[Código_Actividad]]="","",CONCATENATE(Tabla1[[#This Row],[POA]],".",Tabla1[[#This Row],[SRS]],".",Tabla1[[#This Row],[AREA]],".",Tabla1[[#This Row],[TIPO]]))</f>
        <v/>
      </c>
      <c r="C652" s="131" t="str">
        <f>IF(Tabla1[[#This Row],[Código_Actividad]]="","",'[1]Formulario PPGR1'!#REF!)</f>
        <v/>
      </c>
      <c r="D652" s="131" t="str">
        <f>IF(Tabla1[[#This Row],[Código_Actividad]]="","",'[1]Formulario PPGR1'!#REF!)</f>
        <v/>
      </c>
      <c r="E652" s="131" t="str">
        <f>IF(Tabla1[[#This Row],[Código_Actividad]]="","",'[1]Formulario PPGR1'!#REF!)</f>
        <v/>
      </c>
      <c r="F652" s="131" t="str">
        <f>IF(Tabla1[[#This Row],[Código_Actividad]]="","",'[1]Formulario PPGR1'!#REF!)</f>
        <v/>
      </c>
      <c r="G652" s="132"/>
      <c r="H652" s="133" t="str">
        <f>IFERROR(VLOOKUP(Tabla1[[#This Row],[Código_Actividad]],'[1]Formulario PPGR2'!$H$8:$I$1048576,2,FALSE),"")</f>
        <v/>
      </c>
      <c r="I652" s="134" t="str">
        <f>IFERROR(VLOOKUP(Tabla1[[#This Row],[Código_Actividad]],[1]!Tabla2[[Código]:[Total de Acciones ]],15,FALSE),"")</f>
        <v/>
      </c>
      <c r="J652" s="148"/>
      <c r="K652" s="148" t="s">
        <v>757</v>
      </c>
      <c r="L652" s="148"/>
      <c r="M652" s="135" t="str">
        <f>IFERROR(VLOOKUP($L652,[6]Insumos!$C$2:$F$517,2,FALSE),"")</f>
        <v/>
      </c>
      <c r="N652" s="149"/>
      <c r="O652" s="137" t="str">
        <f>IFERROR(VLOOKUP($L652,[6]Insumos!$C$2:$F$517,3,FALSE),"")</f>
        <v/>
      </c>
      <c r="P652" s="138" t="e">
        <f>+Tabla1[[#This Row],[Precio Unitario]]*Tabla1[[#This Row],[Cantidad de Insumos]]</f>
        <v>#VALUE!</v>
      </c>
      <c r="Q652" s="137" t="str">
        <f>IFERROR(VLOOKUP($L652,[6]Insumos!$C$2:$F$517,4,FALSE),"")</f>
        <v/>
      </c>
      <c r="R652" s="135"/>
    </row>
    <row r="653" spans="2:18" x14ac:dyDescent="0.25">
      <c r="B653" s="131" t="str">
        <f>IF(Tabla1[[#This Row],[Código_Actividad]]="","",CONCATENATE(Tabla1[[#This Row],[POA]],".",Tabla1[[#This Row],[SRS]],".",Tabla1[[#This Row],[AREA]],".",Tabla1[[#This Row],[TIPO]]))</f>
        <v/>
      </c>
      <c r="C653" s="131" t="str">
        <f>IF(Tabla1[[#This Row],[Código_Actividad]]="","",'[1]Formulario PPGR1'!#REF!)</f>
        <v/>
      </c>
      <c r="D653" s="131" t="str">
        <f>IF(Tabla1[[#This Row],[Código_Actividad]]="","",'[1]Formulario PPGR1'!#REF!)</f>
        <v/>
      </c>
      <c r="E653" s="131" t="str">
        <f>IF(Tabla1[[#This Row],[Código_Actividad]]="","",'[1]Formulario PPGR1'!#REF!)</f>
        <v/>
      </c>
      <c r="F653" s="131" t="str">
        <f>IF(Tabla1[[#This Row],[Código_Actividad]]="","",'[1]Formulario PPGR1'!#REF!)</f>
        <v/>
      </c>
      <c r="G653" s="132"/>
      <c r="H653" s="133" t="str">
        <f>IFERROR(VLOOKUP(Tabla1[[#This Row],[Código_Actividad]],'[1]Formulario PPGR2'!$H$8:$I$1048576,2,FALSE),"")</f>
        <v/>
      </c>
      <c r="I653" s="134" t="str">
        <f>IFERROR(VLOOKUP(Tabla1[[#This Row],[Código_Actividad]],[1]!Tabla2[[Código]:[Total de Acciones ]],15,FALSE),"")</f>
        <v/>
      </c>
      <c r="J653" s="148"/>
      <c r="K653" s="148" t="s">
        <v>758</v>
      </c>
      <c r="L653" s="148"/>
      <c r="M653" s="135" t="str">
        <f>IFERROR(VLOOKUP($L653,[6]Insumos!$C$2:$F$517,2,FALSE),"")</f>
        <v/>
      </c>
      <c r="N653" s="149"/>
      <c r="O653" s="137" t="str">
        <f>IFERROR(VLOOKUP($L653,[6]Insumos!$C$2:$F$517,3,FALSE),"")</f>
        <v/>
      </c>
      <c r="P653" s="138" t="e">
        <f>+Tabla1[[#This Row],[Precio Unitario]]*Tabla1[[#This Row],[Cantidad de Insumos]]</f>
        <v>#VALUE!</v>
      </c>
      <c r="Q653" s="137" t="str">
        <f>IFERROR(VLOOKUP($L653,[6]Insumos!$C$2:$F$517,4,FALSE),"")</f>
        <v/>
      </c>
      <c r="R653" s="135"/>
    </row>
    <row r="654" spans="2:18" x14ac:dyDescent="0.25">
      <c r="B654" s="131" t="str">
        <f>IF(Tabla1[[#This Row],[Código_Actividad]]="","",CONCATENATE(Tabla1[[#This Row],[POA]],".",Tabla1[[#This Row],[SRS]],".",Tabla1[[#This Row],[AREA]],".",Tabla1[[#This Row],[TIPO]]))</f>
        <v/>
      </c>
      <c r="C654" s="131" t="str">
        <f>IF(Tabla1[[#This Row],[Código_Actividad]]="","",'[1]Formulario PPGR1'!#REF!)</f>
        <v/>
      </c>
      <c r="D654" s="131" t="str">
        <f>IF(Tabla1[[#This Row],[Código_Actividad]]="","",'[1]Formulario PPGR1'!#REF!)</f>
        <v/>
      </c>
      <c r="E654" s="131" t="str">
        <f>IF(Tabla1[[#This Row],[Código_Actividad]]="","",'[1]Formulario PPGR1'!#REF!)</f>
        <v/>
      </c>
      <c r="F654" s="131" t="str">
        <f>IF(Tabla1[[#This Row],[Código_Actividad]]="","",'[1]Formulario PPGR1'!#REF!)</f>
        <v/>
      </c>
      <c r="G654" s="132"/>
      <c r="H654" s="133" t="str">
        <f>IFERROR(VLOOKUP(Tabla1[[#This Row],[Código_Actividad]],'[1]Formulario PPGR2'!$H$8:$I$1048576,2,FALSE),"")</f>
        <v/>
      </c>
      <c r="I654" s="134" t="str">
        <f>IFERROR(VLOOKUP(Tabla1[[#This Row],[Código_Actividad]],[1]!Tabla2[[Código]:[Total de Acciones ]],15,FALSE),"")</f>
        <v/>
      </c>
      <c r="J654" s="148"/>
      <c r="K654" s="148" t="s">
        <v>757</v>
      </c>
      <c r="L654" s="148"/>
      <c r="M654" s="135" t="str">
        <f>IFERROR(VLOOKUP($L654,[6]Insumos!$C$2:$F$517,2,FALSE),"")</f>
        <v/>
      </c>
      <c r="N654" s="149"/>
      <c r="O654" s="137" t="str">
        <f>IFERROR(VLOOKUP($L654,[6]Insumos!$C$2:$F$517,3,FALSE),"")</f>
        <v/>
      </c>
      <c r="P654" s="138" t="e">
        <f>+Tabla1[[#This Row],[Precio Unitario]]*Tabla1[[#This Row],[Cantidad de Insumos]]</f>
        <v>#VALUE!</v>
      </c>
      <c r="Q654" s="137" t="str">
        <f>IFERROR(VLOOKUP($L654,[6]Insumos!$C$2:$F$517,4,FALSE),"")</f>
        <v/>
      </c>
      <c r="R654" s="135"/>
    </row>
    <row r="655" spans="2:18" x14ac:dyDescent="0.25">
      <c r="B655" s="131" t="str">
        <f>IF(Tabla1[[#This Row],[Código_Actividad]]="","",CONCATENATE(Tabla1[[#This Row],[POA]],".",Tabla1[[#This Row],[SRS]],".",Tabla1[[#This Row],[AREA]],".",Tabla1[[#This Row],[TIPO]]))</f>
        <v/>
      </c>
      <c r="C655" s="131" t="str">
        <f>IF(Tabla1[[#This Row],[Código_Actividad]]="","",'[1]Formulario PPGR1'!#REF!)</f>
        <v/>
      </c>
      <c r="D655" s="131" t="str">
        <f>IF(Tabla1[[#This Row],[Código_Actividad]]="","",'[1]Formulario PPGR1'!#REF!)</f>
        <v/>
      </c>
      <c r="E655" s="131" t="str">
        <f>IF(Tabla1[[#This Row],[Código_Actividad]]="","",'[1]Formulario PPGR1'!#REF!)</f>
        <v/>
      </c>
      <c r="F655" s="131" t="str">
        <f>IF(Tabla1[[#This Row],[Código_Actividad]]="","",'[1]Formulario PPGR1'!#REF!)</f>
        <v/>
      </c>
      <c r="G655" s="132"/>
      <c r="H655" s="133" t="str">
        <f>IFERROR(VLOOKUP(Tabla1[[#This Row],[Código_Actividad]],'[1]Formulario PPGR2'!$H$8:$I$1048576,2,FALSE),"")</f>
        <v/>
      </c>
      <c r="I655" s="134" t="str">
        <f>IFERROR(VLOOKUP(Tabla1[[#This Row],[Código_Actividad]],[1]!Tabla2[[Código]:[Total de Acciones ]],15,FALSE),"")</f>
        <v/>
      </c>
      <c r="J655" s="148"/>
      <c r="K655" s="148" t="s">
        <v>759</v>
      </c>
      <c r="L655" s="148"/>
      <c r="M655" s="135" t="str">
        <f>IFERROR(VLOOKUP($L655,[6]Insumos!$C$2:$F$517,2,FALSE),"")</f>
        <v/>
      </c>
      <c r="N655" s="149"/>
      <c r="O655" s="137" t="str">
        <f>IFERROR(VLOOKUP($L655,[6]Insumos!$C$2:$F$517,3,FALSE),"")</f>
        <v/>
      </c>
      <c r="P655" s="138" t="e">
        <f>+Tabla1[[#This Row],[Precio Unitario]]*Tabla1[[#This Row],[Cantidad de Insumos]]</f>
        <v>#VALUE!</v>
      </c>
      <c r="Q655" s="137" t="str">
        <f>IFERROR(VLOOKUP($L655,[6]Insumos!$C$2:$F$517,4,FALSE),"")</f>
        <v/>
      </c>
      <c r="R655" s="135"/>
    </row>
    <row r="656" spans="2:18" x14ac:dyDescent="0.25">
      <c r="B656" s="131" t="str">
        <f>IF(Tabla1[[#This Row],[Código_Actividad]]="","",CONCATENATE(Tabla1[[#This Row],[POA]],".",Tabla1[[#This Row],[SRS]],".",Tabla1[[#This Row],[AREA]],".",Tabla1[[#This Row],[TIPO]]))</f>
        <v/>
      </c>
      <c r="C656" s="131" t="str">
        <f>IF(Tabla1[[#This Row],[Código_Actividad]]="","",'[1]Formulario PPGR1'!#REF!)</f>
        <v/>
      </c>
      <c r="D656" s="131" t="str">
        <f>IF(Tabla1[[#This Row],[Código_Actividad]]="","",'[1]Formulario PPGR1'!#REF!)</f>
        <v/>
      </c>
      <c r="E656" s="131" t="str">
        <f>IF(Tabla1[[#This Row],[Código_Actividad]]="","",'[1]Formulario PPGR1'!#REF!)</f>
        <v/>
      </c>
      <c r="F656" s="131" t="str">
        <f>IF(Tabla1[[#This Row],[Código_Actividad]]="","",'[1]Formulario PPGR1'!#REF!)</f>
        <v/>
      </c>
      <c r="G656" s="132"/>
      <c r="H656" s="133" t="str">
        <f>IFERROR(VLOOKUP(Tabla1[[#This Row],[Código_Actividad]],'[1]Formulario PPGR2'!$H$8:$I$1048576,2,FALSE),"")</f>
        <v/>
      </c>
      <c r="I656" s="134" t="str">
        <f>IFERROR(VLOOKUP(Tabla1[[#This Row],[Código_Actividad]],[1]!Tabla2[[Código]:[Total de Acciones ]],15,FALSE),"")</f>
        <v/>
      </c>
      <c r="J656" s="133"/>
      <c r="K656" s="133"/>
      <c r="L656" s="133"/>
      <c r="M656" s="135" t="str">
        <f>IFERROR(VLOOKUP($L656,[6]Insumos!$C$2:$F$517,2,FALSE),"")</f>
        <v/>
      </c>
      <c r="N656" s="142"/>
      <c r="O656" s="137" t="str">
        <f>IFERROR(VLOOKUP($L656,[6]Insumos!$C$2:$F$517,3,FALSE),"")</f>
        <v/>
      </c>
      <c r="P656" s="138" t="e">
        <f>+Tabla1[[#This Row],[Precio Unitario]]*Tabla1[[#This Row],[Cantidad de Insumos]]</f>
        <v>#VALUE!</v>
      </c>
      <c r="Q656" s="137" t="str">
        <f>IFERROR(VLOOKUP($L656,[6]Insumos!$C$2:$F$517,4,FALSE),"")</f>
        <v/>
      </c>
      <c r="R656" s="135"/>
    </row>
    <row r="657" spans="2:18" x14ac:dyDescent="0.25">
      <c r="B657" s="131" t="str">
        <f>IF(Tabla1[[#This Row],[Código_Actividad]]="","",CONCATENATE(Tabla1[[#This Row],[POA]],".",Tabla1[[#This Row],[SRS]],".",Tabla1[[#This Row],[AREA]],".",Tabla1[[#This Row],[TIPO]]))</f>
        <v/>
      </c>
      <c r="C657" s="131" t="str">
        <f>IF(Tabla1[[#This Row],[Código_Actividad]]="","",'[1]Formulario PPGR1'!#REF!)</f>
        <v/>
      </c>
      <c r="D657" s="131" t="str">
        <f>IF(Tabla1[[#This Row],[Código_Actividad]]="","",'[1]Formulario PPGR1'!#REF!)</f>
        <v/>
      </c>
      <c r="E657" s="131" t="str">
        <f>IF(Tabla1[[#This Row],[Código_Actividad]]="","",'[1]Formulario PPGR1'!#REF!)</f>
        <v/>
      </c>
      <c r="F657" s="131" t="str">
        <f>IF(Tabla1[[#This Row],[Código_Actividad]]="","",'[1]Formulario PPGR1'!#REF!)</f>
        <v/>
      </c>
      <c r="G657" s="132"/>
      <c r="H657" s="133" t="str">
        <f>IFERROR(VLOOKUP(Tabla1[[#This Row],[Código_Actividad]],'[1]Formulario PPGR2'!$H$8:$I$1048576,2,FALSE),"")</f>
        <v/>
      </c>
      <c r="I657" s="134" t="str">
        <f>IFERROR(VLOOKUP(Tabla1[[#This Row],[Código_Actividad]],[1]!Tabla2[[Código]:[Total de Acciones ]],15,FALSE),"")</f>
        <v/>
      </c>
      <c r="J657" s="133"/>
      <c r="K657" s="133" t="str">
        <f>IFERROR(VLOOKUP($J657,[7]LSIns!$B$5:$C$45,2,FALSE),"")</f>
        <v/>
      </c>
      <c r="L657" s="133"/>
      <c r="M657" s="135" t="str">
        <f>IFERROR(VLOOKUP($L657,[6]Insumos!$C$2:$F$517,2,FALSE),"")</f>
        <v/>
      </c>
      <c r="N657" s="142"/>
      <c r="O657" s="137" t="str">
        <f>IFERROR(VLOOKUP($L657,[6]Insumos!$C$2:$F$517,3,FALSE),"")</f>
        <v/>
      </c>
      <c r="P657" s="138" t="e">
        <f>+Tabla1[[#This Row],[Precio Unitario]]*Tabla1[[#This Row],[Cantidad de Insumos]]</f>
        <v>#VALUE!</v>
      </c>
      <c r="Q657" s="137" t="str">
        <f>IFERROR(VLOOKUP($L657,[6]Insumos!$C$2:$F$517,4,FALSE),"")</f>
        <v/>
      </c>
      <c r="R657" s="135"/>
    </row>
    <row r="658" spans="2:18" x14ac:dyDescent="0.25">
      <c r="B658" s="131" t="str">
        <f>IF(Tabla1[[#This Row],[Código_Actividad]]="","",CONCATENATE(Tabla1[[#This Row],[POA]],".",Tabla1[[#This Row],[SRS]],".",Tabla1[[#This Row],[AREA]],".",Tabla1[[#This Row],[TIPO]]))</f>
        <v/>
      </c>
      <c r="C658" s="131" t="str">
        <f>IF(Tabla1[[#This Row],[Código_Actividad]]="","",'[1]Formulario PPGR1'!#REF!)</f>
        <v/>
      </c>
      <c r="D658" s="131" t="str">
        <f>IF(Tabla1[[#This Row],[Código_Actividad]]="","",'[1]Formulario PPGR1'!#REF!)</f>
        <v/>
      </c>
      <c r="E658" s="131" t="str">
        <f>IF(Tabla1[[#This Row],[Código_Actividad]]="","",'[1]Formulario PPGR1'!#REF!)</f>
        <v/>
      </c>
      <c r="F658" s="131" t="str">
        <f>IF(Tabla1[[#This Row],[Código_Actividad]]="","",'[1]Formulario PPGR1'!#REF!)</f>
        <v/>
      </c>
      <c r="G658" s="132"/>
      <c r="H658" s="133" t="str">
        <f>IFERROR(VLOOKUP(Tabla1[[#This Row],[Código_Actividad]],'[1]Formulario PPGR2'!$H$8:$I$1048576,2,FALSE),"")</f>
        <v/>
      </c>
      <c r="I658" s="134" t="str">
        <f>IFERROR(VLOOKUP(Tabla1[[#This Row],[Código_Actividad]],[1]!Tabla2[[Código]:[Total de Acciones ]],15,FALSE),"")</f>
        <v/>
      </c>
      <c r="J658" s="148"/>
      <c r="K658" s="148" t="s">
        <v>760</v>
      </c>
      <c r="L658" s="148"/>
      <c r="M658" s="135" t="str">
        <f>IFERROR(VLOOKUP($L658,[6]Insumos!$C$2:$F$517,2,FALSE),"")</f>
        <v/>
      </c>
      <c r="N658" s="149"/>
      <c r="O658" s="137" t="str">
        <f>IFERROR(VLOOKUP($L658,[6]Insumos!$C$2:$F$517,3,FALSE),"")</f>
        <v/>
      </c>
      <c r="P658" s="138" t="e">
        <f>+Tabla1[[#This Row],[Precio Unitario]]*Tabla1[[#This Row],[Cantidad de Insumos]]</f>
        <v>#VALUE!</v>
      </c>
      <c r="Q658" s="137" t="str">
        <f>IFERROR(VLOOKUP($L658,[6]Insumos!$C$2:$F$517,4,FALSE),"")</f>
        <v/>
      </c>
      <c r="R658" s="135"/>
    </row>
    <row r="659" spans="2:18" x14ac:dyDescent="0.25">
      <c r="B659" s="131" t="str">
        <f>IF(Tabla1[[#This Row],[Código_Actividad]]="","",CONCATENATE(Tabla1[[#This Row],[POA]],".",Tabla1[[#This Row],[SRS]],".",Tabla1[[#This Row],[AREA]],".",Tabla1[[#This Row],[TIPO]]))</f>
        <v/>
      </c>
      <c r="C659" s="131" t="str">
        <f>IF(Tabla1[[#This Row],[Código_Actividad]]="","",'[1]Formulario PPGR1'!#REF!)</f>
        <v/>
      </c>
      <c r="D659" s="131" t="str">
        <f>IF(Tabla1[[#This Row],[Código_Actividad]]="","",'[1]Formulario PPGR1'!#REF!)</f>
        <v/>
      </c>
      <c r="E659" s="131" t="str">
        <f>IF(Tabla1[[#This Row],[Código_Actividad]]="","",'[1]Formulario PPGR1'!#REF!)</f>
        <v/>
      </c>
      <c r="F659" s="131" t="str">
        <f>IF(Tabla1[[#This Row],[Código_Actividad]]="","",'[1]Formulario PPGR1'!#REF!)</f>
        <v/>
      </c>
      <c r="G659" s="132"/>
      <c r="H659" s="133" t="str">
        <f>IFERROR(VLOOKUP(Tabla1[[#This Row],[Código_Actividad]],'[1]Formulario PPGR2'!$H$8:$I$1048576,2,FALSE),"")</f>
        <v/>
      </c>
      <c r="I659" s="134" t="str">
        <f>IFERROR(VLOOKUP(Tabla1[[#This Row],[Código_Actividad]],[1]!Tabla2[[Código]:[Total de Acciones ]],15,FALSE),"")</f>
        <v/>
      </c>
      <c r="J659" s="148"/>
      <c r="K659" s="148" t="s">
        <v>760</v>
      </c>
      <c r="L659" s="148"/>
      <c r="M659" s="135" t="str">
        <f>IFERROR(VLOOKUP($L659,[6]Insumos!$C$2:$F$517,2,FALSE),"")</f>
        <v/>
      </c>
      <c r="N659" s="149"/>
      <c r="O659" s="137" t="str">
        <f>IFERROR(VLOOKUP($L659,[6]Insumos!$C$2:$F$517,3,FALSE),"")</f>
        <v/>
      </c>
      <c r="P659" s="138" t="e">
        <f>+Tabla1[[#This Row],[Precio Unitario]]*Tabla1[[#This Row],[Cantidad de Insumos]]</f>
        <v>#VALUE!</v>
      </c>
      <c r="Q659" s="137" t="str">
        <f>IFERROR(VLOOKUP($L659,[6]Insumos!$C$2:$F$517,4,FALSE),"")</f>
        <v/>
      </c>
      <c r="R659" s="135"/>
    </row>
    <row r="660" spans="2:18" x14ac:dyDescent="0.25">
      <c r="B660" s="131" t="str">
        <f>IF(Tabla1[[#This Row],[Código_Actividad]]="","",CONCATENATE(Tabla1[[#This Row],[POA]],".",Tabla1[[#This Row],[SRS]],".",Tabla1[[#This Row],[AREA]],".",Tabla1[[#This Row],[TIPO]]))</f>
        <v/>
      </c>
      <c r="C660" s="131" t="str">
        <f>IF(Tabla1[[#This Row],[Código_Actividad]]="","",'[1]Formulario PPGR1'!#REF!)</f>
        <v/>
      </c>
      <c r="D660" s="131" t="str">
        <f>IF(Tabla1[[#This Row],[Código_Actividad]]="","",'[1]Formulario PPGR1'!#REF!)</f>
        <v/>
      </c>
      <c r="E660" s="131" t="str">
        <f>IF(Tabla1[[#This Row],[Código_Actividad]]="","",'[1]Formulario PPGR1'!#REF!)</f>
        <v/>
      </c>
      <c r="F660" s="131" t="str">
        <f>IF(Tabla1[[#This Row],[Código_Actividad]]="","",'[1]Formulario PPGR1'!#REF!)</f>
        <v/>
      </c>
      <c r="G660" s="132"/>
      <c r="H660" s="133" t="str">
        <f>IFERROR(VLOOKUP(Tabla1[[#This Row],[Código_Actividad]],'[1]Formulario PPGR2'!$H$8:$I$1048576,2,FALSE),"")</f>
        <v/>
      </c>
      <c r="I660" s="134" t="str">
        <f>IFERROR(VLOOKUP(Tabla1[[#This Row],[Código_Actividad]],[1]!Tabla2[[Código]:[Total de Acciones ]],15,FALSE),"")</f>
        <v/>
      </c>
      <c r="J660" s="133"/>
      <c r="K660" s="133"/>
      <c r="L660" s="133"/>
      <c r="M660" s="135" t="str">
        <f>IFERROR(VLOOKUP($L660,[6]Insumos!$C$2:$F$517,2,FALSE),"")</f>
        <v/>
      </c>
      <c r="N660" s="142"/>
      <c r="O660" s="137" t="str">
        <f>IFERROR(VLOOKUP($L660,[6]Insumos!$C$2:$F$517,3,FALSE),"")</f>
        <v/>
      </c>
      <c r="P660" s="138" t="e">
        <f>+Tabla1[[#This Row],[Precio Unitario]]*Tabla1[[#This Row],[Cantidad de Insumos]]</f>
        <v>#VALUE!</v>
      </c>
      <c r="Q660" s="137" t="str">
        <f>IFERROR(VLOOKUP($L660,[6]Insumos!$C$2:$F$517,4,FALSE),"")</f>
        <v/>
      </c>
      <c r="R660" s="135"/>
    </row>
    <row r="661" spans="2:18" x14ac:dyDescent="0.25">
      <c r="B661" s="131" t="str">
        <f>IF(Tabla1[[#This Row],[Código_Actividad]]="","",CONCATENATE(Tabla1[[#This Row],[POA]],".",Tabla1[[#This Row],[SRS]],".",Tabla1[[#This Row],[AREA]],".",Tabla1[[#This Row],[TIPO]]))</f>
        <v/>
      </c>
      <c r="C661" s="131" t="str">
        <f>IF(Tabla1[[#This Row],[Código_Actividad]]="","",'[1]Formulario PPGR1'!#REF!)</f>
        <v/>
      </c>
      <c r="D661" s="131" t="str">
        <f>IF(Tabla1[[#This Row],[Código_Actividad]]="","",'[1]Formulario PPGR1'!#REF!)</f>
        <v/>
      </c>
      <c r="E661" s="131" t="str">
        <f>IF(Tabla1[[#This Row],[Código_Actividad]]="","",'[1]Formulario PPGR1'!#REF!)</f>
        <v/>
      </c>
      <c r="F661" s="131" t="str">
        <f>IF(Tabla1[[#This Row],[Código_Actividad]]="","",'[1]Formulario PPGR1'!#REF!)</f>
        <v/>
      </c>
      <c r="G661" s="132"/>
      <c r="H661" s="133" t="str">
        <f>IFERROR(VLOOKUP(Tabla1[[#This Row],[Código_Actividad]],'[1]Formulario PPGR2'!$H$8:$I$1048576,2,FALSE),"")</f>
        <v/>
      </c>
      <c r="I661" s="134" t="str">
        <f>IFERROR(VLOOKUP(Tabla1[[#This Row],[Código_Actividad]],[1]!Tabla2[[Código]:[Total de Acciones ]],15,FALSE),"")</f>
        <v/>
      </c>
      <c r="J661" s="133"/>
      <c r="K661" s="133" t="str">
        <f>IFERROR(VLOOKUP($J661,[7]LSIns!$B$5:$C$45,2,FALSE),"")</f>
        <v/>
      </c>
      <c r="L661" s="133"/>
      <c r="M661" s="135" t="str">
        <f>IFERROR(VLOOKUP($L661,[6]Insumos!$C$2:$F$517,2,FALSE),"")</f>
        <v/>
      </c>
      <c r="N661" s="142"/>
      <c r="O661" s="137" t="str">
        <f>IFERROR(VLOOKUP($L661,[6]Insumos!$C$2:$F$517,3,FALSE),"")</f>
        <v/>
      </c>
      <c r="P661" s="138" t="e">
        <f>+Tabla1[[#This Row],[Precio Unitario]]*Tabla1[[#This Row],[Cantidad de Insumos]]</f>
        <v>#VALUE!</v>
      </c>
      <c r="Q661" s="137" t="str">
        <f>IFERROR(VLOOKUP($L661,[6]Insumos!$C$2:$F$517,4,FALSE),"")</f>
        <v/>
      </c>
      <c r="R661" s="135"/>
    </row>
    <row r="662" spans="2:18" x14ac:dyDescent="0.25">
      <c r="B662" s="131" t="str">
        <f>IF(Tabla1[[#This Row],[Código_Actividad]]="","",CONCATENATE(Tabla1[[#This Row],[POA]],".",Tabla1[[#This Row],[SRS]],".",Tabla1[[#This Row],[AREA]],".",Tabla1[[#This Row],[TIPO]]))</f>
        <v/>
      </c>
      <c r="C662" s="131" t="str">
        <f>IF(Tabla1[[#This Row],[Código_Actividad]]="","",'[1]Formulario PPGR1'!#REF!)</f>
        <v/>
      </c>
      <c r="D662" s="131" t="str">
        <f>IF(Tabla1[[#This Row],[Código_Actividad]]="","",'[1]Formulario PPGR1'!#REF!)</f>
        <v/>
      </c>
      <c r="E662" s="131" t="str">
        <f>IF(Tabla1[[#This Row],[Código_Actividad]]="","",'[1]Formulario PPGR1'!#REF!)</f>
        <v/>
      </c>
      <c r="F662" s="131" t="str">
        <f>IF(Tabla1[[#This Row],[Código_Actividad]]="","",'[1]Formulario PPGR1'!#REF!)</f>
        <v/>
      </c>
      <c r="G662" s="132"/>
      <c r="H662" s="133" t="str">
        <f>IFERROR(VLOOKUP(Tabla1[[#This Row],[Código_Actividad]],'[1]Formulario PPGR2'!$H$8:$I$1048576,2,FALSE),"")</f>
        <v/>
      </c>
      <c r="I662" s="134" t="str">
        <f>IFERROR(VLOOKUP(Tabla1[[#This Row],[Código_Actividad]],[1]!Tabla2[[Código]:[Total de Acciones ]],15,FALSE),"")</f>
        <v/>
      </c>
      <c r="J662" s="133"/>
      <c r="K662" s="133"/>
      <c r="L662" s="133"/>
      <c r="M662" s="135" t="str">
        <f>IFERROR(VLOOKUP($L662,[6]Insumos!$C$2:$F$517,2,FALSE),"")</f>
        <v/>
      </c>
      <c r="N662" s="142"/>
      <c r="O662" s="137" t="str">
        <f>IFERROR(VLOOKUP($L662,[6]Insumos!$C$2:$F$517,3,FALSE),"")</f>
        <v/>
      </c>
      <c r="P662" s="138" t="e">
        <f>+Tabla1[[#This Row],[Precio Unitario]]*Tabla1[[#This Row],[Cantidad de Insumos]]</f>
        <v>#VALUE!</v>
      </c>
      <c r="Q662" s="137" t="str">
        <f>IFERROR(VLOOKUP($L662,[6]Insumos!$C$2:$F$517,4,FALSE),"")</f>
        <v/>
      </c>
      <c r="R662" s="135"/>
    </row>
    <row r="663" spans="2:18" x14ac:dyDescent="0.25">
      <c r="B663" s="131" t="str">
        <f>IF(Tabla1[[#This Row],[Código_Actividad]]="","",CONCATENATE(Tabla1[[#This Row],[POA]],".",Tabla1[[#This Row],[SRS]],".",Tabla1[[#This Row],[AREA]],".",Tabla1[[#This Row],[TIPO]]))</f>
        <v/>
      </c>
      <c r="C663" s="131" t="str">
        <f>IF(Tabla1[[#This Row],[Código_Actividad]]="","",'[1]Formulario PPGR1'!#REF!)</f>
        <v/>
      </c>
      <c r="D663" s="131" t="str">
        <f>IF(Tabla1[[#This Row],[Código_Actividad]]="","",'[1]Formulario PPGR1'!#REF!)</f>
        <v/>
      </c>
      <c r="E663" s="131" t="str">
        <f>IF(Tabla1[[#This Row],[Código_Actividad]]="","",'[1]Formulario PPGR1'!#REF!)</f>
        <v/>
      </c>
      <c r="F663" s="131" t="str">
        <f>IF(Tabla1[[#This Row],[Código_Actividad]]="","",'[1]Formulario PPGR1'!#REF!)</f>
        <v/>
      </c>
      <c r="G663" s="132"/>
      <c r="H663" s="133" t="str">
        <f>IFERROR(VLOOKUP(Tabla1[[#This Row],[Código_Actividad]],'[1]Formulario PPGR2'!$H$8:$I$1048576,2,FALSE),"")</f>
        <v/>
      </c>
      <c r="I663" s="134" t="str">
        <f>IFERROR(VLOOKUP(Tabla1[[#This Row],[Código_Actividad]],[1]!Tabla2[[Código]:[Total de Acciones ]],15,FALSE),"")</f>
        <v/>
      </c>
      <c r="J663" s="133"/>
      <c r="K663" s="133"/>
      <c r="L663" s="133"/>
      <c r="M663" s="135" t="str">
        <f>IFERROR(VLOOKUP($L663,[6]Insumos!$C$2:$F$517,2,FALSE),"")</f>
        <v/>
      </c>
      <c r="N663" s="142"/>
      <c r="O663" s="137" t="str">
        <f>IFERROR(VLOOKUP($L663,[6]Insumos!$C$2:$F$517,3,FALSE),"")</f>
        <v/>
      </c>
      <c r="P663" s="138" t="e">
        <f>+Tabla1[[#This Row],[Precio Unitario]]*Tabla1[[#This Row],[Cantidad de Insumos]]</f>
        <v>#VALUE!</v>
      </c>
      <c r="Q663" s="137" t="str">
        <f>IFERROR(VLOOKUP($L663,[6]Insumos!$C$2:$F$517,4,FALSE),"")</f>
        <v/>
      </c>
      <c r="R663" s="135"/>
    </row>
    <row r="664" spans="2:18" x14ac:dyDescent="0.25">
      <c r="B664" s="131" t="str">
        <f>IF(Tabla1[[#This Row],[Código_Actividad]]="","",CONCATENATE(Tabla1[[#This Row],[POA]],".",Tabla1[[#This Row],[SRS]],".",Tabla1[[#This Row],[AREA]],".",Tabla1[[#This Row],[TIPO]]))</f>
        <v/>
      </c>
      <c r="C664" s="131" t="str">
        <f>IF(Tabla1[[#This Row],[Código_Actividad]]="","",'[1]Formulario PPGR1'!#REF!)</f>
        <v/>
      </c>
      <c r="D664" s="131" t="str">
        <f>IF(Tabla1[[#This Row],[Código_Actividad]]="","",'[1]Formulario PPGR1'!#REF!)</f>
        <v/>
      </c>
      <c r="E664" s="131" t="str">
        <f>IF(Tabla1[[#This Row],[Código_Actividad]]="","",'[1]Formulario PPGR1'!#REF!)</f>
        <v/>
      </c>
      <c r="F664" s="131" t="str">
        <f>IF(Tabla1[[#This Row],[Código_Actividad]]="","",'[1]Formulario PPGR1'!#REF!)</f>
        <v/>
      </c>
      <c r="G664" s="132"/>
      <c r="H664" s="133" t="str">
        <f>IFERROR(VLOOKUP(Tabla1[[#This Row],[Código_Actividad]],'[1]Formulario PPGR2'!$H$8:$I$1048576,2,FALSE),"")</f>
        <v/>
      </c>
      <c r="I664" s="134" t="str">
        <f>IFERROR(VLOOKUP(Tabla1[[#This Row],[Código_Actividad]],[1]!Tabla2[[Código]:[Total de Acciones ]],15,FALSE),"")</f>
        <v/>
      </c>
      <c r="J664" s="133"/>
      <c r="K664" s="133"/>
      <c r="L664" s="133"/>
      <c r="M664" s="135" t="str">
        <f>IFERROR(VLOOKUP($L664,[6]Insumos!$C$2:$F$517,2,FALSE),"")</f>
        <v/>
      </c>
      <c r="N664" s="142"/>
      <c r="O664" s="137" t="str">
        <f>IFERROR(VLOOKUP($L664,[6]Insumos!$C$2:$F$517,3,FALSE),"")</f>
        <v/>
      </c>
      <c r="P664" s="138" t="e">
        <f>+Tabla1[[#This Row],[Precio Unitario]]*Tabla1[[#This Row],[Cantidad de Insumos]]</f>
        <v>#VALUE!</v>
      </c>
      <c r="Q664" s="137" t="str">
        <f>IFERROR(VLOOKUP($L664,[6]Insumos!$C$2:$F$517,4,FALSE),"")</f>
        <v/>
      </c>
      <c r="R664" s="135"/>
    </row>
    <row r="665" spans="2:18" x14ac:dyDescent="0.25">
      <c r="B665" s="131" t="str">
        <f>IF(Tabla1[[#This Row],[Código_Actividad]]="","",CONCATENATE(Tabla1[[#This Row],[POA]],".",Tabla1[[#This Row],[SRS]],".",Tabla1[[#This Row],[AREA]],".",Tabla1[[#This Row],[TIPO]]))</f>
        <v/>
      </c>
      <c r="C665" s="131" t="str">
        <f>IF(Tabla1[[#This Row],[Código_Actividad]]="","",'[1]Formulario PPGR1'!#REF!)</f>
        <v/>
      </c>
      <c r="D665" s="131" t="str">
        <f>IF(Tabla1[[#This Row],[Código_Actividad]]="","",'[1]Formulario PPGR1'!#REF!)</f>
        <v/>
      </c>
      <c r="E665" s="131" t="str">
        <f>IF(Tabla1[[#This Row],[Código_Actividad]]="","",'[1]Formulario PPGR1'!#REF!)</f>
        <v/>
      </c>
      <c r="F665" s="131" t="str">
        <f>IF(Tabla1[[#This Row],[Código_Actividad]]="","",'[1]Formulario PPGR1'!#REF!)</f>
        <v/>
      </c>
      <c r="G665" s="132"/>
      <c r="H665" s="133" t="str">
        <f>IFERROR(VLOOKUP(Tabla1[[#This Row],[Código_Actividad]],'[1]Formulario PPGR2'!$H$8:$I$1048576,2,FALSE),"")</f>
        <v/>
      </c>
      <c r="I665" s="134" t="str">
        <f>IFERROR(VLOOKUP(Tabla1[[#This Row],[Código_Actividad]],[1]!Tabla2[[Código]:[Total de Acciones ]],15,FALSE),"")</f>
        <v/>
      </c>
      <c r="J665" s="133"/>
      <c r="K665" s="133"/>
      <c r="L665" s="133"/>
      <c r="M665" s="135" t="str">
        <f>IFERROR(VLOOKUP($L665,[6]Insumos!$C$2:$F$517,2,FALSE),"")</f>
        <v/>
      </c>
      <c r="N665" s="142"/>
      <c r="O665" s="137" t="str">
        <f>IFERROR(VLOOKUP($L665,[6]Insumos!$C$2:$F$517,3,FALSE),"")</f>
        <v/>
      </c>
      <c r="P665" s="138" t="e">
        <f>+Tabla1[[#This Row],[Precio Unitario]]*Tabla1[[#This Row],[Cantidad de Insumos]]</f>
        <v>#VALUE!</v>
      </c>
      <c r="Q665" s="137" t="str">
        <f>IFERROR(VLOOKUP($L665,[6]Insumos!$C$2:$F$517,4,FALSE),"")</f>
        <v/>
      </c>
      <c r="R665" s="135"/>
    </row>
    <row r="666" spans="2:18" x14ac:dyDescent="0.25">
      <c r="B666" s="131" t="str">
        <f>IF(Tabla1[[#This Row],[Código_Actividad]]="","",CONCATENATE(Tabla1[[#This Row],[POA]],".",Tabla1[[#This Row],[SRS]],".",Tabla1[[#This Row],[AREA]],".",Tabla1[[#This Row],[TIPO]]))</f>
        <v/>
      </c>
      <c r="C666" s="131" t="str">
        <f>IF(Tabla1[[#This Row],[Código_Actividad]]="","",'[1]Formulario PPGR1'!#REF!)</f>
        <v/>
      </c>
      <c r="D666" s="131" t="str">
        <f>IF(Tabla1[[#This Row],[Código_Actividad]]="","",'[1]Formulario PPGR1'!#REF!)</f>
        <v/>
      </c>
      <c r="E666" s="131" t="str">
        <f>IF(Tabla1[[#This Row],[Código_Actividad]]="","",'[1]Formulario PPGR1'!#REF!)</f>
        <v/>
      </c>
      <c r="F666" s="131" t="str">
        <f>IF(Tabla1[[#This Row],[Código_Actividad]]="","",'[1]Formulario PPGR1'!#REF!)</f>
        <v/>
      </c>
      <c r="G666" s="132"/>
      <c r="H666" s="133" t="str">
        <f>IFERROR(VLOOKUP(Tabla1[[#This Row],[Código_Actividad]],'[1]Formulario PPGR2'!$H$8:$I$1048576,2,FALSE),"")</f>
        <v/>
      </c>
      <c r="I666" s="134" t="str">
        <f>IFERROR(VLOOKUP(Tabla1[[#This Row],[Código_Actividad]],[1]!Tabla2[[Código]:[Total de Acciones ]],15,FALSE),"")</f>
        <v/>
      </c>
      <c r="J666" s="133"/>
      <c r="K666" s="133" t="str">
        <f>IFERROR(VLOOKUP($J666,[7]LSIns!$B$5:$C$45,2,FALSE),"")</f>
        <v/>
      </c>
      <c r="L666" s="133"/>
      <c r="M666" s="135" t="str">
        <f>IFERROR(VLOOKUP($L666,[6]Insumos!$C$2:$F$517,2,FALSE),"")</f>
        <v/>
      </c>
      <c r="N666" s="142"/>
      <c r="O666" s="137" t="str">
        <f>IFERROR(VLOOKUP($L666,[6]Insumos!$C$2:$F$517,3,FALSE),"")</f>
        <v/>
      </c>
      <c r="P666" s="138" t="e">
        <f>+Tabla1[[#This Row],[Precio Unitario]]*Tabla1[[#This Row],[Cantidad de Insumos]]</f>
        <v>#VALUE!</v>
      </c>
      <c r="Q666" s="137" t="str">
        <f>IFERROR(VLOOKUP($L666,[6]Insumos!$C$2:$F$517,4,FALSE),"")</f>
        <v/>
      </c>
      <c r="R666" s="135"/>
    </row>
    <row r="667" spans="2:18" x14ac:dyDescent="0.25">
      <c r="B667" s="131" t="str">
        <f>IF(Tabla1[[#This Row],[Código_Actividad]]="","",CONCATENATE(Tabla1[[#This Row],[POA]],".",Tabla1[[#This Row],[SRS]],".",Tabla1[[#This Row],[AREA]],".",Tabla1[[#This Row],[TIPO]]))</f>
        <v/>
      </c>
      <c r="C667" s="131" t="str">
        <f>IF(Tabla1[[#This Row],[Código_Actividad]]="","",'[1]Formulario PPGR1'!#REF!)</f>
        <v/>
      </c>
      <c r="D667" s="131" t="str">
        <f>IF(Tabla1[[#This Row],[Código_Actividad]]="","",'[1]Formulario PPGR1'!#REF!)</f>
        <v/>
      </c>
      <c r="E667" s="131" t="str">
        <f>IF(Tabla1[[#This Row],[Código_Actividad]]="","",'[1]Formulario PPGR1'!#REF!)</f>
        <v/>
      </c>
      <c r="F667" s="131" t="str">
        <f>IF(Tabla1[[#This Row],[Código_Actividad]]="","",'[1]Formulario PPGR1'!#REF!)</f>
        <v/>
      </c>
      <c r="G667" s="132"/>
      <c r="H667" s="133" t="str">
        <f>IFERROR(VLOOKUP(Tabla1[[#This Row],[Código_Actividad]],'[1]Formulario PPGR2'!$H$8:$I$1048576,2,FALSE),"")</f>
        <v/>
      </c>
      <c r="I667" s="134" t="str">
        <f>IFERROR(VLOOKUP(Tabla1[[#This Row],[Código_Actividad]],[1]!Tabla2[[Código]:[Total de Acciones ]],15,FALSE),"")</f>
        <v/>
      </c>
      <c r="J667" s="133"/>
      <c r="K667" s="133"/>
      <c r="L667" s="148"/>
      <c r="M667" s="135" t="str">
        <f>IFERROR(VLOOKUP($L667,[6]Insumos!$C$2:$F$517,2,FALSE),"")</f>
        <v/>
      </c>
      <c r="N667" s="149"/>
      <c r="O667" s="137" t="str">
        <f>IFERROR(VLOOKUP($L667,[6]Insumos!$C$2:$F$517,3,FALSE),"")</f>
        <v/>
      </c>
      <c r="P667" s="138" t="e">
        <f>+Tabla1[[#This Row],[Precio Unitario]]*Tabla1[[#This Row],[Cantidad de Insumos]]</f>
        <v>#VALUE!</v>
      </c>
      <c r="Q667" s="137" t="str">
        <f>IFERROR(VLOOKUP($L667,[6]Insumos!$C$2:$F$517,4,FALSE),"")</f>
        <v/>
      </c>
      <c r="R667" s="135"/>
    </row>
    <row r="668" spans="2:18" x14ac:dyDescent="0.25">
      <c r="B668" s="131" t="str">
        <f>IF(Tabla1[[#This Row],[Código_Actividad]]="","",CONCATENATE(Tabla1[[#This Row],[POA]],".",Tabla1[[#This Row],[SRS]],".",Tabla1[[#This Row],[AREA]],".",Tabla1[[#This Row],[TIPO]]))</f>
        <v/>
      </c>
      <c r="C668" s="131" t="str">
        <f>IF(Tabla1[[#This Row],[Código_Actividad]]="","",'[1]Formulario PPGR1'!#REF!)</f>
        <v/>
      </c>
      <c r="D668" s="131" t="str">
        <f>IF(Tabla1[[#This Row],[Código_Actividad]]="","",'[1]Formulario PPGR1'!#REF!)</f>
        <v/>
      </c>
      <c r="E668" s="131" t="str">
        <f>IF(Tabla1[[#This Row],[Código_Actividad]]="","",'[1]Formulario PPGR1'!#REF!)</f>
        <v/>
      </c>
      <c r="F668" s="131" t="str">
        <f>IF(Tabla1[[#This Row],[Código_Actividad]]="","",'[1]Formulario PPGR1'!#REF!)</f>
        <v/>
      </c>
      <c r="G668" s="132"/>
      <c r="H668" s="133" t="str">
        <f>IFERROR(VLOOKUP(Tabla1[[#This Row],[Código_Actividad]],'[1]Formulario PPGR2'!$H$8:$I$1048576,2,FALSE),"")</f>
        <v/>
      </c>
      <c r="I668" s="134" t="str">
        <f>IFERROR(VLOOKUP(Tabla1[[#This Row],[Código_Actividad]],[1]!Tabla2[[Código]:[Total de Acciones ]],15,FALSE),"")</f>
        <v/>
      </c>
      <c r="J668" s="133"/>
      <c r="K668" s="133"/>
      <c r="L668" s="148"/>
      <c r="M668" s="135" t="str">
        <f>IFERROR(VLOOKUP($L668,[6]Insumos!$C$2:$F$517,2,FALSE),"")</f>
        <v/>
      </c>
      <c r="N668" s="149"/>
      <c r="O668" s="137" t="str">
        <f>IFERROR(VLOOKUP($L668,[6]Insumos!$C$2:$F$517,3,FALSE),"")</f>
        <v/>
      </c>
      <c r="P668" s="138" t="e">
        <f>+Tabla1[[#This Row],[Precio Unitario]]*Tabla1[[#This Row],[Cantidad de Insumos]]</f>
        <v>#VALUE!</v>
      </c>
      <c r="Q668" s="137" t="str">
        <f>IFERROR(VLOOKUP($L668,[6]Insumos!$C$2:$F$517,4,FALSE),"")</f>
        <v/>
      </c>
      <c r="R668" s="135"/>
    </row>
    <row r="669" spans="2:18" x14ac:dyDescent="0.25">
      <c r="B669" s="131" t="str">
        <f>IF(Tabla1[[#This Row],[Código_Actividad]]="","",CONCATENATE(Tabla1[[#This Row],[POA]],".",Tabla1[[#This Row],[SRS]],".",Tabla1[[#This Row],[AREA]],".",Tabla1[[#This Row],[TIPO]]))</f>
        <v/>
      </c>
      <c r="C669" s="131" t="str">
        <f>IF(Tabla1[[#This Row],[Código_Actividad]]="","",'[1]Formulario PPGR1'!#REF!)</f>
        <v/>
      </c>
      <c r="D669" s="131" t="str">
        <f>IF(Tabla1[[#This Row],[Código_Actividad]]="","",'[1]Formulario PPGR1'!#REF!)</f>
        <v/>
      </c>
      <c r="E669" s="131" t="str">
        <f>IF(Tabla1[[#This Row],[Código_Actividad]]="","",'[1]Formulario PPGR1'!#REF!)</f>
        <v/>
      </c>
      <c r="F669" s="131" t="str">
        <f>IF(Tabla1[[#This Row],[Código_Actividad]]="","",'[1]Formulario PPGR1'!#REF!)</f>
        <v/>
      </c>
      <c r="G669" s="132"/>
      <c r="H669" s="133" t="str">
        <f>IFERROR(VLOOKUP(Tabla1[[#This Row],[Código_Actividad]],'[1]Formulario PPGR2'!$H$8:$I$1048576,2,FALSE),"")</f>
        <v/>
      </c>
      <c r="I669" s="134" t="str">
        <f>IFERROR(VLOOKUP(Tabla1[[#This Row],[Código_Actividad]],[1]!Tabla2[[Código]:[Total de Acciones ]],15,FALSE),"")</f>
        <v/>
      </c>
      <c r="J669" s="133"/>
      <c r="K669" s="133"/>
      <c r="L669" s="133"/>
      <c r="M669" s="135" t="str">
        <f>IFERROR(VLOOKUP($L669,[6]Insumos!$C$2:$F$517,2,FALSE),"")</f>
        <v/>
      </c>
      <c r="N669" s="142"/>
      <c r="O669" s="137" t="str">
        <f>IFERROR(VLOOKUP($L669,[6]Insumos!$C$2:$F$517,3,FALSE),"")</f>
        <v/>
      </c>
      <c r="P669" s="138" t="e">
        <f>+Tabla1[[#This Row],[Precio Unitario]]*Tabla1[[#This Row],[Cantidad de Insumos]]</f>
        <v>#VALUE!</v>
      </c>
      <c r="Q669" s="137" t="str">
        <f>IFERROR(VLOOKUP($L669,[6]Insumos!$C$2:$F$517,4,FALSE),"")</f>
        <v/>
      </c>
      <c r="R669" s="135"/>
    </row>
    <row r="670" spans="2:18" x14ac:dyDescent="0.25">
      <c r="B670" s="131" t="str">
        <f>IF(Tabla1[[#This Row],[Código_Actividad]]="","",CONCATENATE(Tabla1[[#This Row],[POA]],".",Tabla1[[#This Row],[SRS]],".",Tabla1[[#This Row],[AREA]],".",Tabla1[[#This Row],[TIPO]]))</f>
        <v/>
      </c>
      <c r="C670" s="131" t="str">
        <f>IF(Tabla1[[#This Row],[Código_Actividad]]="","",'[1]Formulario PPGR1'!#REF!)</f>
        <v/>
      </c>
      <c r="D670" s="131" t="str">
        <f>IF(Tabla1[[#This Row],[Código_Actividad]]="","",'[1]Formulario PPGR1'!#REF!)</f>
        <v/>
      </c>
      <c r="E670" s="131" t="str">
        <f>IF(Tabla1[[#This Row],[Código_Actividad]]="","",'[1]Formulario PPGR1'!#REF!)</f>
        <v/>
      </c>
      <c r="F670" s="131" t="str">
        <f>IF(Tabla1[[#This Row],[Código_Actividad]]="","",'[1]Formulario PPGR1'!#REF!)</f>
        <v/>
      </c>
      <c r="G670" s="132"/>
      <c r="H670" s="133" t="str">
        <f>IFERROR(VLOOKUP(Tabla1[[#This Row],[Código_Actividad]],'[1]Formulario PPGR2'!$H$8:$I$1048576,2,FALSE),"")</f>
        <v/>
      </c>
      <c r="I670" s="134" t="str">
        <f>IFERROR(VLOOKUP(Tabla1[[#This Row],[Código_Actividad]],[1]!Tabla2[[Código]:[Total de Acciones ]],15,FALSE),"")</f>
        <v/>
      </c>
      <c r="J670" s="133"/>
      <c r="K670" s="133" t="str">
        <f>IFERROR(VLOOKUP($J670,[7]LSIns!$B$5:$C$45,2,FALSE),"")</f>
        <v/>
      </c>
      <c r="L670" s="133"/>
      <c r="M670" s="135" t="str">
        <f>IFERROR(VLOOKUP($L670,[6]Insumos!$C$2:$F$517,2,FALSE),"")</f>
        <v/>
      </c>
      <c r="N670" s="142"/>
      <c r="O670" s="137" t="str">
        <f>IFERROR(VLOOKUP($L670,[6]Insumos!$C$2:$F$517,3,FALSE),"")</f>
        <v/>
      </c>
      <c r="P670" s="138" t="e">
        <f>+Tabla1[[#This Row],[Precio Unitario]]*Tabla1[[#This Row],[Cantidad de Insumos]]</f>
        <v>#VALUE!</v>
      </c>
      <c r="Q670" s="137" t="str">
        <f>IFERROR(VLOOKUP($L670,[6]Insumos!$C$2:$F$517,4,FALSE),"")</f>
        <v/>
      </c>
      <c r="R670" s="135"/>
    </row>
    <row r="671" spans="2:18" x14ac:dyDescent="0.25">
      <c r="B671" s="131" t="str">
        <f>IF(Tabla1[[#This Row],[Código_Actividad]]="","",CONCATENATE(Tabla1[[#This Row],[POA]],".",Tabla1[[#This Row],[SRS]],".",Tabla1[[#This Row],[AREA]],".",Tabla1[[#This Row],[TIPO]]))</f>
        <v/>
      </c>
      <c r="C671" s="131" t="str">
        <f>IF(Tabla1[[#This Row],[Código_Actividad]]="","",'[1]Formulario PPGR1'!#REF!)</f>
        <v/>
      </c>
      <c r="D671" s="131" t="str">
        <f>IF(Tabla1[[#This Row],[Código_Actividad]]="","",'[1]Formulario PPGR1'!#REF!)</f>
        <v/>
      </c>
      <c r="E671" s="131" t="str">
        <f>IF(Tabla1[[#This Row],[Código_Actividad]]="","",'[1]Formulario PPGR1'!#REF!)</f>
        <v/>
      </c>
      <c r="F671" s="131" t="str">
        <f>IF(Tabla1[[#This Row],[Código_Actividad]]="","",'[1]Formulario PPGR1'!#REF!)</f>
        <v/>
      </c>
      <c r="G671" s="132"/>
      <c r="H671" s="133" t="str">
        <f>IFERROR(VLOOKUP(Tabla1[[#This Row],[Código_Actividad]],'[1]Formulario PPGR2'!$H$8:$I$1048576,2,FALSE),"")</f>
        <v/>
      </c>
      <c r="I671" s="134" t="str">
        <f>IFERROR(VLOOKUP(Tabla1[[#This Row],[Código_Actividad]],[1]!Tabla2[[Código]:[Total de Acciones ]],15,FALSE),"")</f>
        <v/>
      </c>
      <c r="J671" s="148"/>
      <c r="K671" s="148" t="s">
        <v>761</v>
      </c>
      <c r="L671" s="148"/>
      <c r="M671" s="135" t="str">
        <f>IFERROR(VLOOKUP($L671,[6]Insumos!$C$2:$F$517,2,FALSE),"")</f>
        <v/>
      </c>
      <c r="N671" s="149"/>
      <c r="O671" s="137" t="str">
        <f>IFERROR(VLOOKUP($L671,[6]Insumos!$C$2:$F$517,3,FALSE),"")</f>
        <v/>
      </c>
      <c r="P671" s="138" t="e">
        <f>+Tabla1[[#This Row],[Precio Unitario]]*Tabla1[[#This Row],[Cantidad de Insumos]]</f>
        <v>#VALUE!</v>
      </c>
      <c r="Q671" s="137" t="str">
        <f>IFERROR(VLOOKUP($L671,[6]Insumos!$C$2:$F$517,4,FALSE),"")</f>
        <v/>
      </c>
      <c r="R671" s="135"/>
    </row>
    <row r="672" spans="2:18" x14ac:dyDescent="0.25">
      <c r="B672" s="131" t="str">
        <f>IF(Tabla1[[#This Row],[Código_Actividad]]="","",CONCATENATE(Tabla1[[#This Row],[POA]],".",Tabla1[[#This Row],[SRS]],".",Tabla1[[#This Row],[AREA]],".",Tabla1[[#This Row],[TIPO]]))</f>
        <v/>
      </c>
      <c r="C672" s="131" t="str">
        <f>IF(Tabla1[[#This Row],[Código_Actividad]]="","",'[1]Formulario PPGR1'!#REF!)</f>
        <v/>
      </c>
      <c r="D672" s="131" t="str">
        <f>IF(Tabla1[[#This Row],[Código_Actividad]]="","",'[1]Formulario PPGR1'!#REF!)</f>
        <v/>
      </c>
      <c r="E672" s="131" t="str">
        <f>IF(Tabla1[[#This Row],[Código_Actividad]]="","",'[1]Formulario PPGR1'!#REF!)</f>
        <v/>
      </c>
      <c r="F672" s="131" t="str">
        <f>IF(Tabla1[[#This Row],[Código_Actividad]]="","",'[1]Formulario PPGR1'!#REF!)</f>
        <v/>
      </c>
      <c r="G672" s="132"/>
      <c r="H672" s="133" t="str">
        <f>IFERROR(VLOOKUP(Tabla1[[#This Row],[Código_Actividad]],'[1]Formulario PPGR2'!$H$8:$I$1048576,2,FALSE),"")</f>
        <v/>
      </c>
      <c r="I672" s="134" t="str">
        <f>IFERROR(VLOOKUP(Tabla1[[#This Row],[Código_Actividad]],[1]!Tabla2[[Código]:[Total de Acciones ]],15,FALSE),"")</f>
        <v/>
      </c>
      <c r="J672" s="148"/>
      <c r="K672" s="148" t="s">
        <v>761</v>
      </c>
      <c r="L672" s="148"/>
      <c r="M672" s="135" t="str">
        <f>IFERROR(VLOOKUP($L672,[6]Insumos!$C$2:$F$517,2,FALSE),"")</f>
        <v/>
      </c>
      <c r="N672" s="149"/>
      <c r="O672" s="137" t="str">
        <f>IFERROR(VLOOKUP($L672,[6]Insumos!$C$2:$F$517,3,FALSE),"")</f>
        <v/>
      </c>
      <c r="P672" s="138" t="e">
        <f>+Tabla1[[#This Row],[Precio Unitario]]*Tabla1[[#This Row],[Cantidad de Insumos]]</f>
        <v>#VALUE!</v>
      </c>
      <c r="Q672" s="137" t="str">
        <f>IFERROR(VLOOKUP($L672,[6]Insumos!$C$2:$F$517,4,FALSE),"")</f>
        <v/>
      </c>
      <c r="R672" s="135"/>
    </row>
    <row r="673" spans="2:18" x14ac:dyDescent="0.25">
      <c r="B673" s="131" t="str">
        <f>IF(Tabla1[[#This Row],[Código_Actividad]]="","",CONCATENATE(Tabla1[[#This Row],[POA]],".",Tabla1[[#This Row],[SRS]],".",Tabla1[[#This Row],[AREA]],".",Tabla1[[#This Row],[TIPO]]))</f>
        <v/>
      </c>
      <c r="C673" s="131" t="str">
        <f>IF(Tabla1[[#This Row],[Código_Actividad]]="","",'[1]Formulario PPGR1'!#REF!)</f>
        <v/>
      </c>
      <c r="D673" s="131" t="str">
        <f>IF(Tabla1[[#This Row],[Código_Actividad]]="","",'[1]Formulario PPGR1'!#REF!)</f>
        <v/>
      </c>
      <c r="E673" s="131" t="str">
        <f>IF(Tabla1[[#This Row],[Código_Actividad]]="","",'[1]Formulario PPGR1'!#REF!)</f>
        <v/>
      </c>
      <c r="F673" s="131" t="str">
        <f>IF(Tabla1[[#This Row],[Código_Actividad]]="","",'[1]Formulario PPGR1'!#REF!)</f>
        <v/>
      </c>
      <c r="G673" s="132"/>
      <c r="H673" s="133" t="str">
        <f>IFERROR(VLOOKUP(Tabla1[[#This Row],[Código_Actividad]],'[1]Formulario PPGR2'!$H$8:$I$1048576,2,FALSE),"")</f>
        <v/>
      </c>
      <c r="I673" s="134" t="str">
        <f>IFERROR(VLOOKUP(Tabla1[[#This Row],[Código_Actividad]],[1]!Tabla2[[Código]:[Total de Acciones ]],15,FALSE),"")</f>
        <v/>
      </c>
      <c r="J673" s="148"/>
      <c r="K673" s="133"/>
      <c r="L673" s="133"/>
      <c r="M673" s="135" t="str">
        <f>IFERROR(VLOOKUP($L673,[6]Insumos!$C$2:$F$517,2,FALSE),"")</f>
        <v/>
      </c>
      <c r="N673" s="142"/>
      <c r="O673" s="137" t="str">
        <f>IFERROR(VLOOKUP($L673,[6]Insumos!$C$2:$F$517,3,FALSE),"")</f>
        <v/>
      </c>
      <c r="P673" s="138" t="e">
        <f>+Tabla1[[#This Row],[Precio Unitario]]*Tabla1[[#This Row],[Cantidad de Insumos]]</f>
        <v>#VALUE!</v>
      </c>
      <c r="Q673" s="137" t="str">
        <f>IFERROR(VLOOKUP($L673,[6]Insumos!$C$2:$F$517,4,FALSE),"")</f>
        <v/>
      </c>
      <c r="R673" s="135"/>
    </row>
    <row r="674" spans="2:18" x14ac:dyDescent="0.25">
      <c r="B674" s="131" t="str">
        <f>IF(Tabla1[[#This Row],[Código_Actividad]]="","",CONCATENATE(Tabla1[[#This Row],[POA]],".",Tabla1[[#This Row],[SRS]],".",Tabla1[[#This Row],[AREA]],".",Tabla1[[#This Row],[TIPO]]))</f>
        <v/>
      </c>
      <c r="C674" s="131" t="str">
        <f>IF(Tabla1[[#This Row],[Código_Actividad]]="","",'[1]Formulario PPGR1'!#REF!)</f>
        <v/>
      </c>
      <c r="D674" s="131" t="str">
        <f>IF(Tabla1[[#This Row],[Código_Actividad]]="","",'[1]Formulario PPGR1'!#REF!)</f>
        <v/>
      </c>
      <c r="E674" s="131" t="str">
        <f>IF(Tabla1[[#This Row],[Código_Actividad]]="","",'[1]Formulario PPGR1'!#REF!)</f>
        <v/>
      </c>
      <c r="F674" s="131" t="str">
        <f>IF(Tabla1[[#This Row],[Código_Actividad]]="","",'[1]Formulario PPGR1'!#REF!)</f>
        <v/>
      </c>
      <c r="G674" s="132"/>
      <c r="H674" s="133" t="str">
        <f>IFERROR(VLOOKUP(Tabla1[[#This Row],[Código_Actividad]],'[1]Formulario PPGR2'!$H$8:$I$1048576,2,FALSE),"")</f>
        <v/>
      </c>
      <c r="I674" s="134" t="str">
        <f>IFERROR(VLOOKUP(Tabla1[[#This Row],[Código_Actividad]],[1]!Tabla2[[Código]:[Total de Acciones ]],15,FALSE),"")</f>
        <v/>
      </c>
      <c r="J674" s="148"/>
      <c r="K674" s="133"/>
      <c r="L674" s="133"/>
      <c r="M674" s="135" t="str">
        <f>IFERROR(VLOOKUP($L674,[6]Insumos!$C$2:$F$517,2,FALSE),"")</f>
        <v/>
      </c>
      <c r="N674" s="142"/>
      <c r="O674" s="137" t="str">
        <f>IFERROR(VLOOKUP($L674,[6]Insumos!$C$2:$F$517,3,FALSE),"")</f>
        <v/>
      </c>
      <c r="P674" s="138" t="e">
        <f>+Tabla1[[#This Row],[Precio Unitario]]*Tabla1[[#This Row],[Cantidad de Insumos]]</f>
        <v>#VALUE!</v>
      </c>
      <c r="Q674" s="137" t="str">
        <f>IFERROR(VLOOKUP($L674,[6]Insumos!$C$2:$F$517,4,FALSE),"")</f>
        <v/>
      </c>
      <c r="R674" s="135"/>
    </row>
    <row r="675" spans="2:18" x14ac:dyDescent="0.25">
      <c r="B675" s="131" t="str">
        <f>IF(Tabla1[[#This Row],[Código_Actividad]]="","",CONCATENATE(Tabla1[[#This Row],[POA]],".",Tabla1[[#This Row],[SRS]],".",Tabla1[[#This Row],[AREA]],".",Tabla1[[#This Row],[TIPO]]))</f>
        <v/>
      </c>
      <c r="C675" s="131" t="str">
        <f>IF(Tabla1[[#This Row],[Código_Actividad]]="","",'[1]Formulario PPGR1'!#REF!)</f>
        <v/>
      </c>
      <c r="D675" s="131" t="str">
        <f>IF(Tabla1[[#This Row],[Código_Actividad]]="","",'[1]Formulario PPGR1'!#REF!)</f>
        <v/>
      </c>
      <c r="E675" s="131" t="str">
        <f>IF(Tabla1[[#This Row],[Código_Actividad]]="","",'[1]Formulario PPGR1'!#REF!)</f>
        <v/>
      </c>
      <c r="F675" s="131" t="str">
        <f>IF(Tabla1[[#This Row],[Código_Actividad]]="","",'[1]Formulario PPGR1'!#REF!)</f>
        <v/>
      </c>
      <c r="G675" s="132"/>
      <c r="H675" s="133" t="str">
        <f>IFERROR(VLOOKUP(Tabla1[[#This Row],[Código_Actividad]],'[1]Formulario PPGR2'!$H$8:$I$1048576,2,FALSE),"")</f>
        <v/>
      </c>
      <c r="I675" s="134" t="str">
        <f>IFERROR(VLOOKUP(Tabla1[[#This Row],[Código_Actividad]],[1]!Tabla2[[Código]:[Total de Acciones ]],15,FALSE),"")</f>
        <v/>
      </c>
      <c r="J675" s="148"/>
      <c r="K675" s="148" t="s">
        <v>757</v>
      </c>
      <c r="L675" s="148"/>
      <c r="M675" s="135" t="str">
        <f>IFERROR(VLOOKUP($L675,[6]Insumos!$C$2:$F$517,2,FALSE),"")</f>
        <v/>
      </c>
      <c r="N675" s="149"/>
      <c r="O675" s="137" t="str">
        <f>IFERROR(VLOOKUP($L675,[6]Insumos!$C$2:$F$517,3,FALSE),"")</f>
        <v/>
      </c>
      <c r="P675" s="138" t="e">
        <f>+Tabla1[[#This Row],[Precio Unitario]]*Tabla1[[#This Row],[Cantidad de Insumos]]</f>
        <v>#VALUE!</v>
      </c>
      <c r="Q675" s="137" t="str">
        <f>IFERROR(VLOOKUP($L675,[6]Insumos!$C$2:$F$517,4,FALSE),"")</f>
        <v/>
      </c>
      <c r="R675" s="135"/>
    </row>
    <row r="676" spans="2:18" x14ac:dyDescent="0.25">
      <c r="B676" s="131" t="str">
        <f>IF(Tabla1[[#This Row],[Código_Actividad]]="","",CONCATENATE(Tabla1[[#This Row],[POA]],".",Tabla1[[#This Row],[SRS]],".",Tabla1[[#This Row],[AREA]],".",Tabla1[[#This Row],[TIPO]]))</f>
        <v/>
      </c>
      <c r="C676" s="131" t="str">
        <f>IF(Tabla1[[#This Row],[Código_Actividad]]="","",'[1]Formulario PPGR1'!#REF!)</f>
        <v/>
      </c>
      <c r="D676" s="131" t="str">
        <f>IF(Tabla1[[#This Row],[Código_Actividad]]="","",'[1]Formulario PPGR1'!#REF!)</f>
        <v/>
      </c>
      <c r="E676" s="131" t="str">
        <f>IF(Tabla1[[#This Row],[Código_Actividad]]="","",'[1]Formulario PPGR1'!#REF!)</f>
        <v/>
      </c>
      <c r="F676" s="131" t="str">
        <f>IF(Tabla1[[#This Row],[Código_Actividad]]="","",'[1]Formulario PPGR1'!#REF!)</f>
        <v/>
      </c>
      <c r="G676" s="132"/>
      <c r="H676" s="133" t="str">
        <f>IFERROR(VLOOKUP(Tabla1[[#This Row],[Código_Actividad]],'[1]Formulario PPGR2'!$H$8:$I$1048576,2,FALSE),"")</f>
        <v/>
      </c>
      <c r="I676" s="134" t="str">
        <f>IFERROR(VLOOKUP(Tabla1[[#This Row],[Código_Actividad]],[1]!Tabla2[[Código]:[Total de Acciones ]],15,FALSE),"")</f>
        <v/>
      </c>
      <c r="J676" s="148"/>
      <c r="K676" s="148" t="s">
        <v>758</v>
      </c>
      <c r="L676" s="148"/>
      <c r="M676" s="135" t="str">
        <f>IFERROR(VLOOKUP($L676,[6]Insumos!$C$2:$F$517,2,FALSE),"")</f>
        <v/>
      </c>
      <c r="N676" s="149"/>
      <c r="O676" s="137" t="str">
        <f>IFERROR(VLOOKUP($L676,[6]Insumos!$C$2:$F$517,3,FALSE),"")</f>
        <v/>
      </c>
      <c r="P676" s="138" t="e">
        <f>+Tabla1[[#This Row],[Precio Unitario]]*Tabla1[[#This Row],[Cantidad de Insumos]]</f>
        <v>#VALUE!</v>
      </c>
      <c r="Q676" s="137" t="str">
        <f>IFERROR(VLOOKUP($L676,[6]Insumos!$C$2:$F$517,4,FALSE),"")</f>
        <v/>
      </c>
      <c r="R676" s="135"/>
    </row>
    <row r="677" spans="2:18" x14ac:dyDescent="0.25">
      <c r="B677" s="131" t="str">
        <f>IF(Tabla1[[#This Row],[Código_Actividad]]="","",CONCATENATE(Tabla1[[#This Row],[POA]],".",Tabla1[[#This Row],[SRS]],".",Tabla1[[#This Row],[AREA]],".",Tabla1[[#This Row],[TIPO]]))</f>
        <v/>
      </c>
      <c r="C677" s="131" t="str">
        <f>IF(Tabla1[[#This Row],[Código_Actividad]]="","",'[1]Formulario PPGR1'!#REF!)</f>
        <v/>
      </c>
      <c r="D677" s="131" t="str">
        <f>IF(Tabla1[[#This Row],[Código_Actividad]]="","",'[1]Formulario PPGR1'!#REF!)</f>
        <v/>
      </c>
      <c r="E677" s="131" t="str">
        <f>IF(Tabla1[[#This Row],[Código_Actividad]]="","",'[1]Formulario PPGR1'!#REF!)</f>
        <v/>
      </c>
      <c r="F677" s="131" t="str">
        <f>IF(Tabla1[[#This Row],[Código_Actividad]]="","",'[1]Formulario PPGR1'!#REF!)</f>
        <v/>
      </c>
      <c r="G677" s="132"/>
      <c r="H677" s="133" t="str">
        <f>IFERROR(VLOOKUP(Tabla1[[#This Row],[Código_Actividad]],'[1]Formulario PPGR2'!$H$8:$I$1048576,2,FALSE),"")</f>
        <v/>
      </c>
      <c r="I677" s="134" t="str">
        <f>IFERROR(VLOOKUP(Tabla1[[#This Row],[Código_Actividad]],[1]!Tabla2[[Código]:[Total de Acciones ]],15,FALSE),"")</f>
        <v/>
      </c>
      <c r="J677" s="148"/>
      <c r="K677" s="148" t="s">
        <v>757</v>
      </c>
      <c r="L677" s="148"/>
      <c r="M677" s="135" t="str">
        <f>IFERROR(VLOOKUP($L677,[6]Insumos!$C$2:$F$517,2,FALSE),"")</f>
        <v/>
      </c>
      <c r="N677" s="149"/>
      <c r="O677" s="137" t="str">
        <f>IFERROR(VLOOKUP($L677,[6]Insumos!$C$2:$F$517,3,FALSE),"")</f>
        <v/>
      </c>
      <c r="P677" s="138" t="e">
        <f>+Tabla1[[#This Row],[Precio Unitario]]*Tabla1[[#This Row],[Cantidad de Insumos]]</f>
        <v>#VALUE!</v>
      </c>
      <c r="Q677" s="137" t="str">
        <f>IFERROR(VLOOKUP($L677,[6]Insumos!$C$2:$F$517,4,FALSE),"")</f>
        <v/>
      </c>
      <c r="R677" s="135"/>
    </row>
    <row r="678" spans="2:18" x14ac:dyDescent="0.25">
      <c r="B678" s="131" t="str">
        <f>IF(Tabla1[[#This Row],[Código_Actividad]]="","",CONCATENATE(Tabla1[[#This Row],[POA]],".",Tabla1[[#This Row],[SRS]],".",Tabla1[[#This Row],[AREA]],".",Tabla1[[#This Row],[TIPO]]))</f>
        <v/>
      </c>
      <c r="C678" s="131" t="str">
        <f>IF(Tabla1[[#This Row],[Código_Actividad]]="","",'[1]Formulario PPGR1'!#REF!)</f>
        <v/>
      </c>
      <c r="D678" s="131" t="str">
        <f>IF(Tabla1[[#This Row],[Código_Actividad]]="","",'[1]Formulario PPGR1'!#REF!)</f>
        <v/>
      </c>
      <c r="E678" s="131" t="str">
        <f>IF(Tabla1[[#This Row],[Código_Actividad]]="","",'[1]Formulario PPGR1'!#REF!)</f>
        <v/>
      </c>
      <c r="F678" s="131" t="str">
        <f>IF(Tabla1[[#This Row],[Código_Actividad]]="","",'[1]Formulario PPGR1'!#REF!)</f>
        <v/>
      </c>
      <c r="G678" s="132"/>
      <c r="H678" s="133" t="str">
        <f>IFERROR(VLOOKUP(Tabla1[[#This Row],[Código_Actividad]],'[1]Formulario PPGR2'!$H$8:$I$1048576,2,FALSE),"")</f>
        <v/>
      </c>
      <c r="I678" s="134" t="str">
        <f>IFERROR(VLOOKUP(Tabla1[[#This Row],[Código_Actividad]],[1]!Tabla2[[Código]:[Total de Acciones ]],15,FALSE),"")</f>
        <v/>
      </c>
      <c r="J678" s="148"/>
      <c r="K678" s="148" t="s">
        <v>759</v>
      </c>
      <c r="L678" s="148"/>
      <c r="M678" s="135" t="str">
        <f>IFERROR(VLOOKUP($L678,[6]Insumos!$C$2:$F$517,2,FALSE),"")</f>
        <v/>
      </c>
      <c r="N678" s="149"/>
      <c r="O678" s="137" t="str">
        <f>IFERROR(VLOOKUP($L678,[6]Insumos!$C$2:$F$517,3,FALSE),"")</f>
        <v/>
      </c>
      <c r="P678" s="138" t="e">
        <f>+Tabla1[[#This Row],[Precio Unitario]]*Tabla1[[#This Row],[Cantidad de Insumos]]</f>
        <v>#VALUE!</v>
      </c>
      <c r="Q678" s="137" t="str">
        <f>IFERROR(VLOOKUP($L678,[6]Insumos!$C$2:$F$517,4,FALSE),"")</f>
        <v/>
      </c>
      <c r="R678" s="135"/>
    </row>
    <row r="679" spans="2:18" x14ac:dyDescent="0.25">
      <c r="B679" s="131" t="str">
        <f>IF(Tabla1[[#This Row],[Código_Actividad]]="","",CONCATENATE(Tabla1[[#This Row],[POA]],".",Tabla1[[#This Row],[SRS]],".",Tabla1[[#This Row],[AREA]],".",Tabla1[[#This Row],[TIPO]]))</f>
        <v/>
      </c>
      <c r="C679" s="131" t="str">
        <f>IF(Tabla1[[#This Row],[Código_Actividad]]="","",'[1]Formulario PPGR1'!#REF!)</f>
        <v/>
      </c>
      <c r="D679" s="131" t="str">
        <f>IF(Tabla1[[#This Row],[Código_Actividad]]="","",'[1]Formulario PPGR1'!#REF!)</f>
        <v/>
      </c>
      <c r="E679" s="131" t="str">
        <f>IF(Tabla1[[#This Row],[Código_Actividad]]="","",'[1]Formulario PPGR1'!#REF!)</f>
        <v/>
      </c>
      <c r="F679" s="131" t="str">
        <f>IF(Tabla1[[#This Row],[Código_Actividad]]="","",'[1]Formulario PPGR1'!#REF!)</f>
        <v/>
      </c>
      <c r="G679" s="132"/>
      <c r="H679" s="133" t="str">
        <f>IFERROR(VLOOKUP(Tabla1[[#This Row],[Código_Actividad]],'[1]Formulario PPGR2'!$H$8:$I$1048576,2,FALSE),"")</f>
        <v/>
      </c>
      <c r="I679" s="134" t="str">
        <f>IFERROR(VLOOKUP(Tabla1[[#This Row],[Código_Actividad]],[1]!Tabla2[[Código]:[Total de Acciones ]],15,FALSE),"")</f>
        <v/>
      </c>
      <c r="J679" s="133"/>
      <c r="K679" s="133"/>
      <c r="L679" s="133"/>
      <c r="M679" s="135" t="str">
        <f>IFERROR(VLOOKUP($L679,[6]Insumos!$C$2:$F$517,2,FALSE),"")</f>
        <v/>
      </c>
      <c r="N679" s="142"/>
      <c r="O679" s="137" t="str">
        <f>IFERROR(VLOOKUP($L679,[6]Insumos!$C$2:$F$517,3,FALSE),"")</f>
        <v/>
      </c>
      <c r="P679" s="138" t="e">
        <f>+Tabla1[[#This Row],[Precio Unitario]]*Tabla1[[#This Row],[Cantidad de Insumos]]</f>
        <v>#VALUE!</v>
      </c>
      <c r="Q679" s="137" t="str">
        <f>IFERROR(VLOOKUP($L679,[6]Insumos!$C$2:$F$517,4,FALSE),"")</f>
        <v/>
      </c>
      <c r="R679" s="135"/>
    </row>
    <row r="680" spans="2:18" x14ac:dyDescent="0.25">
      <c r="B680" s="131" t="str">
        <f>IF(Tabla1[[#This Row],[Código_Actividad]]="","",CONCATENATE(Tabla1[[#This Row],[POA]],".",Tabla1[[#This Row],[SRS]],".",Tabla1[[#This Row],[AREA]],".",Tabla1[[#This Row],[TIPO]]))</f>
        <v/>
      </c>
      <c r="C680" s="131" t="str">
        <f>IF(Tabla1[[#This Row],[Código_Actividad]]="","",'[1]Formulario PPGR1'!#REF!)</f>
        <v/>
      </c>
      <c r="D680" s="131" t="str">
        <f>IF(Tabla1[[#This Row],[Código_Actividad]]="","",'[1]Formulario PPGR1'!#REF!)</f>
        <v/>
      </c>
      <c r="E680" s="131" t="str">
        <f>IF(Tabla1[[#This Row],[Código_Actividad]]="","",'[1]Formulario PPGR1'!#REF!)</f>
        <v/>
      </c>
      <c r="F680" s="131" t="str">
        <f>IF(Tabla1[[#This Row],[Código_Actividad]]="","",'[1]Formulario PPGR1'!#REF!)</f>
        <v/>
      </c>
      <c r="G680" s="132"/>
      <c r="H680" s="133" t="str">
        <f>IFERROR(VLOOKUP(Tabla1[[#This Row],[Código_Actividad]],'[1]Formulario PPGR2'!$H$8:$I$1048576,2,FALSE),"")</f>
        <v/>
      </c>
      <c r="I680" s="134" t="str">
        <f>IFERROR(VLOOKUP(Tabla1[[#This Row],[Código_Actividad]],[1]!Tabla2[[Código]:[Total de Acciones ]],15,FALSE),"")</f>
        <v/>
      </c>
      <c r="J680" s="133"/>
      <c r="K680" s="133" t="str">
        <f>IFERROR(VLOOKUP($J680,[7]LSIns!$B$5:$C$45,2,FALSE),"")</f>
        <v/>
      </c>
      <c r="L680" s="133"/>
      <c r="M680" s="135" t="str">
        <f>IFERROR(VLOOKUP($L680,[6]Insumos!$C$2:$F$517,2,FALSE),"")</f>
        <v/>
      </c>
      <c r="N680" s="142"/>
      <c r="O680" s="137" t="str">
        <f>IFERROR(VLOOKUP($L680,[6]Insumos!$C$2:$F$517,3,FALSE),"")</f>
        <v/>
      </c>
      <c r="P680" s="138" t="e">
        <f>+Tabla1[[#This Row],[Precio Unitario]]*Tabla1[[#This Row],[Cantidad de Insumos]]</f>
        <v>#VALUE!</v>
      </c>
      <c r="Q680" s="137" t="str">
        <f>IFERROR(VLOOKUP($L680,[6]Insumos!$C$2:$F$517,4,FALSE),"")</f>
        <v/>
      </c>
      <c r="R680" s="135"/>
    </row>
    <row r="681" spans="2:18" x14ac:dyDescent="0.25">
      <c r="B681" s="131" t="str">
        <f>IF(Tabla1[[#This Row],[Código_Actividad]]="","",CONCATENATE(Tabla1[[#This Row],[POA]],".",Tabla1[[#This Row],[SRS]],".",Tabla1[[#This Row],[AREA]],".",Tabla1[[#This Row],[TIPO]]))</f>
        <v/>
      </c>
      <c r="C681" s="131" t="str">
        <f>IF(Tabla1[[#This Row],[Código_Actividad]]="","",'[1]Formulario PPGR1'!#REF!)</f>
        <v/>
      </c>
      <c r="D681" s="131" t="str">
        <f>IF(Tabla1[[#This Row],[Código_Actividad]]="","",'[1]Formulario PPGR1'!#REF!)</f>
        <v/>
      </c>
      <c r="E681" s="131" t="str">
        <f>IF(Tabla1[[#This Row],[Código_Actividad]]="","",'[1]Formulario PPGR1'!#REF!)</f>
        <v/>
      </c>
      <c r="F681" s="131" t="str">
        <f>IF(Tabla1[[#This Row],[Código_Actividad]]="","",'[1]Formulario PPGR1'!#REF!)</f>
        <v/>
      </c>
      <c r="G681" s="132"/>
      <c r="H681" s="133" t="str">
        <f>IFERROR(VLOOKUP(Tabla1[[#This Row],[Código_Actividad]],'[1]Formulario PPGR2'!$H$8:$I$1048576,2,FALSE),"")</f>
        <v/>
      </c>
      <c r="I681" s="134" t="str">
        <f>IFERROR(VLOOKUP(Tabla1[[#This Row],[Código_Actividad]],[1]!Tabla2[[Código]:[Total de Acciones ]],15,FALSE),"")</f>
        <v/>
      </c>
      <c r="J681" s="148"/>
      <c r="K681" s="148" t="s">
        <v>760</v>
      </c>
      <c r="L681" s="148"/>
      <c r="M681" s="135" t="str">
        <f>IFERROR(VLOOKUP($L681,[6]Insumos!$C$2:$F$517,2,FALSE),"")</f>
        <v/>
      </c>
      <c r="N681" s="149"/>
      <c r="O681" s="137" t="str">
        <f>IFERROR(VLOOKUP($L681,[6]Insumos!$C$2:$F$517,3,FALSE),"")</f>
        <v/>
      </c>
      <c r="P681" s="138" t="e">
        <f>+Tabla1[[#This Row],[Precio Unitario]]*Tabla1[[#This Row],[Cantidad de Insumos]]</f>
        <v>#VALUE!</v>
      </c>
      <c r="Q681" s="137" t="str">
        <f>IFERROR(VLOOKUP($L681,[6]Insumos!$C$2:$F$517,4,FALSE),"")</f>
        <v/>
      </c>
      <c r="R681" s="135"/>
    </row>
    <row r="682" spans="2:18" x14ac:dyDescent="0.25">
      <c r="B682" s="131" t="str">
        <f>IF(Tabla1[[#This Row],[Código_Actividad]]="","",CONCATENATE(Tabla1[[#This Row],[POA]],".",Tabla1[[#This Row],[SRS]],".",Tabla1[[#This Row],[AREA]],".",Tabla1[[#This Row],[TIPO]]))</f>
        <v/>
      </c>
      <c r="C682" s="131" t="str">
        <f>IF(Tabla1[[#This Row],[Código_Actividad]]="","",'[1]Formulario PPGR1'!#REF!)</f>
        <v/>
      </c>
      <c r="D682" s="131" t="str">
        <f>IF(Tabla1[[#This Row],[Código_Actividad]]="","",'[1]Formulario PPGR1'!#REF!)</f>
        <v/>
      </c>
      <c r="E682" s="131" t="str">
        <f>IF(Tabla1[[#This Row],[Código_Actividad]]="","",'[1]Formulario PPGR1'!#REF!)</f>
        <v/>
      </c>
      <c r="F682" s="131" t="str">
        <f>IF(Tabla1[[#This Row],[Código_Actividad]]="","",'[1]Formulario PPGR1'!#REF!)</f>
        <v/>
      </c>
      <c r="G682" s="132"/>
      <c r="H682" s="133" t="str">
        <f>IFERROR(VLOOKUP(Tabla1[[#This Row],[Código_Actividad]],'[1]Formulario PPGR2'!$H$8:$I$1048576,2,FALSE),"")</f>
        <v/>
      </c>
      <c r="I682" s="134" t="str">
        <f>IFERROR(VLOOKUP(Tabla1[[#This Row],[Código_Actividad]],[1]!Tabla2[[Código]:[Total de Acciones ]],15,FALSE),"")</f>
        <v/>
      </c>
      <c r="J682" s="148"/>
      <c r="K682" s="148" t="s">
        <v>760</v>
      </c>
      <c r="L682" s="148"/>
      <c r="M682" s="135" t="str">
        <f>IFERROR(VLOOKUP($L682,[6]Insumos!$C$2:$F$517,2,FALSE),"")</f>
        <v/>
      </c>
      <c r="N682" s="149"/>
      <c r="O682" s="137" t="str">
        <f>IFERROR(VLOOKUP($L682,[6]Insumos!$C$2:$F$517,3,FALSE),"")</f>
        <v/>
      </c>
      <c r="P682" s="138" t="e">
        <f>+Tabla1[[#This Row],[Precio Unitario]]*Tabla1[[#This Row],[Cantidad de Insumos]]</f>
        <v>#VALUE!</v>
      </c>
      <c r="Q682" s="137" t="str">
        <f>IFERROR(VLOOKUP($L682,[6]Insumos!$C$2:$F$517,4,FALSE),"")</f>
        <v/>
      </c>
      <c r="R682" s="135"/>
    </row>
    <row r="683" spans="2:18" x14ac:dyDescent="0.25">
      <c r="B683" s="131" t="str">
        <f>IF(Tabla1[[#This Row],[Código_Actividad]]="","",CONCATENATE(Tabla1[[#This Row],[POA]],".",Tabla1[[#This Row],[SRS]],".",Tabla1[[#This Row],[AREA]],".",Tabla1[[#This Row],[TIPO]]))</f>
        <v/>
      </c>
      <c r="C683" s="131" t="str">
        <f>IF(Tabla1[[#This Row],[Código_Actividad]]="","",'[1]Formulario PPGR1'!#REF!)</f>
        <v/>
      </c>
      <c r="D683" s="131" t="str">
        <f>IF(Tabla1[[#This Row],[Código_Actividad]]="","",'[1]Formulario PPGR1'!#REF!)</f>
        <v/>
      </c>
      <c r="E683" s="131" t="str">
        <f>IF(Tabla1[[#This Row],[Código_Actividad]]="","",'[1]Formulario PPGR1'!#REF!)</f>
        <v/>
      </c>
      <c r="F683" s="131" t="str">
        <f>IF(Tabla1[[#This Row],[Código_Actividad]]="","",'[1]Formulario PPGR1'!#REF!)</f>
        <v/>
      </c>
      <c r="G683" s="132"/>
      <c r="H683" s="133" t="str">
        <f>IFERROR(VLOOKUP(Tabla1[[#This Row],[Código_Actividad]],'[1]Formulario PPGR2'!$H$8:$I$1048576,2,FALSE),"")</f>
        <v/>
      </c>
      <c r="I683" s="134" t="str">
        <f>IFERROR(VLOOKUP(Tabla1[[#This Row],[Código_Actividad]],[1]!Tabla2[[Código]:[Total de Acciones ]],15,FALSE),"")</f>
        <v/>
      </c>
      <c r="J683" s="133"/>
      <c r="K683" s="133" t="str">
        <f>IFERROR(VLOOKUP($J683,[7]LSIns!$B$5:$C$45,2,FALSE),"")</f>
        <v/>
      </c>
      <c r="L683" s="133"/>
      <c r="M683" s="135" t="str">
        <f>IFERROR(VLOOKUP($L683,[6]Insumos!$C$2:$F$517,2,FALSE),"")</f>
        <v/>
      </c>
      <c r="N683" s="142"/>
      <c r="O683" s="137" t="str">
        <f>IFERROR(VLOOKUP($L683,[6]Insumos!$C$2:$F$517,3,FALSE),"")</f>
        <v/>
      </c>
      <c r="P683" s="138" t="e">
        <f>+Tabla1[[#This Row],[Precio Unitario]]*Tabla1[[#This Row],[Cantidad de Insumos]]</f>
        <v>#VALUE!</v>
      </c>
      <c r="Q683" s="137" t="str">
        <f>IFERROR(VLOOKUP($L683,[6]Insumos!$C$2:$F$517,4,FALSE),"")</f>
        <v/>
      </c>
      <c r="R683" s="135"/>
    </row>
    <row r="684" spans="2:18" x14ac:dyDescent="0.25">
      <c r="B684" s="131" t="str">
        <f>IF(Tabla1[[#This Row],[Código_Actividad]]="","",CONCATENATE(Tabla1[[#This Row],[POA]],".",Tabla1[[#This Row],[SRS]],".",Tabla1[[#This Row],[AREA]],".",Tabla1[[#This Row],[TIPO]]))</f>
        <v/>
      </c>
      <c r="C684" s="131" t="str">
        <f>IF(Tabla1[[#This Row],[Código_Actividad]]="","",'[1]Formulario PPGR1'!#REF!)</f>
        <v/>
      </c>
      <c r="D684" s="131" t="str">
        <f>IF(Tabla1[[#This Row],[Código_Actividad]]="","",'[1]Formulario PPGR1'!#REF!)</f>
        <v/>
      </c>
      <c r="E684" s="131" t="str">
        <f>IF(Tabla1[[#This Row],[Código_Actividad]]="","",'[1]Formulario PPGR1'!#REF!)</f>
        <v/>
      </c>
      <c r="F684" s="131" t="str">
        <f>IF(Tabla1[[#This Row],[Código_Actividad]]="","",'[1]Formulario PPGR1'!#REF!)</f>
        <v/>
      </c>
      <c r="G684" s="132"/>
      <c r="H684" s="133" t="str">
        <f>IFERROR(VLOOKUP(Tabla1[[#This Row],[Código_Actividad]],'[1]Formulario PPGR2'!$H$8:$I$1048576,2,FALSE),"")</f>
        <v/>
      </c>
      <c r="I684" s="134" t="str">
        <f>IFERROR(VLOOKUP(Tabla1[[#This Row],[Código_Actividad]],[1]!Tabla2[[Código]:[Total de Acciones ]],15,FALSE),"")</f>
        <v/>
      </c>
      <c r="J684" s="148"/>
      <c r="K684" s="148" t="s">
        <v>757</v>
      </c>
      <c r="L684" s="148"/>
      <c r="M684" s="135" t="str">
        <f>IFERROR(VLOOKUP($L684,[6]Insumos!$C$2:$F$517,2,FALSE),"")</f>
        <v/>
      </c>
      <c r="N684" s="149"/>
      <c r="O684" s="137" t="str">
        <f>IFERROR(VLOOKUP($L684,[6]Insumos!$C$2:$F$517,3,FALSE),"")</f>
        <v/>
      </c>
      <c r="P684" s="138" t="e">
        <f>+Tabla1[[#This Row],[Precio Unitario]]*Tabla1[[#This Row],[Cantidad de Insumos]]</f>
        <v>#VALUE!</v>
      </c>
      <c r="Q684" s="137" t="str">
        <f>IFERROR(VLOOKUP($L684,[6]Insumos!$C$2:$F$517,4,FALSE),"")</f>
        <v/>
      </c>
      <c r="R684" s="135"/>
    </row>
    <row r="685" spans="2:18" x14ac:dyDescent="0.25">
      <c r="B685" s="131" t="str">
        <f>IF(Tabla1[[#This Row],[Código_Actividad]]="","",CONCATENATE(Tabla1[[#This Row],[POA]],".",Tabla1[[#This Row],[SRS]],".",Tabla1[[#This Row],[AREA]],".",Tabla1[[#This Row],[TIPO]]))</f>
        <v/>
      </c>
      <c r="C685" s="131" t="str">
        <f>IF(Tabla1[[#This Row],[Código_Actividad]]="","",'[1]Formulario PPGR1'!#REF!)</f>
        <v/>
      </c>
      <c r="D685" s="131" t="str">
        <f>IF(Tabla1[[#This Row],[Código_Actividad]]="","",'[1]Formulario PPGR1'!#REF!)</f>
        <v/>
      </c>
      <c r="E685" s="131" t="str">
        <f>IF(Tabla1[[#This Row],[Código_Actividad]]="","",'[1]Formulario PPGR1'!#REF!)</f>
        <v/>
      </c>
      <c r="F685" s="131" t="str">
        <f>IF(Tabla1[[#This Row],[Código_Actividad]]="","",'[1]Formulario PPGR1'!#REF!)</f>
        <v/>
      </c>
      <c r="G685" s="132"/>
      <c r="H685" s="133" t="str">
        <f>IFERROR(VLOOKUP(Tabla1[[#This Row],[Código_Actividad]],'[1]Formulario PPGR2'!$H$8:$I$1048576,2,FALSE),"")</f>
        <v/>
      </c>
      <c r="I685" s="134" t="str">
        <f>IFERROR(VLOOKUP(Tabla1[[#This Row],[Código_Actividad]],[1]!Tabla2[[Código]:[Total de Acciones ]],15,FALSE),"")</f>
        <v/>
      </c>
      <c r="J685" s="148"/>
      <c r="K685" s="148" t="s">
        <v>758</v>
      </c>
      <c r="L685" s="148"/>
      <c r="M685" s="135" t="str">
        <f>IFERROR(VLOOKUP($L685,[6]Insumos!$C$2:$F$517,2,FALSE),"")</f>
        <v/>
      </c>
      <c r="N685" s="149"/>
      <c r="O685" s="137" t="str">
        <f>IFERROR(VLOOKUP($L685,[6]Insumos!$C$2:$F$517,3,FALSE),"")</f>
        <v/>
      </c>
      <c r="P685" s="138" t="e">
        <f>+Tabla1[[#This Row],[Precio Unitario]]*Tabla1[[#This Row],[Cantidad de Insumos]]</f>
        <v>#VALUE!</v>
      </c>
      <c r="Q685" s="137" t="str">
        <f>IFERROR(VLOOKUP($L685,[6]Insumos!$C$2:$F$517,4,FALSE),"")</f>
        <v/>
      </c>
      <c r="R685" s="135"/>
    </row>
    <row r="686" spans="2:18" x14ac:dyDescent="0.25">
      <c r="B686" s="131" t="str">
        <f>IF(Tabla1[[#This Row],[Código_Actividad]]="","",CONCATENATE(Tabla1[[#This Row],[POA]],".",Tabla1[[#This Row],[SRS]],".",Tabla1[[#This Row],[AREA]],".",Tabla1[[#This Row],[TIPO]]))</f>
        <v/>
      </c>
      <c r="C686" s="131" t="str">
        <f>IF(Tabla1[[#This Row],[Código_Actividad]]="","",'[1]Formulario PPGR1'!#REF!)</f>
        <v/>
      </c>
      <c r="D686" s="131" t="str">
        <f>IF(Tabla1[[#This Row],[Código_Actividad]]="","",'[1]Formulario PPGR1'!#REF!)</f>
        <v/>
      </c>
      <c r="E686" s="131" t="str">
        <f>IF(Tabla1[[#This Row],[Código_Actividad]]="","",'[1]Formulario PPGR1'!#REF!)</f>
        <v/>
      </c>
      <c r="F686" s="131" t="str">
        <f>IF(Tabla1[[#This Row],[Código_Actividad]]="","",'[1]Formulario PPGR1'!#REF!)</f>
        <v/>
      </c>
      <c r="G686" s="132"/>
      <c r="H686" s="133" t="str">
        <f>IFERROR(VLOOKUP(Tabla1[[#This Row],[Código_Actividad]],'[1]Formulario PPGR2'!$H$8:$I$1048576,2,FALSE),"")</f>
        <v/>
      </c>
      <c r="I686" s="134" t="str">
        <f>IFERROR(VLOOKUP(Tabla1[[#This Row],[Código_Actividad]],[1]!Tabla2[[Código]:[Total de Acciones ]],15,FALSE),"")</f>
        <v/>
      </c>
      <c r="J686" s="148"/>
      <c r="K686" s="148" t="s">
        <v>757</v>
      </c>
      <c r="L686" s="148"/>
      <c r="M686" s="135" t="str">
        <f>IFERROR(VLOOKUP($L686,[6]Insumos!$C$2:$F$517,2,FALSE),"")</f>
        <v/>
      </c>
      <c r="N686" s="149"/>
      <c r="O686" s="137" t="str">
        <f>IFERROR(VLOOKUP($L686,[6]Insumos!$C$2:$F$517,3,FALSE),"")</f>
        <v/>
      </c>
      <c r="P686" s="138" t="e">
        <f>+Tabla1[[#This Row],[Precio Unitario]]*Tabla1[[#This Row],[Cantidad de Insumos]]</f>
        <v>#VALUE!</v>
      </c>
      <c r="Q686" s="137" t="str">
        <f>IFERROR(VLOOKUP($L686,[6]Insumos!$C$2:$F$517,4,FALSE),"")</f>
        <v/>
      </c>
      <c r="R686" s="135"/>
    </row>
    <row r="687" spans="2:18" x14ac:dyDescent="0.25">
      <c r="B687" s="131" t="str">
        <f>IF(Tabla1[[#This Row],[Código_Actividad]]="","",CONCATENATE(Tabla1[[#This Row],[POA]],".",Tabla1[[#This Row],[SRS]],".",Tabla1[[#This Row],[AREA]],".",Tabla1[[#This Row],[TIPO]]))</f>
        <v/>
      </c>
      <c r="C687" s="131" t="str">
        <f>IF(Tabla1[[#This Row],[Código_Actividad]]="","",'[1]Formulario PPGR1'!#REF!)</f>
        <v/>
      </c>
      <c r="D687" s="131" t="str">
        <f>IF(Tabla1[[#This Row],[Código_Actividad]]="","",'[1]Formulario PPGR1'!#REF!)</f>
        <v/>
      </c>
      <c r="E687" s="131" t="str">
        <f>IF(Tabla1[[#This Row],[Código_Actividad]]="","",'[1]Formulario PPGR1'!#REF!)</f>
        <v/>
      </c>
      <c r="F687" s="131" t="str">
        <f>IF(Tabla1[[#This Row],[Código_Actividad]]="","",'[1]Formulario PPGR1'!#REF!)</f>
        <v/>
      </c>
      <c r="G687" s="132"/>
      <c r="H687" s="133" t="str">
        <f>IFERROR(VLOOKUP(Tabla1[[#This Row],[Código_Actividad]],'[1]Formulario PPGR2'!$H$8:$I$1048576,2,FALSE),"")</f>
        <v/>
      </c>
      <c r="I687" s="134" t="str">
        <f>IFERROR(VLOOKUP(Tabla1[[#This Row],[Código_Actividad]],[1]!Tabla2[[Código]:[Total de Acciones ]],15,FALSE),"")</f>
        <v/>
      </c>
      <c r="J687" s="148"/>
      <c r="K687" s="148" t="s">
        <v>759</v>
      </c>
      <c r="L687" s="148"/>
      <c r="M687" s="135" t="str">
        <f>IFERROR(VLOOKUP($L687,[6]Insumos!$C$2:$F$517,2,FALSE),"")</f>
        <v/>
      </c>
      <c r="N687" s="149"/>
      <c r="O687" s="137" t="str">
        <f>IFERROR(VLOOKUP($L687,[6]Insumos!$C$2:$F$517,3,FALSE),"")</f>
        <v/>
      </c>
      <c r="P687" s="138" t="e">
        <f>+Tabla1[[#This Row],[Precio Unitario]]*Tabla1[[#This Row],[Cantidad de Insumos]]</f>
        <v>#VALUE!</v>
      </c>
      <c r="Q687" s="137" t="str">
        <f>IFERROR(VLOOKUP($L687,[6]Insumos!$C$2:$F$517,4,FALSE),"")</f>
        <v/>
      </c>
      <c r="R687" s="135"/>
    </row>
    <row r="688" spans="2:18" x14ac:dyDescent="0.25">
      <c r="B688" s="131" t="str">
        <f>IF(Tabla1[[#This Row],[Código_Actividad]]="","",CONCATENATE(Tabla1[[#This Row],[POA]],".",Tabla1[[#This Row],[SRS]],".",Tabla1[[#This Row],[AREA]],".",Tabla1[[#This Row],[TIPO]]))</f>
        <v/>
      </c>
      <c r="C688" s="131" t="str">
        <f>IF(Tabla1[[#This Row],[Código_Actividad]]="","",'[1]Formulario PPGR1'!#REF!)</f>
        <v/>
      </c>
      <c r="D688" s="131" t="str">
        <f>IF(Tabla1[[#This Row],[Código_Actividad]]="","",'[1]Formulario PPGR1'!#REF!)</f>
        <v/>
      </c>
      <c r="E688" s="131" t="str">
        <f>IF(Tabla1[[#This Row],[Código_Actividad]]="","",'[1]Formulario PPGR1'!#REF!)</f>
        <v/>
      </c>
      <c r="F688" s="131" t="str">
        <f>IF(Tabla1[[#This Row],[Código_Actividad]]="","",'[1]Formulario PPGR1'!#REF!)</f>
        <v/>
      </c>
      <c r="G688" s="132"/>
      <c r="H688" s="133" t="str">
        <f>IFERROR(VLOOKUP(Tabla1[[#This Row],[Código_Actividad]],'[1]Formulario PPGR2'!$H$8:$I$1048576,2,FALSE),"")</f>
        <v/>
      </c>
      <c r="I688" s="134" t="str">
        <f>IFERROR(VLOOKUP(Tabla1[[#This Row],[Código_Actividad]],[1]!Tabla2[[Código]:[Total de Acciones ]],15,FALSE),"")</f>
        <v/>
      </c>
      <c r="J688" s="133"/>
      <c r="K688" s="133"/>
      <c r="L688" s="133"/>
      <c r="M688" s="135" t="str">
        <f>IFERROR(VLOOKUP($L688,[6]Insumos!$C$2:$F$517,2,FALSE),"")</f>
        <v/>
      </c>
      <c r="N688" s="142"/>
      <c r="O688" s="137" t="str">
        <f>IFERROR(VLOOKUP($L688,[6]Insumos!$C$2:$F$517,3,FALSE),"")</f>
        <v/>
      </c>
      <c r="P688" s="138" t="e">
        <f>+Tabla1[[#This Row],[Precio Unitario]]*Tabla1[[#This Row],[Cantidad de Insumos]]</f>
        <v>#VALUE!</v>
      </c>
      <c r="Q688" s="137" t="str">
        <f>IFERROR(VLOOKUP($L688,[6]Insumos!$C$2:$F$517,4,FALSE),"")</f>
        <v/>
      </c>
      <c r="R688" s="135"/>
    </row>
    <row r="689" spans="2:18" x14ac:dyDescent="0.25">
      <c r="B689" s="131" t="str">
        <f>IF(Tabla1[[#This Row],[Código_Actividad]]="","",CONCATENATE(Tabla1[[#This Row],[POA]],".",Tabla1[[#This Row],[SRS]],".",Tabla1[[#This Row],[AREA]],".",Tabla1[[#This Row],[TIPO]]))</f>
        <v/>
      </c>
      <c r="C689" s="131" t="str">
        <f>IF(Tabla1[[#This Row],[Código_Actividad]]="","",'[1]Formulario PPGR1'!#REF!)</f>
        <v/>
      </c>
      <c r="D689" s="131" t="str">
        <f>IF(Tabla1[[#This Row],[Código_Actividad]]="","",'[1]Formulario PPGR1'!#REF!)</f>
        <v/>
      </c>
      <c r="E689" s="131" t="str">
        <f>IF(Tabla1[[#This Row],[Código_Actividad]]="","",'[1]Formulario PPGR1'!#REF!)</f>
        <v/>
      </c>
      <c r="F689" s="131" t="str">
        <f>IF(Tabla1[[#This Row],[Código_Actividad]]="","",'[1]Formulario PPGR1'!#REF!)</f>
        <v/>
      </c>
      <c r="G689" s="132"/>
      <c r="H689" s="133" t="str">
        <f>IFERROR(VLOOKUP(Tabla1[[#This Row],[Código_Actividad]],'[1]Formulario PPGR2'!$H$8:$I$1048576,2,FALSE),"")</f>
        <v/>
      </c>
      <c r="I689" s="134" t="str">
        <f>IFERROR(VLOOKUP(Tabla1[[#This Row],[Código_Actividad]],[1]!Tabla2[[Código]:[Total de Acciones ]],15,FALSE),"")</f>
        <v/>
      </c>
      <c r="J689" s="133"/>
      <c r="K689" s="133" t="str">
        <f>IFERROR(VLOOKUP($J689,[7]LSIns!$B$5:$C$45,2,FALSE),"")</f>
        <v/>
      </c>
      <c r="L689" s="133"/>
      <c r="M689" s="135" t="str">
        <f>IFERROR(VLOOKUP($L689,[6]Insumos!$C$2:$F$517,2,FALSE),"")</f>
        <v/>
      </c>
      <c r="N689" s="142"/>
      <c r="O689" s="137" t="str">
        <f>IFERROR(VLOOKUP($L689,[6]Insumos!$C$2:$F$517,3,FALSE),"")</f>
        <v/>
      </c>
      <c r="P689" s="138" t="e">
        <f>+Tabla1[[#This Row],[Precio Unitario]]*Tabla1[[#This Row],[Cantidad de Insumos]]</f>
        <v>#VALUE!</v>
      </c>
      <c r="Q689" s="137" t="str">
        <f>IFERROR(VLOOKUP($L689,[6]Insumos!$C$2:$F$517,4,FALSE),"")</f>
        <v/>
      </c>
      <c r="R689" s="135"/>
    </row>
    <row r="690" spans="2:18" x14ac:dyDescent="0.25">
      <c r="B690" s="131" t="str">
        <f>IF(Tabla1[[#This Row],[Código_Actividad]]="","",CONCATENATE(Tabla1[[#This Row],[POA]],".",Tabla1[[#This Row],[SRS]],".",Tabla1[[#This Row],[AREA]],".",Tabla1[[#This Row],[TIPO]]))</f>
        <v/>
      </c>
      <c r="C690" s="131" t="str">
        <f>IF(Tabla1[[#This Row],[Código_Actividad]]="","",'[1]Formulario PPGR1'!#REF!)</f>
        <v/>
      </c>
      <c r="D690" s="131" t="str">
        <f>IF(Tabla1[[#This Row],[Código_Actividad]]="","",'[1]Formulario PPGR1'!#REF!)</f>
        <v/>
      </c>
      <c r="E690" s="131" t="str">
        <f>IF(Tabla1[[#This Row],[Código_Actividad]]="","",'[1]Formulario PPGR1'!#REF!)</f>
        <v/>
      </c>
      <c r="F690" s="131" t="str">
        <f>IF(Tabla1[[#This Row],[Código_Actividad]]="","",'[1]Formulario PPGR1'!#REF!)</f>
        <v/>
      </c>
      <c r="G690" s="132"/>
      <c r="H690" s="133" t="str">
        <f>IFERROR(VLOOKUP(Tabla1[[#This Row],[Código_Actividad]],'[1]Formulario PPGR2'!$H$8:$I$1048576,2,FALSE),"")</f>
        <v/>
      </c>
      <c r="I690" s="134" t="str">
        <f>IFERROR(VLOOKUP(Tabla1[[#This Row],[Código_Actividad]],[1]!Tabla2[[Código]:[Total de Acciones ]],15,FALSE),"")</f>
        <v/>
      </c>
      <c r="J690" s="133"/>
      <c r="K690" s="133"/>
      <c r="L690" s="133"/>
      <c r="M690" s="135" t="str">
        <f>IFERROR(VLOOKUP($L690,[6]Insumos!$C$2:$F$517,2,FALSE),"")</f>
        <v/>
      </c>
      <c r="N690" s="142"/>
      <c r="O690" s="137" t="str">
        <f>IFERROR(VLOOKUP($L690,[6]Insumos!$C$2:$F$517,3,FALSE),"")</f>
        <v/>
      </c>
      <c r="P690" s="138" t="e">
        <f>+Tabla1[[#This Row],[Precio Unitario]]*Tabla1[[#This Row],[Cantidad de Insumos]]</f>
        <v>#VALUE!</v>
      </c>
      <c r="Q690" s="137" t="str">
        <f>IFERROR(VLOOKUP($L690,[6]Insumos!$C$2:$F$517,4,FALSE),"")</f>
        <v/>
      </c>
      <c r="R690" s="135"/>
    </row>
    <row r="691" spans="2:18" x14ac:dyDescent="0.25">
      <c r="B691" s="131" t="str">
        <f>IF(Tabla1[[#This Row],[Código_Actividad]]="","",CONCATENATE(Tabla1[[#This Row],[POA]],".",Tabla1[[#This Row],[SRS]],".",Tabla1[[#This Row],[AREA]],".",Tabla1[[#This Row],[TIPO]]))</f>
        <v/>
      </c>
      <c r="C691" s="131" t="str">
        <f>IF(Tabla1[[#This Row],[Código_Actividad]]="","",'[1]Formulario PPGR1'!#REF!)</f>
        <v/>
      </c>
      <c r="D691" s="131" t="str">
        <f>IF(Tabla1[[#This Row],[Código_Actividad]]="","",'[1]Formulario PPGR1'!#REF!)</f>
        <v/>
      </c>
      <c r="E691" s="131" t="str">
        <f>IF(Tabla1[[#This Row],[Código_Actividad]]="","",'[1]Formulario PPGR1'!#REF!)</f>
        <v/>
      </c>
      <c r="F691" s="131" t="str">
        <f>IF(Tabla1[[#This Row],[Código_Actividad]]="","",'[1]Formulario PPGR1'!#REF!)</f>
        <v/>
      </c>
      <c r="G691" s="132"/>
      <c r="H691" s="133" t="str">
        <f>IFERROR(VLOOKUP(Tabla1[[#This Row],[Código_Actividad]],'[1]Formulario PPGR2'!$H$8:$I$1048576,2,FALSE),"")</f>
        <v/>
      </c>
      <c r="I691" s="134" t="str">
        <f>IFERROR(VLOOKUP(Tabla1[[#This Row],[Código_Actividad]],[1]!Tabla2[[Código]:[Total de Acciones ]],15,FALSE),"")</f>
        <v/>
      </c>
      <c r="J691" s="133"/>
      <c r="K691" s="133"/>
      <c r="L691" s="133"/>
      <c r="M691" s="135" t="str">
        <f>IFERROR(VLOOKUP($L691,[6]Insumos!$C$2:$F$517,2,FALSE),"")</f>
        <v/>
      </c>
      <c r="N691" s="142"/>
      <c r="O691" s="137" t="str">
        <f>IFERROR(VLOOKUP($L691,[6]Insumos!$C$2:$F$517,3,FALSE),"")</f>
        <v/>
      </c>
      <c r="P691" s="138" t="e">
        <f>+Tabla1[[#This Row],[Precio Unitario]]*Tabla1[[#This Row],[Cantidad de Insumos]]</f>
        <v>#VALUE!</v>
      </c>
      <c r="Q691" s="137" t="str">
        <f>IFERROR(VLOOKUP($L691,[6]Insumos!$C$2:$F$517,4,FALSE),"")</f>
        <v/>
      </c>
      <c r="R691" s="135"/>
    </row>
    <row r="692" spans="2:18" x14ac:dyDescent="0.25">
      <c r="B692" s="131" t="str">
        <f>IF(Tabla1[[#This Row],[Código_Actividad]]="","",CONCATENATE(Tabla1[[#This Row],[POA]],".",Tabla1[[#This Row],[SRS]],".",Tabla1[[#This Row],[AREA]],".",Tabla1[[#This Row],[TIPO]]))</f>
        <v/>
      </c>
      <c r="C692" s="131" t="str">
        <f>IF(Tabla1[[#This Row],[Código_Actividad]]="","",'[1]Formulario PPGR1'!#REF!)</f>
        <v/>
      </c>
      <c r="D692" s="131" t="str">
        <f>IF(Tabla1[[#This Row],[Código_Actividad]]="","",'[1]Formulario PPGR1'!#REF!)</f>
        <v/>
      </c>
      <c r="E692" s="131" t="str">
        <f>IF(Tabla1[[#This Row],[Código_Actividad]]="","",'[1]Formulario PPGR1'!#REF!)</f>
        <v/>
      </c>
      <c r="F692" s="131" t="str">
        <f>IF(Tabla1[[#This Row],[Código_Actividad]]="","",'[1]Formulario PPGR1'!#REF!)</f>
        <v/>
      </c>
      <c r="G692" s="132"/>
      <c r="H692" s="133" t="str">
        <f>IFERROR(VLOOKUP(Tabla1[[#This Row],[Código_Actividad]],'[1]Formulario PPGR2'!$H$8:$I$1048576,2,FALSE),"")</f>
        <v/>
      </c>
      <c r="I692" s="134" t="str">
        <f>IFERROR(VLOOKUP(Tabla1[[#This Row],[Código_Actividad]],[1]!Tabla2[[Código]:[Total de Acciones ]],15,FALSE),"")</f>
        <v/>
      </c>
      <c r="J692" s="133"/>
      <c r="K692" s="133"/>
      <c r="L692" s="133"/>
      <c r="M692" s="135" t="str">
        <f>IFERROR(VLOOKUP($L692,[6]Insumos!$C$2:$F$517,2,FALSE),"")</f>
        <v/>
      </c>
      <c r="N692" s="142"/>
      <c r="O692" s="137" t="str">
        <f>IFERROR(VLOOKUP($L692,[6]Insumos!$C$2:$F$517,3,FALSE),"")</f>
        <v/>
      </c>
      <c r="P692" s="138" t="e">
        <f>+Tabla1[[#This Row],[Precio Unitario]]*Tabla1[[#This Row],[Cantidad de Insumos]]</f>
        <v>#VALUE!</v>
      </c>
      <c r="Q692" s="137" t="str">
        <f>IFERROR(VLOOKUP($L692,[6]Insumos!$C$2:$F$517,4,FALSE),"")</f>
        <v/>
      </c>
      <c r="R692" s="135"/>
    </row>
    <row r="693" spans="2:18" x14ac:dyDescent="0.25">
      <c r="B693" s="131" t="str">
        <f>IF(Tabla1[[#This Row],[Código_Actividad]]="","",CONCATENATE(Tabla1[[#This Row],[POA]],".",Tabla1[[#This Row],[SRS]],".",Tabla1[[#This Row],[AREA]],".",Tabla1[[#This Row],[TIPO]]))</f>
        <v/>
      </c>
      <c r="C693" s="131" t="str">
        <f>IF(Tabla1[[#This Row],[Código_Actividad]]="","",'[1]Formulario PPGR1'!#REF!)</f>
        <v/>
      </c>
      <c r="D693" s="131" t="str">
        <f>IF(Tabla1[[#This Row],[Código_Actividad]]="","",'[1]Formulario PPGR1'!#REF!)</f>
        <v/>
      </c>
      <c r="E693" s="131" t="str">
        <f>IF(Tabla1[[#This Row],[Código_Actividad]]="","",'[1]Formulario PPGR1'!#REF!)</f>
        <v/>
      </c>
      <c r="F693" s="131" t="str">
        <f>IF(Tabla1[[#This Row],[Código_Actividad]]="","",'[1]Formulario PPGR1'!#REF!)</f>
        <v/>
      </c>
      <c r="G693" s="132"/>
      <c r="H693" s="133" t="str">
        <f>IFERROR(VLOOKUP(Tabla1[[#This Row],[Código_Actividad]],'[1]Formulario PPGR2'!$H$8:$I$1048576,2,FALSE),"")</f>
        <v/>
      </c>
      <c r="I693" s="134" t="str">
        <f>IFERROR(VLOOKUP(Tabla1[[#This Row],[Código_Actividad]],[1]!Tabla2[[Código]:[Total de Acciones ]],15,FALSE),"")</f>
        <v/>
      </c>
      <c r="J693" s="133"/>
      <c r="K693" s="133" t="str">
        <f>IFERROR(VLOOKUP($J693,[7]LSIns!$B$5:$C$45,2,FALSE),"")</f>
        <v/>
      </c>
      <c r="L693" s="133"/>
      <c r="M693" s="135" t="str">
        <f>IFERROR(VLOOKUP($L693,[6]Insumos!$C$2:$F$517,2,FALSE),"")</f>
        <v/>
      </c>
      <c r="N693" s="142"/>
      <c r="O693" s="137" t="str">
        <f>IFERROR(VLOOKUP($L693,[6]Insumos!$C$2:$F$517,3,FALSE),"")</f>
        <v/>
      </c>
      <c r="P693" s="138" t="e">
        <f>+Tabla1[[#This Row],[Precio Unitario]]*Tabla1[[#This Row],[Cantidad de Insumos]]</f>
        <v>#VALUE!</v>
      </c>
      <c r="Q693" s="137" t="str">
        <f>IFERROR(VLOOKUP($L693,[6]Insumos!$C$2:$F$517,4,FALSE),"")</f>
        <v/>
      </c>
      <c r="R693" s="135"/>
    </row>
    <row r="694" spans="2:18" x14ac:dyDescent="0.25">
      <c r="B694" s="131" t="str">
        <f>IF(Tabla1[[#This Row],[Código_Actividad]]="","",CONCATENATE(Tabla1[[#This Row],[POA]],".",Tabla1[[#This Row],[SRS]],".",Tabla1[[#This Row],[AREA]],".",Tabla1[[#This Row],[TIPO]]))</f>
        <v/>
      </c>
      <c r="C694" s="131" t="str">
        <f>IF(Tabla1[[#This Row],[Código_Actividad]]="","",'[1]Formulario PPGR1'!#REF!)</f>
        <v/>
      </c>
      <c r="D694" s="131" t="str">
        <f>IF(Tabla1[[#This Row],[Código_Actividad]]="","",'[1]Formulario PPGR1'!#REF!)</f>
        <v/>
      </c>
      <c r="E694" s="131" t="str">
        <f>IF(Tabla1[[#This Row],[Código_Actividad]]="","",'[1]Formulario PPGR1'!#REF!)</f>
        <v/>
      </c>
      <c r="F694" s="131" t="str">
        <f>IF(Tabla1[[#This Row],[Código_Actividad]]="","",'[1]Formulario PPGR1'!#REF!)</f>
        <v/>
      </c>
      <c r="G694" s="132"/>
      <c r="H694" s="133" t="str">
        <f>IFERROR(VLOOKUP(Tabla1[[#This Row],[Código_Actividad]],'[1]Formulario PPGR2'!$H$8:$I$1048576,2,FALSE),"")</f>
        <v/>
      </c>
      <c r="I694" s="134" t="str">
        <f>IFERROR(VLOOKUP(Tabla1[[#This Row],[Código_Actividad]],[1]!Tabla2[[Código]:[Total de Acciones ]],15,FALSE),"")</f>
        <v/>
      </c>
      <c r="J694" s="148"/>
      <c r="K694" s="148" t="s">
        <v>760</v>
      </c>
      <c r="L694" s="148"/>
      <c r="M694" s="135" t="str">
        <f>IFERROR(VLOOKUP($L694,[6]Insumos!$C$2:$F$517,2,FALSE),"")</f>
        <v/>
      </c>
      <c r="N694" s="149"/>
      <c r="O694" s="137" t="str">
        <f>IFERROR(VLOOKUP($L694,[6]Insumos!$C$2:$F$517,3,FALSE),"")</f>
        <v/>
      </c>
      <c r="P694" s="138" t="e">
        <f>+Tabla1[[#This Row],[Precio Unitario]]*Tabla1[[#This Row],[Cantidad de Insumos]]</f>
        <v>#VALUE!</v>
      </c>
      <c r="Q694" s="137" t="str">
        <f>IFERROR(VLOOKUP($L694,[6]Insumos!$C$2:$F$517,4,FALSE),"")</f>
        <v/>
      </c>
      <c r="R694" s="135"/>
    </row>
    <row r="695" spans="2:18" ht="25.5" x14ac:dyDescent="0.25">
      <c r="B695" s="131" t="str">
        <f>IF(Tabla1[[#This Row],[Código_Actividad]]="","",CONCATENATE(Tabla1[[#This Row],[POA]],".",Tabla1[[#This Row],[SRS]],".",Tabla1[[#This Row],[AREA]],".",Tabla1[[#This Row],[TIPO]]))</f>
        <v/>
      </c>
      <c r="C695" s="131" t="str">
        <f>IF(Tabla1[[#This Row],[Código_Actividad]]="","",'[1]Formulario PPGR1'!#REF!)</f>
        <v/>
      </c>
      <c r="D695" s="131" t="str">
        <f>IF(Tabla1[[#This Row],[Código_Actividad]]="","",'[1]Formulario PPGR1'!#REF!)</f>
        <v/>
      </c>
      <c r="E695" s="131" t="str">
        <f>IF(Tabla1[[#This Row],[Código_Actividad]]="","",'[1]Formulario PPGR1'!#REF!)</f>
        <v/>
      </c>
      <c r="F695" s="131" t="str">
        <f>IF(Tabla1[[#This Row],[Código_Actividad]]="","",'[1]Formulario PPGR1'!#REF!)</f>
        <v/>
      </c>
      <c r="G695" s="132"/>
      <c r="H695" s="133" t="str">
        <f>IFERROR(VLOOKUP(Tabla1[[#This Row],[Código_Actividad]],'[1]Formulario PPGR2'!$H$8:$I$1048576,2,FALSE),"")</f>
        <v/>
      </c>
      <c r="I695" s="134" t="str">
        <f>IFERROR(VLOOKUP(Tabla1[[#This Row],[Código_Actividad]],[1]!Tabla2[[Código]:[Total de Acciones ]],15,FALSE),"")</f>
        <v/>
      </c>
      <c r="J695" s="133"/>
      <c r="K695" s="133" t="s">
        <v>756</v>
      </c>
      <c r="L695" s="133"/>
      <c r="M695" s="135" t="str">
        <f>IFERROR(VLOOKUP($L695,[6]Insumos!$C$2:$F$517,2,FALSE),"")</f>
        <v/>
      </c>
      <c r="N695" s="142"/>
      <c r="O695" s="137" t="str">
        <f>IFERROR(VLOOKUP($L695,[6]Insumos!$C$2:$F$517,3,FALSE),"")</f>
        <v/>
      </c>
      <c r="P695" s="138" t="e">
        <f>+Tabla1[[#This Row],[Precio Unitario]]*Tabla1[[#This Row],[Cantidad de Insumos]]</f>
        <v>#VALUE!</v>
      </c>
      <c r="Q695" s="137" t="str">
        <f>IFERROR(VLOOKUP($L695,[6]Insumos!$C$2:$F$517,4,FALSE),"")</f>
        <v/>
      </c>
      <c r="R695" s="135"/>
    </row>
    <row r="696" spans="2:18" x14ac:dyDescent="0.25">
      <c r="B696" s="131" t="str">
        <f>IF(Tabla1[[#This Row],[Código_Actividad]]="","",CONCATENATE(Tabla1[[#This Row],[POA]],".",Tabla1[[#This Row],[SRS]],".",Tabla1[[#This Row],[AREA]],".",Tabla1[[#This Row],[TIPO]]))</f>
        <v/>
      </c>
      <c r="C696" s="131" t="str">
        <f>IF(Tabla1[[#This Row],[Código_Actividad]]="","",'[1]Formulario PPGR1'!#REF!)</f>
        <v/>
      </c>
      <c r="D696" s="131" t="str">
        <f>IF(Tabla1[[#This Row],[Código_Actividad]]="","",'[1]Formulario PPGR1'!#REF!)</f>
        <v/>
      </c>
      <c r="E696" s="131" t="str">
        <f>IF(Tabla1[[#This Row],[Código_Actividad]]="","",'[1]Formulario PPGR1'!#REF!)</f>
        <v/>
      </c>
      <c r="F696" s="131" t="str">
        <f>IF(Tabla1[[#This Row],[Código_Actividad]]="","",'[1]Formulario PPGR1'!#REF!)</f>
        <v/>
      </c>
      <c r="G696" s="132"/>
      <c r="H696" s="133" t="str">
        <f>IFERROR(VLOOKUP(Tabla1[[#This Row],[Código_Actividad]],'[1]Formulario PPGR2'!$H$8:$I$1048576,2,FALSE),"")</f>
        <v/>
      </c>
      <c r="I696" s="134" t="str">
        <f>IFERROR(VLOOKUP(Tabla1[[#This Row],[Código_Actividad]],[1]!Tabla2[[Código]:[Total de Acciones ]],15,FALSE),"")</f>
        <v/>
      </c>
      <c r="J696" s="133"/>
      <c r="K696" s="133"/>
      <c r="L696" s="133"/>
      <c r="M696" s="135" t="str">
        <f>IFERROR(VLOOKUP($L696,[6]Insumos!$C$2:$F$517,2,FALSE),"")</f>
        <v/>
      </c>
      <c r="N696" s="142"/>
      <c r="O696" s="137" t="str">
        <f>IFERROR(VLOOKUP($L696,[6]Insumos!$C$2:$F$517,3,FALSE),"")</f>
        <v/>
      </c>
      <c r="P696" s="138" t="e">
        <f>+Tabla1[[#This Row],[Precio Unitario]]*Tabla1[[#This Row],[Cantidad de Insumos]]</f>
        <v>#VALUE!</v>
      </c>
      <c r="Q696" s="137" t="str">
        <f>IFERROR(VLOOKUP($L696,[6]Insumos!$C$2:$F$517,4,FALSE),"")</f>
        <v/>
      </c>
      <c r="R696" s="135"/>
    </row>
    <row r="697" spans="2:18" x14ac:dyDescent="0.25">
      <c r="B697" s="131" t="str">
        <f>IF(Tabla1[[#This Row],[Código_Actividad]]="","",CONCATENATE(Tabla1[[#This Row],[POA]],".",Tabla1[[#This Row],[SRS]],".",Tabla1[[#This Row],[AREA]],".",Tabla1[[#This Row],[TIPO]]))</f>
        <v/>
      </c>
      <c r="C697" s="131" t="str">
        <f>IF(Tabla1[[#This Row],[Código_Actividad]]="","",'[1]Formulario PPGR1'!#REF!)</f>
        <v/>
      </c>
      <c r="D697" s="131" t="str">
        <f>IF(Tabla1[[#This Row],[Código_Actividad]]="","",'[1]Formulario PPGR1'!#REF!)</f>
        <v/>
      </c>
      <c r="E697" s="131" t="str">
        <f>IF(Tabla1[[#This Row],[Código_Actividad]]="","",'[1]Formulario PPGR1'!#REF!)</f>
        <v/>
      </c>
      <c r="F697" s="131" t="str">
        <f>IF(Tabla1[[#This Row],[Código_Actividad]]="","",'[1]Formulario PPGR1'!#REF!)</f>
        <v/>
      </c>
      <c r="G697" s="132"/>
      <c r="H697" s="133" t="str">
        <f>IFERROR(VLOOKUP(Tabla1[[#This Row],[Código_Actividad]],'[1]Formulario PPGR2'!$H$8:$I$1048576,2,FALSE),"")</f>
        <v/>
      </c>
      <c r="I697" s="134" t="str">
        <f>IFERROR(VLOOKUP(Tabla1[[#This Row],[Código_Actividad]],[1]!Tabla2[[Código]:[Total de Acciones ]],15,FALSE),"")</f>
        <v/>
      </c>
      <c r="J697" s="133"/>
      <c r="K697" s="133" t="str">
        <f>IFERROR(VLOOKUP($J697,[7]LSIns!$B$5:$C$45,2,FALSE),"")</f>
        <v/>
      </c>
      <c r="L697" s="133"/>
      <c r="M697" s="135" t="str">
        <f>IFERROR(VLOOKUP($L697,[6]Insumos!$C$2:$F$517,2,FALSE),"")</f>
        <v/>
      </c>
      <c r="N697" s="149"/>
      <c r="O697" s="137" t="str">
        <f>IFERROR(VLOOKUP($L697,[6]Insumos!$C$2:$F$517,3,FALSE),"")</f>
        <v/>
      </c>
      <c r="P697" s="138" t="e">
        <f>+Tabla1[[#This Row],[Precio Unitario]]*Tabla1[[#This Row],[Cantidad de Insumos]]</f>
        <v>#VALUE!</v>
      </c>
      <c r="Q697" s="137" t="str">
        <f>IFERROR(VLOOKUP($L697,[6]Insumos!$C$2:$F$517,4,FALSE),"")</f>
        <v/>
      </c>
      <c r="R697" s="135"/>
    </row>
    <row r="698" spans="2:18" x14ac:dyDescent="0.25">
      <c r="B698" s="131" t="str">
        <f>IF(Tabla1[[#This Row],[Código_Actividad]]="","",CONCATENATE(Tabla1[[#This Row],[POA]],".",Tabla1[[#This Row],[SRS]],".",Tabla1[[#This Row],[AREA]],".",Tabla1[[#This Row],[TIPO]]))</f>
        <v/>
      </c>
      <c r="C698" s="131" t="str">
        <f>IF(Tabla1[[#This Row],[Código_Actividad]]="","",'[1]Formulario PPGR1'!#REF!)</f>
        <v/>
      </c>
      <c r="D698" s="131" t="str">
        <f>IF(Tabla1[[#This Row],[Código_Actividad]]="","",'[1]Formulario PPGR1'!#REF!)</f>
        <v/>
      </c>
      <c r="E698" s="131" t="str">
        <f>IF(Tabla1[[#This Row],[Código_Actividad]]="","",'[1]Formulario PPGR1'!#REF!)</f>
        <v/>
      </c>
      <c r="F698" s="131" t="str">
        <f>IF(Tabla1[[#This Row],[Código_Actividad]]="","",'[1]Formulario PPGR1'!#REF!)</f>
        <v/>
      </c>
      <c r="G698" s="132"/>
      <c r="H698" s="133" t="str">
        <f>IFERROR(VLOOKUP(Tabla1[[#This Row],[Código_Actividad]],'[1]Formulario PPGR2'!$H$8:$I$1048576,2,FALSE),"")</f>
        <v/>
      </c>
      <c r="I698" s="134" t="str">
        <f>IFERROR(VLOOKUP(Tabla1[[#This Row],[Código_Actividad]],[1]!Tabla2[[Código]:[Total de Acciones ]],15,FALSE),"")</f>
        <v/>
      </c>
      <c r="J698" s="133"/>
      <c r="K698" s="133" t="str">
        <f>IFERROR(VLOOKUP($J698,[7]LSIns!$B$5:$C$45,2,FALSE),"")</f>
        <v/>
      </c>
      <c r="L698" s="133"/>
      <c r="M698" s="135" t="str">
        <f>IFERROR(VLOOKUP($L698,[6]Insumos!$C$2:$F$517,2,FALSE),"")</f>
        <v/>
      </c>
      <c r="N698" s="142"/>
      <c r="O698" s="137" t="str">
        <f>IFERROR(VLOOKUP($L698,[6]Insumos!$C$2:$F$517,3,FALSE),"")</f>
        <v/>
      </c>
      <c r="P698" s="138" t="e">
        <f>+Tabla1[[#This Row],[Precio Unitario]]*Tabla1[[#This Row],[Cantidad de Insumos]]</f>
        <v>#VALUE!</v>
      </c>
      <c r="Q698" s="137" t="str">
        <f>IFERROR(VLOOKUP($L698,[6]Insumos!$C$2:$F$517,4,FALSE),"")</f>
        <v/>
      </c>
      <c r="R698" s="135"/>
    </row>
    <row r="699" spans="2:18" x14ac:dyDescent="0.25">
      <c r="B699" s="131" t="str">
        <f>IF(Tabla1[[#This Row],[Código_Actividad]]="","",CONCATENATE(Tabla1[[#This Row],[POA]],".",Tabla1[[#This Row],[SRS]],".",Tabla1[[#This Row],[AREA]],".",Tabla1[[#This Row],[TIPO]]))</f>
        <v/>
      </c>
      <c r="C699" s="131" t="str">
        <f>IF(Tabla1[[#This Row],[Código_Actividad]]="","",'[1]Formulario PPGR1'!#REF!)</f>
        <v/>
      </c>
      <c r="D699" s="131" t="str">
        <f>IF(Tabla1[[#This Row],[Código_Actividad]]="","",'[1]Formulario PPGR1'!#REF!)</f>
        <v/>
      </c>
      <c r="E699" s="131" t="str">
        <f>IF(Tabla1[[#This Row],[Código_Actividad]]="","",'[1]Formulario PPGR1'!#REF!)</f>
        <v/>
      </c>
      <c r="F699" s="131" t="str">
        <f>IF(Tabla1[[#This Row],[Código_Actividad]]="","",'[1]Formulario PPGR1'!#REF!)</f>
        <v/>
      </c>
      <c r="G699" s="132"/>
      <c r="H699" s="133" t="str">
        <f>IFERROR(VLOOKUP(Tabla1[[#This Row],[Código_Actividad]],'[1]Formulario PPGR2'!$H$8:$I$1048576,2,FALSE),"")</f>
        <v/>
      </c>
      <c r="I699" s="134" t="str">
        <f>IFERROR(VLOOKUP(Tabla1[[#This Row],[Código_Actividad]],[1]!Tabla2[[Código]:[Total de Acciones ]],15,FALSE),"")</f>
        <v/>
      </c>
      <c r="J699" s="133"/>
      <c r="K699" s="133" t="str">
        <f>IFERROR(VLOOKUP($J699,[7]LSIns!$B$5:$C$45,2,FALSE),"")</f>
        <v/>
      </c>
      <c r="L699" s="133"/>
      <c r="M699" s="135" t="str">
        <f>IFERROR(VLOOKUP($L699,[6]Insumos!$C$2:$F$517,2,FALSE),"")</f>
        <v/>
      </c>
      <c r="N699" s="142"/>
      <c r="O699" s="137" t="str">
        <f>IFERROR(VLOOKUP($L699,[6]Insumos!$C$2:$F$517,3,FALSE),"")</f>
        <v/>
      </c>
      <c r="P699" s="138" t="e">
        <f>+Tabla1[[#This Row],[Precio Unitario]]*Tabla1[[#This Row],[Cantidad de Insumos]]</f>
        <v>#VALUE!</v>
      </c>
      <c r="Q699" s="137" t="str">
        <f>IFERROR(VLOOKUP($L699,[6]Insumos!$C$2:$F$517,4,FALSE),"")</f>
        <v/>
      </c>
      <c r="R699" s="135"/>
    </row>
    <row r="700" spans="2:18" x14ac:dyDescent="0.25">
      <c r="B700" s="131" t="str">
        <f>IF(Tabla1[[#This Row],[Código_Actividad]]="","",CONCATENATE(Tabla1[[#This Row],[POA]],".",Tabla1[[#This Row],[SRS]],".",Tabla1[[#This Row],[AREA]],".",Tabla1[[#This Row],[TIPO]]))</f>
        <v/>
      </c>
      <c r="C700" s="131" t="str">
        <f>IF(Tabla1[[#This Row],[Código_Actividad]]="","",'[1]Formulario PPGR1'!#REF!)</f>
        <v/>
      </c>
      <c r="D700" s="131" t="str">
        <f>IF(Tabla1[[#This Row],[Código_Actividad]]="","",'[1]Formulario PPGR1'!#REF!)</f>
        <v/>
      </c>
      <c r="E700" s="131" t="str">
        <f>IF(Tabla1[[#This Row],[Código_Actividad]]="","",'[1]Formulario PPGR1'!#REF!)</f>
        <v/>
      </c>
      <c r="F700" s="131" t="str">
        <f>IF(Tabla1[[#This Row],[Código_Actividad]]="","",'[1]Formulario PPGR1'!#REF!)</f>
        <v/>
      </c>
      <c r="G700" s="132"/>
      <c r="H700" s="133" t="str">
        <f>IFERROR(VLOOKUP(Tabla1[[#This Row],[Código_Actividad]],'[1]Formulario PPGR2'!$H$8:$I$1048576,2,FALSE),"")</f>
        <v/>
      </c>
      <c r="I700" s="134" t="str">
        <f>IFERROR(VLOOKUP(Tabla1[[#This Row],[Código_Actividad]],[1]!Tabla2[[Código]:[Total de Acciones ]],15,FALSE),"")</f>
        <v/>
      </c>
      <c r="J700" s="148"/>
      <c r="K700" s="148" t="s">
        <v>761</v>
      </c>
      <c r="L700" s="148"/>
      <c r="M700" s="135" t="str">
        <f>IFERROR(VLOOKUP($L700,[6]Insumos!$C$2:$F$517,2,FALSE),"")</f>
        <v/>
      </c>
      <c r="N700" s="149"/>
      <c r="O700" s="137" t="str">
        <f>IFERROR(VLOOKUP($L700,[6]Insumos!$C$2:$F$517,3,FALSE),"")</f>
        <v/>
      </c>
      <c r="P700" s="138" t="e">
        <f>+Tabla1[[#This Row],[Precio Unitario]]*Tabla1[[#This Row],[Cantidad de Insumos]]</f>
        <v>#VALUE!</v>
      </c>
      <c r="Q700" s="137" t="str">
        <f>IFERROR(VLOOKUP($L700,[6]Insumos!$C$2:$F$517,4,FALSE),"")</f>
        <v/>
      </c>
      <c r="R700" s="135"/>
    </row>
    <row r="701" spans="2:18" ht="25.5" x14ac:dyDescent="0.25">
      <c r="B701" s="131" t="str">
        <f>IF(Tabla1[[#This Row],[Código_Actividad]]="","",CONCATENATE(Tabla1[[#This Row],[POA]],".",Tabla1[[#This Row],[SRS]],".",Tabla1[[#This Row],[AREA]],".",Tabla1[[#This Row],[TIPO]]))</f>
        <v/>
      </c>
      <c r="C701" s="131" t="str">
        <f>IF(Tabla1[[#This Row],[Código_Actividad]]="","",'[1]Formulario PPGR1'!#REF!)</f>
        <v/>
      </c>
      <c r="D701" s="131" t="str">
        <f>IF(Tabla1[[#This Row],[Código_Actividad]]="","",'[1]Formulario PPGR1'!#REF!)</f>
        <v/>
      </c>
      <c r="E701" s="131" t="str">
        <f>IF(Tabla1[[#This Row],[Código_Actividad]]="","",'[1]Formulario PPGR1'!#REF!)</f>
        <v/>
      </c>
      <c r="F701" s="131" t="str">
        <f>IF(Tabla1[[#This Row],[Código_Actividad]]="","",'[1]Formulario PPGR1'!#REF!)</f>
        <v/>
      </c>
      <c r="G701" s="132"/>
      <c r="H701" s="133" t="str">
        <f>IFERROR(VLOOKUP(Tabla1[[#This Row],[Código_Actividad]],'[1]Formulario PPGR2'!$H$8:$I$1048576,2,FALSE),"")</f>
        <v/>
      </c>
      <c r="I701" s="134" t="str">
        <f>IFERROR(VLOOKUP(Tabla1[[#This Row],[Código_Actividad]],[1]!Tabla2[[Código]:[Total de Acciones ]],15,FALSE),"")</f>
        <v/>
      </c>
      <c r="J701" s="133"/>
      <c r="K701" s="133" t="s">
        <v>756</v>
      </c>
      <c r="L701" s="133"/>
      <c r="M701" s="135" t="str">
        <f>IFERROR(VLOOKUP($L701,[6]Insumos!$C$2:$F$517,2,FALSE),"")</f>
        <v/>
      </c>
      <c r="N701" s="142"/>
      <c r="O701" s="137" t="str">
        <f>IFERROR(VLOOKUP($L701,[6]Insumos!$C$2:$F$517,3,FALSE),"")</f>
        <v/>
      </c>
      <c r="P701" s="138" t="e">
        <f>+Tabla1[[#This Row],[Precio Unitario]]*Tabla1[[#This Row],[Cantidad de Insumos]]</f>
        <v>#VALUE!</v>
      </c>
      <c r="Q701" s="137" t="str">
        <f>IFERROR(VLOOKUP($L701,[6]Insumos!$C$2:$F$517,4,FALSE),"")</f>
        <v/>
      </c>
      <c r="R701" s="135"/>
    </row>
    <row r="702" spans="2:18" x14ac:dyDescent="0.25">
      <c r="B702" s="131" t="str">
        <f>IF(Tabla1[[#This Row],[Código_Actividad]]="","",CONCATENATE(Tabla1[[#This Row],[POA]],".",Tabla1[[#This Row],[SRS]],".",Tabla1[[#This Row],[AREA]],".",Tabla1[[#This Row],[TIPO]]))</f>
        <v/>
      </c>
      <c r="C702" s="131" t="str">
        <f>IF(Tabla1[[#This Row],[Código_Actividad]]="","",'[1]Formulario PPGR1'!#REF!)</f>
        <v/>
      </c>
      <c r="D702" s="131" t="str">
        <f>IF(Tabla1[[#This Row],[Código_Actividad]]="","",'[1]Formulario PPGR1'!#REF!)</f>
        <v/>
      </c>
      <c r="E702" s="131" t="str">
        <f>IF(Tabla1[[#This Row],[Código_Actividad]]="","",'[1]Formulario PPGR1'!#REF!)</f>
        <v/>
      </c>
      <c r="F702" s="131" t="str">
        <f>IF(Tabla1[[#This Row],[Código_Actividad]]="","",'[1]Formulario PPGR1'!#REF!)</f>
        <v/>
      </c>
      <c r="G702" s="132"/>
      <c r="H702" s="133" t="str">
        <f>IFERROR(VLOOKUP(Tabla1[[#This Row],[Código_Actividad]],'[1]Formulario PPGR2'!$H$8:$I$1048576,2,FALSE),"")</f>
        <v/>
      </c>
      <c r="I702" s="134" t="str">
        <f>IFERROR(VLOOKUP(Tabla1[[#This Row],[Código_Actividad]],[1]!Tabla2[[Código]:[Total de Acciones ]],15,FALSE),"")</f>
        <v/>
      </c>
      <c r="J702" s="133"/>
      <c r="K702" s="133"/>
      <c r="L702" s="133"/>
      <c r="M702" s="135" t="str">
        <f>IFERROR(VLOOKUP($L702,[6]Insumos!$C$2:$F$517,2,FALSE),"")</f>
        <v/>
      </c>
      <c r="N702" s="142"/>
      <c r="O702" s="137" t="str">
        <f>IFERROR(VLOOKUP($L702,[6]Insumos!$C$2:$F$517,3,FALSE),"")</f>
        <v/>
      </c>
      <c r="P702" s="138" t="e">
        <f>+Tabla1[[#This Row],[Precio Unitario]]*Tabla1[[#This Row],[Cantidad de Insumos]]</f>
        <v>#VALUE!</v>
      </c>
      <c r="Q702" s="137" t="str">
        <f>IFERROR(VLOOKUP($L702,[6]Insumos!$C$2:$F$517,4,FALSE),"")</f>
        <v/>
      </c>
      <c r="R702" s="135"/>
    </row>
    <row r="703" spans="2:18" x14ac:dyDescent="0.25">
      <c r="B703" s="131" t="str">
        <f>IF(Tabla1[[#This Row],[Código_Actividad]]="","",CONCATENATE(Tabla1[[#This Row],[POA]],".",Tabla1[[#This Row],[SRS]],".",Tabla1[[#This Row],[AREA]],".",Tabla1[[#This Row],[TIPO]]))</f>
        <v/>
      </c>
      <c r="C703" s="131" t="str">
        <f>IF(Tabla1[[#This Row],[Código_Actividad]]="","",'[1]Formulario PPGR1'!#REF!)</f>
        <v/>
      </c>
      <c r="D703" s="131" t="str">
        <f>IF(Tabla1[[#This Row],[Código_Actividad]]="","",'[1]Formulario PPGR1'!#REF!)</f>
        <v/>
      </c>
      <c r="E703" s="131" t="str">
        <f>IF(Tabla1[[#This Row],[Código_Actividad]]="","",'[1]Formulario PPGR1'!#REF!)</f>
        <v/>
      </c>
      <c r="F703" s="131" t="str">
        <f>IF(Tabla1[[#This Row],[Código_Actividad]]="","",'[1]Formulario PPGR1'!#REF!)</f>
        <v/>
      </c>
      <c r="G703" s="132"/>
      <c r="H703" s="133" t="str">
        <f>IFERROR(VLOOKUP(Tabla1[[#This Row],[Código_Actividad]],'[1]Formulario PPGR2'!$H$8:$I$1048576,2,FALSE),"")</f>
        <v/>
      </c>
      <c r="I703" s="134" t="str">
        <f>IFERROR(VLOOKUP(Tabla1[[#This Row],[Código_Actividad]],[1]!Tabla2[[Código]:[Total de Acciones ]],15,FALSE),"")</f>
        <v/>
      </c>
      <c r="J703" s="148"/>
      <c r="K703" s="148" t="s">
        <v>760</v>
      </c>
      <c r="L703" s="148"/>
      <c r="M703" s="135" t="str">
        <f>IFERROR(VLOOKUP($L703,[6]Insumos!$C$2:$F$517,2,FALSE),"")</f>
        <v/>
      </c>
      <c r="N703" s="149"/>
      <c r="O703" s="137" t="str">
        <f>IFERROR(VLOOKUP($L703,[6]Insumos!$C$2:$F$517,3,FALSE),"")</f>
        <v/>
      </c>
      <c r="P703" s="138" t="e">
        <f>+Tabla1[[#This Row],[Precio Unitario]]*Tabla1[[#This Row],[Cantidad de Insumos]]</f>
        <v>#VALUE!</v>
      </c>
      <c r="Q703" s="137" t="str">
        <f>IFERROR(VLOOKUP($L703,[6]Insumos!$C$2:$F$517,4,FALSE),"")</f>
        <v/>
      </c>
      <c r="R703" s="135"/>
    </row>
    <row r="704" spans="2:18" x14ac:dyDescent="0.25">
      <c r="B704" s="131" t="str">
        <f>IF(Tabla1[[#This Row],[Código_Actividad]]="","",CONCATENATE(Tabla1[[#This Row],[POA]],".",Tabla1[[#This Row],[SRS]],".",Tabla1[[#This Row],[AREA]],".",Tabla1[[#This Row],[TIPO]]))</f>
        <v/>
      </c>
      <c r="C704" s="131" t="str">
        <f>IF(Tabla1[[#This Row],[Código_Actividad]]="","",'[1]Formulario PPGR1'!#REF!)</f>
        <v/>
      </c>
      <c r="D704" s="131" t="str">
        <f>IF(Tabla1[[#This Row],[Código_Actividad]]="","",'[1]Formulario PPGR1'!#REF!)</f>
        <v/>
      </c>
      <c r="E704" s="131" t="str">
        <f>IF(Tabla1[[#This Row],[Código_Actividad]]="","",'[1]Formulario PPGR1'!#REF!)</f>
        <v/>
      </c>
      <c r="F704" s="131" t="str">
        <f>IF(Tabla1[[#This Row],[Código_Actividad]]="","",'[1]Formulario PPGR1'!#REF!)</f>
        <v/>
      </c>
      <c r="G704" s="132"/>
      <c r="H704" s="133" t="str">
        <f>IFERROR(VLOOKUP(Tabla1[[#This Row],[Código_Actividad]],'[1]Formulario PPGR2'!$H$8:$I$1048576,2,FALSE),"")</f>
        <v/>
      </c>
      <c r="I704" s="134" t="str">
        <f>IFERROR(VLOOKUP(Tabla1[[#This Row],[Código_Actividad]],[1]!Tabla2[[Código]:[Total de Acciones ]],15,FALSE),"")</f>
        <v/>
      </c>
      <c r="J704" s="148"/>
      <c r="K704" s="148" t="s">
        <v>760</v>
      </c>
      <c r="L704" s="148"/>
      <c r="M704" s="135" t="str">
        <f>IFERROR(VLOOKUP($L704,[6]Insumos!$C$2:$F$517,2,FALSE),"")</f>
        <v/>
      </c>
      <c r="N704" s="149"/>
      <c r="O704" s="137" t="str">
        <f>IFERROR(VLOOKUP($L704,[6]Insumos!$C$2:$F$517,3,FALSE),"")</f>
        <v/>
      </c>
      <c r="P704" s="138" t="e">
        <f>+Tabla1[[#This Row],[Precio Unitario]]*Tabla1[[#This Row],[Cantidad de Insumos]]</f>
        <v>#VALUE!</v>
      </c>
      <c r="Q704" s="137" t="str">
        <f>IFERROR(VLOOKUP($L704,[6]Insumos!$C$2:$F$517,4,FALSE),"")</f>
        <v/>
      </c>
      <c r="R704" s="135"/>
    </row>
    <row r="705" spans="2:18" s="130" customFormat="1" x14ac:dyDescent="0.25">
      <c r="B705" s="131" t="str">
        <f>IF(Tabla1[[#This Row],[Código_Actividad]]="","",CONCATENATE(Tabla1[[#This Row],[POA]],".",Tabla1[[#This Row],[SRS]],".",Tabla1[[#This Row],[AREA]],".",Tabla1[[#This Row],[TIPO]]))</f>
        <v/>
      </c>
      <c r="C705" s="131" t="str">
        <f>IF(Tabla1[[#This Row],[Código_Actividad]]="","",'[1]Formulario PPGR1'!#REF!)</f>
        <v/>
      </c>
      <c r="D705" s="131" t="str">
        <f>IF(Tabla1[[#This Row],[Código_Actividad]]="","",'[1]Formulario PPGR1'!#REF!)</f>
        <v/>
      </c>
      <c r="E705" s="131" t="str">
        <f>IF(Tabla1[[#This Row],[Código_Actividad]]="","",'[1]Formulario PPGR1'!#REF!)</f>
        <v/>
      </c>
      <c r="F705" s="131" t="str">
        <f>IF(Tabla1[[#This Row],[Código_Actividad]]="","",'[1]Formulario PPGR1'!#REF!)</f>
        <v/>
      </c>
      <c r="G705" s="132"/>
      <c r="H705" s="133" t="str">
        <f>IFERROR(VLOOKUP(Tabla1[[#This Row],[Código_Actividad]],'[1]Formulario PPGR2'!$H$8:$I$1048576,2,FALSE),"")</f>
        <v/>
      </c>
      <c r="I705" s="134" t="str">
        <f>IFERROR(VLOOKUP(Tabla1[[#This Row],[Código_Actividad]],[1]!Tabla2[[Código]:[Total de Acciones ]],15,FALSE),"")</f>
        <v/>
      </c>
      <c r="J705" s="133"/>
      <c r="K705" s="133"/>
      <c r="L705" s="133"/>
      <c r="M705" s="135" t="str">
        <f>IFERROR(VLOOKUP($L705,[6]Insumos!$C$2:$F$517,2,FALSE),"")</f>
        <v/>
      </c>
      <c r="N705" s="142"/>
      <c r="O705" s="137" t="str">
        <f>IFERROR(VLOOKUP($L705,[6]Insumos!$C$2:$F$517,3,FALSE),"")</f>
        <v/>
      </c>
      <c r="P705" s="138" t="e">
        <f>+Tabla1[[#This Row],[Precio Unitario]]*Tabla1[[#This Row],[Cantidad de Insumos]]</f>
        <v>#VALUE!</v>
      </c>
      <c r="Q705" s="137" t="str">
        <f>IFERROR(VLOOKUP($L705,[6]Insumos!$C$2:$F$517,4,FALSE),"")</f>
        <v/>
      </c>
      <c r="R705" s="135"/>
    </row>
    <row r="706" spans="2:18" s="130" customFormat="1" x14ac:dyDescent="0.25">
      <c r="B706" s="131" t="str">
        <f>IF(Tabla1[[#This Row],[Código_Actividad]]="","",CONCATENATE(Tabla1[[#This Row],[POA]],".",Tabla1[[#This Row],[SRS]],".",Tabla1[[#This Row],[AREA]],".",Tabla1[[#This Row],[TIPO]]))</f>
        <v/>
      </c>
      <c r="C706" s="131" t="str">
        <f>IF(Tabla1[[#This Row],[Código_Actividad]]="","",'[1]Formulario PPGR1'!#REF!)</f>
        <v/>
      </c>
      <c r="D706" s="131" t="str">
        <f>IF(Tabla1[[#This Row],[Código_Actividad]]="","",'[1]Formulario PPGR1'!#REF!)</f>
        <v/>
      </c>
      <c r="E706" s="131" t="str">
        <f>IF(Tabla1[[#This Row],[Código_Actividad]]="","",'[1]Formulario PPGR1'!#REF!)</f>
        <v/>
      </c>
      <c r="F706" s="131" t="str">
        <f>IF(Tabla1[[#This Row],[Código_Actividad]]="","",'[1]Formulario PPGR1'!#REF!)</f>
        <v/>
      </c>
      <c r="G706" s="132"/>
      <c r="H706" s="133" t="str">
        <f>IFERROR(VLOOKUP(Tabla1[[#This Row],[Código_Actividad]],'[1]Formulario PPGR2'!$H$8:$I$1048576,2,FALSE),"")</f>
        <v/>
      </c>
      <c r="I706" s="134" t="str">
        <f>IFERROR(VLOOKUP(Tabla1[[#This Row],[Código_Actividad]],[1]!Tabla2[[Código]:[Total de Acciones ]],15,FALSE),"")</f>
        <v/>
      </c>
      <c r="J706" s="133"/>
      <c r="K706" s="133" t="str">
        <f>IFERROR(VLOOKUP($J706,[7]LSIns!$B$5:$C$45,2,FALSE),"")</f>
        <v/>
      </c>
      <c r="L706" s="133"/>
      <c r="M706" s="135" t="str">
        <f>IFERROR(VLOOKUP($L706,[6]Insumos!$C$2:$F$517,2,FALSE),"")</f>
        <v/>
      </c>
      <c r="N706" s="142"/>
      <c r="O706" s="137" t="str">
        <f>IFERROR(VLOOKUP($L706,[6]Insumos!$C$2:$F$517,3,FALSE),"")</f>
        <v/>
      </c>
      <c r="P706" s="138" t="e">
        <f>+Tabla1[[#This Row],[Precio Unitario]]*Tabla1[[#This Row],[Cantidad de Insumos]]</f>
        <v>#VALUE!</v>
      </c>
      <c r="Q706" s="137" t="str">
        <f>IFERROR(VLOOKUP($L706,[6]Insumos!$C$2:$F$517,4,FALSE),"")</f>
        <v/>
      </c>
      <c r="R706" s="135"/>
    </row>
    <row r="707" spans="2:18" s="130" customFormat="1" x14ac:dyDescent="0.25">
      <c r="B707" s="131" t="str">
        <f>IF(Tabla1[[#This Row],[Código_Actividad]]="","",CONCATENATE(Tabla1[[#This Row],[POA]],".",Tabla1[[#This Row],[SRS]],".",Tabla1[[#This Row],[AREA]],".",Tabla1[[#This Row],[TIPO]]))</f>
        <v/>
      </c>
      <c r="C707" s="131" t="str">
        <f>IF(Tabla1[[#This Row],[Código_Actividad]]="","",'[1]Formulario PPGR1'!#REF!)</f>
        <v/>
      </c>
      <c r="D707" s="131" t="str">
        <f>IF(Tabla1[[#This Row],[Código_Actividad]]="","",'[1]Formulario PPGR1'!#REF!)</f>
        <v/>
      </c>
      <c r="E707" s="131" t="str">
        <f>IF(Tabla1[[#This Row],[Código_Actividad]]="","",'[1]Formulario PPGR1'!#REF!)</f>
        <v/>
      </c>
      <c r="F707" s="131" t="str">
        <f>IF(Tabla1[[#This Row],[Código_Actividad]]="","",'[1]Formulario PPGR1'!#REF!)</f>
        <v/>
      </c>
      <c r="G707" s="132"/>
      <c r="H707" s="133" t="str">
        <f>IFERROR(VLOOKUP(Tabla1[[#This Row],[Código_Actividad]],'[1]Formulario PPGR2'!$H$8:$I$1048576,2,FALSE),"")</f>
        <v/>
      </c>
      <c r="I707" s="134" t="str">
        <f>IFERROR(VLOOKUP(Tabla1[[#This Row],[Código_Actividad]],[1]!Tabla2[[Código]:[Total de Acciones ]],15,FALSE),"")</f>
        <v/>
      </c>
      <c r="J707" s="148"/>
      <c r="K707" s="148" t="s">
        <v>761</v>
      </c>
      <c r="L707" s="148"/>
      <c r="M707" s="135" t="str">
        <f>IFERROR(VLOOKUP($L707,[6]Insumos!$C$2:$F$517,2,FALSE),"")</f>
        <v/>
      </c>
      <c r="N707" s="149"/>
      <c r="O707" s="137" t="str">
        <f>IFERROR(VLOOKUP($L707,[6]Insumos!$C$2:$F$517,3,FALSE),"")</f>
        <v/>
      </c>
      <c r="P707" s="138" t="e">
        <f>+Tabla1[[#This Row],[Precio Unitario]]*Tabla1[[#This Row],[Cantidad de Insumos]]</f>
        <v>#VALUE!</v>
      </c>
      <c r="Q707" s="137" t="str">
        <f>IFERROR(VLOOKUP($L707,[6]Insumos!$C$2:$F$517,4,FALSE),"")</f>
        <v/>
      </c>
      <c r="R707" s="135"/>
    </row>
    <row r="708" spans="2:18" s="130" customFormat="1" ht="25.5" x14ac:dyDescent="0.25">
      <c r="B708" s="131" t="str">
        <f>IF(Tabla1[[#This Row],[Código_Actividad]]="","",CONCATENATE(Tabla1[[#This Row],[POA]],".",Tabla1[[#This Row],[SRS]],".",Tabla1[[#This Row],[AREA]],".",Tabla1[[#This Row],[TIPO]]))</f>
        <v/>
      </c>
      <c r="C708" s="131" t="str">
        <f>IF(Tabla1[[#This Row],[Código_Actividad]]="","",'[1]Formulario PPGR1'!#REF!)</f>
        <v/>
      </c>
      <c r="D708" s="131" t="str">
        <f>IF(Tabla1[[#This Row],[Código_Actividad]]="","",'[1]Formulario PPGR1'!#REF!)</f>
        <v/>
      </c>
      <c r="E708" s="131" t="str">
        <f>IF(Tabla1[[#This Row],[Código_Actividad]]="","",'[1]Formulario PPGR1'!#REF!)</f>
        <v/>
      </c>
      <c r="F708" s="131" t="str">
        <f>IF(Tabla1[[#This Row],[Código_Actividad]]="","",'[1]Formulario PPGR1'!#REF!)</f>
        <v/>
      </c>
      <c r="G708" s="132"/>
      <c r="H708" s="133" t="str">
        <f>IFERROR(VLOOKUP(Tabla1[[#This Row],[Código_Actividad]],'[1]Formulario PPGR2'!$H$8:$I$1048576,2,FALSE),"")</f>
        <v/>
      </c>
      <c r="I708" s="134" t="str">
        <f>IFERROR(VLOOKUP(Tabla1[[#This Row],[Código_Actividad]],[1]!Tabla2[[Código]:[Total de Acciones ]],15,FALSE),"")</f>
        <v/>
      </c>
      <c r="J708" s="133"/>
      <c r="K708" s="133" t="s">
        <v>756</v>
      </c>
      <c r="L708" s="133"/>
      <c r="M708" s="135" t="str">
        <f>IFERROR(VLOOKUP($L708,[6]Insumos!$C$2:$F$517,2,FALSE),"")</f>
        <v/>
      </c>
      <c r="N708" s="142"/>
      <c r="O708" s="137" t="str">
        <f>IFERROR(VLOOKUP($L708,[6]Insumos!$C$2:$F$517,3,FALSE),"")</f>
        <v/>
      </c>
      <c r="P708" s="138" t="e">
        <f>+Tabla1[[#This Row],[Precio Unitario]]*Tabla1[[#This Row],[Cantidad de Insumos]]</f>
        <v>#VALUE!</v>
      </c>
      <c r="Q708" s="137" t="str">
        <f>IFERROR(VLOOKUP($L708,[6]Insumos!$C$2:$F$517,4,FALSE),"")</f>
        <v/>
      </c>
      <c r="R708" s="135"/>
    </row>
    <row r="709" spans="2:18" s="130" customFormat="1" x14ac:dyDescent="0.25">
      <c r="B709" s="131" t="str">
        <f>IF(Tabla1[[#This Row],[Código_Actividad]]="","",CONCATENATE(Tabla1[[#This Row],[POA]],".",Tabla1[[#This Row],[SRS]],".",Tabla1[[#This Row],[AREA]],".",Tabla1[[#This Row],[TIPO]]))</f>
        <v/>
      </c>
      <c r="C709" s="131" t="str">
        <f>IF(Tabla1[[#This Row],[Código_Actividad]]="","",'[1]Formulario PPGR1'!#REF!)</f>
        <v/>
      </c>
      <c r="D709" s="131" t="str">
        <f>IF(Tabla1[[#This Row],[Código_Actividad]]="","",'[1]Formulario PPGR1'!#REF!)</f>
        <v/>
      </c>
      <c r="E709" s="131" t="str">
        <f>IF(Tabla1[[#This Row],[Código_Actividad]]="","",'[1]Formulario PPGR1'!#REF!)</f>
        <v/>
      </c>
      <c r="F709" s="131" t="str">
        <f>IF(Tabla1[[#This Row],[Código_Actividad]]="","",'[1]Formulario PPGR1'!#REF!)</f>
        <v/>
      </c>
      <c r="G709" s="132"/>
      <c r="H709" s="133" t="str">
        <f>IFERROR(VLOOKUP(Tabla1[[#This Row],[Código_Actividad]],'[1]Formulario PPGR2'!$H$8:$I$1048576,2,FALSE),"")</f>
        <v/>
      </c>
      <c r="I709" s="134" t="str">
        <f>IFERROR(VLOOKUP(Tabla1[[#This Row],[Código_Actividad]],[1]!Tabla2[[Código]:[Total de Acciones ]],15,FALSE),"")</f>
        <v/>
      </c>
      <c r="J709" s="133"/>
      <c r="K709" s="133"/>
      <c r="L709" s="133"/>
      <c r="M709" s="135" t="str">
        <f>IFERROR(VLOOKUP($L709,[6]Insumos!$C$2:$F$517,2,FALSE),"")</f>
        <v/>
      </c>
      <c r="N709" s="142"/>
      <c r="O709" s="137" t="str">
        <f>IFERROR(VLOOKUP($L709,[6]Insumos!$C$2:$F$517,3,FALSE),"")</f>
        <v/>
      </c>
      <c r="P709" s="138" t="e">
        <f>+Tabla1[[#This Row],[Precio Unitario]]*Tabla1[[#This Row],[Cantidad de Insumos]]</f>
        <v>#VALUE!</v>
      </c>
      <c r="Q709" s="137" t="str">
        <f>IFERROR(VLOOKUP($L709,[6]Insumos!$C$2:$F$517,4,FALSE),"")</f>
        <v/>
      </c>
      <c r="R709" s="135"/>
    </row>
    <row r="710" spans="2:18" s="130" customFormat="1" x14ac:dyDescent="0.25">
      <c r="B710" s="131" t="str">
        <f>IF(Tabla1[[#This Row],[Código_Actividad]]="","",CONCATENATE(Tabla1[[#This Row],[POA]],".",Tabla1[[#This Row],[SRS]],".",Tabla1[[#This Row],[AREA]],".",Tabla1[[#This Row],[TIPO]]))</f>
        <v/>
      </c>
      <c r="C710" s="131" t="str">
        <f>IF(Tabla1[[#This Row],[Código_Actividad]]="","",'[1]Formulario PPGR1'!#REF!)</f>
        <v/>
      </c>
      <c r="D710" s="131" t="str">
        <f>IF(Tabla1[[#This Row],[Código_Actividad]]="","",'[1]Formulario PPGR1'!#REF!)</f>
        <v/>
      </c>
      <c r="E710" s="131" t="str">
        <f>IF(Tabla1[[#This Row],[Código_Actividad]]="","",'[1]Formulario PPGR1'!#REF!)</f>
        <v/>
      </c>
      <c r="F710" s="131" t="str">
        <f>IF(Tabla1[[#This Row],[Código_Actividad]]="","",'[1]Formulario PPGR1'!#REF!)</f>
        <v/>
      </c>
      <c r="G710" s="132"/>
      <c r="H710" s="133" t="str">
        <f>IFERROR(VLOOKUP(Tabla1[[#This Row],[Código_Actividad]],'[1]Formulario PPGR2'!$H$8:$I$1048576,2,FALSE),"")</f>
        <v/>
      </c>
      <c r="I710" s="134" t="str">
        <f>IFERROR(VLOOKUP(Tabla1[[#This Row],[Código_Actividad]],[1]!Tabla2[[Código]:[Total de Acciones ]],15,FALSE),"")</f>
        <v/>
      </c>
      <c r="J710" s="133"/>
      <c r="K710" s="133"/>
      <c r="L710" s="148"/>
      <c r="M710" s="135" t="str">
        <f>IFERROR(VLOOKUP($L710,[6]Insumos!$C$2:$F$517,2,FALSE),"")</f>
        <v/>
      </c>
      <c r="N710" s="142"/>
      <c r="O710" s="137" t="str">
        <f>IFERROR(VLOOKUP($L710,[6]Insumos!$C$2:$F$517,3,FALSE),"")</f>
        <v/>
      </c>
      <c r="P710" s="138" t="e">
        <f>+Tabla1[[#This Row],[Precio Unitario]]*Tabla1[[#This Row],[Cantidad de Insumos]]</f>
        <v>#VALUE!</v>
      </c>
      <c r="Q710" s="137" t="str">
        <f>IFERROR(VLOOKUP($L710,[6]Insumos!$C$2:$F$517,4,FALSE),"")</f>
        <v/>
      </c>
      <c r="R710" s="135"/>
    </row>
    <row r="711" spans="2:18" s="130" customFormat="1" x14ac:dyDescent="0.25">
      <c r="B711" s="131" t="str">
        <f>IF(Tabla1[[#This Row],[Código_Actividad]]="","",CONCATENATE(Tabla1[[#This Row],[POA]],".",Tabla1[[#This Row],[SRS]],".",Tabla1[[#This Row],[AREA]],".",Tabla1[[#This Row],[TIPO]]))</f>
        <v/>
      </c>
      <c r="C711" s="131" t="str">
        <f>IF(Tabla1[[#This Row],[Código_Actividad]]="","",'[1]Formulario PPGR1'!#REF!)</f>
        <v/>
      </c>
      <c r="D711" s="131" t="str">
        <f>IF(Tabla1[[#This Row],[Código_Actividad]]="","",'[1]Formulario PPGR1'!#REF!)</f>
        <v/>
      </c>
      <c r="E711" s="131" t="str">
        <f>IF(Tabla1[[#This Row],[Código_Actividad]]="","",'[1]Formulario PPGR1'!#REF!)</f>
        <v/>
      </c>
      <c r="F711" s="131" t="str">
        <f>IF(Tabla1[[#This Row],[Código_Actividad]]="","",'[1]Formulario PPGR1'!#REF!)</f>
        <v/>
      </c>
      <c r="G711" s="132"/>
      <c r="H711" s="133" t="str">
        <f>IFERROR(VLOOKUP(Tabla1[[#This Row],[Código_Actividad]],'[1]Formulario PPGR2'!$H$8:$I$1048576,2,FALSE),"")</f>
        <v/>
      </c>
      <c r="I711" s="134" t="str">
        <f>IFERROR(VLOOKUP(Tabla1[[#This Row],[Código_Actividad]],[1]!Tabla2[[Código]:[Total de Acciones ]],15,FALSE),"")</f>
        <v/>
      </c>
      <c r="J711" s="133"/>
      <c r="K711" s="133"/>
      <c r="L711" s="148"/>
      <c r="M711" s="135" t="str">
        <f>IFERROR(VLOOKUP($L711,[6]Insumos!$C$2:$F$517,2,FALSE),"")</f>
        <v/>
      </c>
      <c r="N711" s="142"/>
      <c r="O711" s="137" t="str">
        <f>IFERROR(VLOOKUP($L711,[6]Insumos!$C$2:$F$517,3,FALSE),"")</f>
        <v/>
      </c>
      <c r="P711" s="138" t="e">
        <f>+Tabla1[[#This Row],[Precio Unitario]]*Tabla1[[#This Row],[Cantidad de Insumos]]</f>
        <v>#VALUE!</v>
      </c>
      <c r="Q711" s="137" t="str">
        <f>IFERROR(VLOOKUP($L711,[6]Insumos!$C$2:$F$517,4,FALSE),"")</f>
        <v/>
      </c>
      <c r="R711" s="135"/>
    </row>
    <row r="712" spans="2:18" s="130" customFormat="1" ht="25.5" x14ac:dyDescent="0.25">
      <c r="B712" s="131" t="str">
        <f>IF(Tabla1[[#This Row],[Código_Actividad]]="","",CONCATENATE(Tabla1[[#This Row],[POA]],".",Tabla1[[#This Row],[SRS]],".",Tabla1[[#This Row],[AREA]],".",Tabla1[[#This Row],[TIPO]]))</f>
        <v/>
      </c>
      <c r="C712" s="131" t="str">
        <f>IF(Tabla1[[#This Row],[Código_Actividad]]="","",'[1]Formulario PPGR1'!#REF!)</f>
        <v/>
      </c>
      <c r="D712" s="131" t="str">
        <f>IF(Tabla1[[#This Row],[Código_Actividad]]="","",'[1]Formulario PPGR1'!#REF!)</f>
        <v/>
      </c>
      <c r="E712" s="131" t="str">
        <f>IF(Tabla1[[#This Row],[Código_Actividad]]="","",'[1]Formulario PPGR1'!#REF!)</f>
        <v/>
      </c>
      <c r="F712" s="131" t="str">
        <f>IF(Tabla1[[#This Row],[Código_Actividad]]="","",'[1]Formulario PPGR1'!#REF!)</f>
        <v/>
      </c>
      <c r="G712" s="132"/>
      <c r="H712" s="133" t="str">
        <f>IFERROR(VLOOKUP(Tabla1[[#This Row],[Código_Actividad]],'[1]Formulario PPGR2'!$H$8:$I$1048576,2,FALSE),"")</f>
        <v/>
      </c>
      <c r="I712" s="134" t="str">
        <f>IFERROR(VLOOKUP(Tabla1[[#This Row],[Código_Actividad]],[1]!Tabla2[[Código]:[Total de Acciones ]],15,FALSE),"")</f>
        <v/>
      </c>
      <c r="J712" s="133"/>
      <c r="K712" s="133" t="s">
        <v>756</v>
      </c>
      <c r="L712" s="133"/>
      <c r="M712" s="135" t="str">
        <f>IFERROR(VLOOKUP($L712,[6]Insumos!$C$2:$F$517,2,FALSE),"")</f>
        <v/>
      </c>
      <c r="N712" s="142"/>
      <c r="O712" s="137" t="str">
        <f>IFERROR(VLOOKUP($L712,[6]Insumos!$C$2:$F$517,3,FALSE),"")</f>
        <v/>
      </c>
      <c r="P712" s="138" t="e">
        <f>+Tabla1[[#This Row],[Precio Unitario]]*Tabla1[[#This Row],[Cantidad de Insumos]]</f>
        <v>#VALUE!</v>
      </c>
      <c r="Q712" s="137" t="str">
        <f>IFERROR(VLOOKUP($L712,[6]Insumos!$C$2:$F$517,4,FALSE),"")</f>
        <v/>
      </c>
      <c r="R712" s="135"/>
    </row>
    <row r="713" spans="2:18" s="130" customFormat="1" x14ac:dyDescent="0.25">
      <c r="B713" s="131" t="str">
        <f>IF(Tabla1[[#This Row],[Código_Actividad]]="","",CONCATENATE(Tabla1[[#This Row],[POA]],".",Tabla1[[#This Row],[SRS]],".",Tabla1[[#This Row],[AREA]],".",Tabla1[[#This Row],[TIPO]]))</f>
        <v/>
      </c>
      <c r="C713" s="131" t="str">
        <f>IF(Tabla1[[#This Row],[Código_Actividad]]="","",'[1]Formulario PPGR1'!#REF!)</f>
        <v/>
      </c>
      <c r="D713" s="131" t="str">
        <f>IF(Tabla1[[#This Row],[Código_Actividad]]="","",'[1]Formulario PPGR1'!#REF!)</f>
        <v/>
      </c>
      <c r="E713" s="131" t="str">
        <f>IF(Tabla1[[#This Row],[Código_Actividad]]="","",'[1]Formulario PPGR1'!#REF!)</f>
        <v/>
      </c>
      <c r="F713" s="131" t="str">
        <f>IF(Tabla1[[#This Row],[Código_Actividad]]="","",'[1]Formulario PPGR1'!#REF!)</f>
        <v/>
      </c>
      <c r="G713" s="132"/>
      <c r="H713" s="133" t="str">
        <f>IFERROR(VLOOKUP(Tabla1[[#This Row],[Código_Actividad]],'[1]Formulario PPGR2'!$H$8:$I$1048576,2,FALSE),"")</f>
        <v/>
      </c>
      <c r="I713" s="134" t="str">
        <f>IFERROR(VLOOKUP(Tabla1[[#This Row],[Código_Actividad]],[1]!Tabla2[[Código]:[Total de Acciones ]],15,FALSE),"")</f>
        <v/>
      </c>
      <c r="J713" s="133"/>
      <c r="K713" s="133"/>
      <c r="L713" s="133"/>
      <c r="M713" s="135" t="str">
        <f>IFERROR(VLOOKUP($L713,[6]Insumos!$C$2:$F$517,2,FALSE),"")</f>
        <v/>
      </c>
      <c r="N713" s="142"/>
      <c r="O713" s="137" t="str">
        <f>IFERROR(VLOOKUP($L713,[6]Insumos!$C$2:$F$517,3,FALSE),"")</f>
        <v/>
      </c>
      <c r="P713" s="138" t="e">
        <f>+Tabla1[[#This Row],[Precio Unitario]]*Tabla1[[#This Row],[Cantidad de Insumos]]</f>
        <v>#VALUE!</v>
      </c>
      <c r="Q713" s="137" t="str">
        <f>IFERROR(VLOOKUP($L713,[6]Insumos!$C$2:$F$517,4,FALSE),"")</f>
        <v/>
      </c>
      <c r="R713" s="135"/>
    </row>
    <row r="714" spans="2:18" s="130" customFormat="1" x14ac:dyDescent="0.25">
      <c r="B714" s="131" t="str">
        <f>IF(Tabla1[[#This Row],[Código_Actividad]]="","",CONCATENATE(Tabla1[[#This Row],[POA]],".",Tabla1[[#This Row],[SRS]],".",Tabla1[[#This Row],[AREA]],".",Tabla1[[#This Row],[TIPO]]))</f>
        <v/>
      </c>
      <c r="C714" s="131" t="str">
        <f>IF(Tabla1[[#This Row],[Código_Actividad]]="","",'[1]Formulario PPGR1'!#REF!)</f>
        <v/>
      </c>
      <c r="D714" s="131" t="str">
        <f>IF(Tabla1[[#This Row],[Código_Actividad]]="","",'[1]Formulario PPGR1'!#REF!)</f>
        <v/>
      </c>
      <c r="E714" s="131" t="str">
        <f>IF(Tabla1[[#This Row],[Código_Actividad]]="","",'[1]Formulario PPGR1'!#REF!)</f>
        <v/>
      </c>
      <c r="F714" s="131" t="str">
        <f>IF(Tabla1[[#This Row],[Código_Actividad]]="","",'[1]Formulario PPGR1'!#REF!)</f>
        <v/>
      </c>
      <c r="G714" s="132"/>
      <c r="H714" s="133" t="str">
        <f>IFERROR(VLOOKUP(Tabla1[[#This Row],[Código_Actividad]],'[1]Formulario PPGR2'!$H$8:$I$1048576,2,FALSE),"")</f>
        <v/>
      </c>
      <c r="I714" s="134" t="str">
        <f>IFERROR(VLOOKUP(Tabla1[[#This Row],[Código_Actividad]],[1]!Tabla2[[Código]:[Total de Acciones ]],15,FALSE),"")</f>
        <v/>
      </c>
      <c r="J714" s="148"/>
      <c r="K714" s="148" t="s">
        <v>760</v>
      </c>
      <c r="L714" s="148"/>
      <c r="M714" s="135" t="str">
        <f>IFERROR(VLOOKUP($L714,[6]Insumos!$C$2:$F$517,2,FALSE),"")</f>
        <v/>
      </c>
      <c r="N714" s="149"/>
      <c r="O714" s="137" t="str">
        <f>IFERROR(VLOOKUP($L714,[6]Insumos!$C$2:$F$517,3,FALSE),"")</f>
        <v/>
      </c>
      <c r="P714" s="138" t="e">
        <f>+Tabla1[[#This Row],[Precio Unitario]]*Tabla1[[#This Row],[Cantidad de Insumos]]</f>
        <v>#VALUE!</v>
      </c>
      <c r="Q714" s="137" t="str">
        <f>IFERROR(VLOOKUP($L714,[6]Insumos!$C$2:$F$517,4,FALSE),"")</f>
        <v/>
      </c>
      <c r="R714" s="135"/>
    </row>
    <row r="715" spans="2:18" s="130" customFormat="1" x14ac:dyDescent="0.25">
      <c r="B715" s="131" t="str">
        <f>IF(Tabla1[[#This Row],[Código_Actividad]]="","",CONCATENATE(Tabla1[[#This Row],[POA]],".",Tabla1[[#This Row],[SRS]],".",Tabla1[[#This Row],[AREA]],".",Tabla1[[#This Row],[TIPO]]))</f>
        <v/>
      </c>
      <c r="C715" s="131" t="str">
        <f>IF(Tabla1[[#This Row],[Código_Actividad]]="","",'[1]Formulario PPGR1'!#REF!)</f>
        <v/>
      </c>
      <c r="D715" s="131" t="str">
        <f>IF(Tabla1[[#This Row],[Código_Actividad]]="","",'[1]Formulario PPGR1'!#REF!)</f>
        <v/>
      </c>
      <c r="E715" s="131" t="str">
        <f>IF(Tabla1[[#This Row],[Código_Actividad]]="","",'[1]Formulario PPGR1'!#REF!)</f>
        <v/>
      </c>
      <c r="F715" s="131" t="str">
        <f>IF(Tabla1[[#This Row],[Código_Actividad]]="","",'[1]Formulario PPGR1'!#REF!)</f>
        <v/>
      </c>
      <c r="G715" s="132"/>
      <c r="H715" s="133" t="str">
        <f>IFERROR(VLOOKUP(Tabla1[[#This Row],[Código_Actividad]],'[1]Formulario PPGR2'!$H$8:$I$1048576,2,FALSE),"")</f>
        <v/>
      </c>
      <c r="I715" s="134" t="str">
        <f>IFERROR(VLOOKUP(Tabla1[[#This Row],[Código_Actividad]],[1]!Tabla2[[Código]:[Total de Acciones ]],15,FALSE),"")</f>
        <v/>
      </c>
      <c r="J715" s="148"/>
      <c r="K715" s="148" t="s">
        <v>760</v>
      </c>
      <c r="L715" s="148"/>
      <c r="M715" s="135" t="str">
        <f>IFERROR(VLOOKUP($L715,[6]Insumos!$C$2:$F$517,2,FALSE),"")</f>
        <v/>
      </c>
      <c r="N715" s="149"/>
      <c r="O715" s="137" t="str">
        <f>IFERROR(VLOOKUP($L715,[6]Insumos!$C$2:$F$517,3,FALSE),"")</f>
        <v/>
      </c>
      <c r="P715" s="138" t="e">
        <f>+Tabla1[[#This Row],[Precio Unitario]]*Tabla1[[#This Row],[Cantidad de Insumos]]</f>
        <v>#VALUE!</v>
      </c>
      <c r="Q715" s="137" t="str">
        <f>IFERROR(VLOOKUP($L715,[6]Insumos!$C$2:$F$517,4,FALSE),"")</f>
        <v/>
      </c>
      <c r="R715" s="135"/>
    </row>
    <row r="716" spans="2:18" s="130" customFormat="1" x14ac:dyDescent="0.25">
      <c r="B716" s="131" t="str">
        <f>IF(Tabla1[[#This Row],[Código_Actividad]]="","",CONCATENATE(Tabla1[[#This Row],[POA]],".",Tabla1[[#This Row],[SRS]],".",Tabla1[[#This Row],[AREA]],".",Tabla1[[#This Row],[TIPO]]))</f>
        <v/>
      </c>
      <c r="C716" s="131" t="str">
        <f>IF(Tabla1[[#This Row],[Código_Actividad]]="","",'[1]Formulario PPGR1'!#REF!)</f>
        <v/>
      </c>
      <c r="D716" s="131" t="str">
        <f>IF(Tabla1[[#This Row],[Código_Actividad]]="","",'[1]Formulario PPGR1'!#REF!)</f>
        <v/>
      </c>
      <c r="E716" s="131" t="str">
        <f>IF(Tabla1[[#This Row],[Código_Actividad]]="","",'[1]Formulario PPGR1'!#REF!)</f>
        <v/>
      </c>
      <c r="F716" s="131" t="str">
        <f>IF(Tabla1[[#This Row],[Código_Actividad]]="","",'[1]Formulario PPGR1'!#REF!)</f>
        <v/>
      </c>
      <c r="G716" s="132"/>
      <c r="H716" s="133" t="str">
        <f>IFERROR(VLOOKUP(Tabla1[[#This Row],[Código_Actividad]],'[1]Formulario PPGR2'!$H$8:$I$1048576,2,FALSE),"")</f>
        <v/>
      </c>
      <c r="I716" s="134" t="str">
        <f>IFERROR(VLOOKUP(Tabla1[[#This Row],[Código_Actividad]],[1]!Tabla2[[Código]:[Total de Acciones ]],15,FALSE),"")</f>
        <v/>
      </c>
      <c r="J716" s="148"/>
      <c r="K716" s="148" t="s">
        <v>757</v>
      </c>
      <c r="L716" s="148"/>
      <c r="M716" s="135" t="str">
        <f>IFERROR(VLOOKUP($L716,[6]Insumos!$C$2:$F$517,2,FALSE),"")</f>
        <v/>
      </c>
      <c r="N716" s="149"/>
      <c r="O716" s="137" t="str">
        <f>IFERROR(VLOOKUP($L716,[6]Insumos!$C$2:$F$517,3,FALSE),"")</f>
        <v/>
      </c>
      <c r="P716" s="138" t="e">
        <f>+Tabla1[[#This Row],[Precio Unitario]]*Tabla1[[#This Row],[Cantidad de Insumos]]</f>
        <v>#VALUE!</v>
      </c>
      <c r="Q716" s="137" t="str">
        <f>IFERROR(VLOOKUP($L716,[6]Insumos!$C$2:$F$517,4,FALSE),"")</f>
        <v/>
      </c>
      <c r="R716" s="135"/>
    </row>
    <row r="717" spans="2:18" s="130" customFormat="1" x14ac:dyDescent="0.25">
      <c r="B717" s="131" t="str">
        <f>IF(Tabla1[[#This Row],[Código_Actividad]]="","",CONCATENATE(Tabla1[[#This Row],[POA]],".",Tabla1[[#This Row],[SRS]],".",Tabla1[[#This Row],[AREA]],".",Tabla1[[#This Row],[TIPO]]))</f>
        <v/>
      </c>
      <c r="C717" s="131" t="str">
        <f>IF(Tabla1[[#This Row],[Código_Actividad]]="","",'[1]Formulario PPGR1'!#REF!)</f>
        <v/>
      </c>
      <c r="D717" s="131" t="str">
        <f>IF(Tabla1[[#This Row],[Código_Actividad]]="","",'[1]Formulario PPGR1'!#REF!)</f>
        <v/>
      </c>
      <c r="E717" s="131" t="str">
        <f>IF(Tabla1[[#This Row],[Código_Actividad]]="","",'[1]Formulario PPGR1'!#REF!)</f>
        <v/>
      </c>
      <c r="F717" s="131" t="str">
        <f>IF(Tabla1[[#This Row],[Código_Actividad]]="","",'[1]Formulario PPGR1'!#REF!)</f>
        <v/>
      </c>
      <c r="G717" s="132"/>
      <c r="H717" s="133" t="str">
        <f>IFERROR(VLOOKUP(Tabla1[[#This Row],[Código_Actividad]],'[1]Formulario PPGR2'!$H$8:$I$1048576,2,FALSE),"")</f>
        <v/>
      </c>
      <c r="I717" s="134" t="str">
        <f>IFERROR(VLOOKUP(Tabla1[[#This Row],[Código_Actividad]],[1]!Tabla2[[Código]:[Total de Acciones ]],15,FALSE),"")</f>
        <v/>
      </c>
      <c r="J717" s="148"/>
      <c r="K717" s="148" t="s">
        <v>758</v>
      </c>
      <c r="L717" s="148"/>
      <c r="M717" s="135" t="str">
        <f>IFERROR(VLOOKUP($L717,[6]Insumos!$C$2:$F$517,2,FALSE),"")</f>
        <v/>
      </c>
      <c r="N717" s="149"/>
      <c r="O717" s="137" t="str">
        <f>IFERROR(VLOOKUP($L717,[6]Insumos!$C$2:$F$517,3,FALSE),"")</f>
        <v/>
      </c>
      <c r="P717" s="138" t="e">
        <f>+Tabla1[[#This Row],[Precio Unitario]]*Tabla1[[#This Row],[Cantidad de Insumos]]</f>
        <v>#VALUE!</v>
      </c>
      <c r="Q717" s="137" t="str">
        <f>IFERROR(VLOOKUP($L717,[6]Insumos!$C$2:$F$517,4,FALSE),"")</f>
        <v/>
      </c>
      <c r="R717" s="135"/>
    </row>
    <row r="718" spans="2:18" s="130" customFormat="1" x14ac:dyDescent="0.25">
      <c r="B718" s="131" t="str">
        <f>IF(Tabla1[[#This Row],[Código_Actividad]]="","",CONCATENATE(Tabla1[[#This Row],[POA]],".",Tabla1[[#This Row],[SRS]],".",Tabla1[[#This Row],[AREA]],".",Tabla1[[#This Row],[TIPO]]))</f>
        <v/>
      </c>
      <c r="C718" s="131" t="str">
        <f>IF(Tabla1[[#This Row],[Código_Actividad]]="","",'[1]Formulario PPGR1'!#REF!)</f>
        <v/>
      </c>
      <c r="D718" s="131" t="str">
        <f>IF(Tabla1[[#This Row],[Código_Actividad]]="","",'[1]Formulario PPGR1'!#REF!)</f>
        <v/>
      </c>
      <c r="E718" s="131" t="str">
        <f>IF(Tabla1[[#This Row],[Código_Actividad]]="","",'[1]Formulario PPGR1'!#REF!)</f>
        <v/>
      </c>
      <c r="F718" s="131" t="str">
        <f>IF(Tabla1[[#This Row],[Código_Actividad]]="","",'[1]Formulario PPGR1'!#REF!)</f>
        <v/>
      </c>
      <c r="G718" s="132"/>
      <c r="H718" s="133" t="str">
        <f>IFERROR(VLOOKUP(Tabla1[[#This Row],[Código_Actividad]],'[1]Formulario PPGR2'!$H$8:$I$1048576,2,FALSE),"")</f>
        <v/>
      </c>
      <c r="I718" s="134" t="str">
        <f>IFERROR(VLOOKUP(Tabla1[[#This Row],[Código_Actividad]],[1]!Tabla2[[Código]:[Total de Acciones ]],15,FALSE),"")</f>
        <v/>
      </c>
      <c r="J718" s="148"/>
      <c r="K718" s="148" t="s">
        <v>757</v>
      </c>
      <c r="L718" s="148"/>
      <c r="M718" s="135" t="str">
        <f>IFERROR(VLOOKUP($L718,[6]Insumos!$C$2:$F$517,2,FALSE),"")</f>
        <v/>
      </c>
      <c r="N718" s="149"/>
      <c r="O718" s="137" t="str">
        <f>IFERROR(VLOOKUP($L718,[6]Insumos!$C$2:$F$517,3,FALSE),"")</f>
        <v/>
      </c>
      <c r="P718" s="138" t="e">
        <f>+Tabla1[[#This Row],[Precio Unitario]]*Tabla1[[#This Row],[Cantidad de Insumos]]</f>
        <v>#VALUE!</v>
      </c>
      <c r="Q718" s="137" t="str">
        <f>IFERROR(VLOOKUP($L718,[6]Insumos!$C$2:$F$517,4,FALSE),"")</f>
        <v/>
      </c>
      <c r="R718" s="135"/>
    </row>
    <row r="719" spans="2:18" s="130" customFormat="1" x14ac:dyDescent="0.25">
      <c r="B719" s="131" t="str">
        <f>IF(Tabla1[[#This Row],[Código_Actividad]]="","",CONCATENATE(Tabla1[[#This Row],[POA]],".",Tabla1[[#This Row],[SRS]],".",Tabla1[[#This Row],[AREA]],".",Tabla1[[#This Row],[TIPO]]))</f>
        <v/>
      </c>
      <c r="C719" s="131" t="str">
        <f>IF(Tabla1[[#This Row],[Código_Actividad]]="","",'[1]Formulario PPGR1'!#REF!)</f>
        <v/>
      </c>
      <c r="D719" s="131" t="str">
        <f>IF(Tabla1[[#This Row],[Código_Actividad]]="","",'[1]Formulario PPGR1'!#REF!)</f>
        <v/>
      </c>
      <c r="E719" s="131" t="str">
        <f>IF(Tabla1[[#This Row],[Código_Actividad]]="","",'[1]Formulario PPGR1'!#REF!)</f>
        <v/>
      </c>
      <c r="F719" s="131" t="str">
        <f>IF(Tabla1[[#This Row],[Código_Actividad]]="","",'[1]Formulario PPGR1'!#REF!)</f>
        <v/>
      </c>
      <c r="G719" s="132"/>
      <c r="H719" s="133" t="str">
        <f>IFERROR(VLOOKUP(Tabla1[[#This Row],[Código_Actividad]],'[1]Formulario PPGR2'!$H$8:$I$1048576,2,FALSE),"")</f>
        <v/>
      </c>
      <c r="I719" s="134" t="str">
        <f>IFERROR(VLOOKUP(Tabla1[[#This Row],[Código_Actividad]],[1]!Tabla2[[Código]:[Total de Acciones ]],15,FALSE),"")</f>
        <v/>
      </c>
      <c r="J719" s="148"/>
      <c r="K719" s="148" t="s">
        <v>759</v>
      </c>
      <c r="L719" s="148"/>
      <c r="M719" s="135" t="str">
        <f>IFERROR(VLOOKUP($L719,[6]Insumos!$C$2:$F$517,2,FALSE),"")</f>
        <v/>
      </c>
      <c r="N719" s="149"/>
      <c r="O719" s="137" t="str">
        <f>IFERROR(VLOOKUP($L719,[6]Insumos!$C$2:$F$517,3,FALSE),"")</f>
        <v/>
      </c>
      <c r="P719" s="138" t="e">
        <f>+Tabla1[[#This Row],[Precio Unitario]]*Tabla1[[#This Row],[Cantidad de Insumos]]</f>
        <v>#VALUE!</v>
      </c>
      <c r="Q719" s="137" t="str">
        <f>IFERROR(VLOOKUP($L719,[6]Insumos!$C$2:$F$517,4,FALSE),"")</f>
        <v/>
      </c>
      <c r="R719" s="135"/>
    </row>
    <row r="720" spans="2:18" s="130" customFormat="1" x14ac:dyDescent="0.25">
      <c r="B720" s="131" t="str">
        <f>IF(Tabla1[[#This Row],[Código_Actividad]]="","",CONCATENATE(Tabla1[[#This Row],[POA]],".",Tabla1[[#This Row],[SRS]],".",Tabla1[[#This Row],[AREA]],".",Tabla1[[#This Row],[TIPO]]))</f>
        <v/>
      </c>
      <c r="C720" s="131" t="str">
        <f>IF(Tabla1[[#This Row],[Código_Actividad]]="","",'[1]Formulario PPGR1'!#REF!)</f>
        <v/>
      </c>
      <c r="D720" s="131" t="str">
        <f>IF(Tabla1[[#This Row],[Código_Actividad]]="","",'[1]Formulario PPGR1'!#REF!)</f>
        <v/>
      </c>
      <c r="E720" s="131" t="str">
        <f>IF(Tabla1[[#This Row],[Código_Actividad]]="","",'[1]Formulario PPGR1'!#REF!)</f>
        <v/>
      </c>
      <c r="F720" s="131" t="str">
        <f>IF(Tabla1[[#This Row],[Código_Actividad]]="","",'[1]Formulario PPGR1'!#REF!)</f>
        <v/>
      </c>
      <c r="G720" s="132"/>
      <c r="H720" s="133" t="str">
        <f>IFERROR(VLOOKUP(Tabla1[[#This Row],[Código_Actividad]],'[1]Formulario PPGR2'!$H$8:$I$1048576,2,FALSE),"")</f>
        <v/>
      </c>
      <c r="I720" s="134" t="str">
        <f>IFERROR(VLOOKUP(Tabla1[[#This Row],[Código_Actividad]],[1]!Tabla2[[Código]:[Total de Acciones ]],15,FALSE),"")</f>
        <v/>
      </c>
      <c r="J720" s="133"/>
      <c r="K720" s="133"/>
      <c r="L720" s="133"/>
      <c r="M720" s="135" t="str">
        <f>IFERROR(VLOOKUP($L720,[6]Insumos!$C$2:$F$517,2,FALSE),"")</f>
        <v/>
      </c>
      <c r="N720" s="142"/>
      <c r="O720" s="137" t="str">
        <f>IFERROR(VLOOKUP($L720,[6]Insumos!$C$2:$F$517,3,FALSE),"")</f>
        <v/>
      </c>
      <c r="P720" s="138" t="e">
        <f>+Tabla1[[#This Row],[Precio Unitario]]*Tabla1[[#This Row],[Cantidad de Insumos]]</f>
        <v>#VALUE!</v>
      </c>
      <c r="Q720" s="137" t="str">
        <f>IFERROR(VLOOKUP($L720,[6]Insumos!$C$2:$F$517,4,FALSE),"")</f>
        <v/>
      </c>
      <c r="R720" s="135"/>
    </row>
    <row r="721" spans="2:18" s="130" customFormat="1" x14ac:dyDescent="0.25">
      <c r="B721" s="131" t="str">
        <f>IF(Tabla1[[#This Row],[Código_Actividad]]="","",CONCATENATE(Tabla1[[#This Row],[POA]],".",Tabla1[[#This Row],[SRS]],".",Tabla1[[#This Row],[AREA]],".",Tabla1[[#This Row],[TIPO]]))</f>
        <v/>
      </c>
      <c r="C721" s="131" t="str">
        <f>IF(Tabla1[[#This Row],[Código_Actividad]]="","",'[1]Formulario PPGR1'!#REF!)</f>
        <v/>
      </c>
      <c r="D721" s="131" t="str">
        <f>IF(Tabla1[[#This Row],[Código_Actividad]]="","",'[1]Formulario PPGR1'!#REF!)</f>
        <v/>
      </c>
      <c r="E721" s="131" t="str">
        <f>IF(Tabla1[[#This Row],[Código_Actividad]]="","",'[1]Formulario PPGR1'!#REF!)</f>
        <v/>
      </c>
      <c r="F721" s="131" t="str">
        <f>IF(Tabla1[[#This Row],[Código_Actividad]]="","",'[1]Formulario PPGR1'!#REF!)</f>
        <v/>
      </c>
      <c r="G721" s="132"/>
      <c r="H721" s="133" t="str">
        <f>IFERROR(VLOOKUP(Tabla1[[#This Row],[Código_Actividad]],'[1]Formulario PPGR2'!$H$8:$I$1048576,2,FALSE),"")</f>
        <v/>
      </c>
      <c r="I721" s="134" t="str">
        <f>IFERROR(VLOOKUP(Tabla1[[#This Row],[Código_Actividad]],[1]!Tabla2[[Código]:[Total de Acciones ]],15,FALSE),"")</f>
        <v/>
      </c>
      <c r="J721" s="133"/>
      <c r="K721" s="133" t="str">
        <f>IFERROR(VLOOKUP($J721,[7]LSIns!$B$5:$C$45,2,FALSE),"")</f>
        <v/>
      </c>
      <c r="L721" s="133"/>
      <c r="M721" s="135" t="str">
        <f>IFERROR(VLOOKUP($L721,[6]Insumos!$C$2:$F$517,2,FALSE),"")</f>
        <v/>
      </c>
      <c r="N721" s="142"/>
      <c r="O721" s="137" t="str">
        <f>IFERROR(VLOOKUP($L721,[6]Insumos!$C$2:$F$517,3,FALSE),"")</f>
        <v/>
      </c>
      <c r="P721" s="138" t="e">
        <f>+Tabla1[[#This Row],[Precio Unitario]]*Tabla1[[#This Row],[Cantidad de Insumos]]</f>
        <v>#VALUE!</v>
      </c>
      <c r="Q721" s="137" t="str">
        <f>IFERROR(VLOOKUP($L721,[6]Insumos!$C$2:$F$517,4,FALSE),"")</f>
        <v/>
      </c>
      <c r="R721" s="135"/>
    </row>
    <row r="722" spans="2:18" s="130" customFormat="1" x14ac:dyDescent="0.25">
      <c r="B722" s="131" t="str">
        <f>IF(Tabla1[[#This Row],[Código_Actividad]]="","",CONCATENATE(Tabla1[[#This Row],[POA]],".",Tabla1[[#This Row],[SRS]],".",Tabla1[[#This Row],[AREA]],".",Tabla1[[#This Row],[TIPO]]))</f>
        <v/>
      </c>
      <c r="C722" s="131" t="str">
        <f>IF(Tabla1[[#This Row],[Código_Actividad]]="","",'[1]Formulario PPGR1'!#REF!)</f>
        <v/>
      </c>
      <c r="D722" s="131" t="str">
        <f>IF(Tabla1[[#This Row],[Código_Actividad]]="","",'[1]Formulario PPGR1'!#REF!)</f>
        <v/>
      </c>
      <c r="E722" s="131" t="str">
        <f>IF(Tabla1[[#This Row],[Código_Actividad]]="","",'[1]Formulario PPGR1'!#REF!)</f>
        <v/>
      </c>
      <c r="F722" s="131" t="str">
        <f>IF(Tabla1[[#This Row],[Código_Actividad]]="","",'[1]Formulario PPGR1'!#REF!)</f>
        <v/>
      </c>
      <c r="G722" s="132"/>
      <c r="H722" s="133" t="str">
        <f>IFERROR(VLOOKUP(Tabla1[[#This Row],[Código_Actividad]],'[1]Formulario PPGR2'!$H$8:$I$1048576,2,FALSE),"")</f>
        <v/>
      </c>
      <c r="I722" s="134" t="str">
        <f>IFERROR(VLOOKUP(Tabla1[[#This Row],[Código_Actividad]],[1]!Tabla2[[Código]:[Total de Acciones ]],15,FALSE),"")</f>
        <v/>
      </c>
      <c r="J722" s="148"/>
      <c r="K722" s="148" t="s">
        <v>760</v>
      </c>
      <c r="L722" s="148"/>
      <c r="M722" s="135" t="str">
        <f>IFERROR(VLOOKUP($L722,[6]Insumos!$C$2:$F$517,2,FALSE),"")</f>
        <v/>
      </c>
      <c r="N722" s="149"/>
      <c r="O722" s="137" t="str">
        <f>IFERROR(VLOOKUP($L722,[6]Insumos!$C$2:$F$517,3,FALSE),"")</f>
        <v/>
      </c>
      <c r="P722" s="138" t="e">
        <f>+Tabla1[[#This Row],[Precio Unitario]]*Tabla1[[#This Row],[Cantidad de Insumos]]</f>
        <v>#VALUE!</v>
      </c>
      <c r="Q722" s="137" t="str">
        <f>IFERROR(VLOOKUP($L722,[6]Insumos!$C$2:$F$517,4,FALSE),"")</f>
        <v/>
      </c>
      <c r="R722" s="135"/>
    </row>
    <row r="723" spans="2:18" s="130" customFormat="1" x14ac:dyDescent="0.25">
      <c r="B723" s="131" t="str">
        <f>IF(Tabla1[[#This Row],[Código_Actividad]]="","",CONCATENATE(Tabla1[[#This Row],[POA]],".",Tabla1[[#This Row],[SRS]],".",Tabla1[[#This Row],[AREA]],".",Tabla1[[#This Row],[TIPO]]))</f>
        <v/>
      </c>
      <c r="C723" s="131" t="str">
        <f>IF(Tabla1[[#This Row],[Código_Actividad]]="","",'[1]Formulario PPGR1'!#REF!)</f>
        <v/>
      </c>
      <c r="D723" s="131" t="str">
        <f>IF(Tabla1[[#This Row],[Código_Actividad]]="","",'[1]Formulario PPGR1'!#REF!)</f>
        <v/>
      </c>
      <c r="E723" s="131" t="str">
        <f>IF(Tabla1[[#This Row],[Código_Actividad]]="","",'[1]Formulario PPGR1'!#REF!)</f>
        <v/>
      </c>
      <c r="F723" s="131" t="str">
        <f>IF(Tabla1[[#This Row],[Código_Actividad]]="","",'[1]Formulario PPGR1'!#REF!)</f>
        <v/>
      </c>
      <c r="G723" s="132"/>
      <c r="H723" s="133" t="str">
        <f>IFERROR(VLOOKUP(Tabla1[[#This Row],[Código_Actividad]],'[1]Formulario PPGR2'!$H$8:$I$1048576,2,FALSE),"")</f>
        <v/>
      </c>
      <c r="I723" s="134" t="str">
        <f>IFERROR(VLOOKUP(Tabla1[[#This Row],[Código_Actividad]],[1]!Tabla2[[Código]:[Total de Acciones ]],15,FALSE),"")</f>
        <v/>
      </c>
      <c r="J723" s="148"/>
      <c r="K723" s="148" t="s">
        <v>760</v>
      </c>
      <c r="L723" s="148"/>
      <c r="M723" s="135" t="str">
        <f>IFERROR(VLOOKUP($L723,[6]Insumos!$C$2:$F$517,2,FALSE),"")</f>
        <v/>
      </c>
      <c r="N723" s="149"/>
      <c r="O723" s="137" t="str">
        <f>IFERROR(VLOOKUP($L723,[6]Insumos!$C$2:$F$517,3,FALSE),"")</f>
        <v/>
      </c>
      <c r="P723" s="138" t="e">
        <f>+Tabla1[[#This Row],[Precio Unitario]]*Tabla1[[#This Row],[Cantidad de Insumos]]</f>
        <v>#VALUE!</v>
      </c>
      <c r="Q723" s="137" t="str">
        <f>IFERROR(VLOOKUP($L723,[6]Insumos!$C$2:$F$517,4,FALSE),"")</f>
        <v/>
      </c>
      <c r="R723" s="135"/>
    </row>
    <row r="724" spans="2:18" s="130" customFormat="1" x14ac:dyDescent="0.25">
      <c r="B724" s="131" t="str">
        <f>IF(Tabla1[[#This Row],[Código_Actividad]]="","",CONCATENATE(Tabla1[[#This Row],[POA]],".",Tabla1[[#This Row],[SRS]],".",Tabla1[[#This Row],[AREA]],".",Tabla1[[#This Row],[TIPO]]))</f>
        <v/>
      </c>
      <c r="C724" s="131" t="str">
        <f>IF(Tabla1[[#This Row],[Código_Actividad]]="","",'[1]Formulario PPGR1'!#REF!)</f>
        <v/>
      </c>
      <c r="D724" s="131" t="str">
        <f>IF(Tabla1[[#This Row],[Código_Actividad]]="","",'[1]Formulario PPGR1'!#REF!)</f>
        <v/>
      </c>
      <c r="E724" s="131" t="str">
        <f>IF(Tabla1[[#This Row],[Código_Actividad]]="","",'[1]Formulario PPGR1'!#REF!)</f>
        <v/>
      </c>
      <c r="F724" s="131" t="str">
        <f>IF(Tabla1[[#This Row],[Código_Actividad]]="","",'[1]Formulario PPGR1'!#REF!)</f>
        <v/>
      </c>
      <c r="G724" s="132"/>
      <c r="H724" s="133" t="str">
        <f>IFERROR(VLOOKUP(Tabla1[[#This Row],[Código_Actividad]],'[1]Formulario PPGR2'!$H$8:$I$1048576,2,FALSE),"")</f>
        <v/>
      </c>
      <c r="I724" s="134" t="str">
        <f>IFERROR(VLOOKUP(Tabla1[[#This Row],[Código_Actividad]],[1]!Tabla2[[Código]:[Total de Acciones ]],15,FALSE),"")</f>
        <v/>
      </c>
      <c r="J724" s="133"/>
      <c r="K724" s="133" t="str">
        <f>IFERROR(VLOOKUP($J724,[7]LSIns!$B$5:$C$45,2,FALSE),"")</f>
        <v/>
      </c>
      <c r="L724" s="133"/>
      <c r="M724" s="135" t="str">
        <f>IFERROR(VLOOKUP($L724,[6]Insumos!$C$2:$F$517,2,FALSE),"")</f>
        <v/>
      </c>
      <c r="N724" s="142"/>
      <c r="O724" s="137" t="str">
        <f>IFERROR(VLOOKUP($L724,[6]Insumos!$C$2:$F$517,3,FALSE),"")</f>
        <v/>
      </c>
      <c r="P724" s="138" t="e">
        <f>+Tabla1[[#This Row],[Precio Unitario]]*Tabla1[[#This Row],[Cantidad de Insumos]]</f>
        <v>#VALUE!</v>
      </c>
      <c r="Q724" s="137" t="str">
        <f>IFERROR(VLOOKUP($L724,[6]Insumos!$C$2:$F$517,4,FALSE),"")</f>
        <v/>
      </c>
      <c r="R724" s="135"/>
    </row>
    <row r="725" spans="2:18" s="130" customFormat="1" ht="25.5" x14ac:dyDescent="0.25">
      <c r="B725" s="131" t="str">
        <f>IF(Tabla1[[#This Row],[Código_Actividad]]="","",CONCATENATE(Tabla1[[#This Row],[POA]],".",Tabla1[[#This Row],[SRS]],".",Tabla1[[#This Row],[AREA]],".",Tabla1[[#This Row],[TIPO]]))</f>
        <v/>
      </c>
      <c r="C725" s="131" t="str">
        <f>IF(Tabla1[[#This Row],[Código_Actividad]]="","",'[1]Formulario PPGR1'!#REF!)</f>
        <v/>
      </c>
      <c r="D725" s="131" t="str">
        <f>IF(Tabla1[[#This Row],[Código_Actividad]]="","",'[1]Formulario PPGR1'!#REF!)</f>
        <v/>
      </c>
      <c r="E725" s="131" t="str">
        <f>IF(Tabla1[[#This Row],[Código_Actividad]]="","",'[1]Formulario PPGR1'!#REF!)</f>
        <v/>
      </c>
      <c r="F725" s="131" t="str">
        <f>IF(Tabla1[[#This Row],[Código_Actividad]]="","",'[1]Formulario PPGR1'!#REF!)</f>
        <v/>
      </c>
      <c r="G725" s="132"/>
      <c r="H725" s="133" t="str">
        <f>IFERROR(VLOOKUP(Tabla1[[#This Row],[Código_Actividad]],'[1]Formulario PPGR2'!$H$8:$I$1048576,2,FALSE),"")</f>
        <v/>
      </c>
      <c r="I725" s="134" t="str">
        <f>IFERROR(VLOOKUP(Tabla1[[#This Row],[Código_Actividad]],[1]!Tabla2[[Código]:[Total de Acciones ]],15,FALSE),"")</f>
        <v/>
      </c>
      <c r="J725" s="133"/>
      <c r="K725" s="133" t="s">
        <v>756</v>
      </c>
      <c r="L725" s="133"/>
      <c r="M725" s="135" t="str">
        <f>IFERROR(VLOOKUP($L725,[6]Insumos!$C$2:$F$517,2,FALSE),"")</f>
        <v/>
      </c>
      <c r="N725" s="142"/>
      <c r="O725" s="137" t="str">
        <f>IFERROR(VLOOKUP($L725,[6]Insumos!$C$2:$F$517,3,FALSE),"")</f>
        <v/>
      </c>
      <c r="P725" s="138" t="e">
        <f>+Tabla1[[#This Row],[Precio Unitario]]*Tabla1[[#This Row],[Cantidad de Insumos]]</f>
        <v>#VALUE!</v>
      </c>
      <c r="Q725" s="137" t="str">
        <f>IFERROR(VLOOKUP($L725,[6]Insumos!$C$2:$F$517,4,FALSE),"")</f>
        <v/>
      </c>
      <c r="R725" s="135"/>
    </row>
    <row r="726" spans="2:18" s="130" customFormat="1" x14ac:dyDescent="0.25">
      <c r="B726" s="131" t="str">
        <f>IF(Tabla1[[#This Row],[Código_Actividad]]="","",CONCATENATE(Tabla1[[#This Row],[POA]],".",Tabla1[[#This Row],[SRS]],".",Tabla1[[#This Row],[AREA]],".",Tabla1[[#This Row],[TIPO]]))</f>
        <v/>
      </c>
      <c r="C726" s="131" t="str">
        <f>IF(Tabla1[[#This Row],[Código_Actividad]]="","",'[1]Formulario PPGR1'!#REF!)</f>
        <v/>
      </c>
      <c r="D726" s="131" t="str">
        <f>IF(Tabla1[[#This Row],[Código_Actividad]]="","",'[1]Formulario PPGR1'!#REF!)</f>
        <v/>
      </c>
      <c r="E726" s="131" t="str">
        <f>IF(Tabla1[[#This Row],[Código_Actividad]]="","",'[1]Formulario PPGR1'!#REF!)</f>
        <v/>
      </c>
      <c r="F726" s="131" t="str">
        <f>IF(Tabla1[[#This Row],[Código_Actividad]]="","",'[1]Formulario PPGR1'!#REF!)</f>
        <v/>
      </c>
      <c r="G726" s="132"/>
      <c r="H726" s="133" t="str">
        <f>IFERROR(VLOOKUP(Tabla1[[#This Row],[Código_Actividad]],'[1]Formulario PPGR2'!$H$8:$I$1048576,2,FALSE),"")</f>
        <v/>
      </c>
      <c r="I726" s="134" t="str">
        <f>IFERROR(VLOOKUP(Tabla1[[#This Row],[Código_Actividad]],[1]!Tabla2[[Código]:[Total de Acciones ]],15,FALSE),"")</f>
        <v/>
      </c>
      <c r="J726" s="133"/>
      <c r="K726" s="133"/>
      <c r="L726" s="133"/>
      <c r="M726" s="135" t="str">
        <f>IFERROR(VLOOKUP($L726,[6]Insumos!$C$2:$F$517,2,FALSE),"")</f>
        <v/>
      </c>
      <c r="N726" s="142"/>
      <c r="O726" s="137" t="str">
        <f>IFERROR(VLOOKUP($L726,[6]Insumos!$C$2:$F$517,3,FALSE),"")</f>
        <v/>
      </c>
      <c r="P726" s="138" t="e">
        <f>+Tabla1[[#This Row],[Precio Unitario]]*Tabla1[[#This Row],[Cantidad de Insumos]]</f>
        <v>#VALUE!</v>
      </c>
      <c r="Q726" s="137" t="str">
        <f>IFERROR(VLOOKUP($L726,[6]Insumos!$C$2:$F$517,4,FALSE),"")</f>
        <v/>
      </c>
      <c r="R726" s="135"/>
    </row>
    <row r="727" spans="2:18" s="130" customFormat="1" ht="25.5" x14ac:dyDescent="0.25">
      <c r="B727" s="131" t="str">
        <f>IF(Tabla1[[#This Row],[Código_Actividad]]="","",CONCATENATE(Tabla1[[#This Row],[POA]],".",Tabla1[[#This Row],[SRS]],".",Tabla1[[#This Row],[AREA]],".",Tabla1[[#This Row],[TIPO]]))</f>
        <v/>
      </c>
      <c r="C727" s="131" t="str">
        <f>IF(Tabla1[[#This Row],[Código_Actividad]]="","",'[1]Formulario PPGR1'!#REF!)</f>
        <v/>
      </c>
      <c r="D727" s="131" t="str">
        <f>IF(Tabla1[[#This Row],[Código_Actividad]]="","",'[1]Formulario PPGR1'!#REF!)</f>
        <v/>
      </c>
      <c r="E727" s="131" t="str">
        <f>IF(Tabla1[[#This Row],[Código_Actividad]]="","",'[1]Formulario PPGR1'!#REF!)</f>
        <v/>
      </c>
      <c r="F727" s="131" t="str">
        <f>IF(Tabla1[[#This Row],[Código_Actividad]]="","",'[1]Formulario PPGR1'!#REF!)</f>
        <v/>
      </c>
      <c r="G727" s="132"/>
      <c r="H727" s="133" t="str">
        <f>IFERROR(VLOOKUP(Tabla1[[#This Row],[Código_Actividad]],'[1]Formulario PPGR2'!$H$8:$I$1048576,2,FALSE),"")</f>
        <v/>
      </c>
      <c r="I727" s="134" t="str">
        <f>IFERROR(VLOOKUP(Tabla1[[#This Row],[Código_Actividad]],[1]!Tabla2[[Código]:[Total de Acciones ]],15,FALSE),"")</f>
        <v/>
      </c>
      <c r="J727" s="133"/>
      <c r="K727" s="133" t="s">
        <v>756</v>
      </c>
      <c r="L727" s="133"/>
      <c r="M727" s="135" t="str">
        <f>IFERROR(VLOOKUP($L727,[6]Insumos!$C$2:$F$517,2,FALSE),"")</f>
        <v/>
      </c>
      <c r="N727" s="142"/>
      <c r="O727" s="137" t="str">
        <f>IFERROR(VLOOKUP($L727,[6]Insumos!$C$2:$F$517,3,FALSE),"")</f>
        <v/>
      </c>
      <c r="P727" s="138" t="e">
        <f>+Tabla1[[#This Row],[Precio Unitario]]*Tabla1[[#This Row],[Cantidad de Insumos]]</f>
        <v>#VALUE!</v>
      </c>
      <c r="Q727" s="137" t="str">
        <f>IFERROR(VLOOKUP($L727,[6]Insumos!$C$2:$F$517,4,FALSE),"")</f>
        <v/>
      </c>
      <c r="R727" s="135"/>
    </row>
    <row r="728" spans="2:18" s="130" customFormat="1" x14ac:dyDescent="0.25">
      <c r="B728" s="131" t="str">
        <f>IF(Tabla1[[#This Row],[Código_Actividad]]="","",CONCATENATE(Tabla1[[#This Row],[POA]],".",Tabla1[[#This Row],[SRS]],".",Tabla1[[#This Row],[AREA]],".",Tabla1[[#This Row],[TIPO]]))</f>
        <v/>
      </c>
      <c r="C728" s="131" t="str">
        <f>IF(Tabla1[[#This Row],[Código_Actividad]]="","",'[1]Formulario PPGR1'!#REF!)</f>
        <v/>
      </c>
      <c r="D728" s="131" t="str">
        <f>IF(Tabla1[[#This Row],[Código_Actividad]]="","",'[1]Formulario PPGR1'!#REF!)</f>
        <v/>
      </c>
      <c r="E728" s="131" t="str">
        <f>IF(Tabla1[[#This Row],[Código_Actividad]]="","",'[1]Formulario PPGR1'!#REF!)</f>
        <v/>
      </c>
      <c r="F728" s="131" t="str">
        <f>IF(Tabla1[[#This Row],[Código_Actividad]]="","",'[1]Formulario PPGR1'!#REF!)</f>
        <v/>
      </c>
      <c r="G728" s="132"/>
      <c r="H728" s="133" t="str">
        <f>IFERROR(VLOOKUP(Tabla1[[#This Row],[Código_Actividad]],'[1]Formulario PPGR2'!$H$8:$I$1048576,2,FALSE),"")</f>
        <v/>
      </c>
      <c r="I728" s="134" t="str">
        <f>IFERROR(VLOOKUP(Tabla1[[#This Row],[Código_Actividad]],[1]!Tabla2[[Código]:[Total de Acciones ]],15,FALSE),"")</f>
        <v/>
      </c>
      <c r="J728" s="133"/>
      <c r="K728" s="133"/>
      <c r="L728" s="133"/>
      <c r="M728" s="135" t="str">
        <f>IFERROR(VLOOKUP($L728,[6]Insumos!$C$2:$F$517,2,FALSE),"")</f>
        <v/>
      </c>
      <c r="N728" s="142"/>
      <c r="O728" s="137" t="str">
        <f>IFERROR(VLOOKUP($L728,[6]Insumos!$C$2:$F$517,3,FALSE),"")</f>
        <v/>
      </c>
      <c r="P728" s="138" t="e">
        <f>+Tabla1[[#This Row],[Precio Unitario]]*Tabla1[[#This Row],[Cantidad de Insumos]]</f>
        <v>#VALUE!</v>
      </c>
      <c r="Q728" s="137" t="str">
        <f>IFERROR(VLOOKUP($L728,[6]Insumos!$C$2:$F$517,4,FALSE),"")</f>
        <v/>
      </c>
      <c r="R728" s="135"/>
    </row>
    <row r="729" spans="2:18" s="130" customFormat="1" x14ac:dyDescent="0.25">
      <c r="B729" s="131" t="str">
        <f>IF(Tabla1[[#This Row],[Código_Actividad]]="","",CONCATENATE(Tabla1[[#This Row],[POA]],".",Tabla1[[#This Row],[SRS]],".",Tabla1[[#This Row],[AREA]],".",Tabla1[[#This Row],[TIPO]]))</f>
        <v/>
      </c>
      <c r="C729" s="131" t="str">
        <f>IF(Tabla1[[#This Row],[Código_Actividad]]="","",'[1]Formulario PPGR1'!#REF!)</f>
        <v/>
      </c>
      <c r="D729" s="131" t="str">
        <f>IF(Tabla1[[#This Row],[Código_Actividad]]="","",'[1]Formulario PPGR1'!#REF!)</f>
        <v/>
      </c>
      <c r="E729" s="131" t="str">
        <f>IF(Tabla1[[#This Row],[Código_Actividad]]="","",'[1]Formulario PPGR1'!#REF!)</f>
        <v/>
      </c>
      <c r="F729" s="131" t="str">
        <f>IF(Tabla1[[#This Row],[Código_Actividad]]="","",'[1]Formulario PPGR1'!#REF!)</f>
        <v/>
      </c>
      <c r="G729" s="132"/>
      <c r="H729" s="133" t="str">
        <f>IFERROR(VLOOKUP(Tabla1[[#This Row],[Código_Actividad]],'[1]Formulario PPGR2'!$H$8:$I$1048576,2,FALSE),"")</f>
        <v/>
      </c>
      <c r="I729" s="134" t="str">
        <f>IFERROR(VLOOKUP(Tabla1[[#This Row],[Código_Actividad]],[1]!Tabla2[[Código]:[Total de Acciones ]],15,FALSE),"")</f>
        <v/>
      </c>
      <c r="J729" s="148"/>
      <c r="K729" s="148" t="s">
        <v>760</v>
      </c>
      <c r="L729" s="148"/>
      <c r="M729" s="135" t="str">
        <f>IFERROR(VLOOKUP($L729,[6]Insumos!$C$2:$F$517,2,FALSE),"")</f>
        <v/>
      </c>
      <c r="N729" s="149"/>
      <c r="O729" s="137" t="str">
        <f>IFERROR(VLOOKUP($L729,[6]Insumos!$C$2:$F$517,3,FALSE),"")</f>
        <v/>
      </c>
      <c r="P729" s="138" t="e">
        <f>+Tabla1[[#This Row],[Precio Unitario]]*Tabla1[[#This Row],[Cantidad de Insumos]]</f>
        <v>#VALUE!</v>
      </c>
      <c r="Q729" s="137" t="str">
        <f>IFERROR(VLOOKUP($L729,[6]Insumos!$C$2:$F$517,4,FALSE),"")</f>
        <v/>
      </c>
      <c r="R729" s="135"/>
    </row>
    <row r="730" spans="2:18" s="130" customFormat="1" x14ac:dyDescent="0.25">
      <c r="B730" s="131" t="str">
        <f>IF(Tabla1[[#This Row],[Código_Actividad]]="","",CONCATENATE(Tabla1[[#This Row],[POA]],".",Tabla1[[#This Row],[SRS]],".",Tabla1[[#This Row],[AREA]],".",Tabla1[[#This Row],[TIPO]]))</f>
        <v/>
      </c>
      <c r="C730" s="131" t="str">
        <f>IF(Tabla1[[#This Row],[Código_Actividad]]="","",'[1]Formulario PPGR1'!#REF!)</f>
        <v/>
      </c>
      <c r="D730" s="131" t="str">
        <f>IF(Tabla1[[#This Row],[Código_Actividad]]="","",'[1]Formulario PPGR1'!#REF!)</f>
        <v/>
      </c>
      <c r="E730" s="131" t="str">
        <f>IF(Tabla1[[#This Row],[Código_Actividad]]="","",'[1]Formulario PPGR1'!#REF!)</f>
        <v/>
      </c>
      <c r="F730" s="131" t="str">
        <f>IF(Tabla1[[#This Row],[Código_Actividad]]="","",'[1]Formulario PPGR1'!#REF!)</f>
        <v/>
      </c>
      <c r="G730" s="132"/>
      <c r="H730" s="133" t="str">
        <f>IFERROR(VLOOKUP(Tabla1[[#This Row],[Código_Actividad]],'[1]Formulario PPGR2'!$H$8:$I$1048576,2,FALSE),"")</f>
        <v/>
      </c>
      <c r="I730" s="134" t="str">
        <f>IFERROR(VLOOKUP(Tabla1[[#This Row],[Código_Actividad]],[1]!Tabla2[[Código]:[Total de Acciones ]],15,FALSE),"")</f>
        <v/>
      </c>
      <c r="J730" s="148"/>
      <c r="K730" s="148" t="s">
        <v>760</v>
      </c>
      <c r="L730" s="148"/>
      <c r="M730" s="135" t="str">
        <f>IFERROR(VLOOKUP($L730,[6]Insumos!$C$2:$F$517,2,FALSE),"")</f>
        <v/>
      </c>
      <c r="N730" s="149"/>
      <c r="O730" s="137" t="str">
        <f>IFERROR(VLOOKUP($L730,[6]Insumos!$C$2:$F$517,3,FALSE),"")</f>
        <v/>
      </c>
      <c r="P730" s="138" t="e">
        <f>+Tabla1[[#This Row],[Precio Unitario]]*Tabla1[[#This Row],[Cantidad de Insumos]]</f>
        <v>#VALUE!</v>
      </c>
      <c r="Q730" s="137" t="str">
        <f>IFERROR(VLOOKUP($L730,[6]Insumos!$C$2:$F$517,4,FALSE),"")</f>
        <v/>
      </c>
      <c r="R730" s="135"/>
    </row>
    <row r="731" spans="2:18" s="130" customFormat="1" ht="25.5" x14ac:dyDescent="0.25">
      <c r="B731" s="131" t="str">
        <f>IF(Tabla1[[#This Row],[Código_Actividad]]="","",CONCATENATE(Tabla1[[#This Row],[POA]],".",Tabla1[[#This Row],[SRS]],".",Tabla1[[#This Row],[AREA]],".",Tabla1[[#This Row],[TIPO]]))</f>
        <v/>
      </c>
      <c r="C731" s="131" t="str">
        <f>IF(Tabla1[[#This Row],[Código_Actividad]]="","",'[1]Formulario PPGR1'!#REF!)</f>
        <v/>
      </c>
      <c r="D731" s="131" t="str">
        <f>IF(Tabla1[[#This Row],[Código_Actividad]]="","",'[1]Formulario PPGR1'!#REF!)</f>
        <v/>
      </c>
      <c r="E731" s="131" t="str">
        <f>IF(Tabla1[[#This Row],[Código_Actividad]]="","",'[1]Formulario PPGR1'!#REF!)</f>
        <v/>
      </c>
      <c r="F731" s="131" t="str">
        <f>IF(Tabla1[[#This Row],[Código_Actividad]]="","",'[1]Formulario PPGR1'!#REF!)</f>
        <v/>
      </c>
      <c r="G731" s="132"/>
      <c r="H731" s="133" t="str">
        <f>IFERROR(VLOOKUP(Tabla1[[#This Row],[Código_Actividad]],'[1]Formulario PPGR2'!$H$8:$I$1048576,2,FALSE),"")</f>
        <v/>
      </c>
      <c r="I731" s="134" t="str">
        <f>IFERROR(VLOOKUP(Tabla1[[#This Row],[Código_Actividad]],[1]!Tabla2[[Código]:[Total de Acciones ]],15,FALSE),"")</f>
        <v/>
      </c>
      <c r="J731" s="133"/>
      <c r="K731" s="133" t="s">
        <v>756</v>
      </c>
      <c r="L731" s="133"/>
      <c r="M731" s="135" t="str">
        <f>IFERROR(VLOOKUP($L731,[6]Insumos!$C$2:$F$517,2,FALSE),"")</f>
        <v/>
      </c>
      <c r="N731" s="142"/>
      <c r="O731" s="137" t="str">
        <f>IFERROR(VLOOKUP($L731,[6]Insumos!$C$2:$F$517,3,FALSE),"")</f>
        <v/>
      </c>
      <c r="P731" s="138" t="e">
        <f>+Tabla1[[#This Row],[Precio Unitario]]*Tabla1[[#This Row],[Cantidad de Insumos]]</f>
        <v>#VALUE!</v>
      </c>
      <c r="Q731" s="137" t="str">
        <f>IFERROR(VLOOKUP($L731,[6]Insumos!$C$2:$F$517,4,FALSE),"")</f>
        <v/>
      </c>
      <c r="R731" s="135"/>
    </row>
    <row r="732" spans="2:18" s="130" customFormat="1" x14ac:dyDescent="0.25">
      <c r="B732" s="131" t="str">
        <f>IF(Tabla1[[#This Row],[Código_Actividad]]="","",CONCATENATE(Tabla1[[#This Row],[POA]],".",Tabla1[[#This Row],[SRS]],".",Tabla1[[#This Row],[AREA]],".",Tabla1[[#This Row],[TIPO]]))</f>
        <v/>
      </c>
      <c r="C732" s="131" t="str">
        <f>IF(Tabla1[[#This Row],[Código_Actividad]]="","",'[1]Formulario PPGR1'!#REF!)</f>
        <v/>
      </c>
      <c r="D732" s="131" t="str">
        <f>IF(Tabla1[[#This Row],[Código_Actividad]]="","",'[1]Formulario PPGR1'!#REF!)</f>
        <v/>
      </c>
      <c r="E732" s="131" t="str">
        <f>IF(Tabla1[[#This Row],[Código_Actividad]]="","",'[1]Formulario PPGR1'!#REF!)</f>
        <v/>
      </c>
      <c r="F732" s="131" t="str">
        <f>IF(Tabla1[[#This Row],[Código_Actividad]]="","",'[1]Formulario PPGR1'!#REF!)</f>
        <v/>
      </c>
      <c r="G732" s="132"/>
      <c r="H732" s="133" t="str">
        <f>IFERROR(VLOOKUP(Tabla1[[#This Row],[Código_Actividad]],'[1]Formulario PPGR2'!$H$8:$I$1048576,2,FALSE),"")</f>
        <v/>
      </c>
      <c r="I732" s="134" t="str">
        <f>IFERROR(VLOOKUP(Tabla1[[#This Row],[Código_Actividad]],[1]!Tabla2[[Código]:[Total de Acciones ]],15,FALSE),"")</f>
        <v/>
      </c>
      <c r="J732" s="133"/>
      <c r="K732" s="133"/>
      <c r="L732" s="133"/>
      <c r="M732" s="135" t="str">
        <f>IFERROR(VLOOKUP($L732,[6]Insumos!$C$2:$F$517,2,FALSE),"")</f>
        <v/>
      </c>
      <c r="N732" s="142"/>
      <c r="O732" s="137" t="str">
        <f>IFERROR(VLOOKUP($L732,[6]Insumos!$C$2:$F$517,3,FALSE),"")</f>
        <v/>
      </c>
      <c r="P732" s="138" t="e">
        <f>+Tabla1[[#This Row],[Precio Unitario]]*Tabla1[[#This Row],[Cantidad de Insumos]]</f>
        <v>#VALUE!</v>
      </c>
      <c r="Q732" s="137" t="str">
        <f>IFERROR(VLOOKUP($L732,[6]Insumos!$C$2:$F$517,4,FALSE),"")</f>
        <v/>
      </c>
      <c r="R732" s="135"/>
    </row>
    <row r="733" spans="2:18" s="130" customFormat="1" x14ac:dyDescent="0.25">
      <c r="B733" s="131" t="str">
        <f>IF(Tabla1[[#This Row],[Código_Actividad]]="","",CONCATENATE(Tabla1[[#This Row],[POA]],".",Tabla1[[#This Row],[SRS]],".",Tabla1[[#This Row],[AREA]],".",Tabla1[[#This Row],[TIPO]]))</f>
        <v/>
      </c>
      <c r="C733" s="131" t="str">
        <f>IF(Tabla1[[#This Row],[Código_Actividad]]="","",'[1]Formulario PPGR1'!#REF!)</f>
        <v/>
      </c>
      <c r="D733" s="131" t="str">
        <f>IF(Tabla1[[#This Row],[Código_Actividad]]="","",'[1]Formulario PPGR1'!#REF!)</f>
        <v/>
      </c>
      <c r="E733" s="131" t="str">
        <f>IF(Tabla1[[#This Row],[Código_Actividad]]="","",'[1]Formulario PPGR1'!#REF!)</f>
        <v/>
      </c>
      <c r="F733" s="131" t="str">
        <f>IF(Tabla1[[#This Row],[Código_Actividad]]="","",'[1]Formulario PPGR1'!#REF!)</f>
        <v/>
      </c>
      <c r="G733" s="132"/>
      <c r="H733" s="133" t="str">
        <f>IFERROR(VLOOKUP(Tabla1[[#This Row],[Código_Actividad]],'[1]Formulario PPGR2'!$H$8:$I$1048576,2,FALSE),"")</f>
        <v/>
      </c>
      <c r="I733" s="134" t="str">
        <f>IFERROR(VLOOKUP(Tabla1[[#This Row],[Código_Actividad]],[1]!Tabla2[[Código]:[Total de Acciones ]],15,FALSE),"")</f>
        <v/>
      </c>
      <c r="J733" s="133"/>
      <c r="K733" s="133"/>
      <c r="L733" s="133"/>
      <c r="M733" s="135" t="str">
        <f>IFERROR(VLOOKUP($L733,[6]Insumos!$C$2:$F$517,2,FALSE),"")</f>
        <v/>
      </c>
      <c r="N733" s="142"/>
      <c r="O733" s="137" t="str">
        <f>IFERROR(VLOOKUP($L733,[6]Insumos!$C$2:$F$517,3,FALSE),"")</f>
        <v/>
      </c>
      <c r="P733" s="138" t="e">
        <f>+Tabla1[[#This Row],[Precio Unitario]]*Tabla1[[#This Row],[Cantidad de Insumos]]</f>
        <v>#VALUE!</v>
      </c>
      <c r="Q733" s="137" t="str">
        <f>IFERROR(VLOOKUP($L733,[6]Insumos!$C$2:$F$517,4,FALSE),"")</f>
        <v/>
      </c>
      <c r="R733" s="135"/>
    </row>
    <row r="734" spans="2:18" s="130" customFormat="1" x14ac:dyDescent="0.25">
      <c r="B734" s="131" t="str">
        <f>IF(Tabla1[[#This Row],[Código_Actividad]]="","",CONCATENATE(Tabla1[[#This Row],[POA]],".",Tabla1[[#This Row],[SRS]],".",Tabla1[[#This Row],[AREA]],".",Tabla1[[#This Row],[TIPO]]))</f>
        <v/>
      </c>
      <c r="C734" s="131" t="str">
        <f>IF(Tabla1[[#This Row],[Código_Actividad]]="","",'[1]Formulario PPGR1'!#REF!)</f>
        <v/>
      </c>
      <c r="D734" s="131" t="str">
        <f>IF(Tabla1[[#This Row],[Código_Actividad]]="","",'[1]Formulario PPGR1'!#REF!)</f>
        <v/>
      </c>
      <c r="E734" s="131" t="str">
        <f>IF(Tabla1[[#This Row],[Código_Actividad]]="","",'[1]Formulario PPGR1'!#REF!)</f>
        <v/>
      </c>
      <c r="F734" s="131" t="str">
        <f>IF(Tabla1[[#This Row],[Código_Actividad]]="","",'[1]Formulario PPGR1'!#REF!)</f>
        <v/>
      </c>
      <c r="G734" s="132"/>
      <c r="H734" s="133" t="str">
        <f>IFERROR(VLOOKUP(Tabla1[[#This Row],[Código_Actividad]],'[1]Formulario PPGR2'!$H$8:$I$1048576,2,FALSE),"")</f>
        <v/>
      </c>
      <c r="I734" s="134" t="str">
        <f>IFERROR(VLOOKUP(Tabla1[[#This Row],[Código_Actividad]],[1]!Tabla2[[Código]:[Total de Acciones ]],15,FALSE),"")</f>
        <v/>
      </c>
      <c r="J734" s="133"/>
      <c r="K734" s="133"/>
      <c r="L734" s="133"/>
      <c r="M734" s="135" t="str">
        <f>IFERROR(VLOOKUP($L734,[6]Insumos!$C$2:$F$517,2,FALSE),"")</f>
        <v/>
      </c>
      <c r="N734" s="142"/>
      <c r="O734" s="137" t="str">
        <f>IFERROR(VLOOKUP($L734,[6]Insumos!$C$2:$F$517,3,FALSE),"")</f>
        <v/>
      </c>
      <c r="P734" s="138" t="e">
        <f>+Tabla1[[#This Row],[Precio Unitario]]*Tabla1[[#This Row],[Cantidad de Insumos]]</f>
        <v>#VALUE!</v>
      </c>
      <c r="Q734" s="137" t="str">
        <f>IFERROR(VLOOKUP($L734,[6]Insumos!$C$2:$F$517,4,FALSE),"")</f>
        <v/>
      </c>
      <c r="R734" s="135"/>
    </row>
    <row r="735" spans="2:18" s="130" customFormat="1" x14ac:dyDescent="0.25">
      <c r="B735" s="131" t="str">
        <f>IF(Tabla1[[#This Row],[Código_Actividad]]="","",CONCATENATE(Tabla1[[#This Row],[POA]],".",Tabla1[[#This Row],[SRS]],".",Tabla1[[#This Row],[AREA]],".",Tabla1[[#This Row],[TIPO]]))</f>
        <v/>
      </c>
      <c r="C735" s="131" t="str">
        <f>IF(Tabla1[[#This Row],[Código_Actividad]]="","",'[1]Formulario PPGR1'!#REF!)</f>
        <v/>
      </c>
      <c r="D735" s="131" t="str">
        <f>IF(Tabla1[[#This Row],[Código_Actividad]]="","",'[1]Formulario PPGR1'!#REF!)</f>
        <v/>
      </c>
      <c r="E735" s="131" t="str">
        <f>IF(Tabla1[[#This Row],[Código_Actividad]]="","",'[1]Formulario PPGR1'!#REF!)</f>
        <v/>
      </c>
      <c r="F735" s="131" t="str">
        <f>IF(Tabla1[[#This Row],[Código_Actividad]]="","",'[1]Formulario PPGR1'!#REF!)</f>
        <v/>
      </c>
      <c r="G735" s="132"/>
      <c r="H735" s="133" t="str">
        <f>IFERROR(VLOOKUP(Tabla1[[#This Row],[Código_Actividad]],'[1]Formulario PPGR2'!$H$8:$I$1048576,2,FALSE),"")</f>
        <v/>
      </c>
      <c r="I735" s="134" t="str">
        <f>IFERROR(VLOOKUP(Tabla1[[#This Row],[Código_Actividad]],[1]!Tabla2[[Código]:[Total de Acciones ]],15,FALSE),"")</f>
        <v/>
      </c>
      <c r="J735" s="133"/>
      <c r="K735" s="133" t="str">
        <f>IFERROR(VLOOKUP($J735,[7]LSIns!$B$5:$C$45,2,FALSE),"")</f>
        <v/>
      </c>
      <c r="L735" s="133"/>
      <c r="M735" s="135" t="str">
        <f>IFERROR(VLOOKUP($L735,[6]Insumos!$C$2:$F$517,2,FALSE),"")</f>
        <v/>
      </c>
      <c r="N735" s="149"/>
      <c r="O735" s="137" t="str">
        <f>IFERROR(VLOOKUP($L735,[6]Insumos!$C$2:$F$517,3,FALSE),"")</f>
        <v/>
      </c>
      <c r="P735" s="138" t="e">
        <f>+Tabla1[[#This Row],[Precio Unitario]]*Tabla1[[#This Row],[Cantidad de Insumos]]</f>
        <v>#VALUE!</v>
      </c>
      <c r="Q735" s="137" t="str">
        <f>IFERROR(VLOOKUP($L735,[6]Insumos!$C$2:$F$517,4,FALSE),"")</f>
        <v/>
      </c>
      <c r="R735" s="135"/>
    </row>
    <row r="736" spans="2:18" s="130" customFormat="1" x14ac:dyDescent="0.25">
      <c r="B736" s="131" t="str">
        <f>IF(Tabla1[[#This Row],[Código_Actividad]]="","",CONCATENATE(Tabla1[[#This Row],[POA]],".",Tabla1[[#This Row],[SRS]],".",Tabla1[[#This Row],[AREA]],".",Tabla1[[#This Row],[TIPO]]))</f>
        <v/>
      </c>
      <c r="C736" s="131" t="str">
        <f>IF(Tabla1[[#This Row],[Código_Actividad]]="","",'[1]Formulario PPGR1'!#REF!)</f>
        <v/>
      </c>
      <c r="D736" s="131" t="str">
        <f>IF(Tabla1[[#This Row],[Código_Actividad]]="","",'[1]Formulario PPGR1'!#REF!)</f>
        <v/>
      </c>
      <c r="E736" s="131" t="str">
        <f>IF(Tabla1[[#This Row],[Código_Actividad]]="","",'[1]Formulario PPGR1'!#REF!)</f>
        <v/>
      </c>
      <c r="F736" s="131" t="str">
        <f>IF(Tabla1[[#This Row],[Código_Actividad]]="","",'[1]Formulario PPGR1'!#REF!)</f>
        <v/>
      </c>
      <c r="G736" s="132"/>
      <c r="H736" s="133" t="str">
        <f>IFERROR(VLOOKUP(Tabla1[[#This Row],[Código_Actividad]],'[1]Formulario PPGR2'!$H$8:$I$1048576,2,FALSE),"")</f>
        <v/>
      </c>
      <c r="I736" s="134" t="str">
        <f>IFERROR(VLOOKUP(Tabla1[[#This Row],[Código_Actividad]],[1]!Tabla2[[Código]:[Total de Acciones ]],15,FALSE),"")</f>
        <v/>
      </c>
      <c r="J736" s="133"/>
      <c r="K736" s="133" t="str">
        <f>IFERROR(VLOOKUP($J736,[7]LSIns!$B$5:$C$45,2,FALSE),"")</f>
        <v/>
      </c>
      <c r="L736" s="133"/>
      <c r="M736" s="135" t="str">
        <f>IFERROR(VLOOKUP($L736,[6]Insumos!$C$2:$F$517,2,FALSE),"")</f>
        <v/>
      </c>
      <c r="N736" s="142"/>
      <c r="O736" s="137" t="str">
        <f>IFERROR(VLOOKUP($L736,[6]Insumos!$C$2:$F$517,3,FALSE),"")</f>
        <v/>
      </c>
      <c r="P736" s="138" t="e">
        <f>+Tabla1[[#This Row],[Precio Unitario]]*Tabla1[[#This Row],[Cantidad de Insumos]]</f>
        <v>#VALUE!</v>
      </c>
      <c r="Q736" s="137" t="str">
        <f>IFERROR(VLOOKUP($L736,[6]Insumos!$C$2:$F$517,4,FALSE),"")</f>
        <v/>
      </c>
      <c r="R736" s="135"/>
    </row>
    <row r="737" spans="2:18" s="130" customFormat="1" ht="25.5" x14ac:dyDescent="0.25">
      <c r="B737" s="131" t="str">
        <f>IF(Tabla1[[#This Row],[Código_Actividad]]="","",CONCATENATE(Tabla1[[#This Row],[POA]],".",Tabla1[[#This Row],[SRS]],".",Tabla1[[#This Row],[AREA]],".",Tabla1[[#This Row],[TIPO]]))</f>
        <v/>
      </c>
      <c r="C737" s="131" t="str">
        <f>IF(Tabla1[[#This Row],[Código_Actividad]]="","",'[1]Formulario PPGR1'!#REF!)</f>
        <v/>
      </c>
      <c r="D737" s="131" t="str">
        <f>IF(Tabla1[[#This Row],[Código_Actividad]]="","",'[1]Formulario PPGR1'!#REF!)</f>
        <v/>
      </c>
      <c r="E737" s="131" t="str">
        <f>IF(Tabla1[[#This Row],[Código_Actividad]]="","",'[1]Formulario PPGR1'!#REF!)</f>
        <v/>
      </c>
      <c r="F737" s="131" t="str">
        <f>IF(Tabla1[[#This Row],[Código_Actividad]]="","",'[1]Formulario PPGR1'!#REF!)</f>
        <v/>
      </c>
      <c r="G737" s="132"/>
      <c r="H737" s="133" t="str">
        <f>IFERROR(VLOOKUP(Tabla1[[#This Row],[Código_Actividad]],'[1]Formulario PPGR2'!$H$8:$I$1048576,2,FALSE),"")</f>
        <v/>
      </c>
      <c r="I737" s="134" t="str">
        <f>IFERROR(VLOOKUP(Tabla1[[#This Row],[Código_Actividad]],[1]!Tabla2[[Código]:[Total de Acciones ]],15,FALSE),"")</f>
        <v/>
      </c>
      <c r="J737" s="133"/>
      <c r="K737" s="133" t="s">
        <v>756</v>
      </c>
      <c r="L737" s="133"/>
      <c r="M737" s="135" t="str">
        <f>IFERROR(VLOOKUP($L737,[6]Insumos!$C$2:$F$517,2,FALSE),"")</f>
        <v/>
      </c>
      <c r="N737" s="142"/>
      <c r="O737" s="137" t="str">
        <f>IFERROR(VLOOKUP($L737,[6]Insumos!$C$2:$F$517,3,FALSE),"")</f>
        <v/>
      </c>
      <c r="P737" s="138" t="e">
        <f>+Tabla1[[#This Row],[Precio Unitario]]*Tabla1[[#This Row],[Cantidad de Insumos]]</f>
        <v>#VALUE!</v>
      </c>
      <c r="Q737" s="137" t="str">
        <f>IFERROR(VLOOKUP($L737,[6]Insumos!$C$2:$F$517,4,FALSE),"")</f>
        <v/>
      </c>
      <c r="R737" s="135"/>
    </row>
    <row r="738" spans="2:18" s="130" customFormat="1" x14ac:dyDescent="0.25">
      <c r="B738" s="131" t="str">
        <f>IF(Tabla1[[#This Row],[Código_Actividad]]="","",CONCATENATE(Tabla1[[#This Row],[POA]],".",Tabla1[[#This Row],[SRS]],".",Tabla1[[#This Row],[AREA]],".",Tabla1[[#This Row],[TIPO]]))</f>
        <v/>
      </c>
      <c r="C738" s="131" t="str">
        <f>IF(Tabla1[[#This Row],[Código_Actividad]]="","",'[1]Formulario PPGR1'!#REF!)</f>
        <v/>
      </c>
      <c r="D738" s="131" t="str">
        <f>IF(Tabla1[[#This Row],[Código_Actividad]]="","",'[1]Formulario PPGR1'!#REF!)</f>
        <v/>
      </c>
      <c r="E738" s="131" t="str">
        <f>IF(Tabla1[[#This Row],[Código_Actividad]]="","",'[1]Formulario PPGR1'!#REF!)</f>
        <v/>
      </c>
      <c r="F738" s="131" t="str">
        <f>IF(Tabla1[[#This Row],[Código_Actividad]]="","",'[1]Formulario PPGR1'!#REF!)</f>
        <v/>
      </c>
      <c r="G738" s="132"/>
      <c r="H738" s="133" t="str">
        <f>IFERROR(VLOOKUP(Tabla1[[#This Row],[Código_Actividad]],'[1]Formulario PPGR2'!$H$8:$I$1048576,2,FALSE),"")</f>
        <v/>
      </c>
      <c r="I738" s="134" t="str">
        <f>IFERROR(VLOOKUP(Tabla1[[#This Row],[Código_Actividad]],[1]!Tabla2[[Código]:[Total de Acciones ]],15,FALSE),"")</f>
        <v/>
      </c>
      <c r="J738" s="133"/>
      <c r="K738" s="133"/>
      <c r="L738" s="133"/>
      <c r="M738" s="135" t="str">
        <f>IFERROR(VLOOKUP($L738,[6]Insumos!$C$2:$F$517,2,FALSE),"")</f>
        <v/>
      </c>
      <c r="N738" s="142"/>
      <c r="O738" s="137" t="str">
        <f>IFERROR(VLOOKUP($L738,[6]Insumos!$C$2:$F$517,3,FALSE),"")</f>
        <v/>
      </c>
      <c r="P738" s="138" t="e">
        <f>+Tabla1[[#This Row],[Precio Unitario]]*Tabla1[[#This Row],[Cantidad de Insumos]]</f>
        <v>#VALUE!</v>
      </c>
      <c r="Q738" s="137" t="str">
        <f>IFERROR(VLOOKUP($L738,[6]Insumos!$C$2:$F$517,4,FALSE),"")</f>
        <v/>
      </c>
      <c r="R738" s="135"/>
    </row>
    <row r="739" spans="2:18" s="130" customFormat="1" x14ac:dyDescent="0.25">
      <c r="B739" s="131" t="str">
        <f>IF(Tabla1[[#This Row],[Código_Actividad]]="","",CONCATENATE(Tabla1[[#This Row],[POA]],".",Tabla1[[#This Row],[SRS]],".",Tabla1[[#This Row],[AREA]],".",Tabla1[[#This Row],[TIPO]]))</f>
        <v/>
      </c>
      <c r="C739" s="131" t="str">
        <f>IF(Tabla1[[#This Row],[Código_Actividad]]="","",'[1]Formulario PPGR1'!#REF!)</f>
        <v/>
      </c>
      <c r="D739" s="131" t="str">
        <f>IF(Tabla1[[#This Row],[Código_Actividad]]="","",'[1]Formulario PPGR1'!#REF!)</f>
        <v/>
      </c>
      <c r="E739" s="131" t="str">
        <f>IF(Tabla1[[#This Row],[Código_Actividad]]="","",'[1]Formulario PPGR1'!#REF!)</f>
        <v/>
      </c>
      <c r="F739" s="131" t="str">
        <f>IF(Tabla1[[#This Row],[Código_Actividad]]="","",'[1]Formulario PPGR1'!#REF!)</f>
        <v/>
      </c>
      <c r="G739" s="132"/>
      <c r="H739" s="133" t="str">
        <f>IFERROR(VLOOKUP(Tabla1[[#This Row],[Código_Actividad]],'[1]Formulario PPGR2'!$H$8:$I$1048576,2,FALSE),"")</f>
        <v/>
      </c>
      <c r="I739" s="134" t="str">
        <f>IFERROR(VLOOKUP(Tabla1[[#This Row],[Código_Actividad]],[1]!Tabla2[[Código]:[Total de Acciones ]],15,FALSE),"")</f>
        <v/>
      </c>
      <c r="J739" s="133"/>
      <c r="K739" s="133"/>
      <c r="L739" s="133"/>
      <c r="M739" s="135" t="str">
        <f>IFERROR(VLOOKUP($L739,[6]Insumos!$C$2:$F$517,2,FALSE),"")</f>
        <v/>
      </c>
      <c r="N739" s="142"/>
      <c r="O739" s="137" t="str">
        <f>IFERROR(VLOOKUP($L739,[6]Insumos!$C$2:$F$517,3,FALSE),"")</f>
        <v/>
      </c>
      <c r="P739" s="138" t="e">
        <f>+Tabla1[[#This Row],[Precio Unitario]]*Tabla1[[#This Row],[Cantidad de Insumos]]</f>
        <v>#VALUE!</v>
      </c>
      <c r="Q739" s="137" t="str">
        <f>IFERROR(VLOOKUP($L739,[6]Insumos!$C$2:$F$517,4,FALSE),"")</f>
        <v/>
      </c>
      <c r="R739" s="135"/>
    </row>
    <row r="740" spans="2:18" s="130" customFormat="1" x14ac:dyDescent="0.25">
      <c r="B740" s="131" t="str">
        <f>IF(Tabla1[[#This Row],[Código_Actividad]]="","",CONCATENATE(Tabla1[[#This Row],[POA]],".",Tabla1[[#This Row],[SRS]],".",Tabla1[[#This Row],[AREA]],".",Tabla1[[#This Row],[TIPO]]))</f>
        <v/>
      </c>
      <c r="C740" s="131" t="str">
        <f>IF(Tabla1[[#This Row],[Código_Actividad]]="","",'[1]Formulario PPGR1'!#REF!)</f>
        <v/>
      </c>
      <c r="D740" s="131" t="str">
        <f>IF(Tabla1[[#This Row],[Código_Actividad]]="","",'[1]Formulario PPGR1'!#REF!)</f>
        <v/>
      </c>
      <c r="E740" s="131" t="str">
        <f>IF(Tabla1[[#This Row],[Código_Actividad]]="","",'[1]Formulario PPGR1'!#REF!)</f>
        <v/>
      </c>
      <c r="F740" s="131" t="str">
        <f>IF(Tabla1[[#This Row],[Código_Actividad]]="","",'[1]Formulario PPGR1'!#REF!)</f>
        <v/>
      </c>
      <c r="G740" s="132"/>
      <c r="H740" s="133" t="str">
        <f>IFERROR(VLOOKUP(Tabla1[[#This Row],[Código_Actividad]],'[1]Formulario PPGR2'!$H$8:$I$1048576,2,FALSE),"")</f>
        <v/>
      </c>
      <c r="I740" s="134" t="str">
        <f>IFERROR(VLOOKUP(Tabla1[[#This Row],[Código_Actividad]],[1]!Tabla2[[Código]:[Total de Acciones ]],15,FALSE),"")</f>
        <v/>
      </c>
      <c r="J740" s="148"/>
      <c r="K740" s="148" t="s">
        <v>760</v>
      </c>
      <c r="L740" s="148"/>
      <c r="M740" s="135" t="str">
        <f>IFERROR(VLOOKUP($L740,[6]Insumos!$C$2:$F$517,2,FALSE),"")</f>
        <v/>
      </c>
      <c r="N740" s="149"/>
      <c r="O740" s="137" t="str">
        <f>IFERROR(VLOOKUP($L740,[6]Insumos!$C$2:$F$517,3,FALSE),"")</f>
        <v/>
      </c>
      <c r="P740" s="138" t="e">
        <f>+Tabla1[[#This Row],[Precio Unitario]]*Tabla1[[#This Row],[Cantidad de Insumos]]</f>
        <v>#VALUE!</v>
      </c>
      <c r="Q740" s="137" t="str">
        <f>IFERROR(VLOOKUP($L740,[6]Insumos!$C$2:$F$517,4,FALSE),"")</f>
        <v/>
      </c>
      <c r="R740" s="135"/>
    </row>
    <row r="741" spans="2:18" s="130" customFormat="1" ht="25.5" x14ac:dyDescent="0.25">
      <c r="B741" s="131" t="str">
        <f>IF(Tabla1[[#This Row],[Código_Actividad]]="","",CONCATENATE(Tabla1[[#This Row],[POA]],".",Tabla1[[#This Row],[SRS]],".",Tabla1[[#This Row],[AREA]],".",Tabla1[[#This Row],[TIPO]]))</f>
        <v/>
      </c>
      <c r="C741" s="131" t="str">
        <f>IF(Tabla1[[#This Row],[Código_Actividad]]="","",'[1]Formulario PPGR1'!#REF!)</f>
        <v/>
      </c>
      <c r="D741" s="131" t="str">
        <f>IF(Tabla1[[#This Row],[Código_Actividad]]="","",'[1]Formulario PPGR1'!#REF!)</f>
        <v/>
      </c>
      <c r="E741" s="131" t="str">
        <f>IF(Tabla1[[#This Row],[Código_Actividad]]="","",'[1]Formulario PPGR1'!#REF!)</f>
        <v/>
      </c>
      <c r="F741" s="131" t="str">
        <f>IF(Tabla1[[#This Row],[Código_Actividad]]="","",'[1]Formulario PPGR1'!#REF!)</f>
        <v/>
      </c>
      <c r="G741" s="132"/>
      <c r="H741" s="133" t="str">
        <f>IFERROR(VLOOKUP(Tabla1[[#This Row],[Código_Actividad]],'[1]Formulario PPGR2'!$H$8:$I$1048576,2,FALSE),"")</f>
        <v/>
      </c>
      <c r="I741" s="134" t="str">
        <f>IFERROR(VLOOKUP(Tabla1[[#This Row],[Código_Actividad]],[1]!Tabla2[[Código]:[Total de Acciones ]],15,FALSE),"")</f>
        <v/>
      </c>
      <c r="J741" s="133"/>
      <c r="K741" s="133" t="s">
        <v>756</v>
      </c>
      <c r="L741" s="133"/>
      <c r="M741" s="135" t="str">
        <f>IFERROR(VLOOKUP($L741,[6]Insumos!$C$2:$F$517,2,FALSE),"")</f>
        <v/>
      </c>
      <c r="N741" s="142"/>
      <c r="O741" s="137" t="str">
        <f>IFERROR(VLOOKUP($L741,[6]Insumos!$C$2:$F$517,3,FALSE),"")</f>
        <v/>
      </c>
      <c r="P741" s="138" t="e">
        <f>+Tabla1[[#This Row],[Precio Unitario]]*Tabla1[[#This Row],[Cantidad de Insumos]]</f>
        <v>#VALUE!</v>
      </c>
      <c r="Q741" s="137" t="str">
        <f>IFERROR(VLOOKUP($L741,[6]Insumos!$C$2:$F$517,4,FALSE),"")</f>
        <v/>
      </c>
      <c r="R741" s="135"/>
    </row>
    <row r="742" spans="2:18" s="130" customFormat="1" x14ac:dyDescent="0.25">
      <c r="B742" s="131" t="str">
        <f>IF(Tabla1[[#This Row],[Código_Actividad]]="","",CONCATENATE(Tabla1[[#This Row],[POA]],".",Tabla1[[#This Row],[SRS]],".",Tabla1[[#This Row],[AREA]],".",Tabla1[[#This Row],[TIPO]]))</f>
        <v/>
      </c>
      <c r="C742" s="131" t="str">
        <f>IF(Tabla1[[#This Row],[Código_Actividad]]="","",'[1]Formulario PPGR1'!#REF!)</f>
        <v/>
      </c>
      <c r="D742" s="131" t="str">
        <f>IF(Tabla1[[#This Row],[Código_Actividad]]="","",'[1]Formulario PPGR1'!#REF!)</f>
        <v/>
      </c>
      <c r="E742" s="131" t="str">
        <f>IF(Tabla1[[#This Row],[Código_Actividad]]="","",'[1]Formulario PPGR1'!#REF!)</f>
        <v/>
      </c>
      <c r="F742" s="131" t="str">
        <f>IF(Tabla1[[#This Row],[Código_Actividad]]="","",'[1]Formulario PPGR1'!#REF!)</f>
        <v/>
      </c>
      <c r="G742" s="132"/>
      <c r="H742" s="133" t="str">
        <f>IFERROR(VLOOKUP(Tabla1[[#This Row],[Código_Actividad]],'[1]Formulario PPGR2'!$H$8:$I$1048576,2,FALSE),"")</f>
        <v/>
      </c>
      <c r="I742" s="134" t="str">
        <f>IFERROR(VLOOKUP(Tabla1[[#This Row],[Código_Actividad]],[1]!Tabla2[[Código]:[Total de Acciones ]],15,FALSE),"")</f>
        <v/>
      </c>
      <c r="J742" s="133"/>
      <c r="K742" s="133"/>
      <c r="L742" s="133"/>
      <c r="M742" s="135" t="str">
        <f>IFERROR(VLOOKUP($L742,[6]Insumos!$C$2:$F$517,2,FALSE),"")</f>
        <v/>
      </c>
      <c r="N742" s="142"/>
      <c r="O742" s="137" t="str">
        <f>IFERROR(VLOOKUP($L742,[6]Insumos!$C$2:$F$517,3,FALSE),"")</f>
        <v/>
      </c>
      <c r="P742" s="138" t="e">
        <f>+Tabla1[[#This Row],[Precio Unitario]]*Tabla1[[#This Row],[Cantidad de Insumos]]</f>
        <v>#VALUE!</v>
      </c>
      <c r="Q742" s="137" t="str">
        <f>IFERROR(VLOOKUP($L742,[6]Insumos!$C$2:$F$517,4,FALSE),"")</f>
        <v/>
      </c>
      <c r="R742" s="135"/>
    </row>
    <row r="743" spans="2:18" s="130" customFormat="1" x14ac:dyDescent="0.25">
      <c r="B743" s="131" t="str">
        <f>IF(Tabla1[[#This Row],[Código_Actividad]]="","",CONCATENATE(Tabla1[[#This Row],[POA]],".",Tabla1[[#This Row],[SRS]],".",Tabla1[[#This Row],[AREA]],".",Tabla1[[#This Row],[TIPO]]))</f>
        <v/>
      </c>
      <c r="C743" s="131" t="str">
        <f>IF(Tabla1[[#This Row],[Código_Actividad]]="","",'[1]Formulario PPGR1'!#REF!)</f>
        <v/>
      </c>
      <c r="D743" s="131" t="str">
        <f>IF(Tabla1[[#This Row],[Código_Actividad]]="","",'[1]Formulario PPGR1'!#REF!)</f>
        <v/>
      </c>
      <c r="E743" s="131" t="str">
        <f>IF(Tabla1[[#This Row],[Código_Actividad]]="","",'[1]Formulario PPGR1'!#REF!)</f>
        <v/>
      </c>
      <c r="F743" s="131" t="str">
        <f>IF(Tabla1[[#This Row],[Código_Actividad]]="","",'[1]Formulario PPGR1'!#REF!)</f>
        <v/>
      </c>
      <c r="G743" s="132"/>
      <c r="H743" s="133" t="str">
        <f>IFERROR(VLOOKUP(Tabla1[[#This Row],[Código_Actividad]],'[1]Formulario PPGR2'!$H$8:$I$1048576,2,FALSE),"")</f>
        <v/>
      </c>
      <c r="I743" s="134" t="str">
        <f>IFERROR(VLOOKUP(Tabla1[[#This Row],[Código_Actividad]],[1]!Tabla2[[Código]:[Total de Acciones ]],15,FALSE),"")</f>
        <v/>
      </c>
      <c r="J743" s="133"/>
      <c r="K743" s="133"/>
      <c r="L743" s="133"/>
      <c r="M743" s="135" t="str">
        <f>IFERROR(VLOOKUP($L743,[6]Insumos!$C$2:$F$517,2,FALSE),"")</f>
        <v/>
      </c>
      <c r="N743" s="142"/>
      <c r="O743" s="137" t="str">
        <f>IFERROR(VLOOKUP($L743,[6]Insumos!$C$2:$F$517,3,FALSE),"")</f>
        <v/>
      </c>
      <c r="P743" s="138" t="e">
        <f>+Tabla1[[#This Row],[Precio Unitario]]*Tabla1[[#This Row],[Cantidad de Insumos]]</f>
        <v>#VALUE!</v>
      </c>
      <c r="Q743" s="137" t="str">
        <f>IFERROR(VLOOKUP($L743,[6]Insumos!$C$2:$F$517,4,FALSE),"")</f>
        <v/>
      </c>
      <c r="R743" s="135"/>
    </row>
    <row r="744" spans="2:18" s="130" customFormat="1" x14ac:dyDescent="0.25">
      <c r="B744" s="131" t="str">
        <f>IF(Tabla1[[#This Row],[Código_Actividad]]="","",CONCATENATE(Tabla1[[#This Row],[POA]],".",Tabla1[[#This Row],[SRS]],".",Tabla1[[#This Row],[AREA]],".",Tabla1[[#This Row],[TIPO]]))</f>
        <v/>
      </c>
      <c r="C744" s="131" t="str">
        <f>IF(Tabla1[[#This Row],[Código_Actividad]]="","",'[1]Formulario PPGR1'!#REF!)</f>
        <v/>
      </c>
      <c r="D744" s="131" t="str">
        <f>IF(Tabla1[[#This Row],[Código_Actividad]]="","",'[1]Formulario PPGR1'!#REF!)</f>
        <v/>
      </c>
      <c r="E744" s="131" t="str">
        <f>IF(Tabla1[[#This Row],[Código_Actividad]]="","",'[1]Formulario PPGR1'!#REF!)</f>
        <v/>
      </c>
      <c r="F744" s="131" t="str">
        <f>IF(Tabla1[[#This Row],[Código_Actividad]]="","",'[1]Formulario PPGR1'!#REF!)</f>
        <v/>
      </c>
      <c r="G744" s="132"/>
      <c r="H744" s="133" t="str">
        <f>IFERROR(VLOOKUP(Tabla1[[#This Row],[Código_Actividad]],'[1]Formulario PPGR2'!$H$8:$I$1048576,2,FALSE),"")</f>
        <v/>
      </c>
      <c r="I744" s="134" t="str">
        <f>IFERROR(VLOOKUP(Tabla1[[#This Row],[Código_Actividad]],[1]!Tabla2[[Código]:[Total de Acciones ]],15,FALSE),"")</f>
        <v/>
      </c>
      <c r="J744" s="148"/>
      <c r="K744" s="148" t="s">
        <v>760</v>
      </c>
      <c r="L744" s="148"/>
      <c r="M744" s="135" t="str">
        <f>IFERROR(VLOOKUP($L744,[6]Insumos!$C$2:$F$517,2,FALSE),"")</f>
        <v/>
      </c>
      <c r="N744" s="149"/>
      <c r="O744" s="137" t="str">
        <f>IFERROR(VLOOKUP($L744,[6]Insumos!$C$2:$F$517,3,FALSE),"")</f>
        <v/>
      </c>
      <c r="P744" s="138" t="e">
        <f>+Tabla1[[#This Row],[Precio Unitario]]*Tabla1[[#This Row],[Cantidad de Insumos]]</f>
        <v>#VALUE!</v>
      </c>
      <c r="Q744" s="137" t="str">
        <f>IFERROR(VLOOKUP($L744,[6]Insumos!$C$2:$F$517,4,FALSE),"")</f>
        <v/>
      </c>
      <c r="R744" s="135"/>
    </row>
    <row r="745" spans="2:18" s="130" customFormat="1" ht="25.5" x14ac:dyDescent="0.25">
      <c r="B745" s="131" t="str">
        <f>IF(Tabla1[[#This Row],[Código_Actividad]]="","",CONCATENATE(Tabla1[[#This Row],[POA]],".",Tabla1[[#This Row],[SRS]],".",Tabla1[[#This Row],[AREA]],".",Tabla1[[#This Row],[TIPO]]))</f>
        <v/>
      </c>
      <c r="C745" s="131" t="str">
        <f>IF(Tabla1[[#This Row],[Código_Actividad]]="","",'[1]Formulario PPGR1'!#REF!)</f>
        <v/>
      </c>
      <c r="D745" s="131" t="str">
        <f>IF(Tabla1[[#This Row],[Código_Actividad]]="","",'[1]Formulario PPGR1'!#REF!)</f>
        <v/>
      </c>
      <c r="E745" s="131" t="str">
        <f>IF(Tabla1[[#This Row],[Código_Actividad]]="","",'[1]Formulario PPGR1'!#REF!)</f>
        <v/>
      </c>
      <c r="F745" s="131" t="str">
        <f>IF(Tabla1[[#This Row],[Código_Actividad]]="","",'[1]Formulario PPGR1'!#REF!)</f>
        <v/>
      </c>
      <c r="G745" s="132"/>
      <c r="H745" s="133" t="str">
        <f>IFERROR(VLOOKUP(Tabla1[[#This Row],[Código_Actividad]],'[1]Formulario PPGR2'!$H$8:$I$1048576,2,FALSE),"")</f>
        <v/>
      </c>
      <c r="I745" s="134" t="str">
        <f>IFERROR(VLOOKUP(Tabla1[[#This Row],[Código_Actividad]],[1]!Tabla2[[Código]:[Total de Acciones ]],15,FALSE),"")</f>
        <v/>
      </c>
      <c r="J745" s="133"/>
      <c r="K745" s="133" t="s">
        <v>756</v>
      </c>
      <c r="L745" s="133"/>
      <c r="M745" s="135" t="str">
        <f>IFERROR(VLOOKUP($L745,[6]Insumos!$C$2:$F$517,2,FALSE),"")</f>
        <v/>
      </c>
      <c r="N745" s="142"/>
      <c r="O745" s="137" t="str">
        <f>IFERROR(VLOOKUP($L745,[6]Insumos!$C$2:$F$517,3,FALSE),"")</f>
        <v/>
      </c>
      <c r="P745" s="138" t="e">
        <f>+Tabla1[[#This Row],[Precio Unitario]]*Tabla1[[#This Row],[Cantidad de Insumos]]</f>
        <v>#VALUE!</v>
      </c>
      <c r="Q745" s="137" t="str">
        <f>IFERROR(VLOOKUP($L745,[6]Insumos!$C$2:$F$517,4,FALSE),"")</f>
        <v/>
      </c>
      <c r="R745" s="135"/>
    </row>
    <row r="746" spans="2:18" s="130" customFormat="1" x14ac:dyDescent="0.25">
      <c r="B746" s="131" t="str">
        <f>IF(Tabla1[[#This Row],[Código_Actividad]]="","",CONCATENATE(Tabla1[[#This Row],[POA]],".",Tabla1[[#This Row],[SRS]],".",Tabla1[[#This Row],[AREA]],".",Tabla1[[#This Row],[TIPO]]))</f>
        <v/>
      </c>
      <c r="C746" s="131" t="str">
        <f>IF(Tabla1[[#This Row],[Código_Actividad]]="","",'[1]Formulario PPGR1'!#REF!)</f>
        <v/>
      </c>
      <c r="D746" s="131" t="str">
        <f>IF(Tabla1[[#This Row],[Código_Actividad]]="","",'[1]Formulario PPGR1'!#REF!)</f>
        <v/>
      </c>
      <c r="E746" s="131" t="str">
        <f>IF(Tabla1[[#This Row],[Código_Actividad]]="","",'[1]Formulario PPGR1'!#REF!)</f>
        <v/>
      </c>
      <c r="F746" s="131" t="str">
        <f>IF(Tabla1[[#This Row],[Código_Actividad]]="","",'[1]Formulario PPGR1'!#REF!)</f>
        <v/>
      </c>
      <c r="G746" s="132"/>
      <c r="H746" s="133" t="str">
        <f>IFERROR(VLOOKUP(Tabla1[[#This Row],[Código_Actividad]],'[1]Formulario PPGR2'!$H$8:$I$1048576,2,FALSE),"")</f>
        <v/>
      </c>
      <c r="I746" s="134" t="str">
        <f>IFERROR(VLOOKUP(Tabla1[[#This Row],[Código_Actividad]],[1]!Tabla2[[Código]:[Total de Acciones ]],15,FALSE),"")</f>
        <v/>
      </c>
      <c r="J746" s="148"/>
      <c r="K746" s="148" t="s">
        <v>762</v>
      </c>
      <c r="L746" s="148"/>
      <c r="M746" s="135" t="str">
        <f>IFERROR(VLOOKUP($L746,[6]Insumos!$C$2:$F$517,2,FALSE),"")</f>
        <v/>
      </c>
      <c r="N746" s="149"/>
      <c r="O746" s="137" t="str">
        <f>IFERROR(VLOOKUP($L746,[6]Insumos!$C$2:$F$517,3,FALSE),"")</f>
        <v/>
      </c>
      <c r="P746" s="138" t="e">
        <f>+Tabla1[[#This Row],[Precio Unitario]]*Tabla1[[#This Row],[Cantidad de Insumos]]</f>
        <v>#VALUE!</v>
      </c>
      <c r="Q746" s="137" t="str">
        <f>IFERROR(VLOOKUP($L746,[6]Insumos!$C$2:$F$517,4,FALSE),"")</f>
        <v/>
      </c>
      <c r="R746" s="135"/>
    </row>
    <row r="747" spans="2:18" s="130" customFormat="1" x14ac:dyDescent="0.25">
      <c r="B747" s="131" t="str">
        <f>IF(Tabla1[[#This Row],[Código_Actividad]]="","",CONCATENATE(Tabla1[[#This Row],[POA]],".",Tabla1[[#This Row],[SRS]],".",Tabla1[[#This Row],[AREA]],".",Tabla1[[#This Row],[TIPO]]))</f>
        <v/>
      </c>
      <c r="C747" s="131" t="str">
        <f>IF(Tabla1[[#This Row],[Código_Actividad]]="","",'[1]Formulario PPGR1'!#REF!)</f>
        <v/>
      </c>
      <c r="D747" s="131" t="str">
        <f>IF(Tabla1[[#This Row],[Código_Actividad]]="","",'[1]Formulario PPGR1'!#REF!)</f>
        <v/>
      </c>
      <c r="E747" s="131" t="str">
        <f>IF(Tabla1[[#This Row],[Código_Actividad]]="","",'[1]Formulario PPGR1'!#REF!)</f>
        <v/>
      </c>
      <c r="F747" s="131" t="str">
        <f>IF(Tabla1[[#This Row],[Código_Actividad]]="","",'[1]Formulario PPGR1'!#REF!)</f>
        <v/>
      </c>
      <c r="G747" s="132"/>
      <c r="H747" s="133" t="str">
        <f>IFERROR(VLOOKUP(Tabla1[[#This Row],[Código_Actividad]],'[1]Formulario PPGR2'!$H$8:$I$1048576,2,FALSE),"")</f>
        <v/>
      </c>
      <c r="I747" s="134" t="str">
        <f>IFERROR(VLOOKUP(Tabla1[[#This Row],[Código_Actividad]],[1]!Tabla2[[Código]:[Total de Acciones ]],15,FALSE),"")</f>
        <v/>
      </c>
      <c r="J747" s="148"/>
      <c r="K747" s="148" t="s">
        <v>761</v>
      </c>
      <c r="L747" s="148"/>
      <c r="M747" s="135" t="str">
        <f>IFERROR(VLOOKUP($L747,[6]Insumos!$C$2:$F$517,2,FALSE),"")</f>
        <v/>
      </c>
      <c r="N747" s="149"/>
      <c r="O747" s="137" t="str">
        <f>IFERROR(VLOOKUP($L747,[6]Insumos!$C$2:$F$517,3,FALSE),"")</f>
        <v/>
      </c>
      <c r="P747" s="138" t="e">
        <f>+Tabla1[[#This Row],[Precio Unitario]]*Tabla1[[#This Row],[Cantidad de Insumos]]</f>
        <v>#VALUE!</v>
      </c>
      <c r="Q747" s="137" t="str">
        <f>IFERROR(VLOOKUP($L747,[6]Insumos!$C$2:$F$517,4,FALSE),"")</f>
        <v/>
      </c>
      <c r="R747" s="135"/>
    </row>
    <row r="748" spans="2:18" s="130" customFormat="1" x14ac:dyDescent="0.25">
      <c r="B748" s="131" t="str">
        <f>IF(Tabla1[[#This Row],[Código_Actividad]]="","",CONCATENATE(Tabla1[[#This Row],[POA]],".",Tabla1[[#This Row],[SRS]],".",Tabla1[[#This Row],[AREA]],".",Tabla1[[#This Row],[TIPO]]))</f>
        <v/>
      </c>
      <c r="C748" s="131" t="str">
        <f>IF(Tabla1[[#This Row],[Código_Actividad]]="","",'[1]Formulario PPGR1'!#REF!)</f>
        <v/>
      </c>
      <c r="D748" s="131" t="str">
        <f>IF(Tabla1[[#This Row],[Código_Actividad]]="","",'[1]Formulario PPGR1'!#REF!)</f>
        <v/>
      </c>
      <c r="E748" s="131" t="str">
        <f>IF(Tabla1[[#This Row],[Código_Actividad]]="","",'[1]Formulario PPGR1'!#REF!)</f>
        <v/>
      </c>
      <c r="F748" s="131" t="str">
        <f>IF(Tabla1[[#This Row],[Código_Actividad]]="","",'[1]Formulario PPGR1'!#REF!)</f>
        <v/>
      </c>
      <c r="G748" s="132"/>
      <c r="H748" s="133" t="str">
        <f>IFERROR(VLOOKUP(Tabla1[[#This Row],[Código_Actividad]],'[1]Formulario PPGR2'!$H$8:$I$1048576,2,FALSE),"")</f>
        <v/>
      </c>
      <c r="I748" s="134" t="str">
        <f>IFERROR(VLOOKUP(Tabla1[[#This Row],[Código_Actividad]],[1]!Tabla2[[Código]:[Total de Acciones ]],15,FALSE),"")</f>
        <v/>
      </c>
      <c r="J748" s="133"/>
      <c r="K748" s="133"/>
      <c r="L748" s="148"/>
      <c r="M748" s="135" t="str">
        <f>IFERROR(VLOOKUP($L748,[6]Insumos!$C$2:$F$517,2,FALSE),"")</f>
        <v/>
      </c>
      <c r="N748" s="142"/>
      <c r="O748" s="137" t="str">
        <f>IFERROR(VLOOKUP($L748,[6]Insumos!$C$2:$F$517,3,FALSE),"")</f>
        <v/>
      </c>
      <c r="P748" s="138" t="e">
        <f>+Tabla1[[#This Row],[Precio Unitario]]*Tabla1[[#This Row],[Cantidad de Insumos]]</f>
        <v>#VALUE!</v>
      </c>
      <c r="Q748" s="137" t="str">
        <f>IFERROR(VLOOKUP($L748,[6]Insumos!$C$2:$F$517,4,FALSE),"")</f>
        <v/>
      </c>
      <c r="R748" s="135"/>
    </row>
    <row r="749" spans="2:18" s="130" customFormat="1" x14ac:dyDescent="0.25">
      <c r="B749" s="131" t="str">
        <f>IF(Tabla1[[#This Row],[Código_Actividad]]="","",CONCATENATE(Tabla1[[#This Row],[POA]],".",Tabla1[[#This Row],[SRS]],".",Tabla1[[#This Row],[AREA]],".",Tabla1[[#This Row],[TIPO]]))</f>
        <v/>
      </c>
      <c r="C749" s="131" t="str">
        <f>IF(Tabla1[[#This Row],[Código_Actividad]]="","",'[1]Formulario PPGR1'!#REF!)</f>
        <v/>
      </c>
      <c r="D749" s="131" t="str">
        <f>IF(Tabla1[[#This Row],[Código_Actividad]]="","",'[1]Formulario PPGR1'!#REF!)</f>
        <v/>
      </c>
      <c r="E749" s="131" t="str">
        <f>IF(Tabla1[[#This Row],[Código_Actividad]]="","",'[1]Formulario PPGR1'!#REF!)</f>
        <v/>
      </c>
      <c r="F749" s="131" t="str">
        <f>IF(Tabla1[[#This Row],[Código_Actividad]]="","",'[1]Formulario PPGR1'!#REF!)</f>
        <v/>
      </c>
      <c r="G749" s="132"/>
      <c r="H749" s="133" t="str">
        <f>IFERROR(VLOOKUP(Tabla1[[#This Row],[Código_Actividad]],'[1]Formulario PPGR2'!$H$8:$I$1048576,2,FALSE),"")</f>
        <v/>
      </c>
      <c r="I749" s="134" t="str">
        <f>IFERROR(VLOOKUP(Tabla1[[#This Row],[Código_Actividad]],[1]!Tabla2[[Código]:[Total de Acciones ]],15,FALSE),"")</f>
        <v/>
      </c>
      <c r="J749" s="148"/>
      <c r="K749" s="148" t="s">
        <v>757</v>
      </c>
      <c r="L749" s="148"/>
      <c r="M749" s="135" t="str">
        <f>IFERROR(VLOOKUP($L749,[6]Insumos!$C$2:$F$517,2,FALSE),"")</f>
        <v/>
      </c>
      <c r="N749" s="149"/>
      <c r="O749" s="137" t="str">
        <f>IFERROR(VLOOKUP($L749,[6]Insumos!$C$2:$F$517,3,FALSE),"")</f>
        <v/>
      </c>
      <c r="P749" s="138" t="e">
        <f>+Tabla1[[#This Row],[Precio Unitario]]*Tabla1[[#This Row],[Cantidad de Insumos]]</f>
        <v>#VALUE!</v>
      </c>
      <c r="Q749" s="137" t="str">
        <f>IFERROR(VLOOKUP($L749,[6]Insumos!$C$2:$F$517,4,FALSE),"")</f>
        <v/>
      </c>
      <c r="R749" s="135"/>
    </row>
    <row r="750" spans="2:18" s="130" customFormat="1" x14ac:dyDescent="0.25">
      <c r="B750" s="131" t="str">
        <f>IF(Tabla1[[#This Row],[Código_Actividad]]="","",CONCATENATE(Tabla1[[#This Row],[POA]],".",Tabla1[[#This Row],[SRS]],".",Tabla1[[#This Row],[AREA]],".",Tabla1[[#This Row],[TIPO]]))</f>
        <v/>
      </c>
      <c r="C750" s="131" t="str">
        <f>IF(Tabla1[[#This Row],[Código_Actividad]]="","",'[1]Formulario PPGR1'!#REF!)</f>
        <v/>
      </c>
      <c r="D750" s="131" t="str">
        <f>IF(Tabla1[[#This Row],[Código_Actividad]]="","",'[1]Formulario PPGR1'!#REF!)</f>
        <v/>
      </c>
      <c r="E750" s="131" t="str">
        <f>IF(Tabla1[[#This Row],[Código_Actividad]]="","",'[1]Formulario PPGR1'!#REF!)</f>
        <v/>
      </c>
      <c r="F750" s="131" t="str">
        <f>IF(Tabla1[[#This Row],[Código_Actividad]]="","",'[1]Formulario PPGR1'!#REF!)</f>
        <v/>
      </c>
      <c r="G750" s="132"/>
      <c r="H750" s="133" t="str">
        <f>IFERROR(VLOOKUP(Tabla1[[#This Row],[Código_Actividad]],'[1]Formulario PPGR2'!$H$8:$I$1048576,2,FALSE),"")</f>
        <v/>
      </c>
      <c r="I750" s="134" t="str">
        <f>IFERROR(VLOOKUP(Tabla1[[#This Row],[Código_Actividad]],[1]!Tabla2[[Código]:[Total de Acciones ]],15,FALSE),"")</f>
        <v/>
      </c>
      <c r="J750" s="148"/>
      <c r="K750" s="148" t="s">
        <v>758</v>
      </c>
      <c r="L750" s="148"/>
      <c r="M750" s="135" t="str">
        <f>IFERROR(VLOOKUP($L750,[6]Insumos!$C$2:$F$517,2,FALSE),"")</f>
        <v/>
      </c>
      <c r="N750" s="149"/>
      <c r="O750" s="137" t="str">
        <f>IFERROR(VLOOKUP($L750,[6]Insumos!$C$2:$F$517,3,FALSE),"")</f>
        <v/>
      </c>
      <c r="P750" s="138" t="e">
        <f>+Tabla1[[#This Row],[Precio Unitario]]*Tabla1[[#This Row],[Cantidad de Insumos]]</f>
        <v>#VALUE!</v>
      </c>
      <c r="Q750" s="137" t="str">
        <f>IFERROR(VLOOKUP($L750,[6]Insumos!$C$2:$F$517,4,FALSE),"")</f>
        <v/>
      </c>
      <c r="R750" s="135"/>
    </row>
    <row r="751" spans="2:18" s="130" customFormat="1" x14ac:dyDescent="0.25">
      <c r="B751" s="131" t="str">
        <f>IF(Tabla1[[#This Row],[Código_Actividad]]="","",CONCATENATE(Tabla1[[#This Row],[POA]],".",Tabla1[[#This Row],[SRS]],".",Tabla1[[#This Row],[AREA]],".",Tabla1[[#This Row],[TIPO]]))</f>
        <v/>
      </c>
      <c r="C751" s="131" t="str">
        <f>IF(Tabla1[[#This Row],[Código_Actividad]]="","",'[1]Formulario PPGR1'!#REF!)</f>
        <v/>
      </c>
      <c r="D751" s="131" t="str">
        <f>IF(Tabla1[[#This Row],[Código_Actividad]]="","",'[1]Formulario PPGR1'!#REF!)</f>
        <v/>
      </c>
      <c r="E751" s="131" t="str">
        <f>IF(Tabla1[[#This Row],[Código_Actividad]]="","",'[1]Formulario PPGR1'!#REF!)</f>
        <v/>
      </c>
      <c r="F751" s="131" t="str">
        <f>IF(Tabla1[[#This Row],[Código_Actividad]]="","",'[1]Formulario PPGR1'!#REF!)</f>
        <v/>
      </c>
      <c r="G751" s="132"/>
      <c r="H751" s="133" t="str">
        <f>IFERROR(VLOOKUP(Tabla1[[#This Row],[Código_Actividad]],'[1]Formulario PPGR2'!$H$8:$I$1048576,2,FALSE),"")</f>
        <v/>
      </c>
      <c r="I751" s="134" t="str">
        <f>IFERROR(VLOOKUP(Tabla1[[#This Row],[Código_Actividad]],[1]!Tabla2[[Código]:[Total de Acciones ]],15,FALSE),"")</f>
        <v/>
      </c>
      <c r="J751" s="148"/>
      <c r="K751" s="148" t="s">
        <v>757</v>
      </c>
      <c r="L751" s="148"/>
      <c r="M751" s="135" t="str">
        <f>IFERROR(VLOOKUP($L751,[6]Insumos!$C$2:$F$517,2,FALSE),"")</f>
        <v/>
      </c>
      <c r="N751" s="149"/>
      <c r="O751" s="137" t="str">
        <f>IFERROR(VLOOKUP($L751,[6]Insumos!$C$2:$F$517,3,FALSE),"")</f>
        <v/>
      </c>
      <c r="P751" s="138" t="e">
        <f>+Tabla1[[#This Row],[Precio Unitario]]*Tabla1[[#This Row],[Cantidad de Insumos]]</f>
        <v>#VALUE!</v>
      </c>
      <c r="Q751" s="137" t="str">
        <f>IFERROR(VLOOKUP($L751,[6]Insumos!$C$2:$F$517,4,FALSE),"")</f>
        <v/>
      </c>
      <c r="R751" s="135"/>
    </row>
    <row r="752" spans="2:18" s="130" customFormat="1" x14ac:dyDescent="0.25">
      <c r="B752" s="131" t="str">
        <f>IF(Tabla1[[#This Row],[Código_Actividad]]="","",CONCATENATE(Tabla1[[#This Row],[POA]],".",Tabla1[[#This Row],[SRS]],".",Tabla1[[#This Row],[AREA]],".",Tabla1[[#This Row],[TIPO]]))</f>
        <v/>
      </c>
      <c r="C752" s="131" t="str">
        <f>IF(Tabla1[[#This Row],[Código_Actividad]]="","",'[1]Formulario PPGR1'!#REF!)</f>
        <v/>
      </c>
      <c r="D752" s="131" t="str">
        <f>IF(Tabla1[[#This Row],[Código_Actividad]]="","",'[1]Formulario PPGR1'!#REF!)</f>
        <v/>
      </c>
      <c r="E752" s="131" t="str">
        <f>IF(Tabla1[[#This Row],[Código_Actividad]]="","",'[1]Formulario PPGR1'!#REF!)</f>
        <v/>
      </c>
      <c r="F752" s="131" t="str">
        <f>IF(Tabla1[[#This Row],[Código_Actividad]]="","",'[1]Formulario PPGR1'!#REF!)</f>
        <v/>
      </c>
      <c r="G752" s="132"/>
      <c r="H752" s="133" t="str">
        <f>IFERROR(VLOOKUP(Tabla1[[#This Row],[Código_Actividad]],'[1]Formulario PPGR2'!$H$8:$I$1048576,2,FALSE),"")</f>
        <v/>
      </c>
      <c r="I752" s="134" t="str">
        <f>IFERROR(VLOOKUP(Tabla1[[#This Row],[Código_Actividad]],[1]!Tabla2[[Código]:[Total de Acciones ]],15,FALSE),"")</f>
        <v/>
      </c>
      <c r="J752" s="148"/>
      <c r="K752" s="148" t="s">
        <v>759</v>
      </c>
      <c r="L752" s="148"/>
      <c r="M752" s="135" t="str">
        <f>IFERROR(VLOOKUP($L752,[6]Insumos!$C$2:$F$517,2,FALSE),"")</f>
        <v/>
      </c>
      <c r="N752" s="149"/>
      <c r="O752" s="137" t="str">
        <f>IFERROR(VLOOKUP($L752,[6]Insumos!$C$2:$F$517,3,FALSE),"")</f>
        <v/>
      </c>
      <c r="P752" s="138" t="e">
        <f>+Tabla1[[#This Row],[Precio Unitario]]*Tabla1[[#This Row],[Cantidad de Insumos]]</f>
        <v>#VALUE!</v>
      </c>
      <c r="Q752" s="137" t="str">
        <f>IFERROR(VLOOKUP($L752,[6]Insumos!$C$2:$F$517,4,FALSE),"")</f>
        <v/>
      </c>
      <c r="R752" s="135"/>
    </row>
    <row r="753" spans="2:18" s="130" customFormat="1" x14ac:dyDescent="0.25">
      <c r="B753" s="131" t="str">
        <f>IF(Tabla1[[#This Row],[Código_Actividad]]="","",CONCATENATE(Tabla1[[#This Row],[POA]],".",Tabla1[[#This Row],[SRS]],".",Tabla1[[#This Row],[AREA]],".",Tabla1[[#This Row],[TIPO]]))</f>
        <v/>
      </c>
      <c r="C753" s="131" t="str">
        <f>IF(Tabla1[[#This Row],[Código_Actividad]]="","",'[1]Formulario PPGR1'!#REF!)</f>
        <v/>
      </c>
      <c r="D753" s="131" t="str">
        <f>IF(Tabla1[[#This Row],[Código_Actividad]]="","",'[1]Formulario PPGR1'!#REF!)</f>
        <v/>
      </c>
      <c r="E753" s="131" t="str">
        <f>IF(Tabla1[[#This Row],[Código_Actividad]]="","",'[1]Formulario PPGR1'!#REF!)</f>
        <v/>
      </c>
      <c r="F753" s="131" t="str">
        <f>IF(Tabla1[[#This Row],[Código_Actividad]]="","",'[1]Formulario PPGR1'!#REF!)</f>
        <v/>
      </c>
      <c r="G753" s="132"/>
      <c r="H753" s="133" t="str">
        <f>IFERROR(VLOOKUP(Tabla1[[#This Row],[Código_Actividad]],'[1]Formulario PPGR2'!$H$8:$I$1048576,2,FALSE),"")</f>
        <v/>
      </c>
      <c r="I753" s="134" t="str">
        <f>IFERROR(VLOOKUP(Tabla1[[#This Row],[Código_Actividad]],[1]!Tabla2[[Código]:[Total de Acciones ]],15,FALSE),"")</f>
        <v/>
      </c>
      <c r="J753" s="133"/>
      <c r="K753" s="133"/>
      <c r="L753" s="133"/>
      <c r="M753" s="135" t="str">
        <f>IFERROR(VLOOKUP($L753,[6]Insumos!$C$2:$F$517,2,FALSE),"")</f>
        <v/>
      </c>
      <c r="N753" s="142"/>
      <c r="O753" s="137" t="str">
        <f>IFERROR(VLOOKUP($L753,[6]Insumos!$C$2:$F$517,3,FALSE),"")</f>
        <v/>
      </c>
      <c r="P753" s="138" t="e">
        <f>+Tabla1[[#This Row],[Precio Unitario]]*Tabla1[[#This Row],[Cantidad de Insumos]]</f>
        <v>#VALUE!</v>
      </c>
      <c r="Q753" s="137" t="str">
        <f>IFERROR(VLOOKUP($L753,[6]Insumos!$C$2:$F$517,4,FALSE),"")</f>
        <v/>
      </c>
      <c r="R753" s="135"/>
    </row>
    <row r="754" spans="2:18" s="130" customFormat="1" x14ac:dyDescent="0.25">
      <c r="B754" s="131" t="str">
        <f>IF(Tabla1[[#This Row],[Código_Actividad]]="","",CONCATENATE(Tabla1[[#This Row],[POA]],".",Tabla1[[#This Row],[SRS]],".",Tabla1[[#This Row],[AREA]],".",Tabla1[[#This Row],[TIPO]]))</f>
        <v/>
      </c>
      <c r="C754" s="131" t="str">
        <f>IF(Tabla1[[#This Row],[Código_Actividad]]="","",'[1]Formulario PPGR1'!#REF!)</f>
        <v/>
      </c>
      <c r="D754" s="131" t="str">
        <f>IF(Tabla1[[#This Row],[Código_Actividad]]="","",'[1]Formulario PPGR1'!#REF!)</f>
        <v/>
      </c>
      <c r="E754" s="131" t="str">
        <f>IF(Tabla1[[#This Row],[Código_Actividad]]="","",'[1]Formulario PPGR1'!#REF!)</f>
        <v/>
      </c>
      <c r="F754" s="131" t="str">
        <f>IF(Tabla1[[#This Row],[Código_Actividad]]="","",'[1]Formulario PPGR1'!#REF!)</f>
        <v/>
      </c>
      <c r="G754" s="132"/>
      <c r="H754" s="133" t="str">
        <f>IFERROR(VLOOKUP(Tabla1[[#This Row],[Código_Actividad]],'[1]Formulario PPGR2'!$H$8:$I$1048576,2,FALSE),"")</f>
        <v/>
      </c>
      <c r="I754" s="134" t="str">
        <f>IFERROR(VLOOKUP(Tabla1[[#This Row],[Código_Actividad]],[1]!Tabla2[[Código]:[Total de Acciones ]],15,FALSE),"")</f>
        <v/>
      </c>
      <c r="J754" s="133"/>
      <c r="K754" s="133" t="str">
        <f>IFERROR(VLOOKUP($J754,[7]LSIns!$B$5:$C$45,2,FALSE),"")</f>
        <v/>
      </c>
      <c r="L754" s="133"/>
      <c r="M754" s="135" t="str">
        <f>IFERROR(VLOOKUP($L754,[6]Insumos!$C$2:$F$517,2,FALSE),"")</f>
        <v/>
      </c>
      <c r="N754" s="142"/>
      <c r="O754" s="137" t="str">
        <f>IFERROR(VLOOKUP($L754,[6]Insumos!$C$2:$F$517,3,FALSE),"")</f>
        <v/>
      </c>
      <c r="P754" s="138" t="e">
        <f>+Tabla1[[#This Row],[Precio Unitario]]*Tabla1[[#This Row],[Cantidad de Insumos]]</f>
        <v>#VALUE!</v>
      </c>
      <c r="Q754" s="137" t="str">
        <f>IFERROR(VLOOKUP($L754,[6]Insumos!$C$2:$F$517,4,FALSE),"")</f>
        <v/>
      </c>
      <c r="R754" s="135"/>
    </row>
    <row r="755" spans="2:18" s="130" customFormat="1" x14ac:dyDescent="0.25">
      <c r="B755" s="131" t="str">
        <f>IF(Tabla1[[#This Row],[Código_Actividad]]="","",CONCATENATE(Tabla1[[#This Row],[POA]],".",Tabla1[[#This Row],[SRS]],".",Tabla1[[#This Row],[AREA]],".",Tabla1[[#This Row],[TIPO]]))</f>
        <v/>
      </c>
      <c r="C755" s="131" t="str">
        <f>IF(Tabla1[[#This Row],[Código_Actividad]]="","",'[1]Formulario PPGR1'!#REF!)</f>
        <v/>
      </c>
      <c r="D755" s="131" t="str">
        <f>IF(Tabla1[[#This Row],[Código_Actividad]]="","",'[1]Formulario PPGR1'!#REF!)</f>
        <v/>
      </c>
      <c r="E755" s="131" t="str">
        <f>IF(Tabla1[[#This Row],[Código_Actividad]]="","",'[1]Formulario PPGR1'!#REF!)</f>
        <v/>
      </c>
      <c r="F755" s="131" t="str">
        <f>IF(Tabla1[[#This Row],[Código_Actividad]]="","",'[1]Formulario PPGR1'!#REF!)</f>
        <v/>
      </c>
      <c r="G755" s="132"/>
      <c r="H755" s="133" t="str">
        <f>IFERROR(VLOOKUP(Tabla1[[#This Row],[Código_Actividad]],'[1]Formulario PPGR2'!$H$8:$I$1048576,2,FALSE),"")</f>
        <v/>
      </c>
      <c r="I755" s="134" t="str">
        <f>IFERROR(VLOOKUP(Tabla1[[#This Row],[Código_Actividad]],[1]!Tabla2[[Código]:[Total de Acciones ]],15,FALSE),"")</f>
        <v/>
      </c>
      <c r="J755" s="133"/>
      <c r="K755" s="133" t="str">
        <f>IFERROR(VLOOKUP($J755,[7]LSIns!$B$5:$C$45,2,FALSE),"")</f>
        <v/>
      </c>
      <c r="L755" s="133"/>
      <c r="M755" s="135" t="str">
        <f>IFERROR(VLOOKUP($L755,[6]Insumos!$C$2:$F$517,2,FALSE),"")</f>
        <v/>
      </c>
      <c r="N755" s="142"/>
      <c r="O755" s="137" t="str">
        <f>IFERROR(VLOOKUP($L755,[6]Insumos!$C$2:$F$517,3,FALSE),"")</f>
        <v/>
      </c>
      <c r="P755" s="138" t="e">
        <f>+Tabla1[[#This Row],[Precio Unitario]]*Tabla1[[#This Row],[Cantidad de Insumos]]</f>
        <v>#VALUE!</v>
      </c>
      <c r="Q755" s="137" t="str">
        <f>IFERROR(VLOOKUP($L755,[6]Insumos!$C$2:$F$517,4,FALSE),"")</f>
        <v/>
      </c>
      <c r="R755" s="135"/>
    </row>
    <row r="756" spans="2:18" s="130" customFormat="1" x14ac:dyDescent="0.25">
      <c r="B756" s="131" t="str">
        <f>IF(Tabla1[[#This Row],[Código_Actividad]]="","",CONCATENATE(Tabla1[[#This Row],[POA]],".",Tabla1[[#This Row],[SRS]],".",Tabla1[[#This Row],[AREA]],".",Tabla1[[#This Row],[TIPO]]))</f>
        <v/>
      </c>
      <c r="C756" s="131" t="str">
        <f>IF(Tabla1[[#This Row],[Código_Actividad]]="","",'[1]Formulario PPGR1'!#REF!)</f>
        <v/>
      </c>
      <c r="D756" s="131" t="str">
        <f>IF(Tabla1[[#This Row],[Código_Actividad]]="","",'[1]Formulario PPGR1'!#REF!)</f>
        <v/>
      </c>
      <c r="E756" s="131" t="str">
        <f>IF(Tabla1[[#This Row],[Código_Actividad]]="","",'[1]Formulario PPGR1'!#REF!)</f>
        <v/>
      </c>
      <c r="F756" s="131" t="str">
        <f>IF(Tabla1[[#This Row],[Código_Actividad]]="","",'[1]Formulario PPGR1'!#REF!)</f>
        <v/>
      </c>
      <c r="G756" s="132"/>
      <c r="H756" s="133" t="str">
        <f>IFERROR(VLOOKUP(Tabla1[[#This Row],[Código_Actividad]],'[1]Formulario PPGR2'!$H$8:$I$1048576,2,FALSE),"")</f>
        <v/>
      </c>
      <c r="I756" s="134" t="str">
        <f>IFERROR(VLOOKUP(Tabla1[[#This Row],[Código_Actividad]],[1]!Tabla2[[Código]:[Total de Acciones ]],15,FALSE),"")</f>
        <v/>
      </c>
      <c r="J756" s="148"/>
      <c r="K756" s="148" t="s">
        <v>757</v>
      </c>
      <c r="L756" s="148"/>
      <c r="M756" s="135" t="str">
        <f>IFERROR(VLOOKUP($L756,[6]Insumos!$C$2:$F$517,2,FALSE),"")</f>
        <v/>
      </c>
      <c r="N756" s="149"/>
      <c r="O756" s="137" t="str">
        <f>IFERROR(VLOOKUP($L756,[6]Insumos!$C$2:$F$517,3,FALSE),"")</f>
        <v/>
      </c>
      <c r="P756" s="138" t="e">
        <f>+Tabla1[[#This Row],[Precio Unitario]]*Tabla1[[#This Row],[Cantidad de Insumos]]</f>
        <v>#VALUE!</v>
      </c>
      <c r="Q756" s="137" t="str">
        <f>IFERROR(VLOOKUP($L756,[6]Insumos!$C$2:$F$517,4,FALSE),"")</f>
        <v/>
      </c>
      <c r="R756" s="135"/>
    </row>
    <row r="757" spans="2:18" s="130" customFormat="1" x14ac:dyDescent="0.25">
      <c r="B757" s="131" t="str">
        <f>IF(Tabla1[[#This Row],[Código_Actividad]]="","",CONCATENATE(Tabla1[[#This Row],[POA]],".",Tabla1[[#This Row],[SRS]],".",Tabla1[[#This Row],[AREA]],".",Tabla1[[#This Row],[TIPO]]))</f>
        <v/>
      </c>
      <c r="C757" s="131" t="str">
        <f>IF(Tabla1[[#This Row],[Código_Actividad]]="","",'[1]Formulario PPGR1'!#REF!)</f>
        <v/>
      </c>
      <c r="D757" s="131" t="str">
        <f>IF(Tabla1[[#This Row],[Código_Actividad]]="","",'[1]Formulario PPGR1'!#REF!)</f>
        <v/>
      </c>
      <c r="E757" s="131" t="str">
        <f>IF(Tabla1[[#This Row],[Código_Actividad]]="","",'[1]Formulario PPGR1'!#REF!)</f>
        <v/>
      </c>
      <c r="F757" s="131" t="str">
        <f>IF(Tabla1[[#This Row],[Código_Actividad]]="","",'[1]Formulario PPGR1'!#REF!)</f>
        <v/>
      </c>
      <c r="G757" s="132"/>
      <c r="H757" s="133" t="str">
        <f>IFERROR(VLOOKUP(Tabla1[[#This Row],[Código_Actividad]],'[1]Formulario PPGR2'!$H$8:$I$1048576,2,FALSE),"")</f>
        <v/>
      </c>
      <c r="I757" s="134" t="str">
        <f>IFERROR(VLOOKUP(Tabla1[[#This Row],[Código_Actividad]],[1]!Tabla2[[Código]:[Total de Acciones ]],15,FALSE),"")</f>
        <v/>
      </c>
      <c r="J757" s="148"/>
      <c r="K757" s="148" t="s">
        <v>758</v>
      </c>
      <c r="L757" s="148"/>
      <c r="M757" s="135" t="str">
        <f>IFERROR(VLOOKUP($L757,[6]Insumos!$C$2:$F$517,2,FALSE),"")</f>
        <v/>
      </c>
      <c r="N757" s="149"/>
      <c r="O757" s="137" t="str">
        <f>IFERROR(VLOOKUP($L757,[6]Insumos!$C$2:$F$517,3,FALSE),"")</f>
        <v/>
      </c>
      <c r="P757" s="138" t="e">
        <f>+Tabla1[[#This Row],[Precio Unitario]]*Tabla1[[#This Row],[Cantidad de Insumos]]</f>
        <v>#VALUE!</v>
      </c>
      <c r="Q757" s="137" t="str">
        <f>IFERROR(VLOOKUP($L757,[6]Insumos!$C$2:$F$517,4,FALSE),"")</f>
        <v/>
      </c>
      <c r="R757" s="135"/>
    </row>
    <row r="758" spans="2:18" s="130" customFormat="1" x14ac:dyDescent="0.25">
      <c r="B758" s="131" t="str">
        <f>IF(Tabla1[[#This Row],[Código_Actividad]]="","",CONCATENATE(Tabla1[[#This Row],[POA]],".",Tabla1[[#This Row],[SRS]],".",Tabla1[[#This Row],[AREA]],".",Tabla1[[#This Row],[TIPO]]))</f>
        <v/>
      </c>
      <c r="C758" s="131" t="str">
        <f>IF(Tabla1[[#This Row],[Código_Actividad]]="","",'[1]Formulario PPGR1'!#REF!)</f>
        <v/>
      </c>
      <c r="D758" s="131" t="str">
        <f>IF(Tabla1[[#This Row],[Código_Actividad]]="","",'[1]Formulario PPGR1'!#REF!)</f>
        <v/>
      </c>
      <c r="E758" s="131" t="str">
        <f>IF(Tabla1[[#This Row],[Código_Actividad]]="","",'[1]Formulario PPGR1'!#REF!)</f>
        <v/>
      </c>
      <c r="F758" s="131" t="str">
        <f>IF(Tabla1[[#This Row],[Código_Actividad]]="","",'[1]Formulario PPGR1'!#REF!)</f>
        <v/>
      </c>
      <c r="G758" s="132"/>
      <c r="H758" s="133" t="str">
        <f>IFERROR(VLOOKUP(Tabla1[[#This Row],[Código_Actividad]],'[1]Formulario PPGR2'!$H$8:$I$1048576,2,FALSE),"")</f>
        <v/>
      </c>
      <c r="I758" s="134" t="str">
        <f>IFERROR(VLOOKUP(Tabla1[[#This Row],[Código_Actividad]],[1]!Tabla2[[Código]:[Total de Acciones ]],15,FALSE),"")</f>
        <v/>
      </c>
      <c r="J758" s="148"/>
      <c r="K758" s="148" t="s">
        <v>757</v>
      </c>
      <c r="L758" s="148"/>
      <c r="M758" s="135" t="str">
        <f>IFERROR(VLOOKUP($L758,[6]Insumos!$C$2:$F$517,2,FALSE),"")</f>
        <v/>
      </c>
      <c r="N758" s="149"/>
      <c r="O758" s="137" t="str">
        <f>IFERROR(VLOOKUP($L758,[6]Insumos!$C$2:$F$517,3,FALSE),"")</f>
        <v/>
      </c>
      <c r="P758" s="138" t="e">
        <f>+Tabla1[[#This Row],[Precio Unitario]]*Tabla1[[#This Row],[Cantidad de Insumos]]</f>
        <v>#VALUE!</v>
      </c>
      <c r="Q758" s="137" t="str">
        <f>IFERROR(VLOOKUP($L758,[6]Insumos!$C$2:$F$517,4,FALSE),"")</f>
        <v/>
      </c>
      <c r="R758" s="135"/>
    </row>
    <row r="759" spans="2:18" s="130" customFormat="1" x14ac:dyDescent="0.25">
      <c r="B759" s="131" t="str">
        <f>IF(Tabla1[[#This Row],[Código_Actividad]]="","",CONCATENATE(Tabla1[[#This Row],[POA]],".",Tabla1[[#This Row],[SRS]],".",Tabla1[[#This Row],[AREA]],".",Tabla1[[#This Row],[TIPO]]))</f>
        <v/>
      </c>
      <c r="C759" s="131" t="str">
        <f>IF(Tabla1[[#This Row],[Código_Actividad]]="","",'[1]Formulario PPGR1'!#REF!)</f>
        <v/>
      </c>
      <c r="D759" s="131" t="str">
        <f>IF(Tabla1[[#This Row],[Código_Actividad]]="","",'[1]Formulario PPGR1'!#REF!)</f>
        <v/>
      </c>
      <c r="E759" s="131" t="str">
        <f>IF(Tabla1[[#This Row],[Código_Actividad]]="","",'[1]Formulario PPGR1'!#REF!)</f>
        <v/>
      </c>
      <c r="F759" s="131" t="str">
        <f>IF(Tabla1[[#This Row],[Código_Actividad]]="","",'[1]Formulario PPGR1'!#REF!)</f>
        <v/>
      </c>
      <c r="G759" s="132"/>
      <c r="H759" s="133" t="str">
        <f>IFERROR(VLOOKUP(Tabla1[[#This Row],[Código_Actividad]],'[1]Formulario PPGR2'!$H$8:$I$1048576,2,FALSE),"")</f>
        <v/>
      </c>
      <c r="I759" s="134" t="str">
        <f>IFERROR(VLOOKUP(Tabla1[[#This Row],[Código_Actividad]],[1]!Tabla2[[Código]:[Total de Acciones ]],15,FALSE),"")</f>
        <v/>
      </c>
      <c r="J759" s="148"/>
      <c r="K759" s="148" t="s">
        <v>759</v>
      </c>
      <c r="L759" s="148"/>
      <c r="M759" s="135" t="str">
        <f>IFERROR(VLOOKUP($L759,[6]Insumos!$C$2:$F$517,2,FALSE),"")</f>
        <v/>
      </c>
      <c r="N759" s="149"/>
      <c r="O759" s="137" t="str">
        <f>IFERROR(VLOOKUP($L759,[6]Insumos!$C$2:$F$517,3,FALSE),"")</f>
        <v/>
      </c>
      <c r="P759" s="138" t="e">
        <f>+Tabla1[[#This Row],[Precio Unitario]]*Tabla1[[#This Row],[Cantidad de Insumos]]</f>
        <v>#VALUE!</v>
      </c>
      <c r="Q759" s="137" t="str">
        <f>IFERROR(VLOOKUP($L759,[6]Insumos!$C$2:$F$517,4,FALSE),"")</f>
        <v/>
      </c>
      <c r="R759" s="135"/>
    </row>
    <row r="760" spans="2:18" s="130" customFormat="1" x14ac:dyDescent="0.25">
      <c r="B760" s="131" t="str">
        <f>IF(Tabla1[[#This Row],[Código_Actividad]]="","",CONCATENATE(Tabla1[[#This Row],[POA]],".",Tabla1[[#This Row],[SRS]],".",Tabla1[[#This Row],[AREA]],".",Tabla1[[#This Row],[TIPO]]))</f>
        <v/>
      </c>
      <c r="C760" s="131" t="str">
        <f>IF(Tabla1[[#This Row],[Código_Actividad]]="","",'[1]Formulario PPGR1'!#REF!)</f>
        <v/>
      </c>
      <c r="D760" s="131" t="str">
        <f>IF(Tabla1[[#This Row],[Código_Actividad]]="","",'[1]Formulario PPGR1'!#REF!)</f>
        <v/>
      </c>
      <c r="E760" s="131" t="str">
        <f>IF(Tabla1[[#This Row],[Código_Actividad]]="","",'[1]Formulario PPGR1'!#REF!)</f>
        <v/>
      </c>
      <c r="F760" s="131" t="str">
        <f>IF(Tabla1[[#This Row],[Código_Actividad]]="","",'[1]Formulario PPGR1'!#REF!)</f>
        <v/>
      </c>
      <c r="G760" s="132"/>
      <c r="H760" s="133" t="str">
        <f>IFERROR(VLOOKUP(Tabla1[[#This Row],[Código_Actividad]],'[1]Formulario PPGR2'!$H$8:$I$1048576,2,FALSE),"")</f>
        <v/>
      </c>
      <c r="I760" s="134" t="str">
        <f>IFERROR(VLOOKUP(Tabla1[[#This Row],[Código_Actividad]],[1]!Tabla2[[Código]:[Total de Acciones ]],15,FALSE),"")</f>
        <v/>
      </c>
      <c r="J760" s="133"/>
      <c r="K760" s="133"/>
      <c r="L760" s="133"/>
      <c r="M760" s="135" t="str">
        <f>IFERROR(VLOOKUP($L760,[6]Insumos!$C$2:$F$517,2,FALSE),"")</f>
        <v/>
      </c>
      <c r="N760" s="142"/>
      <c r="O760" s="137" t="str">
        <f>IFERROR(VLOOKUP($L760,[6]Insumos!$C$2:$F$517,3,FALSE),"")</f>
        <v/>
      </c>
      <c r="P760" s="138" t="e">
        <f>+Tabla1[[#This Row],[Precio Unitario]]*Tabla1[[#This Row],[Cantidad de Insumos]]</f>
        <v>#VALUE!</v>
      </c>
      <c r="Q760" s="137" t="str">
        <f>IFERROR(VLOOKUP($L760,[6]Insumos!$C$2:$F$517,4,FALSE),"")</f>
        <v/>
      </c>
      <c r="R760" s="135"/>
    </row>
    <row r="761" spans="2:18" s="130" customFormat="1" x14ac:dyDescent="0.25">
      <c r="B761" s="131" t="str">
        <f>IF(Tabla1[[#This Row],[Código_Actividad]]="","",CONCATENATE(Tabla1[[#This Row],[POA]],".",Tabla1[[#This Row],[SRS]],".",Tabla1[[#This Row],[AREA]],".",Tabla1[[#This Row],[TIPO]]))</f>
        <v/>
      </c>
      <c r="C761" s="131" t="str">
        <f>IF(Tabla1[[#This Row],[Código_Actividad]]="","",'[1]Formulario PPGR1'!#REF!)</f>
        <v/>
      </c>
      <c r="D761" s="131" t="str">
        <f>IF(Tabla1[[#This Row],[Código_Actividad]]="","",'[1]Formulario PPGR1'!#REF!)</f>
        <v/>
      </c>
      <c r="E761" s="131" t="str">
        <f>IF(Tabla1[[#This Row],[Código_Actividad]]="","",'[1]Formulario PPGR1'!#REF!)</f>
        <v/>
      </c>
      <c r="F761" s="131" t="str">
        <f>IF(Tabla1[[#This Row],[Código_Actividad]]="","",'[1]Formulario PPGR1'!#REF!)</f>
        <v/>
      </c>
      <c r="G761" s="132"/>
      <c r="H761" s="133" t="str">
        <f>IFERROR(VLOOKUP(Tabla1[[#This Row],[Código_Actividad]],'[1]Formulario PPGR2'!$H$8:$I$1048576,2,FALSE),"")</f>
        <v/>
      </c>
      <c r="I761" s="134" t="str">
        <f>IFERROR(VLOOKUP(Tabla1[[#This Row],[Código_Actividad]],[1]!Tabla2[[Código]:[Total de Acciones ]],15,FALSE),"")</f>
        <v/>
      </c>
      <c r="J761" s="133"/>
      <c r="K761" s="133" t="str">
        <f>IFERROR(VLOOKUP($J761,[7]LSIns!$B$5:$C$45,2,FALSE),"")</f>
        <v/>
      </c>
      <c r="L761" s="133"/>
      <c r="M761" s="135" t="str">
        <f>IFERROR(VLOOKUP($L761,[6]Insumos!$C$2:$F$517,2,FALSE),"")</f>
        <v/>
      </c>
      <c r="N761" s="142"/>
      <c r="O761" s="137" t="str">
        <f>IFERROR(VLOOKUP($L761,[6]Insumos!$C$2:$F$517,3,FALSE),"")</f>
        <v/>
      </c>
      <c r="P761" s="138" t="e">
        <f>+Tabla1[[#This Row],[Precio Unitario]]*Tabla1[[#This Row],[Cantidad de Insumos]]</f>
        <v>#VALUE!</v>
      </c>
      <c r="Q761" s="137" t="str">
        <f>IFERROR(VLOOKUP($L761,[6]Insumos!$C$2:$F$517,4,FALSE),"")</f>
        <v/>
      </c>
      <c r="R761" s="135"/>
    </row>
    <row r="762" spans="2:18" s="130" customFormat="1" x14ac:dyDescent="0.25">
      <c r="B762" s="131" t="str">
        <f>IF(Tabla1[[#This Row],[Código_Actividad]]="","",CONCATENATE(Tabla1[[#This Row],[POA]],".",Tabla1[[#This Row],[SRS]],".",Tabla1[[#This Row],[AREA]],".",Tabla1[[#This Row],[TIPO]]))</f>
        <v/>
      </c>
      <c r="C762" s="131" t="str">
        <f>IF(Tabla1[[#This Row],[Código_Actividad]]="","",'[1]Formulario PPGR1'!#REF!)</f>
        <v/>
      </c>
      <c r="D762" s="131" t="str">
        <f>IF(Tabla1[[#This Row],[Código_Actividad]]="","",'[1]Formulario PPGR1'!#REF!)</f>
        <v/>
      </c>
      <c r="E762" s="131" t="str">
        <f>IF(Tabla1[[#This Row],[Código_Actividad]]="","",'[1]Formulario PPGR1'!#REF!)</f>
        <v/>
      </c>
      <c r="F762" s="131" t="str">
        <f>IF(Tabla1[[#This Row],[Código_Actividad]]="","",'[1]Formulario PPGR1'!#REF!)</f>
        <v/>
      </c>
      <c r="G762" s="132"/>
      <c r="H762" s="133" t="str">
        <f>IFERROR(VLOOKUP(Tabla1[[#This Row],[Código_Actividad]],'[1]Formulario PPGR2'!$H$8:$I$1048576,2,FALSE),"")</f>
        <v/>
      </c>
      <c r="I762" s="134" t="str">
        <f>IFERROR(VLOOKUP(Tabla1[[#This Row],[Código_Actividad]],[1]!Tabla2[[Código]:[Total de Acciones ]],15,FALSE),"")</f>
        <v/>
      </c>
      <c r="J762" s="148"/>
      <c r="K762" s="148" t="s">
        <v>759</v>
      </c>
      <c r="L762" s="148"/>
      <c r="M762" s="135" t="str">
        <f>IFERROR(VLOOKUP($L762,[6]Insumos!$C$2:$F$517,2,FALSE),"")</f>
        <v/>
      </c>
      <c r="N762" s="149"/>
      <c r="O762" s="137" t="str">
        <f>IFERROR(VLOOKUP($L762,[6]Insumos!$C$2:$F$517,3,FALSE),"")</f>
        <v/>
      </c>
      <c r="P762" s="138" t="e">
        <f>+Tabla1[[#This Row],[Precio Unitario]]*Tabla1[[#This Row],[Cantidad de Insumos]]</f>
        <v>#VALUE!</v>
      </c>
      <c r="Q762" s="137" t="str">
        <f>IFERROR(VLOOKUP($L762,[6]Insumos!$C$2:$F$517,4,FALSE),"")</f>
        <v/>
      </c>
      <c r="R762" s="135"/>
    </row>
    <row r="763" spans="2:18" s="130" customFormat="1" x14ac:dyDescent="0.25">
      <c r="B763" s="131" t="str">
        <f>IF(Tabla1[[#This Row],[Código_Actividad]]="","",CONCATENATE(Tabla1[[#This Row],[POA]],".",Tabla1[[#This Row],[SRS]],".",Tabla1[[#This Row],[AREA]],".",Tabla1[[#This Row],[TIPO]]))</f>
        <v/>
      </c>
      <c r="C763" s="131" t="str">
        <f>IF(Tabla1[[#This Row],[Código_Actividad]]="","",'[1]Formulario PPGR1'!#REF!)</f>
        <v/>
      </c>
      <c r="D763" s="131" t="str">
        <f>IF(Tabla1[[#This Row],[Código_Actividad]]="","",'[1]Formulario PPGR1'!#REF!)</f>
        <v/>
      </c>
      <c r="E763" s="131" t="str">
        <f>IF(Tabla1[[#This Row],[Código_Actividad]]="","",'[1]Formulario PPGR1'!#REF!)</f>
        <v/>
      </c>
      <c r="F763" s="131" t="str">
        <f>IF(Tabla1[[#This Row],[Código_Actividad]]="","",'[1]Formulario PPGR1'!#REF!)</f>
        <v/>
      </c>
      <c r="G763" s="132"/>
      <c r="H763" s="133" t="str">
        <f>IFERROR(VLOOKUP(Tabla1[[#This Row],[Código_Actividad]],'[1]Formulario PPGR2'!$H$8:$I$1048576,2,FALSE),"")</f>
        <v/>
      </c>
      <c r="I763" s="134" t="str">
        <f>IFERROR(VLOOKUP(Tabla1[[#This Row],[Código_Actividad]],[1]!Tabla2[[Código]:[Total de Acciones ]],15,FALSE),"")</f>
        <v/>
      </c>
      <c r="J763" s="148"/>
      <c r="K763" s="148" t="s">
        <v>759</v>
      </c>
      <c r="L763" s="148"/>
      <c r="M763" s="135" t="str">
        <f>IFERROR(VLOOKUP($L763,[6]Insumos!$C$2:$F$517,2,FALSE),"")</f>
        <v/>
      </c>
      <c r="N763" s="149"/>
      <c r="O763" s="137" t="str">
        <f>IFERROR(VLOOKUP($L763,[6]Insumos!$C$2:$F$517,3,FALSE),"")</f>
        <v/>
      </c>
      <c r="P763" s="138" t="e">
        <f>+Tabla1[[#This Row],[Precio Unitario]]*Tabla1[[#This Row],[Cantidad de Insumos]]</f>
        <v>#VALUE!</v>
      </c>
      <c r="Q763" s="137" t="str">
        <f>IFERROR(VLOOKUP($L763,[6]Insumos!$C$2:$F$517,4,FALSE),"")</f>
        <v/>
      </c>
      <c r="R763" s="135"/>
    </row>
    <row r="764" spans="2:18" s="130" customFormat="1" x14ac:dyDescent="0.25">
      <c r="B764" s="131" t="str">
        <f>IF(Tabla1[[#This Row],[Código_Actividad]]="","",CONCATENATE(Tabla1[[#This Row],[POA]],".",Tabla1[[#This Row],[SRS]],".",Tabla1[[#This Row],[AREA]],".",Tabla1[[#This Row],[TIPO]]))</f>
        <v/>
      </c>
      <c r="C764" s="131" t="str">
        <f>IF(Tabla1[[#This Row],[Código_Actividad]]="","",'[1]Formulario PPGR1'!#REF!)</f>
        <v/>
      </c>
      <c r="D764" s="131" t="str">
        <f>IF(Tabla1[[#This Row],[Código_Actividad]]="","",'[1]Formulario PPGR1'!#REF!)</f>
        <v/>
      </c>
      <c r="E764" s="131" t="str">
        <f>IF(Tabla1[[#This Row],[Código_Actividad]]="","",'[1]Formulario PPGR1'!#REF!)</f>
        <v/>
      </c>
      <c r="F764" s="131" t="str">
        <f>IF(Tabla1[[#This Row],[Código_Actividad]]="","",'[1]Formulario PPGR1'!#REF!)</f>
        <v/>
      </c>
      <c r="G764" s="132"/>
      <c r="H764" s="133" t="str">
        <f>IFERROR(VLOOKUP(Tabla1[[#This Row],[Código_Actividad]],'[1]Formulario PPGR2'!$H$8:$I$1048576,2,FALSE),"")</f>
        <v/>
      </c>
      <c r="I764" s="134" t="str">
        <f>IFERROR(VLOOKUP(Tabla1[[#This Row],[Código_Actividad]],[1]!Tabla2[[Código]:[Total de Acciones ]],15,FALSE),"")</f>
        <v/>
      </c>
      <c r="J764" s="131"/>
      <c r="K764" s="131" t="str">
        <f>IFERROR(VLOOKUP($J764,[8]LSIns!$B$5:$C$45,2,FALSE),"")</f>
        <v/>
      </c>
      <c r="L764" s="133"/>
      <c r="M764" s="135" t="str">
        <f>IFERROR(VLOOKUP($L764,[6]Insumos!$C$2:$F$517,2,FALSE),"")</f>
        <v/>
      </c>
      <c r="N764" s="142"/>
      <c r="O764" s="137" t="str">
        <f>IFERROR(VLOOKUP($L764,[6]Insumos!$C$2:$F$517,3,FALSE),"")</f>
        <v/>
      </c>
      <c r="P764" s="138" t="e">
        <f>+Tabla1[[#This Row],[Precio Unitario]]*Tabla1[[#This Row],[Cantidad de Insumos]]</f>
        <v>#VALUE!</v>
      </c>
      <c r="Q764" s="137" t="str">
        <f>IFERROR(VLOOKUP($L764,[6]Insumos!$C$2:$F$517,4,FALSE),"")</f>
        <v/>
      </c>
      <c r="R764" s="135"/>
    </row>
    <row r="765" spans="2:18" s="130" customFormat="1" x14ac:dyDescent="0.25">
      <c r="B765" s="131" t="str">
        <f>IF(Tabla1[[#This Row],[Código_Actividad]]="","",CONCATENATE(Tabla1[[#This Row],[POA]],".",Tabla1[[#This Row],[SRS]],".",Tabla1[[#This Row],[AREA]],".",Tabla1[[#This Row],[TIPO]]))</f>
        <v/>
      </c>
      <c r="C765" s="131" t="str">
        <f>IF(Tabla1[[#This Row],[Código_Actividad]]="","",'[1]Formulario PPGR1'!#REF!)</f>
        <v/>
      </c>
      <c r="D765" s="131" t="str">
        <f>IF(Tabla1[[#This Row],[Código_Actividad]]="","",'[1]Formulario PPGR1'!#REF!)</f>
        <v/>
      </c>
      <c r="E765" s="131" t="str">
        <f>IF(Tabla1[[#This Row],[Código_Actividad]]="","",'[1]Formulario PPGR1'!#REF!)</f>
        <v/>
      </c>
      <c r="F765" s="131" t="str">
        <f>IF(Tabla1[[#This Row],[Código_Actividad]]="","",'[1]Formulario PPGR1'!#REF!)</f>
        <v/>
      </c>
      <c r="G765" s="132"/>
      <c r="H765" s="133" t="str">
        <f>IFERROR(VLOOKUP(Tabla1[[#This Row],[Código_Actividad]],'[1]Formulario PPGR2'!$H$8:$I$1048576,2,FALSE),"")</f>
        <v/>
      </c>
      <c r="I765" s="134" t="str">
        <f>IFERROR(VLOOKUP(Tabla1[[#This Row],[Código_Actividad]],[1]!Tabla2[[Código]:[Total de Acciones ]],15,FALSE),"")</f>
        <v/>
      </c>
      <c r="J765" s="131"/>
      <c r="K765" s="131" t="str">
        <f>IFERROR(VLOOKUP($J765,[8]LSIns!$B$5:$C$45,2,FALSE),"")</f>
        <v/>
      </c>
      <c r="L765" s="133"/>
      <c r="M765" s="135" t="str">
        <f>IFERROR(VLOOKUP($L765,[6]Insumos!$C$2:$F$517,2,FALSE),"")</f>
        <v/>
      </c>
      <c r="N765" s="142"/>
      <c r="O765" s="137" t="str">
        <f>IFERROR(VLOOKUP($L765,[6]Insumos!$C$2:$F$517,3,FALSE),"")</f>
        <v/>
      </c>
      <c r="P765" s="138" t="e">
        <f>+Tabla1[[#This Row],[Precio Unitario]]*Tabla1[[#This Row],[Cantidad de Insumos]]</f>
        <v>#VALUE!</v>
      </c>
      <c r="Q765" s="137" t="str">
        <f>IFERROR(VLOOKUP($L765,[6]Insumos!$C$2:$F$517,4,FALSE),"")</f>
        <v/>
      </c>
      <c r="R765" s="135"/>
    </row>
    <row r="766" spans="2:18" s="130" customFormat="1" x14ac:dyDescent="0.25">
      <c r="B766" s="131" t="str">
        <f>IF(Tabla1[[#This Row],[Código_Actividad]]="","",CONCATENATE(Tabla1[[#This Row],[POA]],".",Tabla1[[#This Row],[SRS]],".",Tabla1[[#This Row],[AREA]],".",Tabla1[[#This Row],[TIPO]]))</f>
        <v/>
      </c>
      <c r="C766" s="131" t="str">
        <f>IF(Tabla1[[#This Row],[Código_Actividad]]="","",'[1]Formulario PPGR1'!#REF!)</f>
        <v/>
      </c>
      <c r="D766" s="131" t="str">
        <f>IF(Tabla1[[#This Row],[Código_Actividad]]="","",'[1]Formulario PPGR1'!#REF!)</f>
        <v/>
      </c>
      <c r="E766" s="131" t="str">
        <f>IF(Tabla1[[#This Row],[Código_Actividad]]="","",'[1]Formulario PPGR1'!#REF!)</f>
        <v/>
      </c>
      <c r="F766" s="131" t="str">
        <f>IF(Tabla1[[#This Row],[Código_Actividad]]="","",'[1]Formulario PPGR1'!#REF!)</f>
        <v/>
      </c>
      <c r="G766" s="132"/>
      <c r="H766" s="133" t="str">
        <f>IFERROR(VLOOKUP(Tabla1[[#This Row],[Código_Actividad]],'[1]Formulario PPGR2'!$H$8:$I$1048576,2,FALSE),"")</f>
        <v/>
      </c>
      <c r="I766" s="134" t="str">
        <f>IFERROR(VLOOKUP(Tabla1[[#This Row],[Código_Actividad]],[1]!Tabla2[[Código]:[Total de Acciones ]],15,FALSE),"")</f>
        <v/>
      </c>
      <c r="J766" s="131"/>
      <c r="K766" s="131" t="str">
        <f>IFERROR(VLOOKUP($J766,[8]LSIns!$B$5:$C$45,2,FALSE),"")</f>
        <v/>
      </c>
      <c r="L766" s="133"/>
      <c r="M766" s="135" t="str">
        <f>IFERROR(VLOOKUP($L766,[6]Insumos!$C$2:$F$517,2,FALSE),"")</f>
        <v/>
      </c>
      <c r="N766" s="142"/>
      <c r="O766" s="137" t="str">
        <f>IFERROR(VLOOKUP($L766,[6]Insumos!$C$2:$F$517,3,FALSE),"")</f>
        <v/>
      </c>
      <c r="P766" s="138" t="e">
        <f>+Tabla1[[#This Row],[Precio Unitario]]*Tabla1[[#This Row],[Cantidad de Insumos]]</f>
        <v>#VALUE!</v>
      </c>
      <c r="Q766" s="137" t="str">
        <f>IFERROR(VLOOKUP($L766,[6]Insumos!$C$2:$F$517,4,FALSE),"")</f>
        <v/>
      </c>
      <c r="R766" s="135"/>
    </row>
    <row r="767" spans="2:18" s="130" customFormat="1" x14ac:dyDescent="0.25">
      <c r="B767" s="131" t="str">
        <f>IF(Tabla1[[#This Row],[Código_Actividad]]="","",CONCATENATE(Tabla1[[#This Row],[POA]],".",Tabla1[[#This Row],[SRS]],".",Tabla1[[#This Row],[AREA]],".",Tabla1[[#This Row],[TIPO]]))</f>
        <v/>
      </c>
      <c r="C767" s="131" t="str">
        <f>IF(Tabla1[[#This Row],[Código_Actividad]]="","",'[1]Formulario PPGR1'!#REF!)</f>
        <v/>
      </c>
      <c r="D767" s="131" t="str">
        <f>IF(Tabla1[[#This Row],[Código_Actividad]]="","",'[1]Formulario PPGR1'!#REF!)</f>
        <v/>
      </c>
      <c r="E767" s="131" t="str">
        <f>IF(Tabla1[[#This Row],[Código_Actividad]]="","",'[1]Formulario PPGR1'!#REF!)</f>
        <v/>
      </c>
      <c r="F767" s="131" t="str">
        <f>IF(Tabla1[[#This Row],[Código_Actividad]]="","",'[1]Formulario PPGR1'!#REF!)</f>
        <v/>
      </c>
      <c r="G767" s="132"/>
      <c r="H767" s="133" t="str">
        <f>IFERROR(VLOOKUP(Tabla1[[#This Row],[Código_Actividad]],'[1]Formulario PPGR2'!$H$8:$I$1048576,2,FALSE),"")</f>
        <v/>
      </c>
      <c r="I767" s="134" t="str">
        <f>IFERROR(VLOOKUP(Tabla1[[#This Row],[Código_Actividad]],[1]!Tabla2[[Código]:[Total de Acciones ]],15,FALSE),"")</f>
        <v/>
      </c>
      <c r="J767" s="131"/>
      <c r="K767" s="131" t="str">
        <f>IFERROR(VLOOKUP($J767,[8]LSIns!$B$5:$C$45,2,FALSE),"")</f>
        <v/>
      </c>
      <c r="L767" s="133"/>
      <c r="M767" s="135" t="str">
        <f>IFERROR(VLOOKUP($L767,[6]Insumos!$C$2:$F$517,2,FALSE),"")</f>
        <v/>
      </c>
      <c r="N767" s="142"/>
      <c r="O767" s="137" t="str">
        <f>IFERROR(VLOOKUP($L767,[6]Insumos!$C$2:$F$517,3,FALSE),"")</f>
        <v/>
      </c>
      <c r="P767" s="138" t="e">
        <f>+Tabla1[[#This Row],[Precio Unitario]]*Tabla1[[#This Row],[Cantidad de Insumos]]</f>
        <v>#VALUE!</v>
      </c>
      <c r="Q767" s="137" t="str">
        <f>IFERROR(VLOOKUP($L767,[6]Insumos!$C$2:$F$517,4,FALSE),"")</f>
        <v/>
      </c>
      <c r="R767" s="135"/>
    </row>
    <row r="768" spans="2:18" s="130" customFormat="1" x14ac:dyDescent="0.25">
      <c r="B768" s="131" t="str">
        <f>IF(Tabla1[[#This Row],[Código_Actividad]]="","",CONCATENATE(Tabla1[[#This Row],[POA]],".",Tabla1[[#This Row],[SRS]],".",Tabla1[[#This Row],[AREA]],".",Tabla1[[#This Row],[TIPO]]))</f>
        <v/>
      </c>
      <c r="C768" s="131" t="str">
        <f>IF(Tabla1[[#This Row],[Código_Actividad]]="","",'[1]Formulario PPGR1'!#REF!)</f>
        <v/>
      </c>
      <c r="D768" s="131" t="str">
        <f>IF(Tabla1[[#This Row],[Código_Actividad]]="","",'[1]Formulario PPGR1'!#REF!)</f>
        <v/>
      </c>
      <c r="E768" s="131" t="str">
        <f>IF(Tabla1[[#This Row],[Código_Actividad]]="","",'[1]Formulario PPGR1'!#REF!)</f>
        <v/>
      </c>
      <c r="F768" s="131" t="str">
        <f>IF(Tabla1[[#This Row],[Código_Actividad]]="","",'[1]Formulario PPGR1'!#REF!)</f>
        <v/>
      </c>
      <c r="G768" s="132"/>
      <c r="H768" s="133" t="str">
        <f>IFERROR(VLOOKUP(Tabla1[[#This Row],[Código_Actividad]],'[1]Formulario PPGR2'!$H$8:$I$1048576,2,FALSE),"")</f>
        <v/>
      </c>
      <c r="I768" s="134" t="str">
        <f>IFERROR(VLOOKUP(Tabla1[[#This Row],[Código_Actividad]],[1]!Tabla2[[Código]:[Total de Acciones ]],15,FALSE),"")</f>
        <v/>
      </c>
      <c r="J768" s="131"/>
      <c r="K768" s="131" t="str">
        <f>IFERROR(VLOOKUP($J768,[8]LSIns!$B$5:$C$45,2,FALSE),"")</f>
        <v/>
      </c>
      <c r="L768" s="133"/>
      <c r="M768" s="135" t="str">
        <f>IFERROR(VLOOKUP($L768,[6]Insumos!$C$2:$F$517,2,FALSE),"")</f>
        <v/>
      </c>
      <c r="N768" s="142"/>
      <c r="O768" s="137" t="str">
        <f>IFERROR(VLOOKUP($L768,[6]Insumos!$C$2:$F$517,3,FALSE),"")</f>
        <v/>
      </c>
      <c r="P768" s="138" t="e">
        <f>+Tabla1[[#This Row],[Precio Unitario]]*Tabla1[[#This Row],[Cantidad de Insumos]]</f>
        <v>#VALUE!</v>
      </c>
      <c r="Q768" s="137" t="str">
        <f>IFERROR(VLOOKUP($L768,[6]Insumos!$C$2:$F$517,4,FALSE),"")</f>
        <v/>
      </c>
      <c r="R768" s="135"/>
    </row>
    <row r="769" spans="2:18" s="130" customFormat="1" x14ac:dyDescent="0.25">
      <c r="B769" s="131" t="str">
        <f>IF(Tabla1[[#This Row],[Código_Actividad]]="","",CONCATENATE(Tabla1[[#This Row],[POA]],".",Tabla1[[#This Row],[SRS]],".",Tabla1[[#This Row],[AREA]],".",Tabla1[[#This Row],[TIPO]]))</f>
        <v/>
      </c>
      <c r="C769" s="131" t="str">
        <f>IF(Tabla1[[#This Row],[Código_Actividad]]="","",'[1]Formulario PPGR1'!#REF!)</f>
        <v/>
      </c>
      <c r="D769" s="131" t="str">
        <f>IF(Tabla1[[#This Row],[Código_Actividad]]="","",'[1]Formulario PPGR1'!#REF!)</f>
        <v/>
      </c>
      <c r="E769" s="131" t="str">
        <f>IF(Tabla1[[#This Row],[Código_Actividad]]="","",'[1]Formulario PPGR1'!#REF!)</f>
        <v/>
      </c>
      <c r="F769" s="131" t="str">
        <f>IF(Tabla1[[#This Row],[Código_Actividad]]="","",'[1]Formulario PPGR1'!#REF!)</f>
        <v/>
      </c>
      <c r="G769" s="132"/>
      <c r="H769" s="133" t="str">
        <f>IFERROR(VLOOKUP(Tabla1[[#This Row],[Código_Actividad]],'[1]Formulario PPGR2'!$H$8:$I$1048576,2,FALSE),"")</f>
        <v/>
      </c>
      <c r="I769" s="134" t="str">
        <f>IFERROR(VLOOKUP(Tabla1[[#This Row],[Código_Actividad]],[1]!Tabla2[[Código]:[Total de Acciones ]],15,FALSE),"")</f>
        <v/>
      </c>
      <c r="J769" s="131"/>
      <c r="K769" s="131" t="str">
        <f>IFERROR(VLOOKUP($J769,[8]LSIns!$B$5:$C$45,2,FALSE),"")</f>
        <v/>
      </c>
      <c r="L769" s="133"/>
      <c r="M769" s="135" t="str">
        <f>IFERROR(VLOOKUP($L769,[6]Insumos!$C$2:$F$517,2,FALSE),"")</f>
        <v/>
      </c>
      <c r="N769" s="142"/>
      <c r="O769" s="137" t="str">
        <f>IFERROR(VLOOKUP($L769,[6]Insumos!$C$2:$F$517,3,FALSE),"")</f>
        <v/>
      </c>
      <c r="P769" s="138" t="e">
        <f>+Tabla1[[#This Row],[Precio Unitario]]*Tabla1[[#This Row],[Cantidad de Insumos]]</f>
        <v>#VALUE!</v>
      </c>
      <c r="Q769" s="137" t="str">
        <f>IFERROR(VLOOKUP($L769,[6]Insumos!$C$2:$F$517,4,FALSE),"")</f>
        <v/>
      </c>
      <c r="R769" s="135"/>
    </row>
    <row r="770" spans="2:18" s="130" customFormat="1" x14ac:dyDescent="0.25">
      <c r="B770" s="131" t="str">
        <f>IF(Tabla1[[#This Row],[Código_Actividad]]="","",CONCATENATE(Tabla1[[#This Row],[POA]],".",Tabla1[[#This Row],[SRS]],".",Tabla1[[#This Row],[AREA]],".",Tabla1[[#This Row],[TIPO]]))</f>
        <v/>
      </c>
      <c r="C770" s="131" t="str">
        <f>IF(Tabla1[[#This Row],[Código_Actividad]]="","",'[1]Formulario PPGR1'!#REF!)</f>
        <v/>
      </c>
      <c r="D770" s="131" t="str">
        <f>IF(Tabla1[[#This Row],[Código_Actividad]]="","",'[1]Formulario PPGR1'!#REF!)</f>
        <v/>
      </c>
      <c r="E770" s="131" t="str">
        <f>IF(Tabla1[[#This Row],[Código_Actividad]]="","",'[1]Formulario PPGR1'!#REF!)</f>
        <v/>
      </c>
      <c r="F770" s="131" t="str">
        <f>IF(Tabla1[[#This Row],[Código_Actividad]]="","",'[1]Formulario PPGR1'!#REF!)</f>
        <v/>
      </c>
      <c r="G770" s="132"/>
      <c r="H770" s="133" t="str">
        <f>IFERROR(VLOOKUP(Tabla1[[#This Row],[Código_Actividad]],'[1]Formulario PPGR2'!$H$8:$I$1048576,2,FALSE),"")</f>
        <v/>
      </c>
      <c r="I770" s="134" t="str">
        <f>IFERROR(VLOOKUP(Tabla1[[#This Row],[Código_Actividad]],[1]!Tabla2[[Código]:[Total de Acciones ]],15,FALSE),"")</f>
        <v/>
      </c>
      <c r="J770" s="131"/>
      <c r="K770" s="131" t="str">
        <f>IFERROR(VLOOKUP($J770,[8]LSIns!$B$5:$C$45,2,FALSE),"")</f>
        <v/>
      </c>
      <c r="L770" s="133"/>
      <c r="M770" s="135" t="str">
        <f>IFERROR(VLOOKUP($L770,[6]Insumos!$C$2:$F$517,2,FALSE),"")</f>
        <v/>
      </c>
      <c r="N770" s="142"/>
      <c r="O770" s="137" t="str">
        <f>IFERROR(VLOOKUP($L770,[6]Insumos!$C$2:$F$517,3,FALSE),"")</f>
        <v/>
      </c>
      <c r="P770" s="138" t="e">
        <f>+Tabla1[[#This Row],[Precio Unitario]]*Tabla1[[#This Row],[Cantidad de Insumos]]</f>
        <v>#VALUE!</v>
      </c>
      <c r="Q770" s="137" t="str">
        <f>IFERROR(VLOOKUP($L770,[6]Insumos!$C$2:$F$517,4,FALSE),"")</f>
        <v/>
      </c>
      <c r="R770" s="135"/>
    </row>
    <row r="771" spans="2:18" s="130" customFormat="1" x14ac:dyDescent="0.25">
      <c r="B771" s="131" t="str">
        <f>IF(Tabla1[[#This Row],[Código_Actividad]]="","",CONCATENATE(Tabla1[[#This Row],[POA]],".",Tabla1[[#This Row],[SRS]],".",Tabla1[[#This Row],[AREA]],".",Tabla1[[#This Row],[TIPO]]))</f>
        <v/>
      </c>
      <c r="C771" s="131" t="str">
        <f>IF(Tabla1[[#This Row],[Código_Actividad]]="","",'[1]Formulario PPGR1'!#REF!)</f>
        <v/>
      </c>
      <c r="D771" s="131" t="str">
        <f>IF(Tabla1[[#This Row],[Código_Actividad]]="","",'[1]Formulario PPGR1'!#REF!)</f>
        <v/>
      </c>
      <c r="E771" s="131" t="str">
        <f>IF(Tabla1[[#This Row],[Código_Actividad]]="","",'[1]Formulario PPGR1'!#REF!)</f>
        <v/>
      </c>
      <c r="F771" s="131" t="str">
        <f>IF(Tabla1[[#This Row],[Código_Actividad]]="","",'[1]Formulario PPGR1'!#REF!)</f>
        <v/>
      </c>
      <c r="G771" s="132"/>
      <c r="H771" s="133" t="str">
        <f>IFERROR(VLOOKUP(Tabla1[[#This Row],[Código_Actividad]],'[1]Formulario PPGR2'!$H$8:$I$1048576,2,FALSE),"")</f>
        <v/>
      </c>
      <c r="I771" s="134" t="str">
        <f>IFERROR(VLOOKUP(Tabla1[[#This Row],[Código_Actividad]],[1]!Tabla2[[Código]:[Total de Acciones ]],15,FALSE),"")</f>
        <v/>
      </c>
      <c r="J771" s="131"/>
      <c r="K771" s="131" t="str">
        <f>IFERROR(VLOOKUP($J771,[8]LSIns!$B$5:$C$45,2,FALSE),"")</f>
        <v/>
      </c>
      <c r="L771" s="133"/>
      <c r="M771" s="135" t="str">
        <f>IFERROR(VLOOKUP($L771,[6]Insumos!$C$2:$F$517,2,FALSE),"")</f>
        <v/>
      </c>
      <c r="N771" s="142"/>
      <c r="O771" s="137" t="str">
        <f>IFERROR(VLOOKUP($L771,[6]Insumos!$C$2:$F$517,3,FALSE),"")</f>
        <v/>
      </c>
      <c r="P771" s="138" t="e">
        <f>+Tabla1[[#This Row],[Precio Unitario]]*Tabla1[[#This Row],[Cantidad de Insumos]]</f>
        <v>#VALUE!</v>
      </c>
      <c r="Q771" s="137" t="str">
        <f>IFERROR(VLOOKUP($L771,[6]Insumos!$C$2:$F$517,4,FALSE),"")</f>
        <v/>
      </c>
      <c r="R771" s="135"/>
    </row>
    <row r="772" spans="2:18" s="130" customFormat="1" x14ac:dyDescent="0.25">
      <c r="B772" s="131" t="str">
        <f>IF(Tabla1[[#This Row],[Código_Actividad]]="","",CONCATENATE(Tabla1[[#This Row],[POA]],".",Tabla1[[#This Row],[SRS]],".",Tabla1[[#This Row],[AREA]],".",Tabla1[[#This Row],[TIPO]]))</f>
        <v/>
      </c>
      <c r="C772" s="131" t="str">
        <f>IF(Tabla1[[#This Row],[Código_Actividad]]="","",'[1]Formulario PPGR1'!#REF!)</f>
        <v/>
      </c>
      <c r="D772" s="131" t="str">
        <f>IF(Tabla1[[#This Row],[Código_Actividad]]="","",'[1]Formulario PPGR1'!#REF!)</f>
        <v/>
      </c>
      <c r="E772" s="131" t="str">
        <f>IF(Tabla1[[#This Row],[Código_Actividad]]="","",'[1]Formulario PPGR1'!#REF!)</f>
        <v/>
      </c>
      <c r="F772" s="131" t="str">
        <f>IF(Tabla1[[#This Row],[Código_Actividad]]="","",'[1]Formulario PPGR1'!#REF!)</f>
        <v/>
      </c>
      <c r="G772" s="132"/>
      <c r="H772" s="133" t="str">
        <f>IFERROR(VLOOKUP(Tabla1[[#This Row],[Código_Actividad]],'[1]Formulario PPGR2'!$H$8:$I$1048576,2,FALSE),"")</f>
        <v/>
      </c>
      <c r="I772" s="134" t="str">
        <f>IFERROR(VLOOKUP(Tabla1[[#This Row],[Código_Actividad]],[1]!Tabla2[[Código]:[Total de Acciones ]],15,FALSE),"")</f>
        <v/>
      </c>
      <c r="J772" s="131"/>
      <c r="K772" s="131" t="str">
        <f>IFERROR(VLOOKUP($J772,[8]LSIns!$B$5:$C$45,2,FALSE),"")</f>
        <v/>
      </c>
      <c r="L772" s="133"/>
      <c r="M772" s="135" t="str">
        <f>IFERROR(VLOOKUP($L772,[6]Insumos!$C$2:$F$517,2,FALSE),"")</f>
        <v/>
      </c>
      <c r="N772" s="142"/>
      <c r="O772" s="137" t="str">
        <f>IFERROR(VLOOKUP($L772,[6]Insumos!$C$2:$F$517,3,FALSE),"")</f>
        <v/>
      </c>
      <c r="P772" s="138" t="e">
        <f>+Tabla1[[#This Row],[Precio Unitario]]*Tabla1[[#This Row],[Cantidad de Insumos]]</f>
        <v>#VALUE!</v>
      </c>
      <c r="Q772" s="137" t="str">
        <f>IFERROR(VLOOKUP($L772,[6]Insumos!$C$2:$F$517,4,FALSE),"")</f>
        <v/>
      </c>
      <c r="R772" s="135"/>
    </row>
    <row r="773" spans="2:18" s="130" customFormat="1" x14ac:dyDescent="0.25">
      <c r="B773" s="131" t="str">
        <f>IF(Tabla1[[#This Row],[Código_Actividad]]="","",CONCATENATE(Tabla1[[#This Row],[POA]],".",Tabla1[[#This Row],[SRS]],".",Tabla1[[#This Row],[AREA]],".",Tabla1[[#This Row],[TIPO]]))</f>
        <v/>
      </c>
      <c r="C773" s="131" t="str">
        <f>IF(Tabla1[[#This Row],[Código_Actividad]]="","",'[1]Formulario PPGR1'!#REF!)</f>
        <v/>
      </c>
      <c r="D773" s="131" t="str">
        <f>IF(Tabla1[[#This Row],[Código_Actividad]]="","",'[1]Formulario PPGR1'!#REF!)</f>
        <v/>
      </c>
      <c r="E773" s="131" t="str">
        <f>IF(Tabla1[[#This Row],[Código_Actividad]]="","",'[1]Formulario PPGR1'!#REF!)</f>
        <v/>
      </c>
      <c r="F773" s="131" t="str">
        <f>IF(Tabla1[[#This Row],[Código_Actividad]]="","",'[1]Formulario PPGR1'!#REF!)</f>
        <v/>
      </c>
      <c r="G773" s="132"/>
      <c r="H773" s="133" t="str">
        <f>IFERROR(VLOOKUP(Tabla1[[#This Row],[Código_Actividad]],'[1]Formulario PPGR2'!$H$8:$I$1048576,2,FALSE),"")</f>
        <v/>
      </c>
      <c r="I773" s="134" t="str">
        <f>IFERROR(VLOOKUP(Tabla1[[#This Row],[Código_Actividad]],[1]!Tabla2[[Código]:[Total de Acciones ]],15,FALSE),"")</f>
        <v/>
      </c>
      <c r="J773" s="131"/>
      <c r="K773" s="131" t="str">
        <f>IFERROR(VLOOKUP($J773,[8]LSIns!$B$5:$C$45,2,FALSE),"")</f>
        <v/>
      </c>
      <c r="L773" s="133"/>
      <c r="M773" s="135" t="str">
        <f>IFERROR(VLOOKUP($L773,[6]Insumos!$C$2:$F$517,2,FALSE),"")</f>
        <v/>
      </c>
      <c r="N773" s="142"/>
      <c r="O773" s="137" t="str">
        <f>IFERROR(VLOOKUP($L773,[6]Insumos!$C$2:$F$517,3,FALSE),"")</f>
        <v/>
      </c>
      <c r="P773" s="138" t="e">
        <f>+Tabla1[[#This Row],[Precio Unitario]]*Tabla1[[#This Row],[Cantidad de Insumos]]</f>
        <v>#VALUE!</v>
      </c>
      <c r="Q773" s="137" t="str">
        <f>IFERROR(VLOOKUP($L773,[6]Insumos!$C$2:$F$517,4,FALSE),"")</f>
        <v/>
      </c>
      <c r="R773" s="135"/>
    </row>
    <row r="774" spans="2:18" s="130" customFormat="1" x14ac:dyDescent="0.25">
      <c r="B774" s="131" t="str">
        <f>IF(Tabla1[[#This Row],[Código_Actividad]]="","",CONCATENATE(Tabla1[[#This Row],[POA]],".",Tabla1[[#This Row],[SRS]],".",Tabla1[[#This Row],[AREA]],".",Tabla1[[#This Row],[TIPO]]))</f>
        <v/>
      </c>
      <c r="C774" s="131" t="str">
        <f>IF(Tabla1[[#This Row],[Código_Actividad]]="","",'[1]Formulario PPGR1'!#REF!)</f>
        <v/>
      </c>
      <c r="D774" s="131" t="str">
        <f>IF(Tabla1[[#This Row],[Código_Actividad]]="","",'[1]Formulario PPGR1'!#REF!)</f>
        <v/>
      </c>
      <c r="E774" s="131" t="str">
        <f>IF(Tabla1[[#This Row],[Código_Actividad]]="","",'[1]Formulario PPGR1'!#REF!)</f>
        <v/>
      </c>
      <c r="F774" s="131" t="str">
        <f>IF(Tabla1[[#This Row],[Código_Actividad]]="","",'[1]Formulario PPGR1'!#REF!)</f>
        <v/>
      </c>
      <c r="G774" s="132"/>
      <c r="H774" s="133" t="str">
        <f>IFERROR(VLOOKUP(Tabla1[[#This Row],[Código_Actividad]],'[1]Formulario PPGR2'!$H$8:$I$1048576,2,FALSE),"")</f>
        <v/>
      </c>
      <c r="I774" s="134" t="str">
        <f>IFERROR(VLOOKUP(Tabla1[[#This Row],[Código_Actividad]],[1]!Tabla2[[Código]:[Total de Acciones ]],15,FALSE),"")</f>
        <v/>
      </c>
      <c r="J774" s="131"/>
      <c r="K774" s="131" t="str">
        <f>IFERROR(VLOOKUP($J774,[8]LSIns!$B$5:$C$45,2,FALSE),"")</f>
        <v/>
      </c>
      <c r="L774" s="133"/>
      <c r="M774" s="135" t="str">
        <f>IFERROR(VLOOKUP($L774,[6]Insumos!$C$2:$F$517,2,FALSE),"")</f>
        <v/>
      </c>
      <c r="N774" s="142"/>
      <c r="O774" s="137" t="str">
        <f>IFERROR(VLOOKUP($L774,[6]Insumos!$C$2:$F$517,3,FALSE),"")</f>
        <v/>
      </c>
      <c r="P774" s="138" t="e">
        <f>+Tabla1[[#This Row],[Precio Unitario]]*Tabla1[[#This Row],[Cantidad de Insumos]]</f>
        <v>#VALUE!</v>
      </c>
      <c r="Q774" s="137" t="str">
        <f>IFERROR(VLOOKUP($L774,[6]Insumos!$C$2:$F$517,4,FALSE),"")</f>
        <v/>
      </c>
      <c r="R774" s="135"/>
    </row>
    <row r="775" spans="2:18" s="130" customFormat="1" x14ac:dyDescent="0.25">
      <c r="B775" s="131" t="str">
        <f>IF(Tabla1[[#This Row],[Código_Actividad]]="","",CONCATENATE(Tabla1[[#This Row],[POA]],".",Tabla1[[#This Row],[SRS]],".",Tabla1[[#This Row],[AREA]],".",Tabla1[[#This Row],[TIPO]]))</f>
        <v/>
      </c>
      <c r="C775" s="131" t="str">
        <f>IF(Tabla1[[#This Row],[Código_Actividad]]="","",'[1]Formulario PPGR1'!#REF!)</f>
        <v/>
      </c>
      <c r="D775" s="131" t="str">
        <f>IF(Tabla1[[#This Row],[Código_Actividad]]="","",'[1]Formulario PPGR1'!#REF!)</f>
        <v/>
      </c>
      <c r="E775" s="131" t="str">
        <f>IF(Tabla1[[#This Row],[Código_Actividad]]="","",'[1]Formulario PPGR1'!#REF!)</f>
        <v/>
      </c>
      <c r="F775" s="131" t="str">
        <f>IF(Tabla1[[#This Row],[Código_Actividad]]="","",'[1]Formulario PPGR1'!#REF!)</f>
        <v/>
      </c>
      <c r="G775" s="132"/>
      <c r="H775" s="133" t="str">
        <f>IFERROR(VLOOKUP(Tabla1[[#This Row],[Código_Actividad]],'[1]Formulario PPGR2'!$H$8:$I$1048576,2,FALSE),"")</f>
        <v/>
      </c>
      <c r="I775" s="134" t="str">
        <f>IFERROR(VLOOKUP(Tabla1[[#This Row],[Código_Actividad]],[1]!Tabla2[[Código]:[Total de Acciones ]],15,FALSE),"")</f>
        <v/>
      </c>
      <c r="J775" s="131"/>
      <c r="K775" s="131" t="str">
        <f>IFERROR(VLOOKUP($J775,[8]LSIns!$B$5:$C$45,2,FALSE),"")</f>
        <v/>
      </c>
      <c r="L775" s="133"/>
      <c r="M775" s="135" t="str">
        <f>IFERROR(VLOOKUP($L775,[6]Insumos!$C$2:$F$517,2,FALSE),"")</f>
        <v/>
      </c>
      <c r="N775" s="142"/>
      <c r="O775" s="137" t="str">
        <f>IFERROR(VLOOKUP($L775,[6]Insumos!$C$2:$F$517,3,FALSE),"")</f>
        <v/>
      </c>
      <c r="P775" s="138" t="e">
        <f>+Tabla1[[#This Row],[Precio Unitario]]*Tabla1[[#This Row],[Cantidad de Insumos]]</f>
        <v>#VALUE!</v>
      </c>
      <c r="Q775" s="137" t="str">
        <f>IFERROR(VLOOKUP($L775,[6]Insumos!$C$2:$F$517,4,FALSE),"")</f>
        <v/>
      </c>
      <c r="R775" s="135"/>
    </row>
    <row r="776" spans="2:18" s="130" customFormat="1" x14ac:dyDescent="0.25">
      <c r="B776" s="131" t="str">
        <f>IF(Tabla1[[#This Row],[Código_Actividad]]="","",CONCATENATE(Tabla1[[#This Row],[POA]],".",Tabla1[[#This Row],[SRS]],".",Tabla1[[#This Row],[AREA]],".",Tabla1[[#This Row],[TIPO]]))</f>
        <v/>
      </c>
      <c r="C776" s="131" t="str">
        <f>IF(Tabla1[[#This Row],[Código_Actividad]]="","",'[1]Formulario PPGR1'!#REF!)</f>
        <v/>
      </c>
      <c r="D776" s="131" t="str">
        <f>IF(Tabla1[[#This Row],[Código_Actividad]]="","",'[1]Formulario PPGR1'!#REF!)</f>
        <v/>
      </c>
      <c r="E776" s="131" t="str">
        <f>IF(Tabla1[[#This Row],[Código_Actividad]]="","",'[1]Formulario PPGR1'!#REF!)</f>
        <v/>
      </c>
      <c r="F776" s="131" t="str">
        <f>IF(Tabla1[[#This Row],[Código_Actividad]]="","",'[1]Formulario PPGR1'!#REF!)</f>
        <v/>
      </c>
      <c r="G776" s="132"/>
      <c r="H776" s="133" t="str">
        <f>IFERROR(VLOOKUP(Tabla1[[#This Row],[Código_Actividad]],'[1]Formulario PPGR2'!$H$8:$I$1048576,2,FALSE),"")</f>
        <v/>
      </c>
      <c r="I776" s="134" t="str">
        <f>IFERROR(VLOOKUP(Tabla1[[#This Row],[Código_Actividad]],[1]!Tabla2[[Código]:[Total de Acciones ]],15,FALSE),"")</f>
        <v/>
      </c>
      <c r="J776" s="131"/>
      <c r="K776" s="131" t="str">
        <f>IFERROR(VLOOKUP($J776,[8]LSIns!$B$5:$C$45,2,FALSE),"")</f>
        <v/>
      </c>
      <c r="L776" s="133"/>
      <c r="M776" s="135" t="str">
        <f>IFERROR(VLOOKUP($L776,[6]Insumos!$C$2:$F$517,2,FALSE),"")</f>
        <v/>
      </c>
      <c r="N776" s="142"/>
      <c r="O776" s="137" t="str">
        <f>IFERROR(VLOOKUP($L776,[6]Insumos!$C$2:$F$517,3,FALSE),"")</f>
        <v/>
      </c>
      <c r="P776" s="138" t="e">
        <f>+Tabla1[[#This Row],[Precio Unitario]]*Tabla1[[#This Row],[Cantidad de Insumos]]</f>
        <v>#VALUE!</v>
      </c>
      <c r="Q776" s="137" t="str">
        <f>IFERROR(VLOOKUP($L776,[6]Insumos!$C$2:$F$517,4,FALSE),"")</f>
        <v/>
      </c>
      <c r="R776" s="135"/>
    </row>
    <row r="777" spans="2:18" s="130" customFormat="1" x14ac:dyDescent="0.25">
      <c r="B777" s="131" t="str">
        <f>IF(Tabla1[[#This Row],[Código_Actividad]]="","",CONCATENATE(Tabla1[[#This Row],[POA]],".",Tabla1[[#This Row],[SRS]],".",Tabla1[[#This Row],[AREA]],".",Tabla1[[#This Row],[TIPO]]))</f>
        <v/>
      </c>
      <c r="C777" s="131" t="str">
        <f>IF(Tabla1[[#This Row],[Código_Actividad]]="","",'[1]Formulario PPGR1'!#REF!)</f>
        <v/>
      </c>
      <c r="D777" s="131" t="str">
        <f>IF(Tabla1[[#This Row],[Código_Actividad]]="","",'[1]Formulario PPGR1'!#REF!)</f>
        <v/>
      </c>
      <c r="E777" s="131" t="str">
        <f>IF(Tabla1[[#This Row],[Código_Actividad]]="","",'[1]Formulario PPGR1'!#REF!)</f>
        <v/>
      </c>
      <c r="F777" s="131" t="str">
        <f>IF(Tabla1[[#This Row],[Código_Actividad]]="","",'[1]Formulario PPGR1'!#REF!)</f>
        <v/>
      </c>
      <c r="G777" s="132"/>
      <c r="H777" s="133" t="str">
        <f>IFERROR(VLOOKUP(Tabla1[[#This Row],[Código_Actividad]],'[1]Formulario PPGR2'!$H$8:$I$1048576,2,FALSE),"")</f>
        <v/>
      </c>
      <c r="I777" s="134" t="str">
        <f>IFERROR(VLOOKUP(Tabla1[[#This Row],[Código_Actividad]],[1]!Tabla2[[Código]:[Total de Acciones ]],15,FALSE),"")</f>
        <v/>
      </c>
      <c r="J777" s="131"/>
      <c r="K777" s="131" t="str">
        <f>IFERROR(VLOOKUP($J777,[8]LSIns!$B$5:$C$45,2,FALSE),"")</f>
        <v/>
      </c>
      <c r="L777" s="133"/>
      <c r="M777" s="135" t="str">
        <f>IFERROR(VLOOKUP($L777,[6]Insumos!$C$2:$F$517,2,FALSE),"")</f>
        <v/>
      </c>
      <c r="N777" s="142"/>
      <c r="O777" s="137" t="str">
        <f>IFERROR(VLOOKUP($L777,[6]Insumos!$C$2:$F$517,3,FALSE),"")</f>
        <v/>
      </c>
      <c r="P777" s="138" t="e">
        <f>+Tabla1[[#This Row],[Precio Unitario]]*Tabla1[[#This Row],[Cantidad de Insumos]]</f>
        <v>#VALUE!</v>
      </c>
      <c r="Q777" s="137" t="str">
        <f>IFERROR(VLOOKUP($L777,[6]Insumos!$C$2:$F$517,4,FALSE),"")</f>
        <v/>
      </c>
      <c r="R777" s="135"/>
    </row>
    <row r="778" spans="2:18" s="130" customFormat="1" x14ac:dyDescent="0.25">
      <c r="B778" s="131" t="str">
        <f>IF(Tabla1[[#This Row],[Código_Actividad]]="","",CONCATENATE(Tabla1[[#This Row],[POA]],".",Tabla1[[#This Row],[SRS]],".",Tabla1[[#This Row],[AREA]],".",Tabla1[[#This Row],[TIPO]]))</f>
        <v/>
      </c>
      <c r="C778" s="131" t="str">
        <f>IF(Tabla1[[#This Row],[Código_Actividad]]="","",'[1]Formulario PPGR1'!#REF!)</f>
        <v/>
      </c>
      <c r="D778" s="131" t="str">
        <f>IF(Tabla1[[#This Row],[Código_Actividad]]="","",'[1]Formulario PPGR1'!#REF!)</f>
        <v/>
      </c>
      <c r="E778" s="131" t="str">
        <f>IF(Tabla1[[#This Row],[Código_Actividad]]="","",'[1]Formulario PPGR1'!#REF!)</f>
        <v/>
      </c>
      <c r="F778" s="131" t="str">
        <f>IF(Tabla1[[#This Row],[Código_Actividad]]="","",'[1]Formulario PPGR1'!#REF!)</f>
        <v/>
      </c>
      <c r="G778" s="132"/>
      <c r="H778" s="133" t="str">
        <f>IFERROR(VLOOKUP(Tabla1[[#This Row],[Código_Actividad]],'[1]Formulario PPGR2'!$H$8:$I$1048576,2,FALSE),"")</f>
        <v/>
      </c>
      <c r="I778" s="134" t="str">
        <f>IFERROR(VLOOKUP(Tabla1[[#This Row],[Código_Actividad]],[1]!Tabla2[[Código]:[Total de Acciones ]],15,FALSE),"")</f>
        <v/>
      </c>
      <c r="J778" s="131"/>
      <c r="K778" s="131" t="str">
        <f>IFERROR(VLOOKUP($J778,[8]LSIns!$B$5:$C$45,2,FALSE),"")</f>
        <v/>
      </c>
      <c r="L778" s="133"/>
      <c r="M778" s="135" t="str">
        <f>IFERROR(VLOOKUP($L778,[6]Insumos!$C$2:$F$517,2,FALSE),"")</f>
        <v/>
      </c>
      <c r="N778" s="142"/>
      <c r="O778" s="137" t="str">
        <f>IFERROR(VLOOKUP($L778,[6]Insumos!$C$2:$F$517,3,FALSE),"")</f>
        <v/>
      </c>
      <c r="P778" s="138" t="e">
        <f>+Tabla1[[#This Row],[Precio Unitario]]*Tabla1[[#This Row],[Cantidad de Insumos]]</f>
        <v>#VALUE!</v>
      </c>
      <c r="Q778" s="137" t="str">
        <f>IFERROR(VLOOKUP($L778,[6]Insumos!$C$2:$F$517,4,FALSE),"")</f>
        <v/>
      </c>
      <c r="R778" s="135"/>
    </row>
    <row r="779" spans="2:18" s="130" customFormat="1" x14ac:dyDescent="0.25">
      <c r="B779" s="131" t="str">
        <f>IF(Tabla1[[#This Row],[Código_Actividad]]="","",CONCATENATE(Tabla1[[#This Row],[POA]],".",Tabla1[[#This Row],[SRS]],".",Tabla1[[#This Row],[AREA]],".",Tabla1[[#This Row],[TIPO]]))</f>
        <v/>
      </c>
      <c r="C779" s="131" t="str">
        <f>IF(Tabla1[[#This Row],[Código_Actividad]]="","",'[1]Formulario PPGR1'!#REF!)</f>
        <v/>
      </c>
      <c r="D779" s="131" t="str">
        <f>IF(Tabla1[[#This Row],[Código_Actividad]]="","",'[1]Formulario PPGR1'!#REF!)</f>
        <v/>
      </c>
      <c r="E779" s="131" t="str">
        <f>IF(Tabla1[[#This Row],[Código_Actividad]]="","",'[1]Formulario PPGR1'!#REF!)</f>
        <v/>
      </c>
      <c r="F779" s="131" t="str">
        <f>IF(Tabla1[[#This Row],[Código_Actividad]]="","",'[1]Formulario PPGR1'!#REF!)</f>
        <v/>
      </c>
      <c r="G779" s="132"/>
      <c r="H779" s="133" t="str">
        <f>IFERROR(VLOOKUP(Tabla1[[#This Row],[Código_Actividad]],'[1]Formulario PPGR2'!$H$8:$I$1048576,2,FALSE),"")</f>
        <v/>
      </c>
      <c r="I779" s="134" t="str">
        <f>IFERROR(VLOOKUP(Tabla1[[#This Row],[Código_Actividad]],[1]!Tabla2[[Código]:[Total de Acciones ]],15,FALSE),"")</f>
        <v/>
      </c>
      <c r="J779" s="131"/>
      <c r="K779" s="131" t="str">
        <f>IFERROR(VLOOKUP($J779,[8]LSIns!$B$5:$C$45,2,FALSE),"")</f>
        <v/>
      </c>
      <c r="L779" s="133"/>
      <c r="M779" s="135" t="str">
        <f>IFERROR(VLOOKUP($L779,[6]Insumos!$C$2:$F$517,2,FALSE),"")</f>
        <v/>
      </c>
      <c r="N779" s="142"/>
      <c r="O779" s="137" t="str">
        <f>IFERROR(VLOOKUP($L779,[6]Insumos!$C$2:$F$517,3,FALSE),"")</f>
        <v/>
      </c>
      <c r="P779" s="138" t="e">
        <f>+Tabla1[[#This Row],[Precio Unitario]]*Tabla1[[#This Row],[Cantidad de Insumos]]</f>
        <v>#VALUE!</v>
      </c>
      <c r="Q779" s="137" t="str">
        <f>IFERROR(VLOOKUP($L779,[6]Insumos!$C$2:$F$517,4,FALSE),"")</f>
        <v/>
      </c>
      <c r="R779" s="135"/>
    </row>
    <row r="780" spans="2:18" s="130" customFormat="1" x14ac:dyDescent="0.25">
      <c r="B780" s="131" t="str">
        <f>IF(Tabla1[[#This Row],[Código_Actividad]]="","",CONCATENATE(Tabla1[[#This Row],[POA]],".",Tabla1[[#This Row],[SRS]],".",Tabla1[[#This Row],[AREA]],".",Tabla1[[#This Row],[TIPO]]))</f>
        <v/>
      </c>
      <c r="C780" s="131" t="str">
        <f>IF(Tabla1[[#This Row],[Código_Actividad]]="","",'[1]Formulario PPGR1'!#REF!)</f>
        <v/>
      </c>
      <c r="D780" s="131" t="str">
        <f>IF(Tabla1[[#This Row],[Código_Actividad]]="","",'[1]Formulario PPGR1'!#REF!)</f>
        <v/>
      </c>
      <c r="E780" s="131" t="str">
        <f>IF(Tabla1[[#This Row],[Código_Actividad]]="","",'[1]Formulario PPGR1'!#REF!)</f>
        <v/>
      </c>
      <c r="F780" s="131" t="str">
        <f>IF(Tabla1[[#This Row],[Código_Actividad]]="","",'[1]Formulario PPGR1'!#REF!)</f>
        <v/>
      </c>
      <c r="G780" s="132"/>
      <c r="H780" s="133" t="str">
        <f>IFERROR(VLOOKUP(Tabla1[[#This Row],[Código_Actividad]],'[1]Formulario PPGR2'!$H$8:$I$1048576,2,FALSE),"")</f>
        <v/>
      </c>
      <c r="I780" s="134" t="str">
        <f>IFERROR(VLOOKUP(Tabla1[[#This Row],[Código_Actividad]],[1]!Tabla2[[Código]:[Total de Acciones ]],15,FALSE),"")</f>
        <v/>
      </c>
      <c r="J780" s="131"/>
      <c r="K780" s="131" t="str">
        <f>IFERROR(VLOOKUP($J780,[8]LSIns!$B$5:$C$45,2,FALSE),"")</f>
        <v/>
      </c>
      <c r="L780" s="133"/>
      <c r="M780" s="135" t="str">
        <f>IFERROR(VLOOKUP($L780,[6]Insumos!$C$2:$F$517,2,FALSE),"")</f>
        <v/>
      </c>
      <c r="N780" s="142"/>
      <c r="O780" s="137" t="str">
        <f>IFERROR(VLOOKUP($L780,[6]Insumos!$C$2:$F$517,3,FALSE),"")</f>
        <v/>
      </c>
      <c r="P780" s="138" t="e">
        <f>+Tabla1[[#This Row],[Precio Unitario]]*Tabla1[[#This Row],[Cantidad de Insumos]]</f>
        <v>#VALUE!</v>
      </c>
      <c r="Q780" s="137" t="str">
        <f>IFERROR(VLOOKUP($L780,[6]Insumos!$C$2:$F$517,4,FALSE),"")</f>
        <v/>
      </c>
      <c r="R780" s="135"/>
    </row>
    <row r="781" spans="2:18" s="130" customFormat="1" x14ac:dyDescent="0.25">
      <c r="B781" s="131" t="str">
        <f>IF(Tabla1[[#This Row],[Código_Actividad]]="","",CONCATENATE(Tabla1[[#This Row],[POA]],".",Tabla1[[#This Row],[SRS]],".",Tabla1[[#This Row],[AREA]],".",Tabla1[[#This Row],[TIPO]]))</f>
        <v/>
      </c>
      <c r="C781" s="131" t="str">
        <f>IF(Tabla1[[#This Row],[Código_Actividad]]="","",'[1]Formulario PPGR1'!#REF!)</f>
        <v/>
      </c>
      <c r="D781" s="131" t="str">
        <f>IF(Tabla1[[#This Row],[Código_Actividad]]="","",'[1]Formulario PPGR1'!#REF!)</f>
        <v/>
      </c>
      <c r="E781" s="131" t="str">
        <f>IF(Tabla1[[#This Row],[Código_Actividad]]="","",'[1]Formulario PPGR1'!#REF!)</f>
        <v/>
      </c>
      <c r="F781" s="131" t="str">
        <f>IF(Tabla1[[#This Row],[Código_Actividad]]="","",'[1]Formulario PPGR1'!#REF!)</f>
        <v/>
      </c>
      <c r="G781" s="132"/>
      <c r="H781" s="133" t="str">
        <f>IFERROR(VLOOKUP(Tabla1[[#This Row],[Código_Actividad]],'[1]Formulario PPGR2'!$H$8:$I$1048576,2,FALSE),"")</f>
        <v/>
      </c>
      <c r="I781" s="134" t="str">
        <f>IFERROR(VLOOKUP(Tabla1[[#This Row],[Código_Actividad]],[1]!Tabla2[[Código]:[Total de Acciones ]],15,FALSE),"")</f>
        <v/>
      </c>
      <c r="J781" s="131"/>
      <c r="K781" s="131" t="str">
        <f>IFERROR(VLOOKUP($J781,[8]LSIns!$B$5:$C$45,2,FALSE),"")</f>
        <v/>
      </c>
      <c r="L781" s="133"/>
      <c r="M781" s="135" t="str">
        <f>IFERROR(VLOOKUP($L781,[6]Insumos!$C$2:$F$517,2,FALSE),"")</f>
        <v/>
      </c>
      <c r="N781" s="142"/>
      <c r="O781" s="137" t="str">
        <f>IFERROR(VLOOKUP($L781,[6]Insumos!$C$2:$F$517,3,FALSE),"")</f>
        <v/>
      </c>
      <c r="P781" s="138" t="e">
        <f>+Tabla1[[#This Row],[Precio Unitario]]*Tabla1[[#This Row],[Cantidad de Insumos]]</f>
        <v>#VALUE!</v>
      </c>
      <c r="Q781" s="137" t="str">
        <f>IFERROR(VLOOKUP($L781,[6]Insumos!$C$2:$F$517,4,FALSE),"")</f>
        <v/>
      </c>
      <c r="R781" s="135"/>
    </row>
    <row r="782" spans="2:18" s="130" customFormat="1" x14ac:dyDescent="0.25">
      <c r="B782" s="131" t="str">
        <f>IF(Tabla1[[#This Row],[Código_Actividad]]="","",CONCATENATE(Tabla1[[#This Row],[POA]],".",Tabla1[[#This Row],[SRS]],".",Tabla1[[#This Row],[AREA]],".",Tabla1[[#This Row],[TIPO]]))</f>
        <v/>
      </c>
      <c r="C782" s="131" t="str">
        <f>IF(Tabla1[[#This Row],[Código_Actividad]]="","",'[1]Formulario PPGR1'!#REF!)</f>
        <v/>
      </c>
      <c r="D782" s="131" t="str">
        <f>IF(Tabla1[[#This Row],[Código_Actividad]]="","",'[1]Formulario PPGR1'!#REF!)</f>
        <v/>
      </c>
      <c r="E782" s="131" t="str">
        <f>IF(Tabla1[[#This Row],[Código_Actividad]]="","",'[1]Formulario PPGR1'!#REF!)</f>
        <v/>
      </c>
      <c r="F782" s="131" t="str">
        <f>IF(Tabla1[[#This Row],[Código_Actividad]]="","",'[1]Formulario PPGR1'!#REF!)</f>
        <v/>
      </c>
      <c r="G782" s="132"/>
      <c r="H782" s="133" t="str">
        <f>IFERROR(VLOOKUP(Tabla1[[#This Row],[Código_Actividad]],'[1]Formulario PPGR2'!$H$8:$I$1048576,2,FALSE),"")</f>
        <v/>
      </c>
      <c r="I782" s="134" t="str">
        <f>IFERROR(VLOOKUP(Tabla1[[#This Row],[Código_Actividad]],[1]!Tabla2[[Código]:[Total de Acciones ]],15,FALSE),"")</f>
        <v/>
      </c>
      <c r="J782" s="131"/>
      <c r="K782" s="131" t="str">
        <f>IFERROR(VLOOKUP($J782,[8]LSIns!$B$5:$C$45,2,FALSE),"")</f>
        <v/>
      </c>
      <c r="L782" s="133"/>
      <c r="M782" s="135" t="str">
        <f>IFERROR(VLOOKUP($L782,[6]Insumos!$C$2:$F$517,2,FALSE),"")</f>
        <v/>
      </c>
      <c r="N782" s="142"/>
      <c r="O782" s="137" t="str">
        <f>IFERROR(VLOOKUP($L782,[6]Insumos!$C$2:$F$517,3,FALSE),"")</f>
        <v/>
      </c>
      <c r="P782" s="138" t="e">
        <f>+Tabla1[[#This Row],[Precio Unitario]]*Tabla1[[#This Row],[Cantidad de Insumos]]</f>
        <v>#VALUE!</v>
      </c>
      <c r="Q782" s="137" t="str">
        <f>IFERROR(VLOOKUP($L782,[6]Insumos!$C$2:$F$517,4,FALSE),"")</f>
        <v/>
      </c>
      <c r="R782" s="135"/>
    </row>
    <row r="783" spans="2:18" s="130" customFormat="1" x14ac:dyDescent="0.25">
      <c r="B783" s="131" t="str">
        <f>IF(Tabla1[[#This Row],[Código_Actividad]]="","",CONCATENATE(Tabla1[[#This Row],[POA]],".",Tabla1[[#This Row],[SRS]],".",Tabla1[[#This Row],[AREA]],".",Tabla1[[#This Row],[TIPO]]))</f>
        <v/>
      </c>
      <c r="C783" s="131" t="str">
        <f>IF(Tabla1[[#This Row],[Código_Actividad]]="","",'[1]Formulario PPGR1'!#REF!)</f>
        <v/>
      </c>
      <c r="D783" s="131" t="str">
        <f>IF(Tabla1[[#This Row],[Código_Actividad]]="","",'[1]Formulario PPGR1'!#REF!)</f>
        <v/>
      </c>
      <c r="E783" s="131" t="str">
        <f>IF(Tabla1[[#This Row],[Código_Actividad]]="","",'[1]Formulario PPGR1'!#REF!)</f>
        <v/>
      </c>
      <c r="F783" s="131" t="str">
        <f>IF(Tabla1[[#This Row],[Código_Actividad]]="","",'[1]Formulario PPGR1'!#REF!)</f>
        <v/>
      </c>
      <c r="G783" s="132"/>
      <c r="H783" s="133" t="str">
        <f>IFERROR(VLOOKUP(Tabla1[[#This Row],[Código_Actividad]],'[1]Formulario PPGR2'!$H$8:$I$1048576,2,FALSE),"")</f>
        <v/>
      </c>
      <c r="I783" s="134" t="str">
        <f>IFERROR(VLOOKUP(Tabla1[[#This Row],[Código_Actividad]],[1]!Tabla2[[Código]:[Total de Acciones ]],15,FALSE),"")</f>
        <v/>
      </c>
      <c r="J783" s="131"/>
      <c r="K783" s="131" t="str">
        <f>IFERROR(VLOOKUP($J783,[8]LSIns!$B$5:$C$45,2,FALSE),"")</f>
        <v/>
      </c>
      <c r="L783" s="133"/>
      <c r="M783" s="135" t="str">
        <f>IFERROR(VLOOKUP($L783,[6]Insumos!$C$2:$F$517,2,FALSE),"")</f>
        <v/>
      </c>
      <c r="N783" s="142"/>
      <c r="O783" s="137" t="str">
        <f>IFERROR(VLOOKUP($L783,[6]Insumos!$C$2:$F$517,3,FALSE),"")</f>
        <v/>
      </c>
      <c r="P783" s="138" t="e">
        <f>+Tabla1[[#This Row],[Precio Unitario]]*Tabla1[[#This Row],[Cantidad de Insumos]]</f>
        <v>#VALUE!</v>
      </c>
      <c r="Q783" s="137" t="str">
        <f>IFERROR(VLOOKUP($L783,[6]Insumos!$C$2:$F$517,4,FALSE),"")</f>
        <v/>
      </c>
      <c r="R783" s="135"/>
    </row>
    <row r="784" spans="2:18" s="130" customFormat="1" x14ac:dyDescent="0.25">
      <c r="B784" s="131" t="str">
        <f>IF(Tabla1[[#This Row],[Código_Actividad]]="","",CONCATENATE(Tabla1[[#This Row],[POA]],".",Tabla1[[#This Row],[SRS]],".",Tabla1[[#This Row],[AREA]],".",Tabla1[[#This Row],[TIPO]]))</f>
        <v/>
      </c>
      <c r="C784" s="131" t="str">
        <f>IF(Tabla1[[#This Row],[Código_Actividad]]="","",'[1]Formulario PPGR1'!#REF!)</f>
        <v/>
      </c>
      <c r="D784" s="131" t="str">
        <f>IF(Tabla1[[#This Row],[Código_Actividad]]="","",'[1]Formulario PPGR1'!#REF!)</f>
        <v/>
      </c>
      <c r="E784" s="131" t="str">
        <f>IF(Tabla1[[#This Row],[Código_Actividad]]="","",'[1]Formulario PPGR1'!#REF!)</f>
        <v/>
      </c>
      <c r="F784" s="131" t="str">
        <f>IF(Tabla1[[#This Row],[Código_Actividad]]="","",'[1]Formulario PPGR1'!#REF!)</f>
        <v/>
      </c>
      <c r="G784" s="132"/>
      <c r="H784" s="133" t="str">
        <f>IFERROR(VLOOKUP(Tabla1[[#This Row],[Código_Actividad]],'[1]Formulario PPGR2'!$H$8:$I$1048576,2,FALSE),"")</f>
        <v/>
      </c>
      <c r="I784" s="134" t="str">
        <f>IFERROR(VLOOKUP(Tabla1[[#This Row],[Código_Actividad]],[1]!Tabla2[[Código]:[Total de Acciones ]],15,FALSE),"")</f>
        <v/>
      </c>
      <c r="J784" s="131"/>
      <c r="K784" s="131" t="str">
        <f>IFERROR(VLOOKUP($J784,[8]LSIns!$B$5:$C$45,2,FALSE),"")</f>
        <v/>
      </c>
      <c r="L784" s="133"/>
      <c r="M784" s="135" t="str">
        <f>IFERROR(VLOOKUP($L784,[6]Insumos!$C$2:$F$517,2,FALSE),"")</f>
        <v/>
      </c>
      <c r="N784" s="142"/>
      <c r="O784" s="137" t="str">
        <f>IFERROR(VLOOKUP($L784,[6]Insumos!$C$2:$F$517,3,FALSE),"")</f>
        <v/>
      </c>
      <c r="P784" s="138" t="e">
        <f>+Tabla1[[#This Row],[Precio Unitario]]*Tabla1[[#This Row],[Cantidad de Insumos]]</f>
        <v>#VALUE!</v>
      </c>
      <c r="Q784" s="137" t="str">
        <f>IFERROR(VLOOKUP($L784,[6]Insumos!$C$2:$F$517,4,FALSE),"")</f>
        <v/>
      </c>
      <c r="R784" s="135"/>
    </row>
    <row r="785" spans="2:18" s="130" customFormat="1" x14ac:dyDescent="0.25">
      <c r="B785" s="131" t="str">
        <f>IF(Tabla1[[#This Row],[Código_Actividad]]="","",CONCATENATE(Tabla1[[#This Row],[POA]],".",Tabla1[[#This Row],[SRS]],".",Tabla1[[#This Row],[AREA]],".",Tabla1[[#This Row],[TIPO]]))</f>
        <v/>
      </c>
      <c r="C785" s="131" t="str">
        <f>IF(Tabla1[[#This Row],[Código_Actividad]]="","",'[1]Formulario PPGR1'!#REF!)</f>
        <v/>
      </c>
      <c r="D785" s="131" t="str">
        <f>IF(Tabla1[[#This Row],[Código_Actividad]]="","",'[1]Formulario PPGR1'!#REF!)</f>
        <v/>
      </c>
      <c r="E785" s="131" t="str">
        <f>IF(Tabla1[[#This Row],[Código_Actividad]]="","",'[1]Formulario PPGR1'!#REF!)</f>
        <v/>
      </c>
      <c r="F785" s="131" t="str">
        <f>IF(Tabla1[[#This Row],[Código_Actividad]]="","",'[1]Formulario PPGR1'!#REF!)</f>
        <v/>
      </c>
      <c r="G785" s="132"/>
      <c r="H785" s="133" t="str">
        <f>IFERROR(VLOOKUP(Tabla1[[#This Row],[Código_Actividad]],'[1]Formulario PPGR2'!$H$8:$I$1048576,2,FALSE),"")</f>
        <v/>
      </c>
      <c r="I785" s="134" t="str">
        <f>IFERROR(VLOOKUP(Tabla1[[#This Row],[Código_Actividad]],[1]!Tabla2[[Código]:[Total de Acciones ]],15,FALSE),"")</f>
        <v/>
      </c>
      <c r="J785" s="131"/>
      <c r="K785" s="131" t="str">
        <f>IFERROR(VLOOKUP($J785,[8]LSIns!$B$5:$C$45,2,FALSE),"")</f>
        <v/>
      </c>
      <c r="L785" s="133"/>
      <c r="M785" s="135" t="str">
        <f>IFERROR(VLOOKUP($L785,[6]Insumos!$C$2:$F$517,2,FALSE),"")</f>
        <v/>
      </c>
      <c r="N785" s="142"/>
      <c r="O785" s="137" t="str">
        <f>IFERROR(VLOOKUP($L785,[6]Insumos!$C$2:$F$517,3,FALSE),"")</f>
        <v/>
      </c>
      <c r="P785" s="138" t="e">
        <f>+Tabla1[[#This Row],[Precio Unitario]]*Tabla1[[#This Row],[Cantidad de Insumos]]</f>
        <v>#VALUE!</v>
      </c>
      <c r="Q785" s="137" t="str">
        <f>IFERROR(VLOOKUP($L785,[6]Insumos!$C$2:$F$517,4,FALSE),"")</f>
        <v/>
      </c>
      <c r="R785" s="135"/>
    </row>
    <row r="786" spans="2:18" s="130" customFormat="1" x14ac:dyDescent="0.25">
      <c r="B786" s="131" t="str">
        <f>IF(Tabla1[[#This Row],[Código_Actividad]]="","",CONCATENATE(Tabla1[[#This Row],[POA]],".",Tabla1[[#This Row],[SRS]],".",Tabla1[[#This Row],[AREA]],".",Tabla1[[#This Row],[TIPO]]))</f>
        <v/>
      </c>
      <c r="C786" s="131" t="str">
        <f>IF(Tabla1[[#This Row],[Código_Actividad]]="","",'[1]Formulario PPGR1'!#REF!)</f>
        <v/>
      </c>
      <c r="D786" s="131" t="str">
        <f>IF(Tabla1[[#This Row],[Código_Actividad]]="","",'[1]Formulario PPGR1'!#REF!)</f>
        <v/>
      </c>
      <c r="E786" s="131" t="str">
        <f>IF(Tabla1[[#This Row],[Código_Actividad]]="","",'[1]Formulario PPGR1'!#REF!)</f>
        <v/>
      </c>
      <c r="F786" s="131" t="str">
        <f>IF(Tabla1[[#This Row],[Código_Actividad]]="","",'[1]Formulario PPGR1'!#REF!)</f>
        <v/>
      </c>
      <c r="G786" s="132"/>
      <c r="H786" s="133" t="str">
        <f>IFERROR(VLOOKUP(Tabla1[[#This Row],[Código_Actividad]],'[1]Formulario PPGR2'!$H$8:$I$1048576,2,FALSE),"")</f>
        <v/>
      </c>
      <c r="I786" s="134" t="str">
        <f>IFERROR(VLOOKUP(Tabla1[[#This Row],[Código_Actividad]],[1]!Tabla2[[Código]:[Total de Acciones ]],15,FALSE),"")</f>
        <v/>
      </c>
      <c r="J786" s="131"/>
      <c r="K786" s="131" t="str">
        <f>IFERROR(VLOOKUP($J786,[8]LSIns!$B$5:$C$45,2,FALSE),"")</f>
        <v/>
      </c>
      <c r="L786" s="133"/>
      <c r="M786" s="135" t="str">
        <f>IFERROR(VLOOKUP($L786,[6]Insumos!$C$2:$F$517,2,FALSE),"")</f>
        <v/>
      </c>
      <c r="N786" s="142"/>
      <c r="O786" s="137" t="str">
        <f>IFERROR(VLOOKUP($L786,[6]Insumos!$C$2:$F$517,3,FALSE),"")</f>
        <v/>
      </c>
      <c r="P786" s="138" t="e">
        <f>+Tabla1[[#This Row],[Precio Unitario]]*Tabla1[[#This Row],[Cantidad de Insumos]]</f>
        <v>#VALUE!</v>
      </c>
      <c r="Q786" s="137" t="str">
        <f>IFERROR(VLOOKUP($L786,[6]Insumos!$C$2:$F$517,4,FALSE),"")</f>
        <v/>
      </c>
      <c r="R786" s="135"/>
    </row>
    <row r="787" spans="2:18" s="130" customFormat="1" x14ac:dyDescent="0.25">
      <c r="B787" s="131" t="str">
        <f>IF(Tabla1[[#This Row],[Código_Actividad]]="","",CONCATENATE(Tabla1[[#This Row],[POA]],".",Tabla1[[#This Row],[SRS]],".",Tabla1[[#This Row],[AREA]],".",Tabla1[[#This Row],[TIPO]]))</f>
        <v/>
      </c>
      <c r="C787" s="131" t="str">
        <f>IF(Tabla1[[#This Row],[Código_Actividad]]="","",'[1]Formulario PPGR1'!#REF!)</f>
        <v/>
      </c>
      <c r="D787" s="131" t="str">
        <f>IF(Tabla1[[#This Row],[Código_Actividad]]="","",'[1]Formulario PPGR1'!#REF!)</f>
        <v/>
      </c>
      <c r="E787" s="131" t="str">
        <f>IF(Tabla1[[#This Row],[Código_Actividad]]="","",'[1]Formulario PPGR1'!#REF!)</f>
        <v/>
      </c>
      <c r="F787" s="131" t="str">
        <f>IF(Tabla1[[#This Row],[Código_Actividad]]="","",'[1]Formulario PPGR1'!#REF!)</f>
        <v/>
      </c>
      <c r="G787" s="132"/>
      <c r="H787" s="133" t="str">
        <f>IFERROR(VLOOKUP(Tabla1[[#This Row],[Código_Actividad]],'[1]Formulario PPGR2'!$H$8:$I$1048576,2,FALSE),"")</f>
        <v/>
      </c>
      <c r="I787" s="134" t="str">
        <f>IFERROR(VLOOKUP(Tabla1[[#This Row],[Código_Actividad]],[1]!Tabla2[[Código]:[Total de Acciones ]],15,FALSE),"")</f>
        <v/>
      </c>
      <c r="J787" s="131"/>
      <c r="K787" s="131" t="str">
        <f>IFERROR(VLOOKUP($J787,[8]LSIns!$B$5:$C$45,2,FALSE),"")</f>
        <v/>
      </c>
      <c r="L787" s="133"/>
      <c r="M787" s="135" t="str">
        <f>IFERROR(VLOOKUP($L787,[6]Insumos!$C$2:$F$517,2,FALSE),"")</f>
        <v/>
      </c>
      <c r="N787" s="142"/>
      <c r="O787" s="137" t="str">
        <f>IFERROR(VLOOKUP($L787,[6]Insumos!$C$2:$F$517,3,FALSE),"")</f>
        <v/>
      </c>
      <c r="P787" s="138" t="e">
        <f>+Tabla1[[#This Row],[Precio Unitario]]*Tabla1[[#This Row],[Cantidad de Insumos]]</f>
        <v>#VALUE!</v>
      </c>
      <c r="Q787" s="137" t="str">
        <f>IFERROR(VLOOKUP($L787,[6]Insumos!$C$2:$F$517,4,FALSE),"")</f>
        <v/>
      </c>
      <c r="R787" s="135"/>
    </row>
    <row r="788" spans="2:18" s="130" customFormat="1" x14ac:dyDescent="0.25">
      <c r="B788" s="131" t="str">
        <f>IF(Tabla1[[#This Row],[Código_Actividad]]="","",CONCATENATE(Tabla1[[#This Row],[POA]],".",Tabla1[[#This Row],[SRS]],".",Tabla1[[#This Row],[AREA]],".",Tabla1[[#This Row],[TIPO]]))</f>
        <v/>
      </c>
      <c r="C788" s="131" t="str">
        <f>IF(Tabla1[[#This Row],[Código_Actividad]]="","",'[1]Formulario PPGR1'!#REF!)</f>
        <v/>
      </c>
      <c r="D788" s="131" t="str">
        <f>IF(Tabla1[[#This Row],[Código_Actividad]]="","",'[1]Formulario PPGR1'!#REF!)</f>
        <v/>
      </c>
      <c r="E788" s="131" t="str">
        <f>IF(Tabla1[[#This Row],[Código_Actividad]]="","",'[1]Formulario PPGR1'!#REF!)</f>
        <v/>
      </c>
      <c r="F788" s="131" t="str">
        <f>IF(Tabla1[[#This Row],[Código_Actividad]]="","",'[1]Formulario PPGR1'!#REF!)</f>
        <v/>
      </c>
      <c r="G788" s="132"/>
      <c r="H788" s="133" t="str">
        <f>IFERROR(VLOOKUP(Tabla1[[#This Row],[Código_Actividad]],'[1]Formulario PPGR2'!$H$8:$I$1048576,2,FALSE),"")</f>
        <v/>
      </c>
      <c r="I788" s="134" t="str">
        <f>IFERROR(VLOOKUP(Tabla1[[#This Row],[Código_Actividad]],[1]!Tabla2[[Código]:[Total de Acciones ]],15,FALSE),"")</f>
        <v/>
      </c>
      <c r="J788" s="131"/>
      <c r="K788" s="131" t="str">
        <f>IFERROR(VLOOKUP($J788,[8]LSIns!$B$5:$C$45,2,FALSE),"")</f>
        <v/>
      </c>
      <c r="L788" s="133"/>
      <c r="M788" s="135" t="str">
        <f>IFERROR(VLOOKUP($L788,[6]Insumos!$C$2:$F$517,2,FALSE),"")</f>
        <v/>
      </c>
      <c r="N788" s="142"/>
      <c r="O788" s="137" t="str">
        <f>IFERROR(VLOOKUP($L788,[6]Insumos!$C$2:$F$517,3,FALSE),"")</f>
        <v/>
      </c>
      <c r="P788" s="138" t="e">
        <f>+Tabla1[[#This Row],[Precio Unitario]]*Tabla1[[#This Row],[Cantidad de Insumos]]</f>
        <v>#VALUE!</v>
      </c>
      <c r="Q788" s="137" t="str">
        <f>IFERROR(VLOOKUP($L788,[6]Insumos!$C$2:$F$517,4,FALSE),"")</f>
        <v/>
      </c>
      <c r="R788" s="135"/>
    </row>
    <row r="789" spans="2:18" s="130" customFormat="1" x14ac:dyDescent="0.25">
      <c r="B789" s="131" t="str">
        <f>IF(Tabla1[[#This Row],[Código_Actividad]]="","",CONCATENATE(Tabla1[[#This Row],[POA]],".",Tabla1[[#This Row],[SRS]],".",Tabla1[[#This Row],[AREA]],".",Tabla1[[#This Row],[TIPO]]))</f>
        <v/>
      </c>
      <c r="C789" s="131" t="str">
        <f>IF(Tabla1[[#This Row],[Código_Actividad]]="","",'[1]Formulario PPGR1'!#REF!)</f>
        <v/>
      </c>
      <c r="D789" s="131" t="str">
        <f>IF(Tabla1[[#This Row],[Código_Actividad]]="","",'[1]Formulario PPGR1'!#REF!)</f>
        <v/>
      </c>
      <c r="E789" s="131" t="str">
        <f>IF(Tabla1[[#This Row],[Código_Actividad]]="","",'[1]Formulario PPGR1'!#REF!)</f>
        <v/>
      </c>
      <c r="F789" s="131" t="str">
        <f>IF(Tabla1[[#This Row],[Código_Actividad]]="","",'[1]Formulario PPGR1'!#REF!)</f>
        <v/>
      </c>
      <c r="G789" s="132"/>
      <c r="H789" s="133" t="str">
        <f>IFERROR(VLOOKUP(Tabla1[[#This Row],[Código_Actividad]],'[1]Formulario PPGR2'!$H$8:$I$1048576,2,FALSE),"")</f>
        <v/>
      </c>
      <c r="I789" s="134" t="str">
        <f>IFERROR(VLOOKUP(Tabla1[[#This Row],[Código_Actividad]],[1]!Tabla2[[Código]:[Total de Acciones ]],15,FALSE),"")</f>
        <v/>
      </c>
      <c r="J789" s="131"/>
      <c r="K789" s="131" t="str">
        <f>IFERROR(VLOOKUP($J789,[8]LSIns!$B$5:$C$45,2,FALSE),"")</f>
        <v/>
      </c>
      <c r="L789" s="133"/>
      <c r="M789" s="135" t="str">
        <f>IFERROR(VLOOKUP($L789,[6]Insumos!$C$2:$F$517,2,FALSE),"")</f>
        <v/>
      </c>
      <c r="N789" s="142"/>
      <c r="O789" s="137" t="str">
        <f>IFERROR(VLOOKUP($L789,[6]Insumos!$C$2:$F$517,3,FALSE),"")</f>
        <v/>
      </c>
      <c r="P789" s="138" t="e">
        <f>+Tabla1[[#This Row],[Precio Unitario]]*Tabla1[[#This Row],[Cantidad de Insumos]]</f>
        <v>#VALUE!</v>
      </c>
      <c r="Q789" s="137" t="str">
        <f>IFERROR(VLOOKUP($L789,[6]Insumos!$C$2:$F$517,4,FALSE),"")</f>
        <v/>
      </c>
      <c r="R789" s="135"/>
    </row>
    <row r="790" spans="2:18" s="130" customFormat="1" x14ac:dyDescent="0.25">
      <c r="B790" s="131" t="str">
        <f>IF(Tabla1[[#This Row],[Código_Actividad]]="","",CONCATENATE(Tabla1[[#This Row],[POA]],".",Tabla1[[#This Row],[SRS]],".",Tabla1[[#This Row],[AREA]],".",Tabla1[[#This Row],[TIPO]]))</f>
        <v/>
      </c>
      <c r="C790" s="131" t="str">
        <f>IF(Tabla1[[#This Row],[Código_Actividad]]="","",'[1]Formulario PPGR1'!#REF!)</f>
        <v/>
      </c>
      <c r="D790" s="131" t="str">
        <f>IF(Tabla1[[#This Row],[Código_Actividad]]="","",'[1]Formulario PPGR1'!#REF!)</f>
        <v/>
      </c>
      <c r="E790" s="131" t="str">
        <f>IF(Tabla1[[#This Row],[Código_Actividad]]="","",'[1]Formulario PPGR1'!#REF!)</f>
        <v/>
      </c>
      <c r="F790" s="131" t="str">
        <f>IF(Tabla1[[#This Row],[Código_Actividad]]="","",'[1]Formulario PPGR1'!#REF!)</f>
        <v/>
      </c>
      <c r="G790" s="132"/>
      <c r="H790" s="133" t="str">
        <f>IFERROR(VLOOKUP(Tabla1[[#This Row],[Código_Actividad]],'[1]Formulario PPGR2'!$H$8:$I$1048576,2,FALSE),"")</f>
        <v/>
      </c>
      <c r="I790" s="134" t="str">
        <f>IFERROR(VLOOKUP(Tabla1[[#This Row],[Código_Actividad]],[1]!Tabla2[[Código]:[Total de Acciones ]],15,FALSE),"")</f>
        <v/>
      </c>
      <c r="J790" s="131"/>
      <c r="K790" s="131" t="str">
        <f>IFERROR(VLOOKUP($J790,[8]LSIns!$B$5:$C$45,2,FALSE),"")</f>
        <v/>
      </c>
      <c r="L790" s="133"/>
      <c r="M790" s="135" t="str">
        <f>IFERROR(VLOOKUP($L790,[6]Insumos!$C$2:$F$517,2,FALSE),"")</f>
        <v/>
      </c>
      <c r="N790" s="142"/>
      <c r="O790" s="137" t="str">
        <f>IFERROR(VLOOKUP($L790,[6]Insumos!$C$2:$F$517,3,FALSE),"")</f>
        <v/>
      </c>
      <c r="P790" s="138" t="e">
        <f>+Tabla1[[#This Row],[Precio Unitario]]*Tabla1[[#This Row],[Cantidad de Insumos]]</f>
        <v>#VALUE!</v>
      </c>
      <c r="Q790" s="137" t="str">
        <f>IFERROR(VLOOKUP($L790,[6]Insumos!$C$2:$F$517,4,FALSE),"")</f>
        <v/>
      </c>
      <c r="R790" s="135"/>
    </row>
    <row r="791" spans="2:18" s="130" customFormat="1" x14ac:dyDescent="0.25">
      <c r="B791" s="131" t="str">
        <f>IF(Tabla1[[#This Row],[Código_Actividad]]="","",CONCATENATE(Tabla1[[#This Row],[POA]],".",Tabla1[[#This Row],[SRS]],".",Tabla1[[#This Row],[AREA]],".",Tabla1[[#This Row],[TIPO]]))</f>
        <v/>
      </c>
      <c r="C791" s="131" t="str">
        <f>IF(Tabla1[[#This Row],[Código_Actividad]]="","",'[1]Formulario PPGR1'!#REF!)</f>
        <v/>
      </c>
      <c r="D791" s="131" t="str">
        <f>IF(Tabla1[[#This Row],[Código_Actividad]]="","",'[1]Formulario PPGR1'!#REF!)</f>
        <v/>
      </c>
      <c r="E791" s="131" t="str">
        <f>IF(Tabla1[[#This Row],[Código_Actividad]]="","",'[1]Formulario PPGR1'!#REF!)</f>
        <v/>
      </c>
      <c r="F791" s="131" t="str">
        <f>IF(Tabla1[[#This Row],[Código_Actividad]]="","",'[1]Formulario PPGR1'!#REF!)</f>
        <v/>
      </c>
      <c r="G791" s="132"/>
      <c r="H791" s="133" t="str">
        <f>IFERROR(VLOOKUP(Tabla1[[#This Row],[Código_Actividad]],'[1]Formulario PPGR2'!$H$8:$I$1048576,2,FALSE),"")</f>
        <v/>
      </c>
      <c r="I791" s="134" t="str">
        <f>IFERROR(VLOOKUP(Tabla1[[#This Row],[Código_Actividad]],[1]!Tabla2[[Código]:[Total de Acciones ]],15,FALSE),"")</f>
        <v/>
      </c>
      <c r="J791" s="131"/>
      <c r="K791" s="131" t="str">
        <f>IFERROR(VLOOKUP($J791,[8]LSIns!$B$5:$C$45,2,FALSE),"")</f>
        <v/>
      </c>
      <c r="L791" s="133"/>
      <c r="M791" s="135" t="str">
        <f>IFERROR(VLOOKUP($L791,[6]Insumos!$C$2:$F$517,2,FALSE),"")</f>
        <v/>
      </c>
      <c r="N791" s="142"/>
      <c r="O791" s="137" t="str">
        <f>IFERROR(VLOOKUP($L791,[6]Insumos!$C$2:$F$517,3,FALSE),"")</f>
        <v/>
      </c>
      <c r="P791" s="138" t="e">
        <f>+Tabla1[[#This Row],[Precio Unitario]]*Tabla1[[#This Row],[Cantidad de Insumos]]</f>
        <v>#VALUE!</v>
      </c>
      <c r="Q791" s="137" t="str">
        <f>IFERROR(VLOOKUP($L791,[6]Insumos!$C$2:$F$517,4,FALSE),"")</f>
        <v/>
      </c>
      <c r="R791" s="135"/>
    </row>
    <row r="792" spans="2:18" s="130" customFormat="1" x14ac:dyDescent="0.25">
      <c r="B792" s="131" t="str">
        <f>IF(Tabla1[[#This Row],[Código_Actividad]]="","",CONCATENATE(Tabla1[[#This Row],[POA]],".",Tabla1[[#This Row],[SRS]],".",Tabla1[[#This Row],[AREA]],".",Tabla1[[#This Row],[TIPO]]))</f>
        <v/>
      </c>
      <c r="C792" s="131" t="str">
        <f>IF(Tabla1[[#This Row],[Código_Actividad]]="","",'[1]Formulario PPGR1'!#REF!)</f>
        <v/>
      </c>
      <c r="D792" s="131" t="str">
        <f>IF(Tabla1[[#This Row],[Código_Actividad]]="","",'[1]Formulario PPGR1'!#REF!)</f>
        <v/>
      </c>
      <c r="E792" s="131" t="str">
        <f>IF(Tabla1[[#This Row],[Código_Actividad]]="","",'[1]Formulario PPGR1'!#REF!)</f>
        <v/>
      </c>
      <c r="F792" s="131" t="str">
        <f>IF(Tabla1[[#This Row],[Código_Actividad]]="","",'[1]Formulario PPGR1'!#REF!)</f>
        <v/>
      </c>
      <c r="G792" s="132"/>
      <c r="H792" s="133" t="str">
        <f>IFERROR(VLOOKUP(Tabla1[[#This Row],[Código_Actividad]],'[1]Formulario PPGR2'!$H$8:$I$1048576,2,FALSE),"")</f>
        <v/>
      </c>
      <c r="I792" s="134" t="str">
        <f>IFERROR(VLOOKUP(Tabla1[[#This Row],[Código_Actividad]],[1]!Tabla2[[Código]:[Total de Acciones ]],15,FALSE),"")</f>
        <v/>
      </c>
      <c r="J792" s="131"/>
      <c r="K792" s="131" t="str">
        <f>IFERROR(VLOOKUP($J792,[8]LSIns!$B$5:$C$45,2,FALSE),"")</f>
        <v/>
      </c>
      <c r="L792" s="133"/>
      <c r="M792" s="135" t="str">
        <f>IFERROR(VLOOKUP($L792,[6]Insumos!$C$2:$F$517,2,FALSE),"")</f>
        <v/>
      </c>
      <c r="N792" s="142"/>
      <c r="O792" s="137" t="str">
        <f>IFERROR(VLOOKUP($L792,[6]Insumos!$C$2:$F$517,3,FALSE),"")</f>
        <v/>
      </c>
      <c r="P792" s="138" t="e">
        <f>+Tabla1[[#This Row],[Precio Unitario]]*Tabla1[[#This Row],[Cantidad de Insumos]]</f>
        <v>#VALUE!</v>
      </c>
      <c r="Q792" s="137" t="str">
        <f>IFERROR(VLOOKUP($L792,[6]Insumos!$C$2:$F$517,4,FALSE),"")</f>
        <v/>
      </c>
      <c r="R792" s="135"/>
    </row>
    <row r="793" spans="2:18" s="130" customFormat="1" x14ac:dyDescent="0.25">
      <c r="B793" s="131" t="str">
        <f>IF(Tabla1[[#This Row],[Código_Actividad]]="","",CONCATENATE(Tabla1[[#This Row],[POA]],".",Tabla1[[#This Row],[SRS]],".",Tabla1[[#This Row],[AREA]],".",Tabla1[[#This Row],[TIPO]]))</f>
        <v/>
      </c>
      <c r="C793" s="131" t="str">
        <f>IF(Tabla1[[#This Row],[Código_Actividad]]="","",'[1]Formulario PPGR1'!#REF!)</f>
        <v/>
      </c>
      <c r="D793" s="131" t="str">
        <f>IF(Tabla1[[#This Row],[Código_Actividad]]="","",'[1]Formulario PPGR1'!#REF!)</f>
        <v/>
      </c>
      <c r="E793" s="131" t="str">
        <f>IF(Tabla1[[#This Row],[Código_Actividad]]="","",'[1]Formulario PPGR1'!#REF!)</f>
        <v/>
      </c>
      <c r="F793" s="131" t="str">
        <f>IF(Tabla1[[#This Row],[Código_Actividad]]="","",'[1]Formulario PPGR1'!#REF!)</f>
        <v/>
      </c>
      <c r="G793" s="132"/>
      <c r="H793" s="133" t="str">
        <f>IFERROR(VLOOKUP(Tabla1[[#This Row],[Código_Actividad]],'[1]Formulario PPGR2'!$H$8:$I$1048576,2,FALSE),"")</f>
        <v/>
      </c>
      <c r="I793" s="134" t="str">
        <f>IFERROR(VLOOKUP(Tabla1[[#This Row],[Código_Actividad]],[1]!Tabla2[[Código]:[Total de Acciones ]],15,FALSE),"")</f>
        <v/>
      </c>
      <c r="J793" s="131"/>
      <c r="K793" s="131" t="str">
        <f>IFERROR(VLOOKUP($J793,[8]LSIns!$B$5:$C$45,2,FALSE),"")</f>
        <v/>
      </c>
      <c r="L793" s="133"/>
      <c r="M793" s="135" t="str">
        <f>IFERROR(VLOOKUP($L793,[6]Insumos!$C$2:$F$517,2,FALSE),"")</f>
        <v/>
      </c>
      <c r="N793" s="142"/>
      <c r="O793" s="137" t="str">
        <f>IFERROR(VLOOKUP($L793,[6]Insumos!$C$2:$F$517,3,FALSE),"")</f>
        <v/>
      </c>
      <c r="P793" s="138" t="e">
        <f>+Tabla1[[#This Row],[Precio Unitario]]*Tabla1[[#This Row],[Cantidad de Insumos]]</f>
        <v>#VALUE!</v>
      </c>
      <c r="Q793" s="137" t="str">
        <f>IFERROR(VLOOKUP($L793,[6]Insumos!$C$2:$F$517,4,FALSE),"")</f>
        <v/>
      </c>
      <c r="R793" s="135"/>
    </row>
    <row r="794" spans="2:18" s="130" customFormat="1" x14ac:dyDescent="0.25">
      <c r="B794" s="131" t="str">
        <f>IF(Tabla1[[#This Row],[Código_Actividad]]="","",CONCATENATE(Tabla1[[#This Row],[POA]],".",Tabla1[[#This Row],[SRS]],".",Tabla1[[#This Row],[AREA]],".",Tabla1[[#This Row],[TIPO]]))</f>
        <v/>
      </c>
      <c r="C794" s="131" t="str">
        <f>IF(Tabla1[[#This Row],[Código_Actividad]]="","",'[1]Formulario PPGR1'!#REF!)</f>
        <v/>
      </c>
      <c r="D794" s="131" t="str">
        <f>IF(Tabla1[[#This Row],[Código_Actividad]]="","",'[1]Formulario PPGR1'!#REF!)</f>
        <v/>
      </c>
      <c r="E794" s="131" t="str">
        <f>IF(Tabla1[[#This Row],[Código_Actividad]]="","",'[1]Formulario PPGR1'!#REF!)</f>
        <v/>
      </c>
      <c r="F794" s="131" t="str">
        <f>IF(Tabla1[[#This Row],[Código_Actividad]]="","",'[1]Formulario PPGR1'!#REF!)</f>
        <v/>
      </c>
      <c r="G794" s="132"/>
      <c r="H794" s="133" t="str">
        <f>IFERROR(VLOOKUP(Tabla1[[#This Row],[Código_Actividad]],'[1]Formulario PPGR2'!$H$8:$I$1048576,2,FALSE),"")</f>
        <v/>
      </c>
      <c r="I794" s="134" t="str">
        <f>IFERROR(VLOOKUP(Tabla1[[#This Row],[Código_Actividad]],[1]!Tabla2[[Código]:[Total de Acciones ]],15,FALSE),"")</f>
        <v/>
      </c>
      <c r="J794" s="131"/>
      <c r="K794" s="131" t="str">
        <f>IFERROR(VLOOKUP($J794,[8]LSIns!$B$5:$C$45,2,FALSE),"")</f>
        <v/>
      </c>
      <c r="L794" s="133"/>
      <c r="M794" s="135" t="str">
        <f>IFERROR(VLOOKUP($L794,[6]Insumos!$C$2:$F$517,2,FALSE),"")</f>
        <v/>
      </c>
      <c r="N794" s="142"/>
      <c r="O794" s="137" t="str">
        <f>IFERROR(VLOOKUP($L794,[6]Insumos!$C$2:$F$517,3,FALSE),"")</f>
        <v/>
      </c>
      <c r="P794" s="138" t="e">
        <f>+Tabla1[[#This Row],[Precio Unitario]]*Tabla1[[#This Row],[Cantidad de Insumos]]</f>
        <v>#VALUE!</v>
      </c>
      <c r="Q794" s="137" t="str">
        <f>IFERROR(VLOOKUP($L794,[6]Insumos!$C$2:$F$517,4,FALSE),"")</f>
        <v/>
      </c>
      <c r="R794" s="135"/>
    </row>
    <row r="795" spans="2:18" s="130" customFormat="1" x14ac:dyDescent="0.25">
      <c r="B795" s="131" t="str">
        <f>IF(Tabla1[[#This Row],[Código_Actividad]]="","",CONCATENATE(Tabla1[[#This Row],[POA]],".",Tabla1[[#This Row],[SRS]],".",Tabla1[[#This Row],[AREA]],".",Tabla1[[#This Row],[TIPO]]))</f>
        <v/>
      </c>
      <c r="C795" s="131" t="str">
        <f>IF(Tabla1[[#This Row],[Código_Actividad]]="","",'[1]Formulario PPGR1'!#REF!)</f>
        <v/>
      </c>
      <c r="D795" s="131" t="str">
        <f>IF(Tabla1[[#This Row],[Código_Actividad]]="","",'[1]Formulario PPGR1'!#REF!)</f>
        <v/>
      </c>
      <c r="E795" s="131" t="str">
        <f>IF(Tabla1[[#This Row],[Código_Actividad]]="","",'[1]Formulario PPGR1'!#REF!)</f>
        <v/>
      </c>
      <c r="F795" s="131" t="str">
        <f>IF(Tabla1[[#This Row],[Código_Actividad]]="","",'[1]Formulario PPGR1'!#REF!)</f>
        <v/>
      </c>
      <c r="G795" s="132"/>
      <c r="H795" s="133" t="str">
        <f>IFERROR(VLOOKUP(Tabla1[[#This Row],[Código_Actividad]],'[1]Formulario PPGR2'!$H$8:$I$1048576,2,FALSE),"")</f>
        <v/>
      </c>
      <c r="I795" s="134" t="str">
        <f>IFERROR(VLOOKUP(Tabla1[[#This Row],[Código_Actividad]],[1]!Tabla2[[Código]:[Total de Acciones ]],15,FALSE),"")</f>
        <v/>
      </c>
      <c r="J795" s="131"/>
      <c r="K795" s="131" t="str">
        <f>IFERROR(VLOOKUP($J795,[8]LSIns!$B$5:$C$45,2,FALSE),"")</f>
        <v/>
      </c>
      <c r="L795" s="133"/>
      <c r="M795" s="135" t="str">
        <f>IFERROR(VLOOKUP($L795,[6]Insumos!$C$2:$F$517,2,FALSE),"")</f>
        <v/>
      </c>
      <c r="N795" s="142"/>
      <c r="O795" s="137" t="str">
        <f>IFERROR(VLOOKUP($L795,[6]Insumos!$C$2:$F$517,3,FALSE),"")</f>
        <v/>
      </c>
      <c r="P795" s="138" t="e">
        <f>+Tabla1[[#This Row],[Precio Unitario]]*Tabla1[[#This Row],[Cantidad de Insumos]]</f>
        <v>#VALUE!</v>
      </c>
      <c r="Q795" s="137" t="str">
        <f>IFERROR(VLOOKUP($L795,[6]Insumos!$C$2:$F$517,4,FALSE),"")</f>
        <v/>
      </c>
      <c r="R795" s="135"/>
    </row>
    <row r="796" spans="2:18" s="130" customFormat="1" x14ac:dyDescent="0.25">
      <c r="B796" s="131" t="str">
        <f>IF(Tabla1[[#This Row],[Código_Actividad]]="","",CONCATENATE(Tabla1[[#This Row],[POA]],".",Tabla1[[#This Row],[SRS]],".",Tabla1[[#This Row],[AREA]],".",Tabla1[[#This Row],[TIPO]]))</f>
        <v/>
      </c>
      <c r="C796" s="131" t="str">
        <f>IF(Tabla1[[#This Row],[Código_Actividad]]="","",'[1]Formulario PPGR1'!#REF!)</f>
        <v/>
      </c>
      <c r="D796" s="131" t="str">
        <f>IF(Tabla1[[#This Row],[Código_Actividad]]="","",'[1]Formulario PPGR1'!#REF!)</f>
        <v/>
      </c>
      <c r="E796" s="131" t="str">
        <f>IF(Tabla1[[#This Row],[Código_Actividad]]="","",'[1]Formulario PPGR1'!#REF!)</f>
        <v/>
      </c>
      <c r="F796" s="131" t="str">
        <f>IF(Tabla1[[#This Row],[Código_Actividad]]="","",'[1]Formulario PPGR1'!#REF!)</f>
        <v/>
      </c>
      <c r="G796" s="132"/>
      <c r="H796" s="133" t="str">
        <f>IFERROR(VLOOKUP(Tabla1[[#This Row],[Código_Actividad]],'[1]Formulario PPGR2'!$H$8:$I$1048576,2,FALSE),"")</f>
        <v/>
      </c>
      <c r="I796" s="134" t="str">
        <f>IFERROR(VLOOKUP(Tabla1[[#This Row],[Código_Actividad]],[1]!Tabla2[[Código]:[Total de Acciones ]],15,FALSE),"")</f>
        <v/>
      </c>
      <c r="J796" s="131"/>
      <c r="K796" s="131" t="str">
        <f>IFERROR(VLOOKUP($J796,[8]LSIns!$B$5:$C$45,2,FALSE),"")</f>
        <v/>
      </c>
      <c r="L796" s="133"/>
      <c r="M796" s="135" t="str">
        <f>IFERROR(VLOOKUP($L796,[6]Insumos!$C$2:$F$517,2,FALSE),"")</f>
        <v/>
      </c>
      <c r="N796" s="142"/>
      <c r="O796" s="137" t="str">
        <f>IFERROR(VLOOKUP($L796,[6]Insumos!$C$2:$F$517,3,FALSE),"")</f>
        <v/>
      </c>
      <c r="P796" s="138" t="e">
        <f>+Tabla1[[#This Row],[Precio Unitario]]*Tabla1[[#This Row],[Cantidad de Insumos]]</f>
        <v>#VALUE!</v>
      </c>
      <c r="Q796" s="137" t="str">
        <f>IFERROR(VLOOKUP($L796,[6]Insumos!$C$2:$F$517,4,FALSE),"")</f>
        <v/>
      </c>
      <c r="R796" s="135"/>
    </row>
    <row r="797" spans="2:18" s="130" customFormat="1" x14ac:dyDescent="0.25">
      <c r="B797" s="131" t="str">
        <f>IF(Tabla1[[#This Row],[Código_Actividad]]="","",CONCATENATE(Tabla1[[#This Row],[POA]],".",Tabla1[[#This Row],[SRS]],".",Tabla1[[#This Row],[AREA]],".",Tabla1[[#This Row],[TIPO]]))</f>
        <v/>
      </c>
      <c r="C797" s="131" t="str">
        <f>IF(Tabla1[[#This Row],[Código_Actividad]]="","",'[1]Formulario PPGR1'!#REF!)</f>
        <v/>
      </c>
      <c r="D797" s="131" t="str">
        <f>IF(Tabla1[[#This Row],[Código_Actividad]]="","",'[1]Formulario PPGR1'!#REF!)</f>
        <v/>
      </c>
      <c r="E797" s="131" t="str">
        <f>IF(Tabla1[[#This Row],[Código_Actividad]]="","",'[1]Formulario PPGR1'!#REF!)</f>
        <v/>
      </c>
      <c r="F797" s="131" t="str">
        <f>IF(Tabla1[[#This Row],[Código_Actividad]]="","",'[1]Formulario PPGR1'!#REF!)</f>
        <v/>
      </c>
      <c r="G797" s="132"/>
      <c r="H797" s="133" t="str">
        <f>IFERROR(VLOOKUP(Tabla1[[#This Row],[Código_Actividad]],'[1]Formulario PPGR2'!$H$8:$I$1048576,2,FALSE),"")</f>
        <v/>
      </c>
      <c r="I797" s="134" t="str">
        <f>IFERROR(VLOOKUP(Tabla1[[#This Row],[Código_Actividad]],[1]!Tabla2[[Código]:[Total de Acciones ]],15,FALSE),"")</f>
        <v/>
      </c>
      <c r="J797" s="131"/>
      <c r="K797" s="131" t="str">
        <f>IFERROR(VLOOKUP($J797,[8]LSIns!$B$5:$C$45,2,FALSE),"")</f>
        <v/>
      </c>
      <c r="L797" s="133"/>
      <c r="M797" s="135" t="str">
        <f>IFERROR(VLOOKUP($L797,[6]Insumos!$C$2:$F$517,2,FALSE),"")</f>
        <v/>
      </c>
      <c r="N797" s="142"/>
      <c r="O797" s="137" t="str">
        <f>IFERROR(VLOOKUP($L797,[6]Insumos!$C$2:$F$517,3,FALSE),"")</f>
        <v/>
      </c>
      <c r="P797" s="138" t="e">
        <f>+Tabla1[[#This Row],[Precio Unitario]]*Tabla1[[#This Row],[Cantidad de Insumos]]</f>
        <v>#VALUE!</v>
      </c>
      <c r="Q797" s="137" t="str">
        <f>IFERROR(VLOOKUP($L797,[6]Insumos!$C$2:$F$517,4,FALSE),"")</f>
        <v/>
      </c>
      <c r="R797" s="135"/>
    </row>
    <row r="798" spans="2:18" s="130" customFormat="1" x14ac:dyDescent="0.25">
      <c r="B798" s="131" t="str">
        <f>IF(Tabla1[[#This Row],[Código_Actividad]]="","",CONCATENATE(Tabla1[[#This Row],[POA]],".",Tabla1[[#This Row],[SRS]],".",Tabla1[[#This Row],[AREA]],".",Tabla1[[#This Row],[TIPO]]))</f>
        <v/>
      </c>
      <c r="C798" s="131" t="str">
        <f>IF(Tabla1[[#This Row],[Código_Actividad]]="","",'[1]Formulario PPGR1'!#REF!)</f>
        <v/>
      </c>
      <c r="D798" s="131" t="str">
        <f>IF(Tabla1[[#This Row],[Código_Actividad]]="","",'[1]Formulario PPGR1'!#REF!)</f>
        <v/>
      </c>
      <c r="E798" s="131" t="str">
        <f>IF(Tabla1[[#This Row],[Código_Actividad]]="","",'[1]Formulario PPGR1'!#REF!)</f>
        <v/>
      </c>
      <c r="F798" s="131" t="str">
        <f>IF(Tabla1[[#This Row],[Código_Actividad]]="","",'[1]Formulario PPGR1'!#REF!)</f>
        <v/>
      </c>
      <c r="G798" s="132"/>
      <c r="H798" s="133" t="str">
        <f>IFERROR(VLOOKUP(Tabla1[[#This Row],[Código_Actividad]],'[1]Formulario PPGR2'!$H$8:$I$1048576,2,FALSE),"")</f>
        <v/>
      </c>
      <c r="I798" s="134" t="str">
        <f>IFERROR(VLOOKUP(Tabla1[[#This Row],[Código_Actividad]],[1]!Tabla2[[Código]:[Total de Acciones ]],15,FALSE),"")</f>
        <v/>
      </c>
      <c r="J798" s="131"/>
      <c r="K798" s="131" t="str">
        <f>IFERROR(VLOOKUP($J798,[8]LSIns!$B$5:$C$45,2,FALSE),"")</f>
        <v/>
      </c>
      <c r="L798" s="133"/>
      <c r="M798" s="135" t="str">
        <f>IFERROR(VLOOKUP($L798,[6]Insumos!$C$2:$F$517,2,FALSE),"")</f>
        <v/>
      </c>
      <c r="N798" s="142"/>
      <c r="O798" s="137" t="str">
        <f>IFERROR(VLOOKUP($L798,[6]Insumos!$C$2:$F$517,3,FALSE),"")</f>
        <v/>
      </c>
      <c r="P798" s="138" t="e">
        <f>+Tabla1[[#This Row],[Precio Unitario]]*Tabla1[[#This Row],[Cantidad de Insumos]]</f>
        <v>#VALUE!</v>
      </c>
      <c r="Q798" s="137" t="str">
        <f>IFERROR(VLOOKUP($L798,[6]Insumos!$C$2:$F$517,4,FALSE),"")</f>
        <v/>
      </c>
      <c r="R798" s="135"/>
    </row>
    <row r="799" spans="2:18" s="130" customFormat="1" x14ac:dyDescent="0.25">
      <c r="B799" s="131" t="str">
        <f>IF(Tabla1[[#This Row],[Código_Actividad]]="","",CONCATENATE(Tabla1[[#This Row],[POA]],".",Tabla1[[#This Row],[SRS]],".",Tabla1[[#This Row],[AREA]],".",Tabla1[[#This Row],[TIPO]]))</f>
        <v/>
      </c>
      <c r="C799" s="131" t="str">
        <f>IF(Tabla1[[#This Row],[Código_Actividad]]="","",'[1]Formulario PPGR1'!#REF!)</f>
        <v/>
      </c>
      <c r="D799" s="131" t="str">
        <f>IF(Tabla1[[#This Row],[Código_Actividad]]="","",'[1]Formulario PPGR1'!#REF!)</f>
        <v/>
      </c>
      <c r="E799" s="131" t="str">
        <f>IF(Tabla1[[#This Row],[Código_Actividad]]="","",'[1]Formulario PPGR1'!#REF!)</f>
        <v/>
      </c>
      <c r="F799" s="131" t="str">
        <f>IF(Tabla1[[#This Row],[Código_Actividad]]="","",'[1]Formulario PPGR1'!#REF!)</f>
        <v/>
      </c>
      <c r="G799" s="132"/>
      <c r="H799" s="133" t="str">
        <f>IFERROR(VLOOKUP(Tabla1[[#This Row],[Código_Actividad]],'[1]Formulario PPGR2'!$H$8:$I$1048576,2,FALSE),"")</f>
        <v/>
      </c>
      <c r="I799" s="134" t="str">
        <f>IFERROR(VLOOKUP(Tabla1[[#This Row],[Código_Actividad]],[1]!Tabla2[[Código]:[Total de Acciones ]],15,FALSE),"")</f>
        <v/>
      </c>
      <c r="J799" s="131"/>
      <c r="K799" s="131" t="str">
        <f>IFERROR(VLOOKUP($J799,[8]LSIns!$B$5:$C$45,2,FALSE),"")</f>
        <v/>
      </c>
      <c r="L799" s="133"/>
      <c r="M799" s="135" t="str">
        <f>IFERROR(VLOOKUP($L799,[6]Insumos!$C$2:$F$517,2,FALSE),"")</f>
        <v/>
      </c>
      <c r="N799" s="142"/>
      <c r="O799" s="137" t="str">
        <f>IFERROR(VLOOKUP($L799,[6]Insumos!$C$2:$F$517,3,FALSE),"")</f>
        <v/>
      </c>
      <c r="P799" s="138" t="e">
        <f>+Tabla1[[#This Row],[Precio Unitario]]*Tabla1[[#This Row],[Cantidad de Insumos]]</f>
        <v>#VALUE!</v>
      </c>
      <c r="Q799" s="137" t="str">
        <f>IFERROR(VLOOKUP($L799,[6]Insumos!$C$2:$F$517,4,FALSE),"")</f>
        <v/>
      </c>
      <c r="R799" s="135"/>
    </row>
    <row r="800" spans="2:18" s="130" customFormat="1" x14ac:dyDescent="0.25">
      <c r="B800" s="131" t="str">
        <f>IF(Tabla1[[#This Row],[Código_Actividad]]="","",CONCATENATE(Tabla1[[#This Row],[POA]],".",Tabla1[[#This Row],[SRS]],".",Tabla1[[#This Row],[AREA]],".",Tabla1[[#This Row],[TIPO]]))</f>
        <v/>
      </c>
      <c r="C800" s="131" t="str">
        <f>IF(Tabla1[[#This Row],[Código_Actividad]]="","",'[1]Formulario PPGR1'!#REF!)</f>
        <v/>
      </c>
      <c r="D800" s="131" t="str">
        <f>IF(Tabla1[[#This Row],[Código_Actividad]]="","",'[1]Formulario PPGR1'!#REF!)</f>
        <v/>
      </c>
      <c r="E800" s="131" t="str">
        <f>IF(Tabla1[[#This Row],[Código_Actividad]]="","",'[1]Formulario PPGR1'!#REF!)</f>
        <v/>
      </c>
      <c r="F800" s="131" t="str">
        <f>IF(Tabla1[[#This Row],[Código_Actividad]]="","",'[1]Formulario PPGR1'!#REF!)</f>
        <v/>
      </c>
      <c r="G800" s="132"/>
      <c r="H800" s="133" t="str">
        <f>IFERROR(VLOOKUP(Tabla1[[#This Row],[Código_Actividad]],'[1]Formulario PPGR2'!$H$8:$I$1048576,2,FALSE),"")</f>
        <v/>
      </c>
      <c r="I800" s="134" t="str">
        <f>IFERROR(VLOOKUP(Tabla1[[#This Row],[Código_Actividad]],[1]!Tabla2[[Código]:[Total de Acciones ]],15,FALSE),"")</f>
        <v/>
      </c>
      <c r="J800" s="131"/>
      <c r="K800" s="131" t="str">
        <f>IFERROR(VLOOKUP($J800,[9]LSIns!$B$5:$C$45,2,FALSE),"")</f>
        <v/>
      </c>
      <c r="L800" s="133"/>
      <c r="M800" s="135" t="str">
        <f>IFERROR(VLOOKUP($L800,[6]Insumos!$C$2:$F$517,2,FALSE),"")</f>
        <v/>
      </c>
      <c r="N800" s="142"/>
      <c r="O800" s="137" t="str">
        <f>IFERROR(VLOOKUP($L800,[6]Insumos!$C$2:$F$517,3,FALSE),"")</f>
        <v/>
      </c>
      <c r="P800" s="138" t="e">
        <f>+Tabla1[[#This Row],[Precio Unitario]]*Tabla1[[#This Row],[Cantidad de Insumos]]</f>
        <v>#VALUE!</v>
      </c>
      <c r="Q800" s="137" t="str">
        <f>IFERROR(VLOOKUP($L800,[6]Insumos!$C$2:$F$517,4,FALSE),"")</f>
        <v/>
      </c>
      <c r="R800" s="135"/>
    </row>
    <row r="801" spans="2:18" s="130" customFormat="1" x14ac:dyDescent="0.25">
      <c r="B801" s="131" t="str">
        <f>IF(Tabla1[[#This Row],[Código_Actividad]]="","",CONCATENATE(Tabla1[[#This Row],[POA]],".",Tabla1[[#This Row],[SRS]],".",Tabla1[[#This Row],[AREA]],".",Tabla1[[#This Row],[TIPO]]))</f>
        <v/>
      </c>
      <c r="C801" s="131" t="str">
        <f>IF(Tabla1[[#This Row],[Código_Actividad]]="","",'[1]Formulario PPGR1'!#REF!)</f>
        <v/>
      </c>
      <c r="D801" s="131" t="str">
        <f>IF(Tabla1[[#This Row],[Código_Actividad]]="","",'[1]Formulario PPGR1'!#REF!)</f>
        <v/>
      </c>
      <c r="E801" s="131" t="str">
        <f>IF(Tabla1[[#This Row],[Código_Actividad]]="","",'[1]Formulario PPGR1'!#REF!)</f>
        <v/>
      </c>
      <c r="F801" s="131" t="str">
        <f>IF(Tabla1[[#This Row],[Código_Actividad]]="","",'[1]Formulario PPGR1'!#REF!)</f>
        <v/>
      </c>
      <c r="G801" s="132"/>
      <c r="H801" s="133" t="str">
        <f>IFERROR(VLOOKUP(Tabla1[[#This Row],[Código_Actividad]],'[1]Formulario PPGR2'!$H$8:$I$1048576,2,FALSE),"")</f>
        <v/>
      </c>
      <c r="I801" s="134" t="str">
        <f>IFERROR(VLOOKUP(Tabla1[[#This Row],[Código_Actividad]],[1]!Tabla2[[Código]:[Total de Acciones ]],15,FALSE),"")</f>
        <v/>
      </c>
      <c r="J801" s="131"/>
      <c r="K801" s="131" t="str">
        <f>IFERROR(VLOOKUP($J801,[9]LSIns!$B$5:$C$45,2,FALSE),"")</f>
        <v/>
      </c>
      <c r="L801" s="133"/>
      <c r="M801" s="135" t="str">
        <f>IFERROR(VLOOKUP($L801,[6]Insumos!$C$2:$F$517,2,FALSE),"")</f>
        <v/>
      </c>
      <c r="N801" s="142"/>
      <c r="O801" s="137" t="str">
        <f>IFERROR(VLOOKUP($L801,[6]Insumos!$C$2:$F$517,3,FALSE),"")</f>
        <v/>
      </c>
      <c r="P801" s="138" t="e">
        <f>+Tabla1[[#This Row],[Precio Unitario]]*Tabla1[[#This Row],[Cantidad de Insumos]]</f>
        <v>#VALUE!</v>
      </c>
      <c r="Q801" s="137" t="str">
        <f>IFERROR(VLOOKUP($L801,[6]Insumos!$C$2:$F$517,4,FALSE),"")</f>
        <v/>
      </c>
      <c r="R801" s="135"/>
    </row>
    <row r="802" spans="2:18" s="130" customFormat="1" x14ac:dyDescent="0.25">
      <c r="B802" s="131" t="str">
        <f>IF(Tabla1[[#This Row],[Código_Actividad]]="","",CONCATENATE(Tabla1[[#This Row],[POA]],".",Tabla1[[#This Row],[SRS]],".",Tabla1[[#This Row],[AREA]],".",Tabla1[[#This Row],[TIPO]]))</f>
        <v/>
      </c>
      <c r="C802" s="131" t="str">
        <f>IF(Tabla1[[#This Row],[Código_Actividad]]="","",'[1]Formulario PPGR1'!#REF!)</f>
        <v/>
      </c>
      <c r="D802" s="131" t="str">
        <f>IF(Tabla1[[#This Row],[Código_Actividad]]="","",'[1]Formulario PPGR1'!#REF!)</f>
        <v/>
      </c>
      <c r="E802" s="131" t="str">
        <f>IF(Tabla1[[#This Row],[Código_Actividad]]="","",'[1]Formulario PPGR1'!#REF!)</f>
        <v/>
      </c>
      <c r="F802" s="131" t="str">
        <f>IF(Tabla1[[#This Row],[Código_Actividad]]="","",'[1]Formulario PPGR1'!#REF!)</f>
        <v/>
      </c>
      <c r="G802" s="132"/>
      <c r="H802" s="133" t="str">
        <f>IFERROR(VLOOKUP(Tabla1[[#This Row],[Código_Actividad]],'[1]Formulario PPGR2'!$H$8:$I$1048576,2,FALSE),"")</f>
        <v/>
      </c>
      <c r="I802" s="134" t="str">
        <f>IFERROR(VLOOKUP(Tabla1[[#This Row],[Código_Actividad]],[1]!Tabla2[[Código]:[Total de Acciones ]],15,FALSE),"")</f>
        <v/>
      </c>
      <c r="J802" s="131"/>
      <c r="K802" s="131" t="str">
        <f>IFERROR(VLOOKUP($J802,[9]LSIns!$B$5:$C$45,2,FALSE),"")</f>
        <v/>
      </c>
      <c r="L802" s="133"/>
      <c r="M802" s="135" t="str">
        <f>IFERROR(VLOOKUP($L802,[6]Insumos!$C$2:$F$517,2,FALSE),"")</f>
        <v/>
      </c>
      <c r="N802" s="142"/>
      <c r="O802" s="137" t="str">
        <f>IFERROR(VLOOKUP($L802,[6]Insumos!$C$2:$F$517,3,FALSE),"")</f>
        <v/>
      </c>
      <c r="P802" s="138" t="e">
        <f>+Tabla1[[#This Row],[Precio Unitario]]*Tabla1[[#This Row],[Cantidad de Insumos]]</f>
        <v>#VALUE!</v>
      </c>
      <c r="Q802" s="137" t="str">
        <f>IFERROR(VLOOKUP($L802,[6]Insumos!$C$2:$F$517,4,FALSE),"")</f>
        <v/>
      </c>
      <c r="R802" s="135"/>
    </row>
    <row r="803" spans="2:18" s="130" customFormat="1" x14ac:dyDescent="0.25">
      <c r="B803" s="131" t="str">
        <f>IF(Tabla1[[#This Row],[Código_Actividad]]="","",CONCATENATE(Tabla1[[#This Row],[POA]],".",Tabla1[[#This Row],[SRS]],".",Tabla1[[#This Row],[AREA]],".",Tabla1[[#This Row],[TIPO]]))</f>
        <v/>
      </c>
      <c r="C803" s="131" t="str">
        <f>IF(Tabla1[[#This Row],[Código_Actividad]]="","",'[1]Formulario PPGR1'!#REF!)</f>
        <v/>
      </c>
      <c r="D803" s="131" t="str">
        <f>IF(Tabla1[[#This Row],[Código_Actividad]]="","",'[1]Formulario PPGR1'!#REF!)</f>
        <v/>
      </c>
      <c r="E803" s="131" t="str">
        <f>IF(Tabla1[[#This Row],[Código_Actividad]]="","",'[1]Formulario PPGR1'!#REF!)</f>
        <v/>
      </c>
      <c r="F803" s="131" t="str">
        <f>IF(Tabla1[[#This Row],[Código_Actividad]]="","",'[1]Formulario PPGR1'!#REF!)</f>
        <v/>
      </c>
      <c r="G803" s="132"/>
      <c r="H803" s="133" t="str">
        <f>IFERROR(VLOOKUP(Tabla1[[#This Row],[Código_Actividad]],'[1]Formulario PPGR2'!$H$8:$I$1048576,2,FALSE),"")</f>
        <v/>
      </c>
      <c r="I803" s="134" t="str">
        <f>IFERROR(VLOOKUP(Tabla1[[#This Row],[Código_Actividad]],[1]!Tabla2[[Código]:[Total de Acciones ]],15,FALSE),"")</f>
        <v/>
      </c>
      <c r="J803" s="131"/>
      <c r="K803" s="131" t="str">
        <f>IFERROR(VLOOKUP($J803,[9]LSIns!$B$5:$C$45,2,FALSE),"")</f>
        <v/>
      </c>
      <c r="L803" s="133"/>
      <c r="M803" s="135" t="str">
        <f>IFERROR(VLOOKUP($L803,[6]Insumos!$C$2:$F$517,2,FALSE),"")</f>
        <v/>
      </c>
      <c r="N803" s="142"/>
      <c r="O803" s="137" t="str">
        <f>IFERROR(VLOOKUP($L803,[6]Insumos!$C$2:$F$517,3,FALSE),"")</f>
        <v/>
      </c>
      <c r="P803" s="138" t="e">
        <f>+Tabla1[[#This Row],[Precio Unitario]]*Tabla1[[#This Row],[Cantidad de Insumos]]</f>
        <v>#VALUE!</v>
      </c>
      <c r="Q803" s="137" t="str">
        <f>IFERROR(VLOOKUP($L803,[6]Insumos!$C$2:$F$517,4,FALSE),"")</f>
        <v/>
      </c>
      <c r="R803" s="135"/>
    </row>
    <row r="804" spans="2:18" s="130" customFormat="1" x14ac:dyDescent="0.25">
      <c r="B804" s="131" t="str">
        <f>IF(Tabla1[[#This Row],[Código_Actividad]]="","",CONCATENATE(Tabla1[[#This Row],[POA]],".",Tabla1[[#This Row],[SRS]],".",Tabla1[[#This Row],[AREA]],".",Tabla1[[#This Row],[TIPO]]))</f>
        <v/>
      </c>
      <c r="C804" s="131" t="str">
        <f>IF(Tabla1[[#This Row],[Código_Actividad]]="","",'[1]Formulario PPGR1'!#REF!)</f>
        <v/>
      </c>
      <c r="D804" s="131" t="str">
        <f>IF(Tabla1[[#This Row],[Código_Actividad]]="","",'[1]Formulario PPGR1'!#REF!)</f>
        <v/>
      </c>
      <c r="E804" s="131" t="str">
        <f>IF(Tabla1[[#This Row],[Código_Actividad]]="","",'[1]Formulario PPGR1'!#REF!)</f>
        <v/>
      </c>
      <c r="F804" s="131" t="str">
        <f>IF(Tabla1[[#This Row],[Código_Actividad]]="","",'[1]Formulario PPGR1'!#REF!)</f>
        <v/>
      </c>
      <c r="G804" s="132"/>
      <c r="H804" s="133" t="str">
        <f>IFERROR(VLOOKUP(Tabla1[[#This Row],[Código_Actividad]],'[1]Formulario PPGR2'!$H$8:$I$1048576,2,FALSE),"")</f>
        <v/>
      </c>
      <c r="I804" s="134" t="str">
        <f>IFERROR(VLOOKUP(Tabla1[[#This Row],[Código_Actividad]],[1]!Tabla2[[Código]:[Total de Acciones ]],15,FALSE),"")</f>
        <v/>
      </c>
      <c r="J804" s="131"/>
      <c r="K804" s="131" t="str">
        <f>IFERROR(VLOOKUP($J804,[9]LSIns!$B$5:$C$45,2,FALSE),"")</f>
        <v/>
      </c>
      <c r="L804" s="133"/>
      <c r="M804" s="135" t="str">
        <f>IFERROR(VLOOKUP($L804,[6]Insumos!$C$2:$F$517,2,FALSE),"")</f>
        <v/>
      </c>
      <c r="N804" s="142"/>
      <c r="O804" s="137" t="str">
        <f>IFERROR(VLOOKUP($L804,[6]Insumos!$C$2:$F$517,3,FALSE),"")</f>
        <v/>
      </c>
      <c r="P804" s="138" t="e">
        <f>+Tabla1[[#This Row],[Precio Unitario]]*Tabla1[[#This Row],[Cantidad de Insumos]]</f>
        <v>#VALUE!</v>
      </c>
      <c r="Q804" s="137" t="str">
        <f>IFERROR(VLOOKUP($L804,[6]Insumos!$C$2:$F$517,4,FALSE),"")</f>
        <v/>
      </c>
      <c r="R804" s="135"/>
    </row>
    <row r="805" spans="2:18" s="130" customFormat="1" x14ac:dyDescent="0.25">
      <c r="B805" s="131" t="str">
        <f>IF(Tabla1[[#This Row],[Código_Actividad]]="","",CONCATENATE(Tabla1[[#This Row],[POA]],".",Tabla1[[#This Row],[SRS]],".",Tabla1[[#This Row],[AREA]],".",Tabla1[[#This Row],[TIPO]]))</f>
        <v/>
      </c>
      <c r="C805" s="131" t="str">
        <f>IF(Tabla1[[#This Row],[Código_Actividad]]="","",'[1]Formulario PPGR1'!#REF!)</f>
        <v/>
      </c>
      <c r="D805" s="131" t="str">
        <f>IF(Tabla1[[#This Row],[Código_Actividad]]="","",'[1]Formulario PPGR1'!#REF!)</f>
        <v/>
      </c>
      <c r="E805" s="131" t="str">
        <f>IF(Tabla1[[#This Row],[Código_Actividad]]="","",'[1]Formulario PPGR1'!#REF!)</f>
        <v/>
      </c>
      <c r="F805" s="131" t="str">
        <f>IF(Tabla1[[#This Row],[Código_Actividad]]="","",'[1]Formulario PPGR1'!#REF!)</f>
        <v/>
      </c>
      <c r="G805" s="132"/>
      <c r="H805" s="133" t="str">
        <f>IFERROR(VLOOKUP(Tabla1[[#This Row],[Código_Actividad]],'[1]Formulario PPGR2'!$H$8:$I$1048576,2,FALSE),"")</f>
        <v/>
      </c>
      <c r="I805" s="134" t="str">
        <f>IFERROR(VLOOKUP(Tabla1[[#This Row],[Código_Actividad]],[1]!Tabla2[[Código]:[Total de Acciones ]],15,FALSE),"")</f>
        <v/>
      </c>
      <c r="J805" s="131"/>
      <c r="K805" s="131" t="str">
        <f>IFERROR(VLOOKUP($J805,[9]LSIns!$B$5:$C$45,2,FALSE),"")</f>
        <v/>
      </c>
      <c r="L805" s="133"/>
      <c r="M805" s="135" t="str">
        <f>IFERROR(VLOOKUP($L805,[6]Insumos!$C$2:$F$517,2,FALSE),"")</f>
        <v/>
      </c>
      <c r="N805" s="142"/>
      <c r="O805" s="137" t="str">
        <f>IFERROR(VLOOKUP($L805,[6]Insumos!$C$2:$F$517,3,FALSE),"")</f>
        <v/>
      </c>
      <c r="P805" s="138" t="e">
        <f>+Tabla1[[#This Row],[Precio Unitario]]*Tabla1[[#This Row],[Cantidad de Insumos]]</f>
        <v>#VALUE!</v>
      </c>
      <c r="Q805" s="137" t="str">
        <f>IFERROR(VLOOKUP($L805,[6]Insumos!$C$2:$F$517,4,FALSE),"")</f>
        <v/>
      </c>
      <c r="R805" s="135"/>
    </row>
    <row r="806" spans="2:18" s="130" customFormat="1" x14ac:dyDescent="0.25">
      <c r="B806" s="131" t="str">
        <f>IF(Tabla1[[#This Row],[Código_Actividad]]="","",CONCATENATE(Tabla1[[#This Row],[POA]],".",Tabla1[[#This Row],[SRS]],".",Tabla1[[#This Row],[AREA]],".",Tabla1[[#This Row],[TIPO]]))</f>
        <v/>
      </c>
      <c r="C806" s="131" t="str">
        <f>IF(Tabla1[[#This Row],[Código_Actividad]]="","",'[1]Formulario PPGR1'!#REF!)</f>
        <v/>
      </c>
      <c r="D806" s="131" t="str">
        <f>IF(Tabla1[[#This Row],[Código_Actividad]]="","",'[1]Formulario PPGR1'!#REF!)</f>
        <v/>
      </c>
      <c r="E806" s="131" t="str">
        <f>IF(Tabla1[[#This Row],[Código_Actividad]]="","",'[1]Formulario PPGR1'!#REF!)</f>
        <v/>
      </c>
      <c r="F806" s="131" t="str">
        <f>IF(Tabla1[[#This Row],[Código_Actividad]]="","",'[1]Formulario PPGR1'!#REF!)</f>
        <v/>
      </c>
      <c r="G806" s="132"/>
      <c r="H806" s="133" t="str">
        <f>IFERROR(VLOOKUP(Tabla1[[#This Row],[Código_Actividad]],'[1]Formulario PPGR2'!$H$8:$I$1048576,2,FALSE),"")</f>
        <v/>
      </c>
      <c r="I806" s="134" t="str">
        <f>IFERROR(VLOOKUP(Tabla1[[#This Row],[Código_Actividad]],[1]!Tabla2[[Código]:[Total de Acciones ]],15,FALSE),"")</f>
        <v/>
      </c>
      <c r="J806" s="131"/>
      <c r="K806" s="131" t="str">
        <f>IFERROR(VLOOKUP($J806,[9]LSIns!$B$5:$C$45,2,FALSE),"")</f>
        <v/>
      </c>
      <c r="L806" s="133"/>
      <c r="M806" s="135" t="str">
        <f>IFERROR(VLOOKUP($L806,[6]Insumos!$C$2:$F$517,2,FALSE),"")</f>
        <v/>
      </c>
      <c r="N806" s="142"/>
      <c r="O806" s="137" t="str">
        <f>IFERROR(VLOOKUP($L806,[6]Insumos!$C$2:$F$517,3,FALSE),"")</f>
        <v/>
      </c>
      <c r="P806" s="138" t="e">
        <f>+Tabla1[[#This Row],[Precio Unitario]]*Tabla1[[#This Row],[Cantidad de Insumos]]</f>
        <v>#VALUE!</v>
      </c>
      <c r="Q806" s="137" t="str">
        <f>IFERROR(VLOOKUP($L806,[6]Insumos!$C$2:$F$517,4,FALSE),"")</f>
        <v/>
      </c>
      <c r="R806" s="135"/>
    </row>
    <row r="807" spans="2:18" s="130" customFormat="1" x14ac:dyDescent="0.25">
      <c r="B807" s="131" t="str">
        <f>IF(Tabla1[[#This Row],[Código_Actividad]]="","",CONCATENATE(Tabla1[[#This Row],[POA]],".",Tabla1[[#This Row],[SRS]],".",Tabla1[[#This Row],[AREA]],".",Tabla1[[#This Row],[TIPO]]))</f>
        <v/>
      </c>
      <c r="C807" s="131" t="str">
        <f>IF(Tabla1[[#This Row],[Código_Actividad]]="","",'[1]Formulario PPGR1'!#REF!)</f>
        <v/>
      </c>
      <c r="D807" s="131" t="str">
        <f>IF(Tabla1[[#This Row],[Código_Actividad]]="","",'[1]Formulario PPGR1'!#REF!)</f>
        <v/>
      </c>
      <c r="E807" s="131" t="str">
        <f>IF(Tabla1[[#This Row],[Código_Actividad]]="","",'[1]Formulario PPGR1'!#REF!)</f>
        <v/>
      </c>
      <c r="F807" s="131" t="str">
        <f>IF(Tabla1[[#This Row],[Código_Actividad]]="","",'[1]Formulario PPGR1'!#REF!)</f>
        <v/>
      </c>
      <c r="G807" s="132"/>
      <c r="H807" s="133" t="str">
        <f>IFERROR(VLOOKUP(Tabla1[[#This Row],[Código_Actividad]],'[1]Formulario PPGR2'!$H$8:$I$1048576,2,FALSE),"")</f>
        <v/>
      </c>
      <c r="I807" s="134" t="str">
        <f>IFERROR(VLOOKUP(Tabla1[[#This Row],[Código_Actividad]],[1]!Tabla2[[Código]:[Total de Acciones ]],15,FALSE),"")</f>
        <v/>
      </c>
      <c r="J807" s="131"/>
      <c r="K807" s="131" t="str">
        <f>IFERROR(VLOOKUP($J807,[9]LSIns!$B$5:$C$45,2,FALSE),"")</f>
        <v/>
      </c>
      <c r="L807" s="133"/>
      <c r="M807" s="135" t="str">
        <f>IFERROR(VLOOKUP($L807,[6]Insumos!$C$2:$F$517,2,FALSE),"")</f>
        <v/>
      </c>
      <c r="N807" s="142"/>
      <c r="O807" s="137" t="str">
        <f>IFERROR(VLOOKUP($L807,[6]Insumos!$C$2:$F$517,3,FALSE),"")</f>
        <v/>
      </c>
      <c r="P807" s="138" t="e">
        <f>+Tabla1[[#This Row],[Precio Unitario]]*Tabla1[[#This Row],[Cantidad de Insumos]]</f>
        <v>#VALUE!</v>
      </c>
      <c r="Q807" s="137" t="str">
        <f>IFERROR(VLOOKUP($L807,[6]Insumos!$C$2:$F$517,4,FALSE),"")</f>
        <v/>
      </c>
      <c r="R807" s="135"/>
    </row>
    <row r="808" spans="2:18" s="130" customFormat="1" x14ac:dyDescent="0.25">
      <c r="B808" s="131" t="str">
        <f>IF(Tabla1[[#This Row],[Código_Actividad]]="","",CONCATENATE(Tabla1[[#This Row],[POA]],".",Tabla1[[#This Row],[SRS]],".",Tabla1[[#This Row],[AREA]],".",Tabla1[[#This Row],[TIPO]]))</f>
        <v/>
      </c>
      <c r="C808" s="131" t="str">
        <f>IF(Tabla1[[#This Row],[Código_Actividad]]="","",'[1]Formulario PPGR1'!#REF!)</f>
        <v/>
      </c>
      <c r="D808" s="131" t="str">
        <f>IF(Tabla1[[#This Row],[Código_Actividad]]="","",'[1]Formulario PPGR1'!#REF!)</f>
        <v/>
      </c>
      <c r="E808" s="131" t="str">
        <f>IF(Tabla1[[#This Row],[Código_Actividad]]="","",'[1]Formulario PPGR1'!#REF!)</f>
        <v/>
      </c>
      <c r="F808" s="131" t="str">
        <f>IF(Tabla1[[#This Row],[Código_Actividad]]="","",'[1]Formulario PPGR1'!#REF!)</f>
        <v/>
      </c>
      <c r="G808" s="132"/>
      <c r="H808" s="133" t="str">
        <f>IFERROR(VLOOKUP(Tabla1[[#This Row],[Código_Actividad]],'[1]Formulario PPGR2'!$H$8:$I$1048576,2,FALSE),"")</f>
        <v/>
      </c>
      <c r="I808" s="134" t="str">
        <f>IFERROR(VLOOKUP(Tabla1[[#This Row],[Código_Actividad]],[1]!Tabla2[[Código]:[Total de Acciones ]],15,FALSE),"")</f>
        <v/>
      </c>
      <c r="J808" s="131"/>
      <c r="K808" s="131" t="str">
        <f>IFERROR(VLOOKUP($J808,[9]LSIns!$B$5:$C$45,2,FALSE),"")</f>
        <v/>
      </c>
      <c r="L808" s="133"/>
      <c r="M808" s="135" t="str">
        <f>IFERROR(VLOOKUP($L808,[6]Insumos!$C$2:$F$517,2,FALSE),"")</f>
        <v/>
      </c>
      <c r="N808" s="142"/>
      <c r="O808" s="137" t="str">
        <f>IFERROR(VLOOKUP($L808,[6]Insumos!$C$2:$F$517,3,FALSE),"")</f>
        <v/>
      </c>
      <c r="P808" s="138" t="e">
        <f>+Tabla1[[#This Row],[Precio Unitario]]*Tabla1[[#This Row],[Cantidad de Insumos]]</f>
        <v>#VALUE!</v>
      </c>
      <c r="Q808" s="137" t="str">
        <f>IFERROR(VLOOKUP($L808,[6]Insumos!$C$2:$F$517,4,FALSE),"")</f>
        <v/>
      </c>
      <c r="R808" s="135"/>
    </row>
    <row r="809" spans="2:18" s="130" customFormat="1" x14ac:dyDescent="0.25">
      <c r="B809" s="131" t="str">
        <f>IF(Tabla1[[#This Row],[Código_Actividad]]="","",CONCATENATE(Tabla1[[#This Row],[POA]],".",Tabla1[[#This Row],[SRS]],".",Tabla1[[#This Row],[AREA]],".",Tabla1[[#This Row],[TIPO]]))</f>
        <v/>
      </c>
      <c r="C809" s="131" t="str">
        <f>IF(Tabla1[[#This Row],[Código_Actividad]]="","",'[1]Formulario PPGR1'!#REF!)</f>
        <v/>
      </c>
      <c r="D809" s="131" t="str">
        <f>IF(Tabla1[[#This Row],[Código_Actividad]]="","",'[1]Formulario PPGR1'!#REF!)</f>
        <v/>
      </c>
      <c r="E809" s="131" t="str">
        <f>IF(Tabla1[[#This Row],[Código_Actividad]]="","",'[1]Formulario PPGR1'!#REF!)</f>
        <v/>
      </c>
      <c r="F809" s="131" t="str">
        <f>IF(Tabla1[[#This Row],[Código_Actividad]]="","",'[1]Formulario PPGR1'!#REF!)</f>
        <v/>
      </c>
      <c r="G809" s="132"/>
      <c r="H809" s="133" t="str">
        <f>IFERROR(VLOOKUP(Tabla1[[#This Row],[Código_Actividad]],'[1]Formulario PPGR2'!$H$8:$I$1048576,2,FALSE),"")</f>
        <v/>
      </c>
      <c r="I809" s="134" t="str">
        <f>IFERROR(VLOOKUP(Tabla1[[#This Row],[Código_Actividad]],[1]!Tabla2[[Código]:[Total de Acciones ]],15,FALSE),"")</f>
        <v/>
      </c>
      <c r="J809" s="131"/>
      <c r="K809" s="131" t="str">
        <f>IFERROR(VLOOKUP($J809,[9]LSIns!$B$5:$C$45,2,FALSE),"")</f>
        <v/>
      </c>
      <c r="L809" s="133"/>
      <c r="M809" s="135" t="str">
        <f>IFERROR(VLOOKUP($L809,[6]Insumos!$C$2:$F$517,2,FALSE),"")</f>
        <v/>
      </c>
      <c r="N809" s="142"/>
      <c r="O809" s="137" t="str">
        <f>IFERROR(VLOOKUP($L809,[6]Insumos!$C$2:$F$517,3,FALSE),"")</f>
        <v/>
      </c>
      <c r="P809" s="138" t="e">
        <f>+Tabla1[[#This Row],[Precio Unitario]]*Tabla1[[#This Row],[Cantidad de Insumos]]</f>
        <v>#VALUE!</v>
      </c>
      <c r="Q809" s="137" t="str">
        <f>IFERROR(VLOOKUP($L809,[6]Insumos!$C$2:$F$517,4,FALSE),"")</f>
        <v/>
      </c>
      <c r="R809" s="135"/>
    </row>
    <row r="810" spans="2:18" s="130" customFormat="1" x14ac:dyDescent="0.25">
      <c r="B810" s="131" t="str">
        <f>IF(Tabla1[[#This Row],[Código_Actividad]]="","",CONCATENATE(Tabla1[[#This Row],[POA]],".",Tabla1[[#This Row],[SRS]],".",Tabla1[[#This Row],[AREA]],".",Tabla1[[#This Row],[TIPO]]))</f>
        <v/>
      </c>
      <c r="C810" s="131" t="str">
        <f>IF(Tabla1[[#This Row],[Código_Actividad]]="","",'[1]Formulario PPGR1'!#REF!)</f>
        <v/>
      </c>
      <c r="D810" s="131" t="str">
        <f>IF(Tabla1[[#This Row],[Código_Actividad]]="","",'[1]Formulario PPGR1'!#REF!)</f>
        <v/>
      </c>
      <c r="E810" s="131" t="str">
        <f>IF(Tabla1[[#This Row],[Código_Actividad]]="","",'[1]Formulario PPGR1'!#REF!)</f>
        <v/>
      </c>
      <c r="F810" s="131" t="str">
        <f>IF(Tabla1[[#This Row],[Código_Actividad]]="","",'[1]Formulario PPGR1'!#REF!)</f>
        <v/>
      </c>
      <c r="G810" s="132"/>
      <c r="H810" s="133" t="str">
        <f>IFERROR(VLOOKUP(Tabla1[[#This Row],[Código_Actividad]],'[1]Formulario PPGR2'!$H$8:$I$1048576,2,FALSE),"")</f>
        <v/>
      </c>
      <c r="I810" s="134" t="str">
        <f>IFERROR(VLOOKUP(Tabla1[[#This Row],[Código_Actividad]],[1]!Tabla2[[Código]:[Total de Acciones ]],15,FALSE),"")</f>
        <v/>
      </c>
      <c r="J810" s="131"/>
      <c r="K810" s="131" t="str">
        <f>IFERROR(VLOOKUP($J810,[9]LSIns!$B$5:$C$45,2,FALSE),"")</f>
        <v/>
      </c>
      <c r="L810" s="133"/>
      <c r="M810" s="135" t="str">
        <f>IFERROR(VLOOKUP($L810,[6]Insumos!$C$2:$F$517,2,FALSE),"")</f>
        <v/>
      </c>
      <c r="N810" s="142"/>
      <c r="O810" s="137" t="str">
        <f>IFERROR(VLOOKUP($L810,[6]Insumos!$C$2:$F$517,3,FALSE),"")</f>
        <v/>
      </c>
      <c r="P810" s="138" t="e">
        <f>+Tabla1[[#This Row],[Precio Unitario]]*Tabla1[[#This Row],[Cantidad de Insumos]]</f>
        <v>#VALUE!</v>
      </c>
      <c r="Q810" s="137" t="str">
        <f>IFERROR(VLOOKUP($L810,[6]Insumos!$C$2:$F$517,4,FALSE),"")</f>
        <v/>
      </c>
      <c r="R810" s="135"/>
    </row>
    <row r="811" spans="2:18" s="130" customFormat="1" x14ac:dyDescent="0.25">
      <c r="B811" s="131" t="str">
        <f>IF(Tabla1[[#This Row],[Código_Actividad]]="","",CONCATENATE(Tabla1[[#This Row],[POA]],".",Tabla1[[#This Row],[SRS]],".",Tabla1[[#This Row],[AREA]],".",Tabla1[[#This Row],[TIPO]]))</f>
        <v/>
      </c>
      <c r="C811" s="131" t="str">
        <f>IF(Tabla1[[#This Row],[Código_Actividad]]="","",'[1]Formulario PPGR1'!#REF!)</f>
        <v/>
      </c>
      <c r="D811" s="131" t="str">
        <f>IF(Tabla1[[#This Row],[Código_Actividad]]="","",'[1]Formulario PPGR1'!#REF!)</f>
        <v/>
      </c>
      <c r="E811" s="131" t="str">
        <f>IF(Tabla1[[#This Row],[Código_Actividad]]="","",'[1]Formulario PPGR1'!#REF!)</f>
        <v/>
      </c>
      <c r="F811" s="131" t="str">
        <f>IF(Tabla1[[#This Row],[Código_Actividad]]="","",'[1]Formulario PPGR1'!#REF!)</f>
        <v/>
      </c>
      <c r="G811" s="132"/>
      <c r="H811" s="133" t="str">
        <f>IFERROR(VLOOKUP(Tabla1[[#This Row],[Código_Actividad]],'[1]Formulario PPGR2'!$H$8:$I$1048576,2,FALSE),"")</f>
        <v/>
      </c>
      <c r="I811" s="134" t="str">
        <f>IFERROR(VLOOKUP(Tabla1[[#This Row],[Código_Actividad]],[1]!Tabla2[[Código]:[Total de Acciones ]],15,FALSE),"")</f>
        <v/>
      </c>
      <c r="J811" s="131"/>
      <c r="K811" s="131" t="str">
        <f>IFERROR(VLOOKUP($J811,[9]LSIns!$B$5:$C$45,2,FALSE),"")</f>
        <v/>
      </c>
      <c r="L811" s="133"/>
      <c r="M811" s="135" t="str">
        <f>IFERROR(VLOOKUP($L811,[6]Insumos!$C$2:$F$517,2,FALSE),"")</f>
        <v/>
      </c>
      <c r="N811" s="142"/>
      <c r="O811" s="137" t="str">
        <f>IFERROR(VLOOKUP($L811,[6]Insumos!$C$2:$F$517,3,FALSE),"")</f>
        <v/>
      </c>
      <c r="P811" s="138" t="e">
        <f>+Tabla1[[#This Row],[Precio Unitario]]*Tabla1[[#This Row],[Cantidad de Insumos]]</f>
        <v>#VALUE!</v>
      </c>
      <c r="Q811" s="137" t="str">
        <f>IFERROR(VLOOKUP($L811,[6]Insumos!$C$2:$F$517,4,FALSE),"")</f>
        <v/>
      </c>
      <c r="R811" s="135"/>
    </row>
    <row r="812" spans="2:18" s="130" customFormat="1" x14ac:dyDescent="0.25">
      <c r="B812" s="131" t="str">
        <f>IF(Tabla1[[#This Row],[Código_Actividad]]="","",CONCATENATE(Tabla1[[#This Row],[POA]],".",Tabla1[[#This Row],[SRS]],".",Tabla1[[#This Row],[AREA]],".",Tabla1[[#This Row],[TIPO]]))</f>
        <v/>
      </c>
      <c r="C812" s="131" t="str">
        <f>IF(Tabla1[[#This Row],[Código_Actividad]]="","",'[1]Formulario PPGR1'!#REF!)</f>
        <v/>
      </c>
      <c r="D812" s="131" t="str">
        <f>IF(Tabla1[[#This Row],[Código_Actividad]]="","",'[1]Formulario PPGR1'!#REF!)</f>
        <v/>
      </c>
      <c r="E812" s="131" t="str">
        <f>IF(Tabla1[[#This Row],[Código_Actividad]]="","",'[1]Formulario PPGR1'!#REF!)</f>
        <v/>
      </c>
      <c r="F812" s="131" t="str">
        <f>IF(Tabla1[[#This Row],[Código_Actividad]]="","",'[1]Formulario PPGR1'!#REF!)</f>
        <v/>
      </c>
      <c r="G812" s="132"/>
      <c r="H812" s="133" t="str">
        <f>IFERROR(VLOOKUP(Tabla1[[#This Row],[Código_Actividad]],'[1]Formulario PPGR2'!$H$8:$I$1048576,2,FALSE),"")</f>
        <v/>
      </c>
      <c r="I812" s="134" t="str">
        <f>IFERROR(VLOOKUP(Tabla1[[#This Row],[Código_Actividad]],[1]!Tabla2[[Código]:[Total de Acciones ]],15,FALSE),"")</f>
        <v/>
      </c>
      <c r="J812" s="131"/>
      <c r="K812" s="131" t="str">
        <f>IFERROR(VLOOKUP($J812,[9]LSIns!$B$5:$C$45,2,FALSE),"")</f>
        <v/>
      </c>
      <c r="L812" s="133"/>
      <c r="M812" s="135" t="str">
        <f>IFERROR(VLOOKUP($L812,[6]Insumos!$C$2:$F$517,2,FALSE),"")</f>
        <v/>
      </c>
      <c r="N812" s="142"/>
      <c r="O812" s="137" t="str">
        <f>IFERROR(VLOOKUP($L812,[6]Insumos!$C$2:$F$517,3,FALSE),"")</f>
        <v/>
      </c>
      <c r="P812" s="138" t="e">
        <f>+Tabla1[[#This Row],[Precio Unitario]]*Tabla1[[#This Row],[Cantidad de Insumos]]</f>
        <v>#VALUE!</v>
      </c>
      <c r="Q812" s="137" t="str">
        <f>IFERROR(VLOOKUP($L812,[6]Insumos!$C$2:$F$517,4,FALSE),"")</f>
        <v/>
      </c>
      <c r="R812" s="135"/>
    </row>
    <row r="813" spans="2:18" s="130" customFormat="1" x14ac:dyDescent="0.25">
      <c r="B813" s="131" t="str">
        <f>IF(Tabla1[[#This Row],[Código_Actividad]]="","",CONCATENATE(Tabla1[[#This Row],[POA]],".",Tabla1[[#This Row],[SRS]],".",Tabla1[[#This Row],[AREA]],".",Tabla1[[#This Row],[TIPO]]))</f>
        <v/>
      </c>
      <c r="C813" s="131" t="str">
        <f>IF(Tabla1[[#This Row],[Código_Actividad]]="","",'[1]Formulario PPGR1'!#REF!)</f>
        <v/>
      </c>
      <c r="D813" s="131" t="str">
        <f>IF(Tabla1[[#This Row],[Código_Actividad]]="","",'[1]Formulario PPGR1'!#REF!)</f>
        <v/>
      </c>
      <c r="E813" s="131" t="str">
        <f>IF(Tabla1[[#This Row],[Código_Actividad]]="","",'[1]Formulario PPGR1'!#REF!)</f>
        <v/>
      </c>
      <c r="F813" s="131" t="str">
        <f>IF(Tabla1[[#This Row],[Código_Actividad]]="","",'[1]Formulario PPGR1'!#REF!)</f>
        <v/>
      </c>
      <c r="G813" s="132"/>
      <c r="H813" s="133" t="str">
        <f>IFERROR(VLOOKUP(Tabla1[[#This Row],[Código_Actividad]],'[1]Formulario PPGR2'!$H$8:$I$1048576,2,FALSE),"")</f>
        <v/>
      </c>
      <c r="I813" s="134" t="str">
        <f>IFERROR(VLOOKUP(Tabla1[[#This Row],[Código_Actividad]],[1]!Tabla2[[Código]:[Total de Acciones ]],15,FALSE),"")</f>
        <v/>
      </c>
      <c r="J813" s="131"/>
      <c r="K813" s="131" t="str">
        <f>IFERROR(VLOOKUP($J813,[9]LSIns!$B$5:$C$45,2,FALSE),"")</f>
        <v/>
      </c>
      <c r="L813" s="133"/>
      <c r="M813" s="135" t="str">
        <f>IFERROR(VLOOKUP($L813,[6]Insumos!$C$2:$F$517,2,FALSE),"")</f>
        <v/>
      </c>
      <c r="N813" s="142"/>
      <c r="O813" s="137" t="str">
        <f>IFERROR(VLOOKUP($L813,[6]Insumos!$C$2:$F$517,3,FALSE),"")</f>
        <v/>
      </c>
      <c r="P813" s="138" t="e">
        <f>+Tabla1[[#This Row],[Precio Unitario]]*Tabla1[[#This Row],[Cantidad de Insumos]]</f>
        <v>#VALUE!</v>
      </c>
      <c r="Q813" s="137" t="str">
        <f>IFERROR(VLOOKUP($L813,[6]Insumos!$C$2:$F$517,4,FALSE),"")</f>
        <v/>
      </c>
      <c r="R813" s="135"/>
    </row>
    <row r="814" spans="2:18" s="130" customFormat="1" x14ac:dyDescent="0.25">
      <c r="B814" s="131" t="str">
        <f>IF(Tabla1[[#This Row],[Código_Actividad]]="","",CONCATENATE(Tabla1[[#This Row],[POA]],".",Tabla1[[#This Row],[SRS]],".",Tabla1[[#This Row],[AREA]],".",Tabla1[[#This Row],[TIPO]]))</f>
        <v/>
      </c>
      <c r="C814" s="131" t="str">
        <f>IF(Tabla1[[#This Row],[Código_Actividad]]="","",'[1]Formulario PPGR1'!#REF!)</f>
        <v/>
      </c>
      <c r="D814" s="131" t="str">
        <f>IF(Tabla1[[#This Row],[Código_Actividad]]="","",'[1]Formulario PPGR1'!#REF!)</f>
        <v/>
      </c>
      <c r="E814" s="131" t="str">
        <f>IF(Tabla1[[#This Row],[Código_Actividad]]="","",'[1]Formulario PPGR1'!#REF!)</f>
        <v/>
      </c>
      <c r="F814" s="131" t="str">
        <f>IF(Tabla1[[#This Row],[Código_Actividad]]="","",'[1]Formulario PPGR1'!#REF!)</f>
        <v/>
      </c>
      <c r="G814" s="132"/>
      <c r="H814" s="133" t="str">
        <f>IFERROR(VLOOKUP(Tabla1[[#This Row],[Código_Actividad]],'[1]Formulario PPGR2'!$H$8:$I$1048576,2,FALSE),"")</f>
        <v/>
      </c>
      <c r="I814" s="134" t="str">
        <f>IFERROR(VLOOKUP(Tabla1[[#This Row],[Código_Actividad]],[1]!Tabla2[[Código]:[Total de Acciones ]],15,FALSE),"")</f>
        <v/>
      </c>
      <c r="J814" s="131"/>
      <c r="K814" s="131" t="str">
        <f>IFERROR(VLOOKUP($J814,[9]LSIns!$B$5:$C$45,2,FALSE),"")</f>
        <v/>
      </c>
      <c r="L814" s="133"/>
      <c r="M814" s="135" t="str">
        <f>IFERROR(VLOOKUP($L814,[6]Insumos!$C$2:$F$517,2,FALSE),"")</f>
        <v/>
      </c>
      <c r="N814" s="142"/>
      <c r="O814" s="137" t="str">
        <f>IFERROR(VLOOKUP($L814,[6]Insumos!$C$2:$F$517,3,FALSE),"")</f>
        <v/>
      </c>
      <c r="P814" s="138" t="e">
        <f>+Tabla1[[#This Row],[Precio Unitario]]*Tabla1[[#This Row],[Cantidad de Insumos]]</f>
        <v>#VALUE!</v>
      </c>
      <c r="Q814" s="137" t="str">
        <f>IFERROR(VLOOKUP($L814,[6]Insumos!$C$2:$F$517,4,FALSE),"")</f>
        <v/>
      </c>
      <c r="R814" s="135"/>
    </row>
    <row r="815" spans="2:18" s="130" customFormat="1" x14ac:dyDescent="0.25">
      <c r="B815" s="131" t="str">
        <f>IF(Tabla1[[#This Row],[Código_Actividad]]="","",CONCATENATE(Tabla1[[#This Row],[POA]],".",Tabla1[[#This Row],[SRS]],".",Tabla1[[#This Row],[AREA]],".",Tabla1[[#This Row],[TIPO]]))</f>
        <v/>
      </c>
      <c r="C815" s="131" t="str">
        <f>IF(Tabla1[[#This Row],[Código_Actividad]]="","",'[1]Formulario PPGR1'!#REF!)</f>
        <v/>
      </c>
      <c r="D815" s="131" t="str">
        <f>IF(Tabla1[[#This Row],[Código_Actividad]]="","",'[1]Formulario PPGR1'!#REF!)</f>
        <v/>
      </c>
      <c r="E815" s="131" t="str">
        <f>IF(Tabla1[[#This Row],[Código_Actividad]]="","",'[1]Formulario PPGR1'!#REF!)</f>
        <v/>
      </c>
      <c r="F815" s="131" t="str">
        <f>IF(Tabla1[[#This Row],[Código_Actividad]]="","",'[1]Formulario PPGR1'!#REF!)</f>
        <v/>
      </c>
      <c r="G815" s="132"/>
      <c r="H815" s="133" t="str">
        <f>IFERROR(VLOOKUP(Tabla1[[#This Row],[Código_Actividad]],'[1]Formulario PPGR2'!$H$8:$I$1048576,2,FALSE),"")</f>
        <v/>
      </c>
      <c r="I815" s="134" t="str">
        <f>IFERROR(VLOOKUP(Tabla1[[#This Row],[Código_Actividad]],[1]!Tabla2[[Código]:[Total de Acciones ]],15,FALSE),"")</f>
        <v/>
      </c>
      <c r="J815" s="131"/>
      <c r="K815" s="131" t="str">
        <f>IFERROR(VLOOKUP($J815,[9]LSIns!$B$5:$C$45,2,FALSE),"")</f>
        <v/>
      </c>
      <c r="L815" s="133"/>
      <c r="M815" s="135" t="str">
        <f>IFERROR(VLOOKUP($L815,[6]Insumos!$C$2:$F$517,2,FALSE),"")</f>
        <v/>
      </c>
      <c r="N815" s="142"/>
      <c r="O815" s="137" t="str">
        <f>IFERROR(VLOOKUP($L815,[6]Insumos!$C$2:$F$517,3,FALSE),"")</f>
        <v/>
      </c>
      <c r="P815" s="138" t="e">
        <f>+Tabla1[[#This Row],[Precio Unitario]]*Tabla1[[#This Row],[Cantidad de Insumos]]</f>
        <v>#VALUE!</v>
      </c>
      <c r="Q815" s="137" t="str">
        <f>IFERROR(VLOOKUP($L815,[6]Insumos!$C$2:$F$517,4,FALSE),"")</f>
        <v/>
      </c>
      <c r="R815" s="135"/>
    </row>
    <row r="816" spans="2:18" s="130" customFormat="1" x14ac:dyDescent="0.25">
      <c r="B816" s="131" t="str">
        <f>IF(Tabla1[[#This Row],[Código_Actividad]]="","",CONCATENATE(Tabla1[[#This Row],[POA]],".",Tabla1[[#This Row],[SRS]],".",Tabla1[[#This Row],[AREA]],".",Tabla1[[#This Row],[TIPO]]))</f>
        <v/>
      </c>
      <c r="C816" s="131" t="str">
        <f>IF(Tabla1[[#This Row],[Código_Actividad]]="","",'[1]Formulario PPGR1'!#REF!)</f>
        <v/>
      </c>
      <c r="D816" s="131" t="str">
        <f>IF(Tabla1[[#This Row],[Código_Actividad]]="","",'[1]Formulario PPGR1'!#REF!)</f>
        <v/>
      </c>
      <c r="E816" s="131" t="str">
        <f>IF(Tabla1[[#This Row],[Código_Actividad]]="","",'[1]Formulario PPGR1'!#REF!)</f>
        <v/>
      </c>
      <c r="F816" s="131" t="str">
        <f>IF(Tabla1[[#This Row],[Código_Actividad]]="","",'[1]Formulario PPGR1'!#REF!)</f>
        <v/>
      </c>
      <c r="G816" s="132"/>
      <c r="H816" s="133" t="str">
        <f>IFERROR(VLOOKUP(Tabla1[[#This Row],[Código_Actividad]],'[1]Formulario PPGR2'!$H$8:$I$1048576,2,FALSE),"")</f>
        <v/>
      </c>
      <c r="I816" s="134" t="str">
        <f>IFERROR(VLOOKUP(Tabla1[[#This Row],[Código_Actividad]],[1]!Tabla2[[Código]:[Total de Acciones ]],15,FALSE),"")</f>
        <v/>
      </c>
      <c r="J816" s="131"/>
      <c r="K816" s="131" t="str">
        <f>IFERROR(VLOOKUP($J816,[9]LSIns!$B$5:$C$45,2,FALSE),"")</f>
        <v/>
      </c>
      <c r="L816" s="133"/>
      <c r="M816" s="135" t="str">
        <f>IFERROR(VLOOKUP($L816,[6]Insumos!$C$2:$F$517,2,FALSE),"")</f>
        <v/>
      </c>
      <c r="N816" s="142"/>
      <c r="O816" s="137" t="str">
        <f>IFERROR(VLOOKUP($L816,[6]Insumos!$C$2:$F$517,3,FALSE),"")</f>
        <v/>
      </c>
      <c r="P816" s="138" t="e">
        <f>+Tabla1[[#This Row],[Precio Unitario]]*Tabla1[[#This Row],[Cantidad de Insumos]]</f>
        <v>#VALUE!</v>
      </c>
      <c r="Q816" s="137" t="str">
        <f>IFERROR(VLOOKUP($L816,[6]Insumos!$C$2:$F$517,4,FALSE),"")</f>
        <v/>
      </c>
      <c r="R816" s="135"/>
    </row>
    <row r="817" spans="2:18" s="130" customFormat="1" x14ac:dyDescent="0.25">
      <c r="B817" s="131" t="str">
        <f>IF(Tabla1[[#This Row],[Código_Actividad]]="","",CONCATENATE(Tabla1[[#This Row],[POA]],".",Tabla1[[#This Row],[SRS]],".",Tabla1[[#This Row],[AREA]],".",Tabla1[[#This Row],[TIPO]]))</f>
        <v/>
      </c>
      <c r="C817" s="131" t="str">
        <f>IF(Tabla1[[#This Row],[Código_Actividad]]="","",'[1]Formulario PPGR1'!#REF!)</f>
        <v/>
      </c>
      <c r="D817" s="131" t="str">
        <f>IF(Tabla1[[#This Row],[Código_Actividad]]="","",'[1]Formulario PPGR1'!#REF!)</f>
        <v/>
      </c>
      <c r="E817" s="131" t="str">
        <f>IF(Tabla1[[#This Row],[Código_Actividad]]="","",'[1]Formulario PPGR1'!#REF!)</f>
        <v/>
      </c>
      <c r="F817" s="131" t="str">
        <f>IF(Tabla1[[#This Row],[Código_Actividad]]="","",'[1]Formulario PPGR1'!#REF!)</f>
        <v/>
      </c>
      <c r="G817" s="132"/>
      <c r="H817" s="133" t="str">
        <f>IFERROR(VLOOKUP(Tabla1[[#This Row],[Código_Actividad]],'[1]Formulario PPGR2'!$H$8:$I$1048576,2,FALSE),"")</f>
        <v/>
      </c>
      <c r="I817" s="134" t="str">
        <f>IFERROR(VLOOKUP(Tabla1[[#This Row],[Código_Actividad]],[1]!Tabla2[[Código]:[Total de Acciones ]],15,FALSE),"")</f>
        <v/>
      </c>
      <c r="J817" s="131"/>
      <c r="K817" s="131" t="str">
        <f>IFERROR(VLOOKUP($J817,[9]LSIns!$B$5:$C$45,2,FALSE),"")</f>
        <v/>
      </c>
      <c r="L817" s="133"/>
      <c r="M817" s="135" t="str">
        <f>IFERROR(VLOOKUP($L817,[6]Insumos!$C$2:$F$517,2,FALSE),"")</f>
        <v/>
      </c>
      <c r="N817" s="142"/>
      <c r="O817" s="137" t="str">
        <f>IFERROR(VLOOKUP($L817,[6]Insumos!$C$2:$F$517,3,FALSE),"")</f>
        <v/>
      </c>
      <c r="P817" s="138" t="e">
        <f>+Tabla1[[#This Row],[Precio Unitario]]*Tabla1[[#This Row],[Cantidad de Insumos]]</f>
        <v>#VALUE!</v>
      </c>
      <c r="Q817" s="137" t="str">
        <f>IFERROR(VLOOKUP($L817,[6]Insumos!$C$2:$F$517,4,FALSE),"")</f>
        <v/>
      </c>
      <c r="R817" s="135"/>
    </row>
    <row r="818" spans="2:18" s="130" customFormat="1" x14ac:dyDescent="0.25">
      <c r="B818" s="131" t="str">
        <f>IF(Tabla1[[#This Row],[Código_Actividad]]="","",CONCATENATE(Tabla1[[#This Row],[POA]],".",Tabla1[[#This Row],[SRS]],".",Tabla1[[#This Row],[AREA]],".",Tabla1[[#This Row],[TIPO]]))</f>
        <v/>
      </c>
      <c r="C818" s="131" t="str">
        <f>IF(Tabla1[[#This Row],[Código_Actividad]]="","",'[1]Formulario PPGR1'!#REF!)</f>
        <v/>
      </c>
      <c r="D818" s="131" t="str">
        <f>IF(Tabla1[[#This Row],[Código_Actividad]]="","",'[1]Formulario PPGR1'!#REF!)</f>
        <v/>
      </c>
      <c r="E818" s="131" t="str">
        <f>IF(Tabla1[[#This Row],[Código_Actividad]]="","",'[1]Formulario PPGR1'!#REF!)</f>
        <v/>
      </c>
      <c r="F818" s="131" t="str">
        <f>IF(Tabla1[[#This Row],[Código_Actividad]]="","",'[1]Formulario PPGR1'!#REF!)</f>
        <v/>
      </c>
      <c r="G818" s="132"/>
      <c r="H818" s="133" t="str">
        <f>IFERROR(VLOOKUP(Tabla1[[#This Row],[Código_Actividad]],'[1]Formulario PPGR2'!$H$8:$I$1048576,2,FALSE),"")</f>
        <v/>
      </c>
      <c r="I818" s="134" t="str">
        <f>IFERROR(VLOOKUP(Tabla1[[#This Row],[Código_Actividad]],[1]!Tabla2[[Código]:[Total de Acciones ]],15,FALSE),"")</f>
        <v/>
      </c>
      <c r="J818" s="131"/>
      <c r="K818" s="131" t="str">
        <f>IFERROR(VLOOKUP($J818,[9]LSIns!$B$5:$C$45,2,FALSE),"")</f>
        <v/>
      </c>
      <c r="L818" s="133"/>
      <c r="M818" s="135" t="str">
        <f>IFERROR(VLOOKUP($L818,[6]Insumos!$C$2:$F$517,2,FALSE),"")</f>
        <v/>
      </c>
      <c r="N818" s="142"/>
      <c r="O818" s="137" t="str">
        <f>IFERROR(VLOOKUP($L818,[6]Insumos!$C$2:$F$517,3,FALSE),"")</f>
        <v/>
      </c>
      <c r="P818" s="138" t="e">
        <f>+Tabla1[[#This Row],[Precio Unitario]]*Tabla1[[#This Row],[Cantidad de Insumos]]</f>
        <v>#VALUE!</v>
      </c>
      <c r="Q818" s="137" t="str">
        <f>IFERROR(VLOOKUP($L818,[6]Insumos!$C$2:$F$517,4,FALSE),"")</f>
        <v/>
      </c>
      <c r="R818" s="135"/>
    </row>
    <row r="819" spans="2:18" s="130" customFormat="1" x14ac:dyDescent="0.25">
      <c r="B819" s="131" t="str">
        <f>IF(Tabla1[[#This Row],[Código_Actividad]]="","",CONCATENATE(Tabla1[[#This Row],[POA]],".",Tabla1[[#This Row],[SRS]],".",Tabla1[[#This Row],[AREA]],".",Tabla1[[#This Row],[TIPO]]))</f>
        <v/>
      </c>
      <c r="C819" s="131" t="str">
        <f>IF(Tabla1[[#This Row],[Código_Actividad]]="","",'[1]Formulario PPGR1'!#REF!)</f>
        <v/>
      </c>
      <c r="D819" s="131" t="str">
        <f>IF(Tabla1[[#This Row],[Código_Actividad]]="","",'[1]Formulario PPGR1'!#REF!)</f>
        <v/>
      </c>
      <c r="E819" s="131" t="str">
        <f>IF(Tabla1[[#This Row],[Código_Actividad]]="","",'[1]Formulario PPGR1'!#REF!)</f>
        <v/>
      </c>
      <c r="F819" s="131" t="str">
        <f>IF(Tabla1[[#This Row],[Código_Actividad]]="","",'[1]Formulario PPGR1'!#REF!)</f>
        <v/>
      </c>
      <c r="G819" s="132"/>
      <c r="H819" s="133" t="str">
        <f>IFERROR(VLOOKUP(Tabla1[[#This Row],[Código_Actividad]],'[1]Formulario PPGR2'!$H$8:$I$1048576,2,FALSE),"")</f>
        <v/>
      </c>
      <c r="I819" s="134" t="str">
        <f>IFERROR(VLOOKUP(Tabla1[[#This Row],[Código_Actividad]],[1]!Tabla2[[Código]:[Total de Acciones ]],15,FALSE),"")</f>
        <v/>
      </c>
      <c r="J819" s="131"/>
      <c r="K819" s="131" t="str">
        <f>IFERROR(VLOOKUP($J819,[9]LSIns!$B$5:$C$45,2,FALSE),"")</f>
        <v/>
      </c>
      <c r="L819" s="133"/>
      <c r="M819" s="135" t="str">
        <f>IFERROR(VLOOKUP($L819,[6]Insumos!$C$2:$F$517,2,FALSE),"")</f>
        <v/>
      </c>
      <c r="N819" s="142"/>
      <c r="O819" s="137" t="str">
        <f>IFERROR(VLOOKUP($L819,[6]Insumos!$C$2:$F$517,3,FALSE),"")</f>
        <v/>
      </c>
      <c r="P819" s="138" t="e">
        <f>+Tabla1[[#This Row],[Precio Unitario]]*Tabla1[[#This Row],[Cantidad de Insumos]]</f>
        <v>#VALUE!</v>
      </c>
      <c r="Q819" s="137" t="str">
        <f>IFERROR(VLOOKUP($L819,[6]Insumos!$C$2:$F$517,4,FALSE),"")</f>
        <v/>
      </c>
      <c r="R819" s="135"/>
    </row>
    <row r="820" spans="2:18" s="130" customFormat="1" x14ac:dyDescent="0.25">
      <c r="B820" s="131" t="str">
        <f>IF(Tabla1[[#This Row],[Código_Actividad]]="","",CONCATENATE(Tabla1[[#This Row],[POA]],".",Tabla1[[#This Row],[SRS]],".",Tabla1[[#This Row],[AREA]],".",Tabla1[[#This Row],[TIPO]]))</f>
        <v/>
      </c>
      <c r="C820" s="131" t="str">
        <f>IF(Tabla1[[#This Row],[Código_Actividad]]="","",'[1]Formulario PPGR1'!#REF!)</f>
        <v/>
      </c>
      <c r="D820" s="131" t="str">
        <f>IF(Tabla1[[#This Row],[Código_Actividad]]="","",'[1]Formulario PPGR1'!#REF!)</f>
        <v/>
      </c>
      <c r="E820" s="131" t="str">
        <f>IF(Tabla1[[#This Row],[Código_Actividad]]="","",'[1]Formulario PPGR1'!#REF!)</f>
        <v/>
      </c>
      <c r="F820" s="131" t="str">
        <f>IF(Tabla1[[#This Row],[Código_Actividad]]="","",'[1]Formulario PPGR1'!#REF!)</f>
        <v/>
      </c>
      <c r="G820" s="132"/>
      <c r="H820" s="133" t="str">
        <f>IFERROR(VLOOKUP(Tabla1[[#This Row],[Código_Actividad]],'[1]Formulario PPGR2'!$H$8:$I$1048576,2,FALSE),"")</f>
        <v/>
      </c>
      <c r="I820" s="134" t="str">
        <f>IFERROR(VLOOKUP(Tabla1[[#This Row],[Código_Actividad]],[1]!Tabla2[[Código]:[Total de Acciones ]],15,FALSE),"")</f>
        <v/>
      </c>
      <c r="J820" s="131"/>
      <c r="K820" s="131" t="str">
        <f>IFERROR(VLOOKUP($J820,[9]LSIns!$B$5:$C$45,2,FALSE),"")</f>
        <v/>
      </c>
      <c r="L820" s="133"/>
      <c r="M820" s="135" t="str">
        <f>IFERROR(VLOOKUP($L820,[6]Insumos!$C$2:$F$517,2,FALSE),"")</f>
        <v/>
      </c>
      <c r="N820" s="142"/>
      <c r="O820" s="137" t="str">
        <f>IFERROR(VLOOKUP($L820,[6]Insumos!$C$2:$F$517,3,FALSE),"")</f>
        <v/>
      </c>
      <c r="P820" s="138" t="e">
        <f>+Tabla1[[#This Row],[Precio Unitario]]*Tabla1[[#This Row],[Cantidad de Insumos]]</f>
        <v>#VALUE!</v>
      </c>
      <c r="Q820" s="137" t="str">
        <f>IFERROR(VLOOKUP($L820,[6]Insumos!$C$2:$F$517,4,FALSE),"")</f>
        <v/>
      </c>
      <c r="R820" s="135"/>
    </row>
    <row r="821" spans="2:18" s="130" customFormat="1" x14ac:dyDescent="0.25">
      <c r="B821" s="131" t="str">
        <f>IF(Tabla1[[#This Row],[Código_Actividad]]="","",CONCATENATE(Tabla1[[#This Row],[POA]],".",Tabla1[[#This Row],[SRS]],".",Tabla1[[#This Row],[AREA]],".",Tabla1[[#This Row],[TIPO]]))</f>
        <v/>
      </c>
      <c r="C821" s="131" t="str">
        <f>IF(Tabla1[[#This Row],[Código_Actividad]]="","",'[1]Formulario PPGR1'!#REF!)</f>
        <v/>
      </c>
      <c r="D821" s="131" t="str">
        <f>IF(Tabla1[[#This Row],[Código_Actividad]]="","",'[1]Formulario PPGR1'!#REF!)</f>
        <v/>
      </c>
      <c r="E821" s="131" t="str">
        <f>IF(Tabla1[[#This Row],[Código_Actividad]]="","",'[1]Formulario PPGR1'!#REF!)</f>
        <v/>
      </c>
      <c r="F821" s="131" t="str">
        <f>IF(Tabla1[[#This Row],[Código_Actividad]]="","",'[1]Formulario PPGR1'!#REF!)</f>
        <v/>
      </c>
      <c r="G821" s="132"/>
      <c r="H821" s="133" t="str">
        <f>IFERROR(VLOOKUP(Tabla1[[#This Row],[Código_Actividad]],'[1]Formulario PPGR2'!$H$8:$I$1048576,2,FALSE),"")</f>
        <v/>
      </c>
      <c r="I821" s="134" t="str">
        <f>IFERROR(VLOOKUP(Tabla1[[#This Row],[Código_Actividad]],[1]!Tabla2[[Código]:[Total de Acciones ]],15,FALSE),"")</f>
        <v/>
      </c>
      <c r="J821" s="131"/>
      <c r="K821" s="131" t="str">
        <f>IFERROR(VLOOKUP($J821,[9]LSIns!$B$5:$C$45,2,FALSE),"")</f>
        <v/>
      </c>
      <c r="L821" s="133"/>
      <c r="M821" s="135" t="str">
        <f>IFERROR(VLOOKUP($L821,[6]Insumos!$C$2:$F$517,2,FALSE),"")</f>
        <v/>
      </c>
      <c r="N821" s="142"/>
      <c r="O821" s="137" t="str">
        <f>IFERROR(VLOOKUP($L821,[6]Insumos!$C$2:$F$517,3,FALSE),"")</f>
        <v/>
      </c>
      <c r="P821" s="138" t="e">
        <f>+Tabla1[[#This Row],[Precio Unitario]]*Tabla1[[#This Row],[Cantidad de Insumos]]</f>
        <v>#VALUE!</v>
      </c>
      <c r="Q821" s="137" t="str">
        <f>IFERROR(VLOOKUP($L821,[6]Insumos!$C$2:$F$517,4,FALSE),"")</f>
        <v/>
      </c>
      <c r="R821" s="135"/>
    </row>
    <row r="822" spans="2:18" s="130" customFormat="1" x14ac:dyDescent="0.25">
      <c r="B822" s="131" t="str">
        <f>IF(Tabla1[[#This Row],[Código_Actividad]]="","",CONCATENATE(Tabla1[[#This Row],[POA]],".",Tabla1[[#This Row],[SRS]],".",Tabla1[[#This Row],[AREA]],".",Tabla1[[#This Row],[TIPO]]))</f>
        <v/>
      </c>
      <c r="C822" s="131" t="str">
        <f>IF(Tabla1[[#This Row],[Código_Actividad]]="","",'[1]Formulario PPGR1'!#REF!)</f>
        <v/>
      </c>
      <c r="D822" s="131" t="str">
        <f>IF(Tabla1[[#This Row],[Código_Actividad]]="","",'[1]Formulario PPGR1'!#REF!)</f>
        <v/>
      </c>
      <c r="E822" s="131" t="str">
        <f>IF(Tabla1[[#This Row],[Código_Actividad]]="","",'[1]Formulario PPGR1'!#REF!)</f>
        <v/>
      </c>
      <c r="F822" s="131" t="str">
        <f>IF(Tabla1[[#This Row],[Código_Actividad]]="","",'[1]Formulario PPGR1'!#REF!)</f>
        <v/>
      </c>
      <c r="G822" s="132"/>
      <c r="H822" s="133" t="str">
        <f>IFERROR(VLOOKUP(Tabla1[[#This Row],[Código_Actividad]],'[1]Formulario PPGR2'!$H$8:$I$1048576,2,FALSE),"")</f>
        <v/>
      </c>
      <c r="I822" s="134" t="str">
        <f>IFERROR(VLOOKUP(Tabla1[[#This Row],[Código_Actividad]],[1]!Tabla2[[Código]:[Total de Acciones ]],15,FALSE),"")</f>
        <v/>
      </c>
      <c r="J822" s="131"/>
      <c r="K822" s="131" t="str">
        <f>IFERROR(VLOOKUP($J822,[9]LSIns!$B$5:$C$45,2,FALSE),"")</f>
        <v/>
      </c>
      <c r="L822" s="133"/>
      <c r="M822" s="135" t="str">
        <f>IFERROR(VLOOKUP($L822,[6]Insumos!$C$2:$F$517,2,FALSE),"")</f>
        <v/>
      </c>
      <c r="N822" s="142"/>
      <c r="O822" s="137" t="str">
        <f>IFERROR(VLOOKUP($L822,[6]Insumos!$C$2:$F$517,3,FALSE),"")</f>
        <v/>
      </c>
      <c r="P822" s="138" t="e">
        <f>+Tabla1[[#This Row],[Precio Unitario]]*Tabla1[[#This Row],[Cantidad de Insumos]]</f>
        <v>#VALUE!</v>
      </c>
      <c r="Q822" s="137" t="str">
        <f>IFERROR(VLOOKUP($L822,[6]Insumos!$C$2:$F$517,4,FALSE),"")</f>
        <v/>
      </c>
      <c r="R822" s="135"/>
    </row>
    <row r="823" spans="2:18" s="130" customFormat="1" x14ac:dyDescent="0.25">
      <c r="B823" s="131" t="str">
        <f>IF(Tabla1[[#This Row],[Código_Actividad]]="","",CONCATENATE(Tabla1[[#This Row],[POA]],".",Tabla1[[#This Row],[SRS]],".",Tabla1[[#This Row],[AREA]],".",Tabla1[[#This Row],[TIPO]]))</f>
        <v/>
      </c>
      <c r="C823" s="131" t="str">
        <f>IF(Tabla1[[#This Row],[Código_Actividad]]="","",'[1]Formulario PPGR1'!#REF!)</f>
        <v/>
      </c>
      <c r="D823" s="131" t="str">
        <f>IF(Tabla1[[#This Row],[Código_Actividad]]="","",'[1]Formulario PPGR1'!#REF!)</f>
        <v/>
      </c>
      <c r="E823" s="131" t="str">
        <f>IF(Tabla1[[#This Row],[Código_Actividad]]="","",'[1]Formulario PPGR1'!#REF!)</f>
        <v/>
      </c>
      <c r="F823" s="131" t="str">
        <f>IF(Tabla1[[#This Row],[Código_Actividad]]="","",'[1]Formulario PPGR1'!#REF!)</f>
        <v/>
      </c>
      <c r="G823" s="132"/>
      <c r="H823" s="133" t="str">
        <f>IFERROR(VLOOKUP(Tabla1[[#This Row],[Código_Actividad]],'[1]Formulario PPGR2'!$H$8:$I$1048576,2,FALSE),"")</f>
        <v/>
      </c>
      <c r="I823" s="134" t="str">
        <f>IFERROR(VLOOKUP(Tabla1[[#This Row],[Código_Actividad]],[1]!Tabla2[[Código]:[Total de Acciones ]],15,FALSE),"")</f>
        <v/>
      </c>
      <c r="J823" s="131"/>
      <c r="K823" s="131" t="str">
        <f>IFERROR(VLOOKUP($J823,[9]LSIns!$B$5:$C$45,2,FALSE),"")</f>
        <v/>
      </c>
      <c r="L823" s="133"/>
      <c r="M823" s="135" t="str">
        <f>IFERROR(VLOOKUP($L823,[6]Insumos!$C$2:$F$517,2,FALSE),"")</f>
        <v/>
      </c>
      <c r="N823" s="142"/>
      <c r="O823" s="137" t="str">
        <f>IFERROR(VLOOKUP($L823,[6]Insumos!$C$2:$F$517,3,FALSE),"")</f>
        <v/>
      </c>
      <c r="P823" s="138" t="e">
        <f>+Tabla1[[#This Row],[Precio Unitario]]*Tabla1[[#This Row],[Cantidad de Insumos]]</f>
        <v>#VALUE!</v>
      </c>
      <c r="Q823" s="137" t="str">
        <f>IFERROR(VLOOKUP($L823,[6]Insumos!$C$2:$F$517,4,FALSE),"")</f>
        <v/>
      </c>
      <c r="R823" s="135"/>
    </row>
    <row r="824" spans="2:18" s="130" customFormat="1" x14ac:dyDescent="0.25">
      <c r="B824" s="131" t="str">
        <f>IF(Tabla1[[#This Row],[Código_Actividad]]="","",CONCATENATE(Tabla1[[#This Row],[POA]],".",Tabla1[[#This Row],[SRS]],".",Tabla1[[#This Row],[AREA]],".",Tabla1[[#This Row],[TIPO]]))</f>
        <v/>
      </c>
      <c r="C824" s="131" t="str">
        <f>IF(Tabla1[[#This Row],[Código_Actividad]]="","",'[1]Formulario PPGR1'!#REF!)</f>
        <v/>
      </c>
      <c r="D824" s="131" t="str">
        <f>IF(Tabla1[[#This Row],[Código_Actividad]]="","",'[1]Formulario PPGR1'!#REF!)</f>
        <v/>
      </c>
      <c r="E824" s="131" t="str">
        <f>IF(Tabla1[[#This Row],[Código_Actividad]]="","",'[1]Formulario PPGR1'!#REF!)</f>
        <v/>
      </c>
      <c r="F824" s="131" t="str">
        <f>IF(Tabla1[[#This Row],[Código_Actividad]]="","",'[1]Formulario PPGR1'!#REF!)</f>
        <v/>
      </c>
      <c r="G824" s="132"/>
      <c r="H824" s="133" t="str">
        <f>IFERROR(VLOOKUP(Tabla1[[#This Row],[Código_Actividad]],'[1]Formulario PPGR2'!$H$8:$I$1048576,2,FALSE),"")</f>
        <v/>
      </c>
      <c r="I824" s="134" t="str">
        <f>IFERROR(VLOOKUP(Tabla1[[#This Row],[Código_Actividad]],[1]!Tabla2[[Código]:[Total de Acciones ]],15,FALSE),"")</f>
        <v/>
      </c>
      <c r="J824" s="131"/>
      <c r="K824" s="131" t="str">
        <f>IFERROR(VLOOKUP($J824,[9]LSIns!$B$5:$C$45,2,FALSE),"")</f>
        <v/>
      </c>
      <c r="L824" s="133"/>
      <c r="M824" s="135" t="str">
        <f>IFERROR(VLOOKUP($L824,[6]Insumos!$C$2:$F$517,2,FALSE),"")</f>
        <v/>
      </c>
      <c r="N824" s="142"/>
      <c r="O824" s="137" t="str">
        <f>IFERROR(VLOOKUP($L824,[6]Insumos!$C$2:$F$517,3,FALSE),"")</f>
        <v/>
      </c>
      <c r="P824" s="138" t="e">
        <f>+Tabla1[[#This Row],[Precio Unitario]]*Tabla1[[#This Row],[Cantidad de Insumos]]</f>
        <v>#VALUE!</v>
      </c>
      <c r="Q824" s="137" t="str">
        <f>IFERROR(VLOOKUP($L824,[6]Insumos!$C$2:$F$517,4,FALSE),"")</f>
        <v/>
      </c>
      <c r="R824" s="135"/>
    </row>
    <row r="825" spans="2:18" s="130" customFormat="1" x14ac:dyDescent="0.25">
      <c r="B825" s="131" t="str">
        <f>IF(Tabla1[[#This Row],[Código_Actividad]]="","",CONCATENATE(Tabla1[[#This Row],[POA]],".",Tabla1[[#This Row],[SRS]],".",Tabla1[[#This Row],[AREA]],".",Tabla1[[#This Row],[TIPO]]))</f>
        <v/>
      </c>
      <c r="C825" s="131" t="str">
        <f>IF(Tabla1[[#This Row],[Código_Actividad]]="","",'[1]Formulario PPGR1'!#REF!)</f>
        <v/>
      </c>
      <c r="D825" s="131" t="str">
        <f>IF(Tabla1[[#This Row],[Código_Actividad]]="","",'[1]Formulario PPGR1'!#REF!)</f>
        <v/>
      </c>
      <c r="E825" s="131" t="str">
        <f>IF(Tabla1[[#This Row],[Código_Actividad]]="","",'[1]Formulario PPGR1'!#REF!)</f>
        <v/>
      </c>
      <c r="F825" s="131" t="str">
        <f>IF(Tabla1[[#This Row],[Código_Actividad]]="","",'[1]Formulario PPGR1'!#REF!)</f>
        <v/>
      </c>
      <c r="G825" s="132"/>
      <c r="H825" s="133" t="str">
        <f>IFERROR(VLOOKUP(Tabla1[[#This Row],[Código_Actividad]],'[1]Formulario PPGR2'!$H$8:$I$1048576,2,FALSE),"")</f>
        <v/>
      </c>
      <c r="I825" s="134" t="str">
        <f>IFERROR(VLOOKUP(Tabla1[[#This Row],[Código_Actividad]],[1]!Tabla2[[Código]:[Total de Acciones ]],15,FALSE),"")</f>
        <v/>
      </c>
      <c r="J825" s="131"/>
      <c r="K825" s="131" t="str">
        <f>IFERROR(VLOOKUP($J825,[9]LSIns!$B$5:$C$45,2,FALSE),"")</f>
        <v/>
      </c>
      <c r="L825" s="133"/>
      <c r="M825" s="135" t="str">
        <f>IFERROR(VLOOKUP($L825,[6]Insumos!$C$2:$F$517,2,FALSE),"")</f>
        <v/>
      </c>
      <c r="N825" s="142"/>
      <c r="O825" s="137" t="str">
        <f>IFERROR(VLOOKUP($L825,[6]Insumos!$C$2:$F$517,3,FALSE),"")</f>
        <v/>
      </c>
      <c r="P825" s="138" t="e">
        <f>+Tabla1[[#This Row],[Precio Unitario]]*Tabla1[[#This Row],[Cantidad de Insumos]]</f>
        <v>#VALUE!</v>
      </c>
      <c r="Q825" s="137" t="str">
        <f>IFERROR(VLOOKUP($L825,[6]Insumos!$C$2:$F$517,4,FALSE),"")</f>
        <v/>
      </c>
      <c r="R825" s="135"/>
    </row>
    <row r="826" spans="2:18" s="130" customFormat="1" x14ac:dyDescent="0.25">
      <c r="B826" s="131" t="str">
        <f>IF(Tabla1[[#This Row],[Código_Actividad]]="","",CONCATENATE(Tabla1[[#This Row],[POA]],".",Tabla1[[#This Row],[SRS]],".",Tabla1[[#This Row],[AREA]],".",Tabla1[[#This Row],[TIPO]]))</f>
        <v/>
      </c>
      <c r="C826" s="131" t="str">
        <f>IF(Tabla1[[#This Row],[Código_Actividad]]="","",'[1]Formulario PPGR1'!#REF!)</f>
        <v/>
      </c>
      <c r="D826" s="131" t="str">
        <f>IF(Tabla1[[#This Row],[Código_Actividad]]="","",'[1]Formulario PPGR1'!#REF!)</f>
        <v/>
      </c>
      <c r="E826" s="131" t="str">
        <f>IF(Tabla1[[#This Row],[Código_Actividad]]="","",'[1]Formulario PPGR1'!#REF!)</f>
        <v/>
      </c>
      <c r="F826" s="131" t="str">
        <f>IF(Tabla1[[#This Row],[Código_Actividad]]="","",'[1]Formulario PPGR1'!#REF!)</f>
        <v/>
      </c>
      <c r="G826" s="132"/>
      <c r="H826" s="133" t="str">
        <f>IFERROR(VLOOKUP(Tabla1[[#This Row],[Código_Actividad]],'[1]Formulario PPGR2'!$H$8:$I$1048576,2,FALSE),"")</f>
        <v/>
      </c>
      <c r="I826" s="134" t="str">
        <f>IFERROR(VLOOKUP(Tabla1[[#This Row],[Código_Actividad]],[1]!Tabla2[[Código]:[Total de Acciones ]],15,FALSE),"")</f>
        <v/>
      </c>
      <c r="J826" s="131"/>
      <c r="K826" s="131" t="str">
        <f>IFERROR(VLOOKUP($J826,[9]LSIns!$B$5:$C$45,2,FALSE),"")</f>
        <v/>
      </c>
      <c r="L826" s="133"/>
      <c r="M826" s="135" t="str">
        <f>IFERROR(VLOOKUP($L826,[6]Insumos!$C$2:$F$517,2,FALSE),"")</f>
        <v/>
      </c>
      <c r="N826" s="142"/>
      <c r="O826" s="137" t="str">
        <f>IFERROR(VLOOKUP($L826,[6]Insumos!$C$2:$F$517,3,FALSE),"")</f>
        <v/>
      </c>
      <c r="P826" s="138" t="e">
        <f>+Tabla1[[#This Row],[Precio Unitario]]*Tabla1[[#This Row],[Cantidad de Insumos]]</f>
        <v>#VALUE!</v>
      </c>
      <c r="Q826" s="137" t="str">
        <f>IFERROR(VLOOKUP($L826,[6]Insumos!$C$2:$F$517,4,FALSE),"")</f>
        <v/>
      </c>
      <c r="R826" s="135"/>
    </row>
    <row r="827" spans="2:18" s="130" customFormat="1" x14ac:dyDescent="0.25">
      <c r="B827" s="131" t="str">
        <f>IF(Tabla1[[#This Row],[Código_Actividad]]="","",CONCATENATE(Tabla1[[#This Row],[POA]],".",Tabla1[[#This Row],[SRS]],".",Tabla1[[#This Row],[AREA]],".",Tabla1[[#This Row],[TIPO]]))</f>
        <v/>
      </c>
      <c r="C827" s="131" t="str">
        <f>IF(Tabla1[[#This Row],[Código_Actividad]]="","",'[1]Formulario PPGR1'!#REF!)</f>
        <v/>
      </c>
      <c r="D827" s="131" t="str">
        <f>IF(Tabla1[[#This Row],[Código_Actividad]]="","",'[1]Formulario PPGR1'!#REF!)</f>
        <v/>
      </c>
      <c r="E827" s="131" t="str">
        <f>IF(Tabla1[[#This Row],[Código_Actividad]]="","",'[1]Formulario PPGR1'!#REF!)</f>
        <v/>
      </c>
      <c r="F827" s="131" t="str">
        <f>IF(Tabla1[[#This Row],[Código_Actividad]]="","",'[1]Formulario PPGR1'!#REF!)</f>
        <v/>
      </c>
      <c r="G827" s="132"/>
      <c r="H827" s="133" t="str">
        <f>IFERROR(VLOOKUP(Tabla1[[#This Row],[Código_Actividad]],'[1]Formulario PPGR2'!$H$8:$I$1048576,2,FALSE),"")</f>
        <v/>
      </c>
      <c r="I827" s="134" t="str">
        <f>IFERROR(VLOOKUP(Tabla1[[#This Row],[Código_Actividad]],[1]!Tabla2[[Código]:[Total de Acciones ]],15,FALSE),"")</f>
        <v/>
      </c>
      <c r="J827" s="131"/>
      <c r="K827" s="131" t="str">
        <f>IFERROR(VLOOKUP($J827,[9]LSIns!$B$5:$C$45,2,FALSE),"")</f>
        <v/>
      </c>
      <c r="L827" s="133"/>
      <c r="M827" s="135" t="str">
        <f>IFERROR(VLOOKUP($L827,[6]Insumos!$C$2:$F$517,2,FALSE),"")</f>
        <v/>
      </c>
      <c r="N827" s="142"/>
      <c r="O827" s="137" t="str">
        <f>IFERROR(VLOOKUP($L827,[6]Insumos!$C$2:$F$517,3,FALSE),"")</f>
        <v/>
      </c>
      <c r="P827" s="138" t="e">
        <f>+Tabla1[[#This Row],[Precio Unitario]]*Tabla1[[#This Row],[Cantidad de Insumos]]</f>
        <v>#VALUE!</v>
      </c>
      <c r="Q827" s="137" t="str">
        <f>IFERROR(VLOOKUP($L827,[6]Insumos!$C$2:$F$517,4,FALSE),"")</f>
        <v/>
      </c>
      <c r="R827" s="135"/>
    </row>
    <row r="828" spans="2:18" s="130" customFormat="1" x14ac:dyDescent="0.25">
      <c r="B828" s="131" t="str">
        <f>IF(Tabla1[[#This Row],[Código_Actividad]]="","",CONCATENATE(Tabla1[[#This Row],[POA]],".",Tabla1[[#This Row],[SRS]],".",Tabla1[[#This Row],[AREA]],".",Tabla1[[#This Row],[TIPO]]))</f>
        <v/>
      </c>
      <c r="C828" s="131" t="str">
        <f>IF(Tabla1[[#This Row],[Código_Actividad]]="","",'[1]Formulario PPGR1'!#REF!)</f>
        <v/>
      </c>
      <c r="D828" s="131" t="str">
        <f>IF(Tabla1[[#This Row],[Código_Actividad]]="","",'[1]Formulario PPGR1'!#REF!)</f>
        <v/>
      </c>
      <c r="E828" s="131" t="str">
        <f>IF(Tabla1[[#This Row],[Código_Actividad]]="","",'[1]Formulario PPGR1'!#REF!)</f>
        <v/>
      </c>
      <c r="F828" s="131" t="str">
        <f>IF(Tabla1[[#This Row],[Código_Actividad]]="","",'[1]Formulario PPGR1'!#REF!)</f>
        <v/>
      </c>
      <c r="G828" s="132"/>
      <c r="H828" s="133" t="str">
        <f>IFERROR(VLOOKUP(Tabla1[[#This Row],[Código_Actividad]],'[1]Formulario PPGR2'!$H$8:$I$1048576,2,FALSE),"")</f>
        <v/>
      </c>
      <c r="I828" s="134" t="str">
        <f>IFERROR(VLOOKUP(Tabla1[[#This Row],[Código_Actividad]],[1]!Tabla2[[Código]:[Total de Acciones ]],15,FALSE),"")</f>
        <v/>
      </c>
      <c r="J828" s="131"/>
      <c r="K828" s="131" t="str">
        <f>IFERROR(VLOOKUP($J828,[9]LSIns!$B$5:$C$45,2,FALSE),"")</f>
        <v/>
      </c>
      <c r="L828" s="133"/>
      <c r="M828" s="135" t="str">
        <f>IFERROR(VLOOKUP($L828,[6]Insumos!$C$2:$F$517,2,FALSE),"")</f>
        <v/>
      </c>
      <c r="N828" s="142"/>
      <c r="O828" s="137" t="str">
        <f>IFERROR(VLOOKUP($L828,[6]Insumos!$C$2:$F$517,3,FALSE),"")</f>
        <v/>
      </c>
      <c r="P828" s="138" t="e">
        <f>+Tabla1[[#This Row],[Precio Unitario]]*Tabla1[[#This Row],[Cantidad de Insumos]]</f>
        <v>#VALUE!</v>
      </c>
      <c r="Q828" s="137" t="str">
        <f>IFERROR(VLOOKUP($L828,[6]Insumos!$C$2:$F$517,4,FALSE),"")</f>
        <v/>
      </c>
      <c r="R828" s="135"/>
    </row>
    <row r="829" spans="2:18" s="130" customFormat="1" x14ac:dyDescent="0.25">
      <c r="B829" s="131" t="str">
        <f>IF(Tabla1[[#This Row],[Código_Actividad]]="","",CONCATENATE(Tabla1[[#This Row],[POA]],".",Tabla1[[#This Row],[SRS]],".",Tabla1[[#This Row],[AREA]],".",Tabla1[[#This Row],[TIPO]]))</f>
        <v/>
      </c>
      <c r="C829" s="131" t="str">
        <f>IF(Tabla1[[#This Row],[Código_Actividad]]="","",'[1]Formulario PPGR1'!#REF!)</f>
        <v/>
      </c>
      <c r="D829" s="131" t="str">
        <f>IF(Tabla1[[#This Row],[Código_Actividad]]="","",'[1]Formulario PPGR1'!#REF!)</f>
        <v/>
      </c>
      <c r="E829" s="131" t="str">
        <f>IF(Tabla1[[#This Row],[Código_Actividad]]="","",'[1]Formulario PPGR1'!#REF!)</f>
        <v/>
      </c>
      <c r="F829" s="131" t="str">
        <f>IF(Tabla1[[#This Row],[Código_Actividad]]="","",'[1]Formulario PPGR1'!#REF!)</f>
        <v/>
      </c>
      <c r="G829" s="132"/>
      <c r="H829" s="133" t="str">
        <f>IFERROR(VLOOKUP(Tabla1[[#This Row],[Código_Actividad]],'[1]Formulario PPGR2'!$H$8:$I$1048576,2,FALSE),"")</f>
        <v/>
      </c>
      <c r="I829" s="134" t="str">
        <f>IFERROR(VLOOKUP(Tabla1[[#This Row],[Código_Actividad]],[1]!Tabla2[[Código]:[Total de Acciones ]],15,FALSE),"")</f>
        <v/>
      </c>
      <c r="J829" s="131"/>
      <c r="K829" s="131" t="str">
        <f>IFERROR(VLOOKUP($J829,[9]LSIns!$B$5:$C$45,2,FALSE),"")</f>
        <v/>
      </c>
      <c r="L829" s="133"/>
      <c r="M829" s="135" t="str">
        <f>IFERROR(VLOOKUP($L829,[6]Insumos!$C$2:$F$517,2,FALSE),"")</f>
        <v/>
      </c>
      <c r="N829" s="142"/>
      <c r="O829" s="137" t="str">
        <f>IFERROR(VLOOKUP($L829,[6]Insumos!$C$2:$F$517,3,FALSE),"")</f>
        <v/>
      </c>
      <c r="P829" s="138" t="e">
        <f>+Tabla1[[#This Row],[Precio Unitario]]*Tabla1[[#This Row],[Cantidad de Insumos]]</f>
        <v>#VALUE!</v>
      </c>
      <c r="Q829" s="137" t="str">
        <f>IFERROR(VLOOKUP($L829,[6]Insumos!$C$2:$F$517,4,FALSE),"")</f>
        <v/>
      </c>
      <c r="R829" s="135"/>
    </row>
    <row r="830" spans="2:18" s="130" customFormat="1" x14ac:dyDescent="0.25">
      <c r="B830" s="131" t="str">
        <f>IF(Tabla1[[#This Row],[Código_Actividad]]="","",CONCATENATE(Tabla1[[#This Row],[POA]],".",Tabla1[[#This Row],[SRS]],".",Tabla1[[#This Row],[AREA]],".",Tabla1[[#This Row],[TIPO]]))</f>
        <v/>
      </c>
      <c r="C830" s="131" t="str">
        <f>IF(Tabla1[[#This Row],[Código_Actividad]]="","",'[1]Formulario PPGR1'!#REF!)</f>
        <v/>
      </c>
      <c r="D830" s="131" t="str">
        <f>IF(Tabla1[[#This Row],[Código_Actividad]]="","",'[1]Formulario PPGR1'!#REF!)</f>
        <v/>
      </c>
      <c r="E830" s="131" t="str">
        <f>IF(Tabla1[[#This Row],[Código_Actividad]]="","",'[1]Formulario PPGR1'!#REF!)</f>
        <v/>
      </c>
      <c r="F830" s="131" t="str">
        <f>IF(Tabla1[[#This Row],[Código_Actividad]]="","",'[1]Formulario PPGR1'!#REF!)</f>
        <v/>
      </c>
      <c r="G830" s="132"/>
      <c r="H830" s="133" t="str">
        <f>IFERROR(VLOOKUP(Tabla1[[#This Row],[Código_Actividad]],'[1]Formulario PPGR2'!$H$8:$I$1048576,2,FALSE),"")</f>
        <v/>
      </c>
      <c r="I830" s="134" t="str">
        <f>IFERROR(VLOOKUP(Tabla1[[#This Row],[Código_Actividad]],[1]!Tabla2[[Código]:[Total de Acciones ]],15,FALSE),"")</f>
        <v/>
      </c>
      <c r="J830" s="131"/>
      <c r="K830" s="131" t="str">
        <f>IFERROR(VLOOKUP($J830,[9]LSIns!$B$5:$C$45,2,FALSE),"")</f>
        <v/>
      </c>
      <c r="L830" s="133"/>
      <c r="M830" s="135" t="str">
        <f>IFERROR(VLOOKUP($L830,[6]Insumos!$C$2:$F$517,2,FALSE),"")</f>
        <v/>
      </c>
      <c r="N830" s="142"/>
      <c r="O830" s="137" t="str">
        <f>IFERROR(VLOOKUP($L830,[6]Insumos!$C$2:$F$517,3,FALSE),"")</f>
        <v/>
      </c>
      <c r="P830" s="138" t="e">
        <f>+Tabla1[[#This Row],[Precio Unitario]]*Tabla1[[#This Row],[Cantidad de Insumos]]</f>
        <v>#VALUE!</v>
      </c>
      <c r="Q830" s="137" t="str">
        <f>IFERROR(VLOOKUP($L830,[6]Insumos!$C$2:$F$517,4,FALSE),"")</f>
        <v/>
      </c>
      <c r="R830" s="135"/>
    </row>
    <row r="831" spans="2:18" s="130" customFormat="1" x14ac:dyDescent="0.25">
      <c r="B831" s="131" t="str">
        <f>IF(Tabla1[[#This Row],[Código_Actividad]]="","",CONCATENATE(Tabla1[[#This Row],[POA]],".",Tabla1[[#This Row],[SRS]],".",Tabla1[[#This Row],[AREA]],".",Tabla1[[#This Row],[TIPO]]))</f>
        <v/>
      </c>
      <c r="C831" s="131" t="str">
        <f>IF(Tabla1[[#This Row],[Código_Actividad]]="","",'[1]Formulario PPGR1'!#REF!)</f>
        <v/>
      </c>
      <c r="D831" s="131" t="str">
        <f>IF(Tabla1[[#This Row],[Código_Actividad]]="","",'[1]Formulario PPGR1'!#REF!)</f>
        <v/>
      </c>
      <c r="E831" s="131" t="str">
        <f>IF(Tabla1[[#This Row],[Código_Actividad]]="","",'[1]Formulario PPGR1'!#REF!)</f>
        <v/>
      </c>
      <c r="F831" s="131" t="str">
        <f>IF(Tabla1[[#This Row],[Código_Actividad]]="","",'[1]Formulario PPGR1'!#REF!)</f>
        <v/>
      </c>
      <c r="G831" s="132"/>
      <c r="H831" s="133" t="str">
        <f>IFERROR(VLOOKUP(Tabla1[[#This Row],[Código_Actividad]],'[1]Formulario PPGR2'!$H$8:$I$1048576,2,FALSE),"")</f>
        <v/>
      </c>
      <c r="I831" s="134" t="str">
        <f>IFERROR(VLOOKUP(Tabla1[[#This Row],[Código_Actividad]],[1]!Tabla2[[Código]:[Total de Acciones ]],15,FALSE),"")</f>
        <v/>
      </c>
      <c r="J831" s="131"/>
      <c r="K831" s="131" t="s">
        <v>760</v>
      </c>
      <c r="L831" s="133"/>
      <c r="M831" s="135" t="str">
        <f>IFERROR(VLOOKUP($L831,[6]Insumos!$C$2:$F$517,2,FALSE),"")</f>
        <v/>
      </c>
      <c r="N831" s="142"/>
      <c r="O831" s="137" t="str">
        <f>IFERROR(VLOOKUP($L831,[6]Insumos!$C$2:$F$517,3,FALSE),"")</f>
        <v/>
      </c>
      <c r="P831" s="138" t="e">
        <f>+Tabla1[[#This Row],[Precio Unitario]]*Tabla1[[#This Row],[Cantidad de Insumos]]</f>
        <v>#VALUE!</v>
      </c>
      <c r="Q831" s="137" t="str">
        <f>IFERROR(VLOOKUP($L831,[6]Insumos!$C$2:$F$517,4,FALSE),"")</f>
        <v/>
      </c>
      <c r="R831" s="135"/>
    </row>
    <row r="832" spans="2:18" s="130" customFormat="1" x14ac:dyDescent="0.25">
      <c r="B832" s="131" t="str">
        <f>IF(Tabla1[[#This Row],[Código_Actividad]]="","",CONCATENATE(Tabla1[[#This Row],[POA]],".",Tabla1[[#This Row],[SRS]],".",Tabla1[[#This Row],[AREA]],".",Tabla1[[#This Row],[TIPO]]))</f>
        <v/>
      </c>
      <c r="C832" s="131" t="str">
        <f>IF(Tabla1[[#This Row],[Código_Actividad]]="","",'[1]Formulario PPGR1'!#REF!)</f>
        <v/>
      </c>
      <c r="D832" s="131" t="str">
        <f>IF(Tabla1[[#This Row],[Código_Actividad]]="","",'[1]Formulario PPGR1'!#REF!)</f>
        <v/>
      </c>
      <c r="E832" s="131" t="str">
        <f>IF(Tabla1[[#This Row],[Código_Actividad]]="","",'[1]Formulario PPGR1'!#REF!)</f>
        <v/>
      </c>
      <c r="F832" s="131" t="str">
        <f>IF(Tabla1[[#This Row],[Código_Actividad]]="","",'[1]Formulario PPGR1'!#REF!)</f>
        <v/>
      </c>
      <c r="G832" s="132"/>
      <c r="H832" s="133" t="str">
        <f>IFERROR(VLOOKUP(Tabla1[[#This Row],[Código_Actividad]],'[1]Formulario PPGR2'!$H$8:$I$1048576,2,FALSE),"")</f>
        <v/>
      </c>
      <c r="I832" s="134" t="str">
        <f>IFERROR(VLOOKUP(Tabla1[[#This Row],[Código_Actividad]],[1]!Tabla2[[Código]:[Total de Acciones ]],15,FALSE),"")</f>
        <v/>
      </c>
      <c r="J832" s="131"/>
      <c r="K832" s="131" t="s">
        <v>760</v>
      </c>
      <c r="L832" s="133"/>
      <c r="M832" s="135" t="str">
        <f>IFERROR(VLOOKUP($L832,[6]Insumos!$C$2:$F$517,2,FALSE),"")</f>
        <v/>
      </c>
      <c r="N832" s="142"/>
      <c r="O832" s="137" t="str">
        <f>IFERROR(VLOOKUP($L832,[6]Insumos!$C$2:$F$517,3,FALSE),"")</f>
        <v/>
      </c>
      <c r="P832" s="138" t="e">
        <f>+Tabla1[[#This Row],[Precio Unitario]]*Tabla1[[#This Row],[Cantidad de Insumos]]</f>
        <v>#VALUE!</v>
      </c>
      <c r="Q832" s="137" t="str">
        <f>IFERROR(VLOOKUP($L832,[6]Insumos!$C$2:$F$517,4,FALSE),"")</f>
        <v/>
      </c>
      <c r="R832" s="135"/>
    </row>
    <row r="833" spans="2:18" s="130" customFormat="1" x14ac:dyDescent="0.25">
      <c r="B833" s="131" t="str">
        <f>IF(Tabla1[[#This Row],[Código_Actividad]]="","",CONCATENATE(Tabla1[[#This Row],[POA]],".",Tabla1[[#This Row],[SRS]],".",Tabla1[[#This Row],[AREA]],".",Tabla1[[#This Row],[TIPO]]))</f>
        <v/>
      </c>
      <c r="C833" s="131" t="str">
        <f>IF(Tabla1[[#This Row],[Código_Actividad]]="","",'[1]Formulario PPGR1'!#REF!)</f>
        <v/>
      </c>
      <c r="D833" s="131" t="str">
        <f>IF(Tabla1[[#This Row],[Código_Actividad]]="","",'[1]Formulario PPGR1'!#REF!)</f>
        <v/>
      </c>
      <c r="E833" s="131" t="str">
        <f>IF(Tabla1[[#This Row],[Código_Actividad]]="","",'[1]Formulario PPGR1'!#REF!)</f>
        <v/>
      </c>
      <c r="F833" s="131" t="str">
        <f>IF(Tabla1[[#This Row],[Código_Actividad]]="","",'[1]Formulario PPGR1'!#REF!)</f>
        <v/>
      </c>
      <c r="G833" s="132"/>
      <c r="H833" s="133" t="str">
        <f>IFERROR(VLOOKUP(Tabla1[[#This Row],[Código_Actividad]],'[1]Formulario PPGR2'!$H$8:$I$1048576,2,FALSE),"")</f>
        <v/>
      </c>
      <c r="I833" s="134" t="str">
        <f>IFERROR(VLOOKUP(Tabla1[[#This Row],[Código_Actividad]],[1]!Tabla2[[Código]:[Total de Acciones ]],15,FALSE),"")</f>
        <v/>
      </c>
      <c r="J833" s="131"/>
      <c r="K833" s="131" t="s">
        <v>757</v>
      </c>
      <c r="L833" s="133"/>
      <c r="M833" s="135" t="str">
        <f>IFERROR(VLOOKUP($L833,[6]Insumos!$C$2:$F$517,2,FALSE),"")</f>
        <v/>
      </c>
      <c r="N833" s="142"/>
      <c r="O833" s="137" t="str">
        <f>IFERROR(VLOOKUP($L833,[6]Insumos!$C$2:$F$517,3,FALSE),"")</f>
        <v/>
      </c>
      <c r="P833" s="138" t="e">
        <f>+Tabla1[[#This Row],[Precio Unitario]]*Tabla1[[#This Row],[Cantidad de Insumos]]</f>
        <v>#VALUE!</v>
      </c>
      <c r="Q833" s="137" t="str">
        <f>IFERROR(VLOOKUP($L833,[6]Insumos!$C$2:$F$517,4,FALSE),"")</f>
        <v/>
      </c>
      <c r="R833" s="135"/>
    </row>
    <row r="834" spans="2:18" s="130" customFormat="1" x14ac:dyDescent="0.25">
      <c r="B834" s="131" t="str">
        <f>IF(Tabla1[[#This Row],[Código_Actividad]]="","",CONCATENATE(Tabla1[[#This Row],[POA]],".",Tabla1[[#This Row],[SRS]],".",Tabla1[[#This Row],[AREA]],".",Tabla1[[#This Row],[TIPO]]))</f>
        <v/>
      </c>
      <c r="C834" s="131" t="str">
        <f>IF(Tabla1[[#This Row],[Código_Actividad]]="","",'[1]Formulario PPGR1'!#REF!)</f>
        <v/>
      </c>
      <c r="D834" s="131" t="str">
        <f>IF(Tabla1[[#This Row],[Código_Actividad]]="","",'[1]Formulario PPGR1'!#REF!)</f>
        <v/>
      </c>
      <c r="E834" s="131" t="str">
        <f>IF(Tabla1[[#This Row],[Código_Actividad]]="","",'[1]Formulario PPGR1'!#REF!)</f>
        <v/>
      </c>
      <c r="F834" s="131" t="str">
        <f>IF(Tabla1[[#This Row],[Código_Actividad]]="","",'[1]Formulario PPGR1'!#REF!)</f>
        <v/>
      </c>
      <c r="G834" s="132"/>
      <c r="H834" s="133" t="str">
        <f>IFERROR(VLOOKUP(Tabla1[[#This Row],[Código_Actividad]],'[1]Formulario PPGR2'!$H$8:$I$1048576,2,FALSE),"")</f>
        <v/>
      </c>
      <c r="I834" s="134" t="str">
        <f>IFERROR(VLOOKUP(Tabla1[[#This Row],[Código_Actividad]],[1]!Tabla2[[Código]:[Total de Acciones ]],15,FALSE),"")</f>
        <v/>
      </c>
      <c r="J834" s="131"/>
      <c r="K834" s="131" t="s">
        <v>757</v>
      </c>
      <c r="L834" s="133"/>
      <c r="M834" s="135" t="str">
        <f>IFERROR(VLOOKUP($L834,[6]Insumos!$C$2:$F$517,2,FALSE),"")</f>
        <v/>
      </c>
      <c r="N834" s="142"/>
      <c r="O834" s="137" t="str">
        <f>IFERROR(VLOOKUP($L834,[6]Insumos!$C$2:$F$517,3,FALSE),"")</f>
        <v/>
      </c>
      <c r="P834" s="138" t="e">
        <f>+Tabla1[[#This Row],[Precio Unitario]]*Tabla1[[#This Row],[Cantidad de Insumos]]</f>
        <v>#VALUE!</v>
      </c>
      <c r="Q834" s="137" t="str">
        <f>IFERROR(VLOOKUP($L834,[6]Insumos!$C$2:$F$517,4,FALSE),"")</f>
        <v/>
      </c>
      <c r="R834" s="135"/>
    </row>
    <row r="835" spans="2:18" s="130" customFormat="1" x14ac:dyDescent="0.25">
      <c r="B835" s="131" t="str">
        <f>IF(Tabla1[[#This Row],[Código_Actividad]]="","",CONCATENATE(Tabla1[[#This Row],[POA]],".",Tabla1[[#This Row],[SRS]],".",Tabla1[[#This Row],[AREA]],".",Tabla1[[#This Row],[TIPO]]))</f>
        <v/>
      </c>
      <c r="C835" s="131" t="str">
        <f>IF(Tabla1[[#This Row],[Código_Actividad]]="","",'[1]Formulario PPGR1'!#REF!)</f>
        <v/>
      </c>
      <c r="D835" s="131" t="str">
        <f>IF(Tabla1[[#This Row],[Código_Actividad]]="","",'[1]Formulario PPGR1'!#REF!)</f>
        <v/>
      </c>
      <c r="E835" s="131" t="str">
        <f>IF(Tabla1[[#This Row],[Código_Actividad]]="","",'[1]Formulario PPGR1'!#REF!)</f>
        <v/>
      </c>
      <c r="F835" s="131" t="str">
        <f>IF(Tabla1[[#This Row],[Código_Actividad]]="","",'[1]Formulario PPGR1'!#REF!)</f>
        <v/>
      </c>
      <c r="G835" s="132"/>
      <c r="H835" s="133" t="str">
        <f>IFERROR(VLOOKUP(Tabla1[[#This Row],[Código_Actividad]],'[1]Formulario PPGR2'!$H$8:$I$1048576,2,FALSE),"")</f>
        <v/>
      </c>
      <c r="I835" s="134" t="str">
        <f>IFERROR(VLOOKUP(Tabla1[[#This Row],[Código_Actividad]],[1]!Tabla2[[Código]:[Total de Acciones ]],15,FALSE),"")</f>
        <v/>
      </c>
      <c r="J835" s="131"/>
      <c r="K835" s="131" t="s">
        <v>759</v>
      </c>
      <c r="L835" s="133"/>
      <c r="M835" s="135" t="str">
        <f>IFERROR(VLOOKUP($L835,[6]Insumos!$C$2:$F$517,2,FALSE),"")</f>
        <v/>
      </c>
      <c r="N835" s="142"/>
      <c r="O835" s="137" t="str">
        <f>IFERROR(VLOOKUP($L835,[6]Insumos!$C$2:$F$517,3,FALSE),"")</f>
        <v/>
      </c>
      <c r="P835" s="138" t="e">
        <f>+Tabla1[[#This Row],[Precio Unitario]]*Tabla1[[#This Row],[Cantidad de Insumos]]</f>
        <v>#VALUE!</v>
      </c>
      <c r="Q835" s="137" t="str">
        <f>IFERROR(VLOOKUP($L835,[6]Insumos!$C$2:$F$517,4,FALSE),"")</f>
        <v/>
      </c>
      <c r="R835" s="135"/>
    </row>
    <row r="836" spans="2:18" s="130" customFormat="1" x14ac:dyDescent="0.25">
      <c r="B836" s="131" t="str">
        <f>IF(Tabla1[[#This Row],[Código_Actividad]]="","",CONCATENATE(Tabla1[[#This Row],[POA]],".",Tabla1[[#This Row],[SRS]],".",Tabla1[[#This Row],[AREA]],".",Tabla1[[#This Row],[TIPO]]))</f>
        <v/>
      </c>
      <c r="C836" s="131" t="str">
        <f>IF(Tabla1[[#This Row],[Código_Actividad]]="","",'[1]Formulario PPGR1'!#REF!)</f>
        <v/>
      </c>
      <c r="D836" s="131" t="str">
        <f>IF(Tabla1[[#This Row],[Código_Actividad]]="","",'[1]Formulario PPGR1'!#REF!)</f>
        <v/>
      </c>
      <c r="E836" s="131" t="str">
        <f>IF(Tabla1[[#This Row],[Código_Actividad]]="","",'[1]Formulario PPGR1'!#REF!)</f>
        <v/>
      </c>
      <c r="F836" s="131" t="str">
        <f>IF(Tabla1[[#This Row],[Código_Actividad]]="","",'[1]Formulario PPGR1'!#REF!)</f>
        <v/>
      </c>
      <c r="G836" s="132"/>
      <c r="H836" s="133" t="str">
        <f>IFERROR(VLOOKUP(Tabla1[[#This Row],[Código_Actividad]],'[1]Formulario PPGR2'!$H$8:$I$1048576,2,FALSE),"")</f>
        <v/>
      </c>
      <c r="I836" s="134" t="str">
        <f>IFERROR(VLOOKUP(Tabla1[[#This Row],[Código_Actividad]],[1]!Tabla2[[Código]:[Total de Acciones ]],15,FALSE),"")</f>
        <v/>
      </c>
      <c r="J836" s="131"/>
      <c r="K836" s="131" t="s">
        <v>758</v>
      </c>
      <c r="L836" s="133"/>
      <c r="M836" s="135" t="str">
        <f>IFERROR(VLOOKUP($L836,[6]Insumos!$C$2:$F$517,2,FALSE),"")</f>
        <v/>
      </c>
      <c r="N836" s="142"/>
      <c r="O836" s="137" t="str">
        <f>IFERROR(VLOOKUP($L836,[6]Insumos!$C$2:$F$517,3,FALSE),"")</f>
        <v/>
      </c>
      <c r="P836" s="138" t="e">
        <f>+Tabla1[[#This Row],[Precio Unitario]]*Tabla1[[#This Row],[Cantidad de Insumos]]</f>
        <v>#VALUE!</v>
      </c>
      <c r="Q836" s="137" t="str">
        <f>IFERROR(VLOOKUP($L836,[6]Insumos!$C$2:$F$517,4,FALSE),"")</f>
        <v/>
      </c>
      <c r="R836" s="135"/>
    </row>
    <row r="837" spans="2:18" s="130" customFormat="1" x14ac:dyDescent="0.25">
      <c r="B837" s="131" t="str">
        <f>IF(Tabla1[[#This Row],[Código_Actividad]]="","",CONCATENATE(Tabla1[[#This Row],[POA]],".",Tabla1[[#This Row],[SRS]],".",Tabla1[[#This Row],[AREA]],".",Tabla1[[#This Row],[TIPO]]))</f>
        <v/>
      </c>
      <c r="C837" s="131" t="str">
        <f>IF(Tabla1[[#This Row],[Código_Actividad]]="","",'[1]Formulario PPGR1'!#REF!)</f>
        <v/>
      </c>
      <c r="D837" s="131" t="str">
        <f>IF(Tabla1[[#This Row],[Código_Actividad]]="","",'[1]Formulario PPGR1'!#REF!)</f>
        <v/>
      </c>
      <c r="E837" s="131" t="str">
        <f>IF(Tabla1[[#This Row],[Código_Actividad]]="","",'[1]Formulario PPGR1'!#REF!)</f>
        <v/>
      </c>
      <c r="F837" s="131" t="str">
        <f>IF(Tabla1[[#This Row],[Código_Actividad]]="","",'[1]Formulario PPGR1'!#REF!)</f>
        <v/>
      </c>
      <c r="G837" s="132"/>
      <c r="H837" s="133" t="str">
        <f>IFERROR(VLOOKUP(Tabla1[[#This Row],[Código_Actividad]],'[1]Formulario PPGR2'!$H$8:$I$1048576,2,FALSE),"")</f>
        <v/>
      </c>
      <c r="I837" s="134" t="str">
        <f>IFERROR(VLOOKUP(Tabla1[[#This Row],[Código_Actividad]],[1]!Tabla2[[Código]:[Total de Acciones ]],15,FALSE),"")</f>
        <v/>
      </c>
      <c r="J837" s="131"/>
      <c r="K837" s="131" t="s">
        <v>763</v>
      </c>
      <c r="L837" s="133"/>
      <c r="M837" s="135" t="str">
        <f>IFERROR(VLOOKUP($L837,[6]Insumos!$C$2:$F$517,2,FALSE),"")</f>
        <v/>
      </c>
      <c r="N837" s="142"/>
      <c r="O837" s="137" t="str">
        <f>IFERROR(VLOOKUP($L837,[6]Insumos!$C$2:$F$517,3,FALSE),"")</f>
        <v/>
      </c>
      <c r="P837" s="138" t="e">
        <f>+Tabla1[[#This Row],[Precio Unitario]]*Tabla1[[#This Row],[Cantidad de Insumos]]</f>
        <v>#VALUE!</v>
      </c>
      <c r="Q837" s="137" t="str">
        <f>IFERROR(VLOOKUP($L837,[6]Insumos!$C$2:$F$517,4,FALSE),"")</f>
        <v/>
      </c>
      <c r="R837" s="135"/>
    </row>
    <row r="838" spans="2:18" s="130" customFormat="1" x14ac:dyDescent="0.25">
      <c r="B838" s="131" t="str">
        <f>IF(Tabla1[[#This Row],[Código_Actividad]]="","",CONCATENATE(Tabla1[[#This Row],[POA]],".",Tabla1[[#This Row],[SRS]],".",Tabla1[[#This Row],[AREA]],".",Tabla1[[#This Row],[TIPO]]))</f>
        <v/>
      </c>
      <c r="C838" s="131" t="str">
        <f>IF(Tabla1[[#This Row],[Código_Actividad]]="","",'[1]Formulario PPGR1'!#REF!)</f>
        <v/>
      </c>
      <c r="D838" s="131" t="str">
        <f>IF(Tabla1[[#This Row],[Código_Actividad]]="","",'[1]Formulario PPGR1'!#REF!)</f>
        <v/>
      </c>
      <c r="E838" s="131" t="str">
        <f>IF(Tabla1[[#This Row],[Código_Actividad]]="","",'[1]Formulario PPGR1'!#REF!)</f>
        <v/>
      </c>
      <c r="F838" s="131" t="str">
        <f>IF(Tabla1[[#This Row],[Código_Actividad]]="","",'[1]Formulario PPGR1'!#REF!)</f>
        <v/>
      </c>
      <c r="G838" s="132"/>
      <c r="H838" s="133" t="str">
        <f>IFERROR(VLOOKUP(Tabla1[[#This Row],[Código_Actividad]],'[1]Formulario PPGR2'!$H$8:$I$1048576,2,FALSE),"")</f>
        <v/>
      </c>
      <c r="I838" s="134" t="str">
        <f>IFERROR(VLOOKUP(Tabla1[[#This Row],[Código_Actividad]],[1]!Tabla2[[Código]:[Total de Acciones ]],15,FALSE),"")</f>
        <v/>
      </c>
      <c r="J838" s="131"/>
      <c r="K838" s="131" t="s">
        <v>764</v>
      </c>
      <c r="L838" s="133"/>
      <c r="M838" s="135" t="str">
        <f>IFERROR(VLOOKUP($L838,[6]Insumos!$C$2:$F$517,2,FALSE),"")</f>
        <v/>
      </c>
      <c r="N838" s="142"/>
      <c r="O838" s="137" t="str">
        <f>IFERROR(VLOOKUP($L838,[6]Insumos!$C$2:$F$517,3,FALSE),"")</f>
        <v/>
      </c>
      <c r="P838" s="138" t="e">
        <f>+Tabla1[[#This Row],[Precio Unitario]]*Tabla1[[#This Row],[Cantidad de Insumos]]</f>
        <v>#VALUE!</v>
      </c>
      <c r="Q838" s="137" t="str">
        <f>IFERROR(VLOOKUP($L838,[6]Insumos!$C$2:$F$517,4,FALSE),"")</f>
        <v/>
      </c>
      <c r="R838" s="135"/>
    </row>
    <row r="839" spans="2:18" s="130" customFormat="1" x14ac:dyDescent="0.25">
      <c r="B839" s="131" t="str">
        <f>IF(Tabla1[[#This Row],[Código_Actividad]]="","",CONCATENATE(Tabla1[[#This Row],[POA]],".",Tabla1[[#This Row],[SRS]],".",Tabla1[[#This Row],[AREA]],".",Tabla1[[#This Row],[TIPO]]))</f>
        <v/>
      </c>
      <c r="C839" s="131" t="str">
        <f>IF(Tabla1[[#This Row],[Código_Actividad]]="","",'[1]Formulario PPGR1'!#REF!)</f>
        <v/>
      </c>
      <c r="D839" s="131" t="str">
        <f>IF(Tabla1[[#This Row],[Código_Actividad]]="","",'[1]Formulario PPGR1'!#REF!)</f>
        <v/>
      </c>
      <c r="E839" s="131" t="str">
        <f>IF(Tabla1[[#This Row],[Código_Actividad]]="","",'[1]Formulario PPGR1'!#REF!)</f>
        <v/>
      </c>
      <c r="F839" s="131" t="str">
        <f>IF(Tabla1[[#This Row],[Código_Actividad]]="","",'[1]Formulario PPGR1'!#REF!)</f>
        <v/>
      </c>
      <c r="G839" s="132"/>
      <c r="H839" s="133" t="str">
        <f>IFERROR(VLOOKUP(Tabla1[[#This Row],[Código_Actividad]],'[1]Formulario PPGR2'!$H$8:$I$1048576,2,FALSE),"")</f>
        <v/>
      </c>
      <c r="I839" s="134" t="str">
        <f>IFERROR(VLOOKUP(Tabla1[[#This Row],[Código_Actividad]],[1]!Tabla2[[Código]:[Total de Acciones ]],15,FALSE),"")</f>
        <v/>
      </c>
      <c r="J839" s="131"/>
      <c r="K839" s="131" t="s">
        <v>762</v>
      </c>
      <c r="L839" s="133"/>
      <c r="M839" s="135" t="str">
        <f>IFERROR(VLOOKUP($L839,[6]Insumos!$C$2:$F$517,2,FALSE),"")</f>
        <v/>
      </c>
      <c r="N839" s="142"/>
      <c r="O839" s="137" t="str">
        <f>IFERROR(VLOOKUP($L839,[6]Insumos!$C$2:$F$517,3,FALSE),"")</f>
        <v/>
      </c>
      <c r="P839" s="138" t="e">
        <f>+Tabla1[[#This Row],[Precio Unitario]]*Tabla1[[#This Row],[Cantidad de Insumos]]</f>
        <v>#VALUE!</v>
      </c>
      <c r="Q839" s="137" t="str">
        <f>IFERROR(VLOOKUP($L839,[6]Insumos!$C$2:$F$517,4,FALSE),"")</f>
        <v/>
      </c>
      <c r="R839" s="135"/>
    </row>
    <row r="840" spans="2:18" s="130" customFormat="1" x14ac:dyDescent="0.25">
      <c r="B840" s="131" t="str">
        <f>IF(Tabla1[[#This Row],[Código_Actividad]]="","",CONCATENATE(Tabla1[[#This Row],[POA]],".",Tabla1[[#This Row],[SRS]],".",Tabla1[[#This Row],[AREA]],".",Tabla1[[#This Row],[TIPO]]))</f>
        <v/>
      </c>
      <c r="C840" s="131" t="str">
        <f>IF(Tabla1[[#This Row],[Código_Actividad]]="","",'[1]Formulario PPGR1'!#REF!)</f>
        <v/>
      </c>
      <c r="D840" s="131" t="str">
        <f>IF(Tabla1[[#This Row],[Código_Actividad]]="","",'[1]Formulario PPGR1'!#REF!)</f>
        <v/>
      </c>
      <c r="E840" s="131" t="str">
        <f>IF(Tabla1[[#This Row],[Código_Actividad]]="","",'[1]Formulario PPGR1'!#REF!)</f>
        <v/>
      </c>
      <c r="F840" s="131" t="str">
        <f>IF(Tabla1[[#This Row],[Código_Actividad]]="","",'[1]Formulario PPGR1'!#REF!)</f>
        <v/>
      </c>
      <c r="G840" s="132"/>
      <c r="H840" s="133" t="str">
        <f>IFERROR(VLOOKUP(Tabla1[[#This Row],[Código_Actividad]],'[1]Formulario PPGR2'!$H$8:$I$1048576,2,FALSE),"")</f>
        <v/>
      </c>
      <c r="I840" s="134" t="str">
        <f>IFERROR(VLOOKUP(Tabla1[[#This Row],[Código_Actividad]],[1]!Tabla2[[Código]:[Total de Acciones ]],15,FALSE),"")</f>
        <v/>
      </c>
      <c r="J840" s="131"/>
      <c r="K840" s="131" t="s">
        <v>762</v>
      </c>
      <c r="L840" s="133"/>
      <c r="M840" s="135" t="str">
        <f>IFERROR(VLOOKUP($L840,[6]Insumos!$C$2:$F$517,2,FALSE),"")</f>
        <v/>
      </c>
      <c r="N840" s="142"/>
      <c r="O840" s="137" t="str">
        <f>IFERROR(VLOOKUP($L840,[6]Insumos!$C$2:$F$517,3,FALSE),"")</f>
        <v/>
      </c>
      <c r="P840" s="138" t="e">
        <f>+Tabla1[[#This Row],[Precio Unitario]]*Tabla1[[#This Row],[Cantidad de Insumos]]</f>
        <v>#VALUE!</v>
      </c>
      <c r="Q840" s="137" t="str">
        <f>IFERROR(VLOOKUP($L840,[6]Insumos!$C$2:$F$517,4,FALSE),"")</f>
        <v/>
      </c>
      <c r="R840" s="135"/>
    </row>
    <row r="841" spans="2:18" s="130" customFormat="1" x14ac:dyDescent="0.25">
      <c r="B841" s="131" t="str">
        <f>IF(Tabla1[[#This Row],[Código_Actividad]]="","",CONCATENATE(Tabla1[[#This Row],[POA]],".",Tabla1[[#This Row],[SRS]],".",Tabla1[[#This Row],[AREA]],".",Tabla1[[#This Row],[TIPO]]))</f>
        <v/>
      </c>
      <c r="C841" s="131" t="str">
        <f>IF(Tabla1[[#This Row],[Código_Actividad]]="","",'[1]Formulario PPGR1'!#REF!)</f>
        <v/>
      </c>
      <c r="D841" s="131" t="str">
        <f>IF(Tabla1[[#This Row],[Código_Actividad]]="","",'[1]Formulario PPGR1'!#REF!)</f>
        <v/>
      </c>
      <c r="E841" s="131" t="str">
        <f>IF(Tabla1[[#This Row],[Código_Actividad]]="","",'[1]Formulario PPGR1'!#REF!)</f>
        <v/>
      </c>
      <c r="F841" s="131" t="str">
        <f>IF(Tabla1[[#This Row],[Código_Actividad]]="","",'[1]Formulario PPGR1'!#REF!)</f>
        <v/>
      </c>
      <c r="G841" s="132"/>
      <c r="H841" s="133" t="str">
        <f>IFERROR(VLOOKUP(Tabla1[[#This Row],[Código_Actividad]],'[1]Formulario PPGR2'!$H$8:$I$1048576,2,FALSE),"")</f>
        <v/>
      </c>
      <c r="I841" s="134" t="str">
        <f>IFERROR(VLOOKUP(Tabla1[[#This Row],[Código_Actividad]],[1]!Tabla2[[Código]:[Total de Acciones ]],15,FALSE),"")</f>
        <v/>
      </c>
      <c r="J841" s="131"/>
      <c r="K841" s="131" t="s">
        <v>760</v>
      </c>
      <c r="L841" s="133"/>
      <c r="M841" s="135" t="str">
        <f>IFERROR(VLOOKUP($L841,[6]Insumos!$C$2:$F$517,2,FALSE),"")</f>
        <v/>
      </c>
      <c r="N841" s="142"/>
      <c r="O841" s="137" t="str">
        <f>IFERROR(VLOOKUP($L841,[6]Insumos!$C$2:$F$517,3,FALSE),"")</f>
        <v/>
      </c>
      <c r="P841" s="138" t="e">
        <f>+Tabla1[[#This Row],[Precio Unitario]]*Tabla1[[#This Row],[Cantidad de Insumos]]</f>
        <v>#VALUE!</v>
      </c>
      <c r="Q841" s="137" t="str">
        <f>IFERROR(VLOOKUP($L841,[6]Insumos!$C$2:$F$517,4,FALSE),"")</f>
        <v/>
      </c>
      <c r="R841" s="135"/>
    </row>
    <row r="842" spans="2:18" s="130" customFormat="1" x14ac:dyDescent="0.25">
      <c r="B842" s="131" t="str">
        <f>IF(Tabla1[[#This Row],[Código_Actividad]]="","",CONCATENATE(Tabla1[[#This Row],[POA]],".",Tabla1[[#This Row],[SRS]],".",Tabla1[[#This Row],[AREA]],".",Tabla1[[#This Row],[TIPO]]))</f>
        <v/>
      </c>
      <c r="C842" s="131" t="str">
        <f>IF(Tabla1[[#This Row],[Código_Actividad]]="","",'[1]Formulario PPGR1'!#REF!)</f>
        <v/>
      </c>
      <c r="D842" s="131" t="str">
        <f>IF(Tabla1[[#This Row],[Código_Actividad]]="","",'[1]Formulario PPGR1'!#REF!)</f>
        <v/>
      </c>
      <c r="E842" s="131" t="str">
        <f>IF(Tabla1[[#This Row],[Código_Actividad]]="","",'[1]Formulario PPGR1'!#REF!)</f>
        <v/>
      </c>
      <c r="F842" s="131" t="str">
        <f>IF(Tabla1[[#This Row],[Código_Actividad]]="","",'[1]Formulario PPGR1'!#REF!)</f>
        <v/>
      </c>
      <c r="G842" s="132"/>
      <c r="H842" s="133" t="str">
        <f>IFERROR(VLOOKUP(Tabla1[[#This Row],[Código_Actividad]],'[1]Formulario PPGR2'!$H$8:$I$1048576,2,FALSE),"")</f>
        <v/>
      </c>
      <c r="I842" s="134" t="str">
        <f>IFERROR(VLOOKUP(Tabla1[[#This Row],[Código_Actividad]],[1]!Tabla2[[Código]:[Total de Acciones ]],15,FALSE),"")</f>
        <v/>
      </c>
      <c r="J842" s="131"/>
      <c r="K842" s="131" t="s">
        <v>760</v>
      </c>
      <c r="L842" s="133"/>
      <c r="M842" s="135" t="str">
        <f>IFERROR(VLOOKUP($L842,[6]Insumos!$C$2:$F$517,2,FALSE),"")</f>
        <v/>
      </c>
      <c r="N842" s="142"/>
      <c r="O842" s="137" t="str">
        <f>IFERROR(VLOOKUP($L842,[6]Insumos!$C$2:$F$517,3,FALSE),"")</f>
        <v/>
      </c>
      <c r="P842" s="138" t="e">
        <f>+Tabla1[[#This Row],[Precio Unitario]]*Tabla1[[#This Row],[Cantidad de Insumos]]</f>
        <v>#VALUE!</v>
      </c>
      <c r="Q842" s="137" t="str">
        <f>IFERROR(VLOOKUP($L842,[6]Insumos!$C$2:$F$517,4,FALSE),"")</f>
        <v/>
      </c>
      <c r="R842" s="135"/>
    </row>
    <row r="843" spans="2:18" s="130" customFormat="1" x14ac:dyDescent="0.25">
      <c r="B843" s="131" t="str">
        <f>IF(Tabla1[[#This Row],[Código_Actividad]]="","",CONCATENATE(Tabla1[[#This Row],[POA]],".",Tabla1[[#This Row],[SRS]],".",Tabla1[[#This Row],[AREA]],".",Tabla1[[#This Row],[TIPO]]))</f>
        <v/>
      </c>
      <c r="C843" s="131" t="str">
        <f>IF(Tabla1[[#This Row],[Código_Actividad]]="","",'[1]Formulario PPGR1'!#REF!)</f>
        <v/>
      </c>
      <c r="D843" s="131" t="str">
        <f>IF(Tabla1[[#This Row],[Código_Actividad]]="","",'[1]Formulario PPGR1'!#REF!)</f>
        <v/>
      </c>
      <c r="E843" s="131" t="str">
        <f>IF(Tabla1[[#This Row],[Código_Actividad]]="","",'[1]Formulario PPGR1'!#REF!)</f>
        <v/>
      </c>
      <c r="F843" s="131" t="str">
        <f>IF(Tabla1[[#This Row],[Código_Actividad]]="","",'[1]Formulario PPGR1'!#REF!)</f>
        <v/>
      </c>
      <c r="G843" s="132"/>
      <c r="H843" s="133" t="str">
        <f>IFERROR(VLOOKUP(Tabla1[[#This Row],[Código_Actividad]],'[1]Formulario PPGR2'!$H$8:$I$1048576,2,FALSE),"")</f>
        <v/>
      </c>
      <c r="I843" s="134" t="str">
        <f>IFERROR(VLOOKUP(Tabla1[[#This Row],[Código_Actividad]],[1]!Tabla2[[Código]:[Total de Acciones ]],15,FALSE),"")</f>
        <v/>
      </c>
      <c r="J843" s="131"/>
      <c r="K843" s="131" t="s">
        <v>757</v>
      </c>
      <c r="L843" s="133"/>
      <c r="M843" s="135" t="str">
        <f>IFERROR(VLOOKUP($L843,[6]Insumos!$C$2:$F$517,2,FALSE),"")</f>
        <v/>
      </c>
      <c r="N843" s="142"/>
      <c r="O843" s="137" t="str">
        <f>IFERROR(VLOOKUP($L843,[6]Insumos!$C$2:$F$517,3,FALSE),"")</f>
        <v/>
      </c>
      <c r="P843" s="138" t="e">
        <f>+Tabla1[[#This Row],[Precio Unitario]]*Tabla1[[#This Row],[Cantidad de Insumos]]</f>
        <v>#VALUE!</v>
      </c>
      <c r="Q843" s="137" t="str">
        <f>IFERROR(VLOOKUP($L843,[6]Insumos!$C$2:$F$517,4,FALSE),"")</f>
        <v/>
      </c>
      <c r="R843" s="135"/>
    </row>
    <row r="844" spans="2:18" s="130" customFormat="1" x14ac:dyDescent="0.25">
      <c r="B844" s="131" t="str">
        <f>IF(Tabla1[[#This Row],[Código_Actividad]]="","",CONCATENATE(Tabla1[[#This Row],[POA]],".",Tabla1[[#This Row],[SRS]],".",Tabla1[[#This Row],[AREA]],".",Tabla1[[#This Row],[TIPO]]))</f>
        <v/>
      </c>
      <c r="C844" s="131" t="str">
        <f>IF(Tabla1[[#This Row],[Código_Actividad]]="","",'[1]Formulario PPGR1'!#REF!)</f>
        <v/>
      </c>
      <c r="D844" s="131" t="str">
        <f>IF(Tabla1[[#This Row],[Código_Actividad]]="","",'[1]Formulario PPGR1'!#REF!)</f>
        <v/>
      </c>
      <c r="E844" s="131" t="str">
        <f>IF(Tabla1[[#This Row],[Código_Actividad]]="","",'[1]Formulario PPGR1'!#REF!)</f>
        <v/>
      </c>
      <c r="F844" s="131" t="str">
        <f>IF(Tabla1[[#This Row],[Código_Actividad]]="","",'[1]Formulario PPGR1'!#REF!)</f>
        <v/>
      </c>
      <c r="G844" s="132"/>
      <c r="H844" s="133" t="str">
        <f>IFERROR(VLOOKUP(Tabla1[[#This Row],[Código_Actividad]],'[1]Formulario PPGR2'!$H$8:$I$1048576,2,FALSE),"")</f>
        <v/>
      </c>
      <c r="I844" s="134" t="str">
        <f>IFERROR(VLOOKUP(Tabla1[[#This Row],[Código_Actividad]],[1]!Tabla2[[Código]:[Total de Acciones ]],15,FALSE),"")</f>
        <v/>
      </c>
      <c r="J844" s="131"/>
      <c r="K844" s="131" t="s">
        <v>757</v>
      </c>
      <c r="L844" s="133"/>
      <c r="M844" s="135" t="str">
        <f>IFERROR(VLOOKUP($L844,[6]Insumos!$C$2:$F$517,2,FALSE),"")</f>
        <v/>
      </c>
      <c r="N844" s="142"/>
      <c r="O844" s="137" t="str">
        <f>IFERROR(VLOOKUP($L844,[6]Insumos!$C$2:$F$517,3,FALSE),"")</f>
        <v/>
      </c>
      <c r="P844" s="138" t="e">
        <f>+Tabla1[[#This Row],[Precio Unitario]]*Tabla1[[#This Row],[Cantidad de Insumos]]</f>
        <v>#VALUE!</v>
      </c>
      <c r="Q844" s="137" t="str">
        <f>IFERROR(VLOOKUP($L844,[6]Insumos!$C$2:$F$517,4,FALSE),"")</f>
        <v/>
      </c>
      <c r="R844" s="135"/>
    </row>
    <row r="845" spans="2:18" s="130" customFormat="1" x14ac:dyDescent="0.25">
      <c r="B845" s="131" t="str">
        <f>IF(Tabla1[[#This Row],[Código_Actividad]]="","",CONCATENATE(Tabla1[[#This Row],[POA]],".",Tabla1[[#This Row],[SRS]],".",Tabla1[[#This Row],[AREA]],".",Tabla1[[#This Row],[TIPO]]))</f>
        <v/>
      </c>
      <c r="C845" s="131" t="str">
        <f>IF(Tabla1[[#This Row],[Código_Actividad]]="","",'[1]Formulario PPGR1'!#REF!)</f>
        <v/>
      </c>
      <c r="D845" s="131" t="str">
        <f>IF(Tabla1[[#This Row],[Código_Actividad]]="","",'[1]Formulario PPGR1'!#REF!)</f>
        <v/>
      </c>
      <c r="E845" s="131" t="str">
        <f>IF(Tabla1[[#This Row],[Código_Actividad]]="","",'[1]Formulario PPGR1'!#REF!)</f>
        <v/>
      </c>
      <c r="F845" s="131" t="str">
        <f>IF(Tabla1[[#This Row],[Código_Actividad]]="","",'[1]Formulario PPGR1'!#REF!)</f>
        <v/>
      </c>
      <c r="G845" s="132"/>
      <c r="H845" s="133" t="str">
        <f>IFERROR(VLOOKUP(Tabla1[[#This Row],[Código_Actividad]],'[1]Formulario PPGR2'!$H$8:$I$1048576,2,FALSE),"")</f>
        <v/>
      </c>
      <c r="I845" s="134" t="str">
        <f>IFERROR(VLOOKUP(Tabla1[[#This Row],[Código_Actividad]],[1]!Tabla2[[Código]:[Total de Acciones ]],15,FALSE),"")</f>
        <v/>
      </c>
      <c r="J845" s="131"/>
      <c r="K845" s="131" t="s">
        <v>759</v>
      </c>
      <c r="L845" s="133"/>
      <c r="M845" s="135" t="str">
        <f>IFERROR(VLOOKUP($L845,[6]Insumos!$C$2:$F$517,2,FALSE),"")</f>
        <v/>
      </c>
      <c r="N845" s="142"/>
      <c r="O845" s="137" t="str">
        <f>IFERROR(VLOOKUP($L845,[6]Insumos!$C$2:$F$517,3,FALSE),"")</f>
        <v/>
      </c>
      <c r="P845" s="138" t="e">
        <f>+Tabla1[[#This Row],[Precio Unitario]]*Tabla1[[#This Row],[Cantidad de Insumos]]</f>
        <v>#VALUE!</v>
      </c>
      <c r="Q845" s="137" t="str">
        <f>IFERROR(VLOOKUP($L845,[6]Insumos!$C$2:$F$517,4,FALSE),"")</f>
        <v/>
      </c>
      <c r="R845" s="135"/>
    </row>
    <row r="846" spans="2:18" s="130" customFormat="1" x14ac:dyDescent="0.25">
      <c r="B846" s="131" t="str">
        <f>IF(Tabla1[[#This Row],[Código_Actividad]]="","",CONCATENATE(Tabla1[[#This Row],[POA]],".",Tabla1[[#This Row],[SRS]],".",Tabla1[[#This Row],[AREA]],".",Tabla1[[#This Row],[TIPO]]))</f>
        <v/>
      </c>
      <c r="C846" s="131" t="str">
        <f>IF(Tabla1[[#This Row],[Código_Actividad]]="","",'[1]Formulario PPGR1'!#REF!)</f>
        <v/>
      </c>
      <c r="D846" s="131" t="str">
        <f>IF(Tabla1[[#This Row],[Código_Actividad]]="","",'[1]Formulario PPGR1'!#REF!)</f>
        <v/>
      </c>
      <c r="E846" s="131" t="str">
        <f>IF(Tabla1[[#This Row],[Código_Actividad]]="","",'[1]Formulario PPGR1'!#REF!)</f>
        <v/>
      </c>
      <c r="F846" s="131" t="str">
        <f>IF(Tabla1[[#This Row],[Código_Actividad]]="","",'[1]Formulario PPGR1'!#REF!)</f>
        <v/>
      </c>
      <c r="G846" s="132"/>
      <c r="H846" s="133" t="str">
        <f>IFERROR(VLOOKUP(Tabla1[[#This Row],[Código_Actividad]],'[1]Formulario PPGR2'!$H$8:$I$1048576,2,FALSE),"")</f>
        <v/>
      </c>
      <c r="I846" s="134" t="str">
        <f>IFERROR(VLOOKUP(Tabla1[[#This Row],[Código_Actividad]],[1]!Tabla2[[Código]:[Total de Acciones ]],15,FALSE),"")</f>
        <v/>
      </c>
      <c r="J846" s="131"/>
      <c r="K846" s="131" t="s">
        <v>758</v>
      </c>
      <c r="L846" s="133"/>
      <c r="M846" s="135" t="str">
        <f>IFERROR(VLOOKUP($L846,[6]Insumos!$C$2:$F$517,2,FALSE),"")</f>
        <v/>
      </c>
      <c r="N846" s="142"/>
      <c r="O846" s="137" t="str">
        <f>IFERROR(VLOOKUP($L846,[6]Insumos!$C$2:$F$517,3,FALSE),"")</f>
        <v/>
      </c>
      <c r="P846" s="138" t="e">
        <f>+Tabla1[[#This Row],[Precio Unitario]]*Tabla1[[#This Row],[Cantidad de Insumos]]</f>
        <v>#VALUE!</v>
      </c>
      <c r="Q846" s="137" t="str">
        <f>IFERROR(VLOOKUP($L846,[6]Insumos!$C$2:$F$517,4,FALSE),"")</f>
        <v/>
      </c>
      <c r="R846" s="135"/>
    </row>
    <row r="847" spans="2:18" s="130" customFormat="1" x14ac:dyDescent="0.25">
      <c r="B847" s="131" t="str">
        <f>IF(Tabla1[[#This Row],[Código_Actividad]]="","",CONCATENATE(Tabla1[[#This Row],[POA]],".",Tabla1[[#This Row],[SRS]],".",Tabla1[[#This Row],[AREA]],".",Tabla1[[#This Row],[TIPO]]))</f>
        <v/>
      </c>
      <c r="C847" s="131" t="str">
        <f>IF(Tabla1[[#This Row],[Código_Actividad]]="","",'[1]Formulario PPGR1'!#REF!)</f>
        <v/>
      </c>
      <c r="D847" s="131" t="str">
        <f>IF(Tabla1[[#This Row],[Código_Actividad]]="","",'[1]Formulario PPGR1'!#REF!)</f>
        <v/>
      </c>
      <c r="E847" s="131" t="str">
        <f>IF(Tabla1[[#This Row],[Código_Actividad]]="","",'[1]Formulario PPGR1'!#REF!)</f>
        <v/>
      </c>
      <c r="F847" s="131" t="str">
        <f>IF(Tabla1[[#This Row],[Código_Actividad]]="","",'[1]Formulario PPGR1'!#REF!)</f>
        <v/>
      </c>
      <c r="G847" s="132"/>
      <c r="H847" s="133" t="str">
        <f>IFERROR(VLOOKUP(Tabla1[[#This Row],[Código_Actividad]],'[1]Formulario PPGR2'!$H$8:$I$1048576,2,FALSE),"")</f>
        <v/>
      </c>
      <c r="I847" s="134" t="str">
        <f>IFERROR(VLOOKUP(Tabla1[[#This Row],[Código_Actividad]],[1]!Tabla2[[Código]:[Total de Acciones ]],15,FALSE),"")</f>
        <v/>
      </c>
      <c r="J847" s="131"/>
      <c r="K847" s="131" t="s">
        <v>762</v>
      </c>
      <c r="L847" s="133"/>
      <c r="M847" s="135" t="str">
        <f>IFERROR(VLOOKUP($L847,[6]Insumos!$C$2:$F$517,2,FALSE),"")</f>
        <v/>
      </c>
      <c r="N847" s="142"/>
      <c r="O847" s="137" t="str">
        <f>IFERROR(VLOOKUP($L847,[6]Insumos!$C$2:$F$517,3,FALSE),"")</f>
        <v/>
      </c>
      <c r="P847" s="138" t="e">
        <f>+Tabla1[[#This Row],[Precio Unitario]]*Tabla1[[#This Row],[Cantidad de Insumos]]</f>
        <v>#VALUE!</v>
      </c>
      <c r="Q847" s="137" t="str">
        <f>IFERROR(VLOOKUP($L847,[6]Insumos!$C$2:$F$517,4,FALSE),"")</f>
        <v/>
      </c>
      <c r="R847" s="135"/>
    </row>
    <row r="848" spans="2:18" s="130" customFormat="1" x14ac:dyDescent="0.25">
      <c r="B848" s="131" t="str">
        <f>IF(Tabla1[[#This Row],[Código_Actividad]]="","",CONCATENATE(Tabla1[[#This Row],[POA]],".",Tabla1[[#This Row],[SRS]],".",Tabla1[[#This Row],[AREA]],".",Tabla1[[#This Row],[TIPO]]))</f>
        <v/>
      </c>
      <c r="C848" s="131" t="str">
        <f>IF(Tabla1[[#This Row],[Código_Actividad]]="","",'[1]Formulario PPGR1'!#REF!)</f>
        <v/>
      </c>
      <c r="D848" s="131" t="str">
        <f>IF(Tabla1[[#This Row],[Código_Actividad]]="","",'[1]Formulario PPGR1'!#REF!)</f>
        <v/>
      </c>
      <c r="E848" s="131" t="str">
        <f>IF(Tabla1[[#This Row],[Código_Actividad]]="","",'[1]Formulario PPGR1'!#REF!)</f>
        <v/>
      </c>
      <c r="F848" s="131" t="str">
        <f>IF(Tabla1[[#This Row],[Código_Actividad]]="","",'[1]Formulario PPGR1'!#REF!)</f>
        <v/>
      </c>
      <c r="G848" s="132"/>
      <c r="H848" s="133" t="str">
        <f>IFERROR(VLOOKUP(Tabla1[[#This Row],[Código_Actividad]],'[1]Formulario PPGR2'!$H$8:$I$1048576,2,FALSE),"")</f>
        <v/>
      </c>
      <c r="I848" s="134" t="str">
        <f>IFERROR(VLOOKUP(Tabla1[[#This Row],[Código_Actividad]],[1]!Tabla2[[Código]:[Total de Acciones ]],15,FALSE),"")</f>
        <v/>
      </c>
      <c r="J848" s="131"/>
      <c r="K848" s="131" t="s">
        <v>762</v>
      </c>
      <c r="L848" s="133"/>
      <c r="M848" s="135" t="str">
        <f>IFERROR(VLOOKUP($L848,[6]Insumos!$C$2:$F$517,2,FALSE),"")</f>
        <v/>
      </c>
      <c r="N848" s="142"/>
      <c r="O848" s="137" t="str">
        <f>IFERROR(VLOOKUP($L848,[6]Insumos!$C$2:$F$517,3,FALSE),"")</f>
        <v/>
      </c>
      <c r="P848" s="138" t="e">
        <f>+Tabla1[[#This Row],[Precio Unitario]]*Tabla1[[#This Row],[Cantidad de Insumos]]</f>
        <v>#VALUE!</v>
      </c>
      <c r="Q848" s="137" t="str">
        <f>IFERROR(VLOOKUP($L848,[6]Insumos!$C$2:$F$517,4,FALSE),"")</f>
        <v/>
      </c>
      <c r="R848" s="135"/>
    </row>
    <row r="849" spans="2:18" s="130" customFormat="1" x14ac:dyDescent="0.25">
      <c r="B849" s="131" t="str">
        <f>IF(Tabla1[[#This Row],[Código_Actividad]]="","",CONCATENATE(Tabla1[[#This Row],[POA]],".",Tabla1[[#This Row],[SRS]],".",Tabla1[[#This Row],[AREA]],".",Tabla1[[#This Row],[TIPO]]))</f>
        <v/>
      </c>
      <c r="C849" s="131" t="str">
        <f>IF(Tabla1[[#This Row],[Código_Actividad]]="","",'[1]Formulario PPGR1'!#REF!)</f>
        <v/>
      </c>
      <c r="D849" s="131" t="str">
        <f>IF(Tabla1[[#This Row],[Código_Actividad]]="","",'[1]Formulario PPGR1'!#REF!)</f>
        <v/>
      </c>
      <c r="E849" s="131" t="str">
        <f>IF(Tabla1[[#This Row],[Código_Actividad]]="","",'[1]Formulario PPGR1'!#REF!)</f>
        <v/>
      </c>
      <c r="F849" s="131" t="str">
        <f>IF(Tabla1[[#This Row],[Código_Actividad]]="","",'[1]Formulario PPGR1'!#REF!)</f>
        <v/>
      </c>
      <c r="G849" s="132"/>
      <c r="H849" s="133" t="str">
        <f>IFERROR(VLOOKUP(Tabla1[[#This Row],[Código_Actividad]],'[1]Formulario PPGR2'!$H$8:$I$1048576,2,FALSE),"")</f>
        <v/>
      </c>
      <c r="I849" s="134" t="str">
        <f>IFERROR(VLOOKUP(Tabla1[[#This Row],[Código_Actividad]],[1]!Tabla2[[Código]:[Total de Acciones ]],15,FALSE),"")</f>
        <v/>
      </c>
      <c r="J849" s="131"/>
      <c r="K849" s="131" t="s">
        <v>763</v>
      </c>
      <c r="L849" s="133"/>
      <c r="M849" s="135" t="str">
        <f>IFERROR(VLOOKUP($L849,[6]Insumos!$C$2:$F$517,2,FALSE),"")</f>
        <v/>
      </c>
      <c r="N849" s="142"/>
      <c r="O849" s="137" t="str">
        <f>IFERROR(VLOOKUP($L849,[6]Insumos!$C$2:$F$517,3,FALSE),"")</f>
        <v/>
      </c>
      <c r="P849" s="138" t="e">
        <f>+Tabla1[[#This Row],[Precio Unitario]]*Tabla1[[#This Row],[Cantidad de Insumos]]</f>
        <v>#VALUE!</v>
      </c>
      <c r="Q849" s="137" t="str">
        <f>IFERROR(VLOOKUP($L849,[6]Insumos!$C$2:$F$517,4,FALSE),"")</f>
        <v/>
      </c>
      <c r="R849" s="135"/>
    </row>
    <row r="850" spans="2:18" s="130" customFormat="1" x14ac:dyDescent="0.25">
      <c r="B850" s="131" t="str">
        <f>IF(Tabla1[[#This Row],[Código_Actividad]]="","",CONCATENATE(Tabla1[[#This Row],[POA]],".",Tabla1[[#This Row],[SRS]],".",Tabla1[[#This Row],[AREA]],".",Tabla1[[#This Row],[TIPO]]))</f>
        <v/>
      </c>
      <c r="C850" s="131" t="str">
        <f>IF(Tabla1[[#This Row],[Código_Actividad]]="","",'[1]Formulario PPGR1'!#REF!)</f>
        <v/>
      </c>
      <c r="D850" s="131" t="str">
        <f>IF(Tabla1[[#This Row],[Código_Actividad]]="","",'[1]Formulario PPGR1'!#REF!)</f>
        <v/>
      </c>
      <c r="E850" s="131" t="str">
        <f>IF(Tabla1[[#This Row],[Código_Actividad]]="","",'[1]Formulario PPGR1'!#REF!)</f>
        <v/>
      </c>
      <c r="F850" s="131" t="str">
        <f>IF(Tabla1[[#This Row],[Código_Actividad]]="","",'[1]Formulario PPGR1'!#REF!)</f>
        <v/>
      </c>
      <c r="G850" s="132"/>
      <c r="H850" s="133" t="str">
        <f>IFERROR(VLOOKUP(Tabla1[[#This Row],[Código_Actividad]],'[1]Formulario PPGR2'!$H$8:$I$1048576,2,FALSE),"")</f>
        <v/>
      </c>
      <c r="I850" s="134" t="str">
        <f>IFERROR(VLOOKUP(Tabla1[[#This Row],[Código_Actividad]],[1]!Tabla2[[Código]:[Total de Acciones ]],15,FALSE),"")</f>
        <v/>
      </c>
      <c r="J850" s="131"/>
      <c r="K850" s="131" t="str">
        <f>IFERROR(VLOOKUP($J850,[9]LSIns!$B$5:$C$45,2,FALSE),"")</f>
        <v/>
      </c>
      <c r="L850" s="133"/>
      <c r="M850" s="135" t="str">
        <f>IFERROR(VLOOKUP($L850,[6]Insumos!$C$2:$F$517,2,FALSE),"")</f>
        <v/>
      </c>
      <c r="N850" s="142"/>
      <c r="O850" s="137" t="str">
        <f>IFERROR(VLOOKUP($L850,[6]Insumos!$C$2:$F$517,3,FALSE),"")</f>
        <v/>
      </c>
      <c r="P850" s="138" t="e">
        <f>+Tabla1[[#This Row],[Precio Unitario]]*Tabla1[[#This Row],[Cantidad de Insumos]]</f>
        <v>#VALUE!</v>
      </c>
      <c r="Q850" s="137" t="str">
        <f>IFERROR(VLOOKUP($L850,[6]Insumos!$C$2:$F$517,4,FALSE),"")</f>
        <v/>
      </c>
      <c r="R850" s="135"/>
    </row>
    <row r="851" spans="2:18" s="130" customFormat="1" x14ac:dyDescent="0.25">
      <c r="B851" s="131" t="str">
        <f>IF(Tabla1[[#This Row],[Código_Actividad]]="","",CONCATENATE(Tabla1[[#This Row],[POA]],".",Tabla1[[#This Row],[SRS]],".",Tabla1[[#This Row],[AREA]],".",Tabla1[[#This Row],[TIPO]]))</f>
        <v/>
      </c>
      <c r="C851" s="131" t="str">
        <f>IF(Tabla1[[#This Row],[Código_Actividad]]="","",'[1]Formulario PPGR1'!#REF!)</f>
        <v/>
      </c>
      <c r="D851" s="131" t="str">
        <f>IF(Tabla1[[#This Row],[Código_Actividad]]="","",'[1]Formulario PPGR1'!#REF!)</f>
        <v/>
      </c>
      <c r="E851" s="131" t="str">
        <f>IF(Tabla1[[#This Row],[Código_Actividad]]="","",'[1]Formulario PPGR1'!#REF!)</f>
        <v/>
      </c>
      <c r="F851" s="131" t="str">
        <f>IF(Tabla1[[#This Row],[Código_Actividad]]="","",'[1]Formulario PPGR1'!#REF!)</f>
        <v/>
      </c>
      <c r="G851" s="132"/>
      <c r="H851" s="133" t="str">
        <f>IFERROR(VLOOKUP(Tabla1[[#This Row],[Código_Actividad]],'[1]Formulario PPGR2'!$H$8:$I$1048576,2,FALSE),"")</f>
        <v/>
      </c>
      <c r="I851" s="134" t="str">
        <f>IFERROR(VLOOKUP(Tabla1[[#This Row],[Código_Actividad]],[1]!Tabla2[[Código]:[Total de Acciones ]],15,FALSE),"")</f>
        <v/>
      </c>
      <c r="J851" s="131"/>
      <c r="K851" s="131" t="str">
        <f>IFERROR(VLOOKUP($J851,[9]LSIns!$B$5:$C$45,2,FALSE),"")</f>
        <v/>
      </c>
      <c r="L851" s="133"/>
      <c r="M851" s="135" t="str">
        <f>IFERROR(VLOOKUP($L851,[6]Insumos!$C$2:$F$517,2,FALSE),"")</f>
        <v/>
      </c>
      <c r="N851" s="142"/>
      <c r="O851" s="137" t="str">
        <f>IFERROR(VLOOKUP($L851,[6]Insumos!$C$2:$F$517,3,FALSE),"")</f>
        <v/>
      </c>
      <c r="P851" s="138" t="e">
        <f>+Tabla1[[#This Row],[Precio Unitario]]*Tabla1[[#This Row],[Cantidad de Insumos]]</f>
        <v>#VALUE!</v>
      </c>
      <c r="Q851" s="137" t="str">
        <f>IFERROR(VLOOKUP($L851,[6]Insumos!$C$2:$F$517,4,FALSE),"")</f>
        <v/>
      </c>
      <c r="R851" s="135"/>
    </row>
    <row r="852" spans="2:18" s="130" customFormat="1" x14ac:dyDescent="0.25">
      <c r="B852" s="131" t="str">
        <f>IF(Tabla1[[#This Row],[Código_Actividad]]="","",CONCATENATE(Tabla1[[#This Row],[POA]],".",Tabla1[[#This Row],[SRS]],".",Tabla1[[#This Row],[AREA]],".",Tabla1[[#This Row],[TIPO]]))</f>
        <v/>
      </c>
      <c r="C852" s="131" t="str">
        <f>IF(Tabla1[[#This Row],[Código_Actividad]]="","",'[1]Formulario PPGR1'!#REF!)</f>
        <v/>
      </c>
      <c r="D852" s="131" t="str">
        <f>IF(Tabla1[[#This Row],[Código_Actividad]]="","",'[1]Formulario PPGR1'!#REF!)</f>
        <v/>
      </c>
      <c r="E852" s="131" t="str">
        <f>IF(Tabla1[[#This Row],[Código_Actividad]]="","",'[1]Formulario PPGR1'!#REF!)</f>
        <v/>
      </c>
      <c r="F852" s="131" t="str">
        <f>IF(Tabla1[[#This Row],[Código_Actividad]]="","",'[1]Formulario PPGR1'!#REF!)</f>
        <v/>
      </c>
      <c r="G852" s="132"/>
      <c r="H852" s="133" t="str">
        <f>IFERROR(VLOOKUP(Tabla1[[#This Row],[Código_Actividad]],'[1]Formulario PPGR2'!$H$8:$I$1048576,2,FALSE),"")</f>
        <v/>
      </c>
      <c r="I852" s="134" t="str">
        <f>IFERROR(VLOOKUP(Tabla1[[#This Row],[Código_Actividad]],[1]!Tabla2[[Código]:[Total de Acciones ]],15,FALSE),"")</f>
        <v/>
      </c>
      <c r="J852" s="131"/>
      <c r="K852" s="131" t="str">
        <f>IFERROR(VLOOKUP($J852,[9]LSIns!$B$5:$C$45,2,FALSE),"")</f>
        <v/>
      </c>
      <c r="L852" s="133"/>
      <c r="M852" s="135" t="str">
        <f>IFERROR(VLOOKUP($L852,[6]Insumos!$C$2:$F$517,2,FALSE),"")</f>
        <v/>
      </c>
      <c r="N852" s="142"/>
      <c r="O852" s="137" t="str">
        <f>IFERROR(VLOOKUP($L852,[6]Insumos!$C$2:$F$517,3,FALSE),"")</f>
        <v/>
      </c>
      <c r="P852" s="138" t="e">
        <f>+Tabla1[[#This Row],[Precio Unitario]]*Tabla1[[#This Row],[Cantidad de Insumos]]</f>
        <v>#VALUE!</v>
      </c>
      <c r="Q852" s="137" t="str">
        <f>IFERROR(VLOOKUP($L852,[6]Insumos!$C$2:$F$517,4,FALSE),"")</f>
        <v/>
      </c>
      <c r="R852" s="135"/>
    </row>
    <row r="853" spans="2:18" s="130" customFormat="1" x14ac:dyDescent="0.25">
      <c r="B853" s="131" t="str">
        <f>IF(Tabla1[[#This Row],[Código_Actividad]]="","",CONCATENATE(Tabla1[[#This Row],[POA]],".",Tabla1[[#This Row],[SRS]],".",Tabla1[[#This Row],[AREA]],".",Tabla1[[#This Row],[TIPO]]))</f>
        <v/>
      </c>
      <c r="C853" s="131" t="str">
        <f>IF(Tabla1[[#This Row],[Código_Actividad]]="","",'[1]Formulario PPGR1'!#REF!)</f>
        <v/>
      </c>
      <c r="D853" s="131" t="str">
        <f>IF(Tabla1[[#This Row],[Código_Actividad]]="","",'[1]Formulario PPGR1'!#REF!)</f>
        <v/>
      </c>
      <c r="E853" s="131" t="str">
        <f>IF(Tabla1[[#This Row],[Código_Actividad]]="","",'[1]Formulario PPGR1'!#REF!)</f>
        <v/>
      </c>
      <c r="F853" s="131" t="str">
        <f>IF(Tabla1[[#This Row],[Código_Actividad]]="","",'[1]Formulario PPGR1'!#REF!)</f>
        <v/>
      </c>
      <c r="G853" s="132"/>
      <c r="H853" s="133" t="str">
        <f>IFERROR(VLOOKUP(Tabla1[[#This Row],[Código_Actividad]],'[1]Formulario PPGR2'!$H$8:$I$1048576,2,FALSE),"")</f>
        <v/>
      </c>
      <c r="I853" s="134" t="str">
        <f>IFERROR(VLOOKUP(Tabla1[[#This Row],[Código_Actividad]],[1]!Tabla2[[Código]:[Total de Acciones ]],15,FALSE),"")</f>
        <v/>
      </c>
      <c r="J853" s="131"/>
      <c r="K853" s="131" t="str">
        <f>IFERROR(VLOOKUP($J853,[9]LSIns!$B$5:$C$45,2,FALSE),"")</f>
        <v/>
      </c>
      <c r="L853" s="133"/>
      <c r="M853" s="135" t="str">
        <f>IFERROR(VLOOKUP($L853,[6]Insumos!$C$2:$F$517,2,FALSE),"")</f>
        <v/>
      </c>
      <c r="N853" s="142"/>
      <c r="O853" s="137" t="str">
        <f>IFERROR(VLOOKUP($L853,[6]Insumos!$C$2:$F$517,3,FALSE),"")</f>
        <v/>
      </c>
      <c r="P853" s="138" t="e">
        <f>+Tabla1[[#This Row],[Precio Unitario]]*Tabla1[[#This Row],[Cantidad de Insumos]]</f>
        <v>#VALUE!</v>
      </c>
      <c r="Q853" s="137" t="str">
        <f>IFERROR(VLOOKUP($L853,[6]Insumos!$C$2:$F$517,4,FALSE),"")</f>
        <v/>
      </c>
      <c r="R853" s="135"/>
    </row>
    <row r="854" spans="2:18" s="130" customFormat="1" x14ac:dyDescent="0.25">
      <c r="B854" s="131" t="str">
        <f>IF(Tabla1[[#This Row],[Código_Actividad]]="","",CONCATENATE(Tabla1[[#This Row],[POA]],".",Tabla1[[#This Row],[SRS]],".",Tabla1[[#This Row],[AREA]],".",Tabla1[[#This Row],[TIPO]]))</f>
        <v/>
      </c>
      <c r="C854" s="131" t="str">
        <f>IF(Tabla1[[#This Row],[Código_Actividad]]="","",'[1]Formulario PPGR1'!#REF!)</f>
        <v/>
      </c>
      <c r="D854" s="131" t="str">
        <f>IF(Tabla1[[#This Row],[Código_Actividad]]="","",'[1]Formulario PPGR1'!#REF!)</f>
        <v/>
      </c>
      <c r="E854" s="131" t="str">
        <f>IF(Tabla1[[#This Row],[Código_Actividad]]="","",'[1]Formulario PPGR1'!#REF!)</f>
        <v/>
      </c>
      <c r="F854" s="131" t="str">
        <f>IF(Tabla1[[#This Row],[Código_Actividad]]="","",'[1]Formulario PPGR1'!#REF!)</f>
        <v/>
      </c>
      <c r="G854" s="132"/>
      <c r="H854" s="133" t="str">
        <f>IFERROR(VLOOKUP(Tabla1[[#This Row],[Código_Actividad]],'[1]Formulario PPGR2'!$H$8:$I$1048576,2,FALSE),"")</f>
        <v/>
      </c>
      <c r="I854" s="134" t="str">
        <f>IFERROR(VLOOKUP(Tabla1[[#This Row],[Código_Actividad]],[1]!Tabla2[[Código]:[Total de Acciones ]],15,FALSE),"")</f>
        <v/>
      </c>
      <c r="J854" s="131"/>
      <c r="K854" s="131" t="str">
        <f>IFERROR(VLOOKUP($J854,[9]LSIns!$B$5:$C$45,2,FALSE),"")</f>
        <v/>
      </c>
      <c r="L854" s="133"/>
      <c r="M854" s="135" t="str">
        <f>IFERROR(VLOOKUP($L854,[6]Insumos!$C$2:$F$517,2,FALSE),"")</f>
        <v/>
      </c>
      <c r="N854" s="142"/>
      <c r="O854" s="137" t="str">
        <f>IFERROR(VLOOKUP($L854,[6]Insumos!$C$2:$F$517,3,FALSE),"")</f>
        <v/>
      </c>
      <c r="P854" s="138" t="e">
        <f>+Tabla1[[#This Row],[Precio Unitario]]*Tabla1[[#This Row],[Cantidad de Insumos]]</f>
        <v>#VALUE!</v>
      </c>
      <c r="Q854" s="137" t="str">
        <f>IFERROR(VLOOKUP($L854,[6]Insumos!$C$2:$F$517,4,FALSE),"")</f>
        <v/>
      </c>
      <c r="R854" s="135"/>
    </row>
    <row r="855" spans="2:18" s="130" customFormat="1" x14ac:dyDescent="0.25">
      <c r="B855" s="131" t="str">
        <f>IF(Tabla1[[#This Row],[Código_Actividad]]="","",CONCATENATE(Tabla1[[#This Row],[POA]],".",Tabla1[[#This Row],[SRS]],".",Tabla1[[#This Row],[AREA]],".",Tabla1[[#This Row],[TIPO]]))</f>
        <v/>
      </c>
      <c r="C855" s="131" t="str">
        <f>IF(Tabla1[[#This Row],[Código_Actividad]]="","",'[1]Formulario PPGR1'!#REF!)</f>
        <v/>
      </c>
      <c r="D855" s="131" t="str">
        <f>IF(Tabla1[[#This Row],[Código_Actividad]]="","",'[1]Formulario PPGR1'!#REF!)</f>
        <v/>
      </c>
      <c r="E855" s="131" t="str">
        <f>IF(Tabla1[[#This Row],[Código_Actividad]]="","",'[1]Formulario PPGR1'!#REF!)</f>
        <v/>
      </c>
      <c r="F855" s="131" t="str">
        <f>IF(Tabla1[[#This Row],[Código_Actividad]]="","",'[1]Formulario PPGR1'!#REF!)</f>
        <v/>
      </c>
      <c r="G855" s="132"/>
      <c r="H855" s="133" t="str">
        <f>IFERROR(VLOOKUP(Tabla1[[#This Row],[Código_Actividad]],'[1]Formulario PPGR2'!$H$8:$I$1048576,2,FALSE),"")</f>
        <v/>
      </c>
      <c r="I855" s="134" t="str">
        <f>IFERROR(VLOOKUP(Tabla1[[#This Row],[Código_Actividad]],[1]!Tabla2[[Código]:[Total de Acciones ]],15,FALSE),"")</f>
        <v/>
      </c>
      <c r="J855" s="131"/>
      <c r="K855" s="131" t="str">
        <f>IFERROR(VLOOKUP($J855,[9]LSIns!$B$5:$C$45,2,FALSE),"")</f>
        <v/>
      </c>
      <c r="L855" s="133"/>
      <c r="M855" s="135" t="str">
        <f>IFERROR(VLOOKUP($L855,[6]Insumos!$C$2:$F$517,2,FALSE),"")</f>
        <v/>
      </c>
      <c r="N855" s="142"/>
      <c r="O855" s="137" t="str">
        <f>IFERROR(VLOOKUP($L855,[6]Insumos!$C$2:$F$517,3,FALSE),"")</f>
        <v/>
      </c>
      <c r="P855" s="138" t="e">
        <f>+Tabla1[[#This Row],[Precio Unitario]]*Tabla1[[#This Row],[Cantidad de Insumos]]</f>
        <v>#VALUE!</v>
      </c>
      <c r="Q855" s="137" t="str">
        <f>IFERROR(VLOOKUP($L855,[6]Insumos!$C$2:$F$517,4,FALSE),"")</f>
        <v/>
      </c>
      <c r="R855" s="135"/>
    </row>
    <row r="856" spans="2:18" s="130" customFormat="1" x14ac:dyDescent="0.25">
      <c r="B856" s="131" t="str">
        <f>IF(Tabla1[[#This Row],[Código_Actividad]]="","",CONCATENATE(Tabla1[[#This Row],[POA]],".",Tabla1[[#This Row],[SRS]],".",Tabla1[[#This Row],[AREA]],".",Tabla1[[#This Row],[TIPO]]))</f>
        <v/>
      </c>
      <c r="C856" s="131" t="str">
        <f>IF(Tabla1[[#This Row],[Código_Actividad]]="","",'[1]Formulario PPGR1'!#REF!)</f>
        <v/>
      </c>
      <c r="D856" s="131" t="str">
        <f>IF(Tabla1[[#This Row],[Código_Actividad]]="","",'[1]Formulario PPGR1'!#REF!)</f>
        <v/>
      </c>
      <c r="E856" s="131" t="str">
        <f>IF(Tabla1[[#This Row],[Código_Actividad]]="","",'[1]Formulario PPGR1'!#REF!)</f>
        <v/>
      </c>
      <c r="F856" s="131" t="str">
        <f>IF(Tabla1[[#This Row],[Código_Actividad]]="","",'[1]Formulario PPGR1'!#REF!)</f>
        <v/>
      </c>
      <c r="G856" s="132"/>
      <c r="H856" s="133" t="str">
        <f>IFERROR(VLOOKUP(Tabla1[[#This Row],[Código_Actividad]],'[1]Formulario PPGR2'!$H$8:$I$1048576,2,FALSE),"")</f>
        <v/>
      </c>
      <c r="I856" s="134" t="str">
        <f>IFERROR(VLOOKUP(Tabla1[[#This Row],[Código_Actividad]],[1]!Tabla2[[Código]:[Total de Acciones ]],15,FALSE),"")</f>
        <v/>
      </c>
      <c r="J856" s="131"/>
      <c r="K856" s="131" t="str">
        <f>IFERROR(VLOOKUP($J856,[9]LSIns!$B$5:$C$45,2,FALSE),"")</f>
        <v/>
      </c>
      <c r="L856" s="133"/>
      <c r="M856" s="135" t="str">
        <f>IFERROR(VLOOKUP($L856,[6]Insumos!$C$2:$F$517,2,FALSE),"")</f>
        <v/>
      </c>
      <c r="N856" s="142"/>
      <c r="O856" s="137" t="str">
        <f>IFERROR(VLOOKUP($L856,[6]Insumos!$C$2:$F$517,3,FALSE),"")</f>
        <v/>
      </c>
      <c r="P856" s="138" t="e">
        <f>+Tabla1[[#This Row],[Precio Unitario]]*Tabla1[[#This Row],[Cantidad de Insumos]]</f>
        <v>#VALUE!</v>
      </c>
      <c r="Q856" s="137" t="str">
        <f>IFERROR(VLOOKUP($L856,[6]Insumos!$C$2:$F$517,4,FALSE),"")</f>
        <v/>
      </c>
      <c r="R856" s="135"/>
    </row>
    <row r="857" spans="2:18" s="130" customFormat="1" x14ac:dyDescent="0.25">
      <c r="B857" s="131" t="str">
        <f>IF(Tabla1[[#This Row],[Código_Actividad]]="","",CONCATENATE(Tabla1[[#This Row],[POA]],".",Tabla1[[#This Row],[SRS]],".",Tabla1[[#This Row],[AREA]],".",Tabla1[[#This Row],[TIPO]]))</f>
        <v/>
      </c>
      <c r="C857" s="131" t="str">
        <f>IF(Tabla1[[#This Row],[Código_Actividad]]="","",'[1]Formulario PPGR1'!#REF!)</f>
        <v/>
      </c>
      <c r="D857" s="131" t="str">
        <f>IF(Tabla1[[#This Row],[Código_Actividad]]="","",'[1]Formulario PPGR1'!#REF!)</f>
        <v/>
      </c>
      <c r="E857" s="131" t="str">
        <f>IF(Tabla1[[#This Row],[Código_Actividad]]="","",'[1]Formulario PPGR1'!#REF!)</f>
        <v/>
      </c>
      <c r="F857" s="131" t="str">
        <f>IF(Tabla1[[#This Row],[Código_Actividad]]="","",'[1]Formulario PPGR1'!#REF!)</f>
        <v/>
      </c>
      <c r="G857" s="132"/>
      <c r="H857" s="133" t="str">
        <f>IFERROR(VLOOKUP(Tabla1[[#This Row],[Código_Actividad]],'[1]Formulario PPGR2'!$H$8:$I$1048576,2,FALSE),"")</f>
        <v/>
      </c>
      <c r="I857" s="134" t="str">
        <f>IFERROR(VLOOKUP(Tabla1[[#This Row],[Código_Actividad]],[1]!Tabla2[[Código]:[Total de Acciones ]],15,FALSE),"")</f>
        <v/>
      </c>
      <c r="J857" s="131"/>
      <c r="K857" s="131" t="str">
        <f>IFERROR(VLOOKUP($J857,[9]LSIns!$B$5:$C$45,2,FALSE),"")</f>
        <v/>
      </c>
      <c r="L857" s="133"/>
      <c r="M857" s="135" t="str">
        <f>IFERROR(VLOOKUP($L857,[6]Insumos!$C$2:$F$517,2,FALSE),"")</f>
        <v/>
      </c>
      <c r="N857" s="142"/>
      <c r="O857" s="137" t="str">
        <f>IFERROR(VLOOKUP($L857,[6]Insumos!$C$2:$F$517,3,FALSE),"")</f>
        <v/>
      </c>
      <c r="P857" s="138" t="e">
        <f>+Tabla1[[#This Row],[Precio Unitario]]*Tabla1[[#This Row],[Cantidad de Insumos]]</f>
        <v>#VALUE!</v>
      </c>
      <c r="Q857" s="137" t="str">
        <f>IFERROR(VLOOKUP($L857,[6]Insumos!$C$2:$F$517,4,FALSE),"")</f>
        <v/>
      </c>
      <c r="R857" s="135"/>
    </row>
    <row r="858" spans="2:18" s="130" customFormat="1" x14ac:dyDescent="0.25">
      <c r="B858" s="131" t="str">
        <f>IF(Tabla1[[#This Row],[Código_Actividad]]="","",CONCATENATE(Tabla1[[#This Row],[POA]],".",Tabla1[[#This Row],[SRS]],".",Tabla1[[#This Row],[AREA]],".",Tabla1[[#This Row],[TIPO]]))</f>
        <v/>
      </c>
      <c r="C858" s="131" t="str">
        <f>IF(Tabla1[[#This Row],[Código_Actividad]]="","",'[1]Formulario PPGR1'!#REF!)</f>
        <v/>
      </c>
      <c r="D858" s="131" t="str">
        <f>IF(Tabla1[[#This Row],[Código_Actividad]]="","",'[1]Formulario PPGR1'!#REF!)</f>
        <v/>
      </c>
      <c r="E858" s="131" t="str">
        <f>IF(Tabla1[[#This Row],[Código_Actividad]]="","",'[1]Formulario PPGR1'!#REF!)</f>
        <v/>
      </c>
      <c r="F858" s="131" t="str">
        <f>IF(Tabla1[[#This Row],[Código_Actividad]]="","",'[1]Formulario PPGR1'!#REF!)</f>
        <v/>
      </c>
      <c r="G858" s="132"/>
      <c r="H858" s="133" t="str">
        <f>IFERROR(VLOOKUP(Tabla1[[#This Row],[Código_Actividad]],'[1]Formulario PPGR2'!$H$8:$I$1048576,2,FALSE),"")</f>
        <v/>
      </c>
      <c r="I858" s="134" t="str">
        <f>IFERROR(VLOOKUP(Tabla1[[#This Row],[Código_Actividad]],[1]!Tabla2[[Código]:[Total de Acciones ]],15,FALSE),"")</f>
        <v/>
      </c>
      <c r="J858" s="131"/>
      <c r="K858" s="131" t="str">
        <f>IFERROR(VLOOKUP($J858,[9]LSIns!$B$5:$C$45,2,FALSE),"")</f>
        <v/>
      </c>
      <c r="L858" s="133"/>
      <c r="M858" s="135" t="str">
        <f>IFERROR(VLOOKUP($L858,[6]Insumos!$C$2:$F$517,2,FALSE),"")</f>
        <v/>
      </c>
      <c r="N858" s="142"/>
      <c r="O858" s="137" t="str">
        <f>IFERROR(VLOOKUP($L858,[6]Insumos!$C$2:$F$517,3,FALSE),"")</f>
        <v/>
      </c>
      <c r="P858" s="138" t="e">
        <f>+Tabla1[[#This Row],[Precio Unitario]]*Tabla1[[#This Row],[Cantidad de Insumos]]</f>
        <v>#VALUE!</v>
      </c>
      <c r="Q858" s="137" t="str">
        <f>IFERROR(VLOOKUP($L858,[6]Insumos!$C$2:$F$517,4,FALSE),"")</f>
        <v/>
      </c>
      <c r="R858" s="135"/>
    </row>
    <row r="859" spans="2:18" s="130" customFormat="1" x14ac:dyDescent="0.25">
      <c r="B859" s="131" t="str">
        <f>IF(Tabla1[[#This Row],[Código_Actividad]]="","",CONCATENATE(Tabla1[[#This Row],[POA]],".",Tabla1[[#This Row],[SRS]],".",Tabla1[[#This Row],[AREA]],".",Tabla1[[#This Row],[TIPO]]))</f>
        <v/>
      </c>
      <c r="C859" s="131" t="str">
        <f>IF(Tabla1[[#This Row],[Código_Actividad]]="","",'[1]Formulario PPGR1'!#REF!)</f>
        <v/>
      </c>
      <c r="D859" s="131" t="str">
        <f>IF(Tabla1[[#This Row],[Código_Actividad]]="","",'[1]Formulario PPGR1'!#REF!)</f>
        <v/>
      </c>
      <c r="E859" s="131" t="str">
        <f>IF(Tabla1[[#This Row],[Código_Actividad]]="","",'[1]Formulario PPGR1'!#REF!)</f>
        <v/>
      </c>
      <c r="F859" s="131" t="str">
        <f>IF(Tabla1[[#This Row],[Código_Actividad]]="","",'[1]Formulario PPGR1'!#REF!)</f>
        <v/>
      </c>
      <c r="G859" s="132"/>
      <c r="H859" s="133" t="str">
        <f>IFERROR(VLOOKUP(Tabla1[[#This Row],[Código_Actividad]],'[1]Formulario PPGR2'!$H$8:$I$1048576,2,FALSE),"")</f>
        <v/>
      </c>
      <c r="I859" s="134" t="str">
        <f>IFERROR(VLOOKUP(Tabla1[[#This Row],[Código_Actividad]],[1]!Tabla2[[Código]:[Total de Acciones ]],15,FALSE),"")</f>
        <v/>
      </c>
      <c r="J859" s="131"/>
      <c r="K859" s="131" t="str">
        <f>IFERROR(VLOOKUP($J859,[9]LSIns!$B$5:$C$45,2,FALSE),"")</f>
        <v/>
      </c>
      <c r="L859" s="133"/>
      <c r="M859" s="135" t="str">
        <f>IFERROR(VLOOKUP($L859,[6]Insumos!$C$2:$F$517,2,FALSE),"")</f>
        <v/>
      </c>
      <c r="N859" s="142"/>
      <c r="O859" s="137" t="str">
        <f>IFERROR(VLOOKUP($L859,[6]Insumos!$C$2:$F$517,3,FALSE),"")</f>
        <v/>
      </c>
      <c r="P859" s="138" t="e">
        <f>+Tabla1[[#This Row],[Precio Unitario]]*Tabla1[[#This Row],[Cantidad de Insumos]]</f>
        <v>#VALUE!</v>
      </c>
      <c r="Q859" s="137" t="str">
        <f>IFERROR(VLOOKUP($L859,[6]Insumos!$C$2:$F$517,4,FALSE),"")</f>
        <v/>
      </c>
      <c r="R859" s="135"/>
    </row>
    <row r="860" spans="2:18" s="130" customFormat="1" x14ac:dyDescent="0.25">
      <c r="B860" s="131" t="str">
        <f>IF(Tabla1[[#This Row],[Código_Actividad]]="","",CONCATENATE(Tabla1[[#This Row],[POA]],".",Tabla1[[#This Row],[SRS]],".",Tabla1[[#This Row],[AREA]],".",Tabla1[[#This Row],[TIPO]]))</f>
        <v/>
      </c>
      <c r="C860" s="131" t="str">
        <f>IF(Tabla1[[#This Row],[Código_Actividad]]="","",'[1]Formulario PPGR1'!#REF!)</f>
        <v/>
      </c>
      <c r="D860" s="131" t="str">
        <f>IF(Tabla1[[#This Row],[Código_Actividad]]="","",'[1]Formulario PPGR1'!#REF!)</f>
        <v/>
      </c>
      <c r="E860" s="131" t="str">
        <f>IF(Tabla1[[#This Row],[Código_Actividad]]="","",'[1]Formulario PPGR1'!#REF!)</f>
        <v/>
      </c>
      <c r="F860" s="131" t="str">
        <f>IF(Tabla1[[#This Row],[Código_Actividad]]="","",'[1]Formulario PPGR1'!#REF!)</f>
        <v/>
      </c>
      <c r="G860" s="132"/>
      <c r="H860" s="133" t="str">
        <f>IFERROR(VLOOKUP(Tabla1[[#This Row],[Código_Actividad]],'[1]Formulario PPGR2'!$H$8:$I$1048576,2,FALSE),"")</f>
        <v/>
      </c>
      <c r="I860" s="134" t="str">
        <f>IFERROR(VLOOKUP(Tabla1[[#This Row],[Código_Actividad]],[1]!Tabla2[[Código]:[Total de Acciones ]],15,FALSE),"")</f>
        <v/>
      </c>
      <c r="J860" s="131"/>
      <c r="K860" s="131" t="str">
        <f>IFERROR(VLOOKUP($J860,[9]LSIns!$B$5:$C$45,2,FALSE),"")</f>
        <v/>
      </c>
      <c r="L860" s="133"/>
      <c r="M860" s="135" t="str">
        <f>IFERROR(VLOOKUP($L860,[6]Insumos!$C$2:$F$517,2,FALSE),"")</f>
        <v/>
      </c>
      <c r="N860" s="142"/>
      <c r="O860" s="137" t="str">
        <f>IFERROR(VLOOKUP($L860,[6]Insumos!$C$2:$F$517,3,FALSE),"")</f>
        <v/>
      </c>
      <c r="P860" s="138" t="e">
        <f>+Tabla1[[#This Row],[Precio Unitario]]*Tabla1[[#This Row],[Cantidad de Insumos]]</f>
        <v>#VALUE!</v>
      </c>
      <c r="Q860" s="137" t="str">
        <f>IFERROR(VLOOKUP($L860,[6]Insumos!$C$2:$F$517,4,FALSE),"")</f>
        <v/>
      </c>
      <c r="R860" s="135"/>
    </row>
    <row r="861" spans="2:18" s="130" customFormat="1" x14ac:dyDescent="0.25">
      <c r="B861" s="131" t="str">
        <f>IF(Tabla1[[#This Row],[Código_Actividad]]="","",CONCATENATE(Tabla1[[#This Row],[POA]],".",Tabla1[[#This Row],[SRS]],".",Tabla1[[#This Row],[AREA]],".",Tabla1[[#This Row],[TIPO]]))</f>
        <v/>
      </c>
      <c r="C861" s="131" t="str">
        <f>IF(Tabla1[[#This Row],[Código_Actividad]]="","",'[1]Formulario PPGR1'!#REF!)</f>
        <v/>
      </c>
      <c r="D861" s="131" t="str">
        <f>IF(Tabla1[[#This Row],[Código_Actividad]]="","",'[1]Formulario PPGR1'!#REF!)</f>
        <v/>
      </c>
      <c r="E861" s="131" t="str">
        <f>IF(Tabla1[[#This Row],[Código_Actividad]]="","",'[1]Formulario PPGR1'!#REF!)</f>
        <v/>
      </c>
      <c r="F861" s="131" t="str">
        <f>IF(Tabla1[[#This Row],[Código_Actividad]]="","",'[1]Formulario PPGR1'!#REF!)</f>
        <v/>
      </c>
      <c r="G861" s="132"/>
      <c r="H861" s="133" t="str">
        <f>IFERROR(VLOOKUP(Tabla1[[#This Row],[Código_Actividad]],'[1]Formulario PPGR2'!$H$8:$I$1048576,2,FALSE),"")</f>
        <v/>
      </c>
      <c r="I861" s="134" t="str">
        <f>IFERROR(VLOOKUP(Tabla1[[#This Row],[Código_Actividad]],[1]!Tabla2[[Código]:[Total de Acciones ]],15,FALSE),"")</f>
        <v/>
      </c>
      <c r="J861" s="131"/>
      <c r="K861" s="131" t="str">
        <f>IFERROR(VLOOKUP($J861,[9]LSIns!$B$5:$C$45,2,FALSE),"")</f>
        <v/>
      </c>
      <c r="L861" s="133"/>
      <c r="M861" s="135" t="str">
        <f>IFERROR(VLOOKUP($L861,[6]Insumos!$C$2:$F$517,2,FALSE),"")</f>
        <v/>
      </c>
      <c r="N861" s="142"/>
      <c r="O861" s="137" t="str">
        <f>IFERROR(VLOOKUP($L861,[6]Insumos!$C$2:$F$517,3,FALSE),"")</f>
        <v/>
      </c>
      <c r="P861" s="138" t="e">
        <f>+Tabla1[[#This Row],[Precio Unitario]]*Tabla1[[#This Row],[Cantidad de Insumos]]</f>
        <v>#VALUE!</v>
      </c>
      <c r="Q861" s="137" t="str">
        <f>IFERROR(VLOOKUP($L861,[6]Insumos!$C$2:$F$517,4,FALSE),"")</f>
        <v/>
      </c>
      <c r="R861" s="135"/>
    </row>
    <row r="862" spans="2:18" s="130" customFormat="1" x14ac:dyDescent="0.25">
      <c r="B862" s="131" t="str">
        <f>IF(Tabla1[[#This Row],[Código_Actividad]]="","",CONCATENATE(Tabla1[[#This Row],[POA]],".",Tabla1[[#This Row],[SRS]],".",Tabla1[[#This Row],[AREA]],".",Tabla1[[#This Row],[TIPO]]))</f>
        <v/>
      </c>
      <c r="C862" s="131" t="str">
        <f>IF(Tabla1[[#This Row],[Código_Actividad]]="","",'[1]Formulario PPGR1'!#REF!)</f>
        <v/>
      </c>
      <c r="D862" s="131" t="str">
        <f>IF(Tabla1[[#This Row],[Código_Actividad]]="","",'[1]Formulario PPGR1'!#REF!)</f>
        <v/>
      </c>
      <c r="E862" s="131" t="str">
        <f>IF(Tabla1[[#This Row],[Código_Actividad]]="","",'[1]Formulario PPGR1'!#REF!)</f>
        <v/>
      </c>
      <c r="F862" s="131" t="str">
        <f>IF(Tabla1[[#This Row],[Código_Actividad]]="","",'[1]Formulario PPGR1'!#REF!)</f>
        <v/>
      </c>
      <c r="G862" s="132"/>
      <c r="H862" s="133" t="str">
        <f>IFERROR(VLOOKUP(Tabla1[[#This Row],[Código_Actividad]],'[1]Formulario PPGR2'!$H$8:$I$1048576,2,FALSE),"")</f>
        <v/>
      </c>
      <c r="I862" s="134" t="str">
        <f>IFERROR(VLOOKUP(Tabla1[[#This Row],[Código_Actividad]],[1]!Tabla2[[Código]:[Total de Acciones ]],15,FALSE),"")</f>
        <v/>
      </c>
      <c r="J862" s="131"/>
      <c r="K862" s="131" t="str">
        <f>IFERROR(VLOOKUP($J862,[9]LSIns!$B$5:$C$45,2,FALSE),"")</f>
        <v/>
      </c>
      <c r="L862" s="133"/>
      <c r="M862" s="135" t="str">
        <f>IFERROR(VLOOKUP($L862,[6]Insumos!$C$2:$F$517,2,FALSE),"")</f>
        <v/>
      </c>
      <c r="N862" s="142"/>
      <c r="O862" s="137" t="str">
        <f>IFERROR(VLOOKUP($L862,[6]Insumos!$C$2:$F$517,3,FALSE),"")</f>
        <v/>
      </c>
      <c r="P862" s="138" t="e">
        <f>+Tabla1[[#This Row],[Precio Unitario]]*Tabla1[[#This Row],[Cantidad de Insumos]]</f>
        <v>#VALUE!</v>
      </c>
      <c r="Q862" s="137" t="str">
        <f>IFERROR(VLOOKUP($L862,[6]Insumos!$C$2:$F$517,4,FALSE),"")</f>
        <v/>
      </c>
      <c r="R862" s="135"/>
    </row>
    <row r="863" spans="2:18" s="130" customFormat="1" x14ac:dyDescent="0.25">
      <c r="B863" s="131" t="str">
        <f>IF(Tabla1[[#This Row],[Código_Actividad]]="","",CONCATENATE(Tabla1[[#This Row],[POA]],".",Tabla1[[#This Row],[SRS]],".",Tabla1[[#This Row],[AREA]],".",Tabla1[[#This Row],[TIPO]]))</f>
        <v/>
      </c>
      <c r="C863" s="131" t="str">
        <f>IF(Tabla1[[#This Row],[Código_Actividad]]="","",'[1]Formulario PPGR1'!#REF!)</f>
        <v/>
      </c>
      <c r="D863" s="131" t="str">
        <f>IF(Tabla1[[#This Row],[Código_Actividad]]="","",'[1]Formulario PPGR1'!#REF!)</f>
        <v/>
      </c>
      <c r="E863" s="131" t="str">
        <f>IF(Tabla1[[#This Row],[Código_Actividad]]="","",'[1]Formulario PPGR1'!#REF!)</f>
        <v/>
      </c>
      <c r="F863" s="131" t="str">
        <f>IF(Tabla1[[#This Row],[Código_Actividad]]="","",'[1]Formulario PPGR1'!#REF!)</f>
        <v/>
      </c>
      <c r="G863" s="132"/>
      <c r="H863" s="133" t="str">
        <f>IFERROR(VLOOKUP(Tabla1[[#This Row],[Código_Actividad]],'[1]Formulario PPGR2'!$H$8:$I$1048576,2,FALSE),"")</f>
        <v/>
      </c>
      <c r="I863" s="134" t="str">
        <f>IFERROR(VLOOKUP(Tabla1[[#This Row],[Código_Actividad]],[1]!Tabla2[[Código]:[Total de Acciones ]],15,FALSE),"")</f>
        <v/>
      </c>
      <c r="J863" s="131"/>
      <c r="K863" s="131" t="str">
        <f>IFERROR(VLOOKUP($J863,[9]LSIns!$B$5:$C$45,2,FALSE),"")</f>
        <v/>
      </c>
      <c r="L863" s="133"/>
      <c r="M863" s="135" t="str">
        <f>IFERROR(VLOOKUP($L863,[6]Insumos!$C$2:$F$517,2,FALSE),"")</f>
        <v/>
      </c>
      <c r="N863" s="142"/>
      <c r="O863" s="137" t="str">
        <f>IFERROR(VLOOKUP($L863,[6]Insumos!$C$2:$F$517,3,FALSE),"")</f>
        <v/>
      </c>
      <c r="P863" s="138" t="e">
        <f>+Tabla1[[#This Row],[Precio Unitario]]*Tabla1[[#This Row],[Cantidad de Insumos]]</f>
        <v>#VALUE!</v>
      </c>
      <c r="Q863" s="137" t="str">
        <f>IFERROR(VLOOKUP($L863,[6]Insumos!$C$2:$F$517,4,FALSE),"")</f>
        <v/>
      </c>
      <c r="R863" s="135"/>
    </row>
    <row r="864" spans="2:18" s="130" customFormat="1" x14ac:dyDescent="0.25">
      <c r="B864" s="131" t="str">
        <f>IF(Tabla1[[#This Row],[Código_Actividad]]="","",CONCATENATE(Tabla1[[#This Row],[POA]],".",Tabla1[[#This Row],[SRS]],".",Tabla1[[#This Row],[AREA]],".",Tabla1[[#This Row],[TIPO]]))</f>
        <v/>
      </c>
      <c r="C864" s="131" t="str">
        <f>IF(Tabla1[[#This Row],[Código_Actividad]]="","",'[1]Formulario PPGR1'!#REF!)</f>
        <v/>
      </c>
      <c r="D864" s="131" t="str">
        <f>IF(Tabla1[[#This Row],[Código_Actividad]]="","",'[1]Formulario PPGR1'!#REF!)</f>
        <v/>
      </c>
      <c r="E864" s="131" t="str">
        <f>IF(Tabla1[[#This Row],[Código_Actividad]]="","",'[1]Formulario PPGR1'!#REF!)</f>
        <v/>
      </c>
      <c r="F864" s="131" t="str">
        <f>IF(Tabla1[[#This Row],[Código_Actividad]]="","",'[1]Formulario PPGR1'!#REF!)</f>
        <v/>
      </c>
      <c r="G864" s="132"/>
      <c r="H864" s="133" t="str">
        <f>IFERROR(VLOOKUP(Tabla1[[#This Row],[Código_Actividad]],'[1]Formulario PPGR2'!$H$8:$I$1048576,2,FALSE),"")</f>
        <v/>
      </c>
      <c r="I864" s="134" t="str">
        <f>IFERROR(VLOOKUP(Tabla1[[#This Row],[Código_Actividad]],[1]!Tabla2[[Código]:[Total de Acciones ]],15,FALSE),"")</f>
        <v/>
      </c>
      <c r="J864" s="131"/>
      <c r="K864" s="131" t="str">
        <f>IFERROR(VLOOKUP($J864,[9]LSIns!$B$5:$C$45,2,FALSE),"")</f>
        <v/>
      </c>
      <c r="L864" s="133"/>
      <c r="M864" s="135" t="str">
        <f>IFERROR(VLOOKUP($L864,[6]Insumos!$C$2:$F$517,2,FALSE),"")</f>
        <v/>
      </c>
      <c r="N864" s="142"/>
      <c r="O864" s="137" t="str">
        <f>IFERROR(VLOOKUP($L864,[6]Insumos!$C$2:$F$517,3,FALSE),"")</f>
        <v/>
      </c>
      <c r="P864" s="138" t="e">
        <f>+Tabla1[[#This Row],[Precio Unitario]]*Tabla1[[#This Row],[Cantidad de Insumos]]</f>
        <v>#VALUE!</v>
      </c>
      <c r="Q864" s="137" t="str">
        <f>IFERROR(VLOOKUP($L864,[6]Insumos!$C$2:$F$517,4,FALSE),"")</f>
        <v/>
      </c>
      <c r="R864" s="135"/>
    </row>
    <row r="865" spans="2:18" s="130" customFormat="1" x14ac:dyDescent="0.25">
      <c r="B865" s="131" t="str">
        <f>IF(Tabla1[[#This Row],[Código_Actividad]]="","",CONCATENATE(Tabla1[[#This Row],[POA]],".",Tabla1[[#This Row],[SRS]],".",Tabla1[[#This Row],[AREA]],".",Tabla1[[#This Row],[TIPO]]))</f>
        <v/>
      </c>
      <c r="C865" s="131" t="str">
        <f>IF(Tabla1[[#This Row],[Código_Actividad]]="","",'[1]Formulario PPGR1'!#REF!)</f>
        <v/>
      </c>
      <c r="D865" s="131" t="str">
        <f>IF(Tabla1[[#This Row],[Código_Actividad]]="","",'[1]Formulario PPGR1'!#REF!)</f>
        <v/>
      </c>
      <c r="E865" s="131" t="str">
        <f>IF(Tabla1[[#This Row],[Código_Actividad]]="","",'[1]Formulario PPGR1'!#REF!)</f>
        <v/>
      </c>
      <c r="F865" s="131" t="str">
        <f>IF(Tabla1[[#This Row],[Código_Actividad]]="","",'[1]Formulario PPGR1'!#REF!)</f>
        <v/>
      </c>
      <c r="G865" s="132"/>
      <c r="H865" s="133" t="str">
        <f>IFERROR(VLOOKUP(Tabla1[[#This Row],[Código_Actividad]],'[1]Formulario PPGR2'!$H$8:$I$1048576,2,FALSE),"")</f>
        <v/>
      </c>
      <c r="I865" s="134" t="str">
        <f>IFERROR(VLOOKUP(Tabla1[[#This Row],[Código_Actividad]],[1]!Tabla2[[Código]:[Total de Acciones ]],15,FALSE),"")</f>
        <v/>
      </c>
      <c r="J865" s="131"/>
      <c r="K865" s="131" t="str">
        <f>IFERROR(VLOOKUP($J865,[9]LSIns!$B$5:$C$45,2,FALSE),"")</f>
        <v/>
      </c>
      <c r="L865" s="133"/>
      <c r="M865" s="135" t="str">
        <f>IFERROR(VLOOKUP($L865,[6]Insumos!$C$2:$F$517,2,FALSE),"")</f>
        <v/>
      </c>
      <c r="N865" s="142"/>
      <c r="O865" s="137" t="str">
        <f>IFERROR(VLOOKUP($L865,[6]Insumos!$C$2:$F$517,3,FALSE),"")</f>
        <v/>
      </c>
      <c r="P865" s="138" t="e">
        <f>+Tabla1[[#This Row],[Precio Unitario]]*Tabla1[[#This Row],[Cantidad de Insumos]]</f>
        <v>#VALUE!</v>
      </c>
      <c r="Q865" s="137" t="str">
        <f>IFERROR(VLOOKUP($L865,[6]Insumos!$C$2:$F$517,4,FALSE),"")</f>
        <v/>
      </c>
      <c r="R865" s="135"/>
    </row>
    <row r="866" spans="2:18" s="130" customFormat="1" x14ac:dyDescent="0.25">
      <c r="B866" s="131" t="str">
        <f>IF(Tabla1[[#This Row],[Código_Actividad]]="","",CONCATENATE(Tabla1[[#This Row],[POA]],".",Tabla1[[#This Row],[SRS]],".",Tabla1[[#This Row],[AREA]],".",Tabla1[[#This Row],[TIPO]]))</f>
        <v/>
      </c>
      <c r="C866" s="131" t="str">
        <f>IF(Tabla1[[#This Row],[Código_Actividad]]="","",'[1]Formulario PPGR1'!#REF!)</f>
        <v/>
      </c>
      <c r="D866" s="131" t="str">
        <f>IF(Tabla1[[#This Row],[Código_Actividad]]="","",'[1]Formulario PPGR1'!#REF!)</f>
        <v/>
      </c>
      <c r="E866" s="131" t="str">
        <f>IF(Tabla1[[#This Row],[Código_Actividad]]="","",'[1]Formulario PPGR1'!#REF!)</f>
        <v/>
      </c>
      <c r="F866" s="131" t="str">
        <f>IF(Tabla1[[#This Row],[Código_Actividad]]="","",'[1]Formulario PPGR1'!#REF!)</f>
        <v/>
      </c>
      <c r="G866" s="132"/>
      <c r="H866" s="133" t="str">
        <f>IFERROR(VLOOKUP(Tabla1[[#This Row],[Código_Actividad]],'[1]Formulario PPGR2'!$H$8:$I$1048576,2,FALSE),"")</f>
        <v/>
      </c>
      <c r="I866" s="134" t="str">
        <f>IFERROR(VLOOKUP(Tabla1[[#This Row],[Código_Actividad]],[1]!Tabla2[[Código]:[Total de Acciones ]],15,FALSE),"")</f>
        <v/>
      </c>
      <c r="J866" s="131"/>
      <c r="K866" s="131" t="str">
        <f>IFERROR(VLOOKUP($J866,[9]LSIns!$B$5:$C$45,2,FALSE),"")</f>
        <v/>
      </c>
      <c r="L866" s="133"/>
      <c r="M866" s="135" t="str">
        <f>IFERROR(VLOOKUP($L866,[6]Insumos!$C$2:$F$517,2,FALSE),"")</f>
        <v/>
      </c>
      <c r="N866" s="142"/>
      <c r="O866" s="137" t="str">
        <f>IFERROR(VLOOKUP($L866,[6]Insumos!$C$2:$F$517,3,FALSE),"")</f>
        <v/>
      </c>
      <c r="P866" s="138" t="e">
        <f>+Tabla1[[#This Row],[Precio Unitario]]*Tabla1[[#This Row],[Cantidad de Insumos]]</f>
        <v>#VALUE!</v>
      </c>
      <c r="Q866" s="137" t="str">
        <f>IFERROR(VLOOKUP($L866,[6]Insumos!$C$2:$F$517,4,FALSE),"")</f>
        <v/>
      </c>
      <c r="R866" s="135"/>
    </row>
    <row r="867" spans="2:18" s="130" customFormat="1" x14ac:dyDescent="0.25">
      <c r="B867" s="131" t="str">
        <f>IF(Tabla1[[#This Row],[Código_Actividad]]="","",CONCATENATE(Tabla1[[#This Row],[POA]],".",Tabla1[[#This Row],[SRS]],".",Tabla1[[#This Row],[AREA]],".",Tabla1[[#This Row],[TIPO]]))</f>
        <v/>
      </c>
      <c r="C867" s="131" t="str">
        <f>IF(Tabla1[[#This Row],[Código_Actividad]]="","",'[1]Formulario PPGR1'!#REF!)</f>
        <v/>
      </c>
      <c r="D867" s="131" t="str">
        <f>IF(Tabla1[[#This Row],[Código_Actividad]]="","",'[1]Formulario PPGR1'!#REF!)</f>
        <v/>
      </c>
      <c r="E867" s="131" t="str">
        <f>IF(Tabla1[[#This Row],[Código_Actividad]]="","",'[1]Formulario PPGR1'!#REF!)</f>
        <v/>
      </c>
      <c r="F867" s="131" t="str">
        <f>IF(Tabla1[[#This Row],[Código_Actividad]]="","",'[1]Formulario PPGR1'!#REF!)</f>
        <v/>
      </c>
      <c r="G867" s="132"/>
      <c r="H867" s="133" t="str">
        <f>IFERROR(VLOOKUP(Tabla1[[#This Row],[Código_Actividad]],'[1]Formulario PPGR2'!$H$8:$I$1048576,2,FALSE),"")</f>
        <v/>
      </c>
      <c r="I867" s="134" t="str">
        <f>IFERROR(VLOOKUP(Tabla1[[#This Row],[Código_Actividad]],[1]!Tabla2[[Código]:[Total de Acciones ]],15,FALSE),"")</f>
        <v/>
      </c>
      <c r="J867" s="131"/>
      <c r="K867" s="131" t="str">
        <f>IFERROR(VLOOKUP($J867,[9]LSIns!$B$5:$C$45,2,FALSE),"")</f>
        <v/>
      </c>
      <c r="L867" s="133"/>
      <c r="M867" s="135" t="str">
        <f>IFERROR(VLOOKUP($L867,[6]Insumos!$C$2:$F$517,2,FALSE),"")</f>
        <v/>
      </c>
      <c r="N867" s="142"/>
      <c r="O867" s="137" t="str">
        <f>IFERROR(VLOOKUP($L867,[6]Insumos!$C$2:$F$517,3,FALSE),"")</f>
        <v/>
      </c>
      <c r="P867" s="138" t="e">
        <f>+Tabla1[[#This Row],[Precio Unitario]]*Tabla1[[#This Row],[Cantidad de Insumos]]</f>
        <v>#VALUE!</v>
      </c>
      <c r="Q867" s="137" t="str">
        <f>IFERROR(VLOOKUP($L867,[6]Insumos!$C$2:$F$517,4,FALSE),"")</f>
        <v/>
      </c>
      <c r="R867" s="135"/>
    </row>
    <row r="868" spans="2:18" s="130" customFormat="1" x14ac:dyDescent="0.25">
      <c r="B868" s="131" t="str">
        <f>IF(Tabla1[[#This Row],[Código_Actividad]]="","",CONCATENATE(Tabla1[[#This Row],[POA]],".",Tabla1[[#This Row],[SRS]],".",Tabla1[[#This Row],[AREA]],".",Tabla1[[#This Row],[TIPO]]))</f>
        <v/>
      </c>
      <c r="C868" s="131" t="str">
        <f>IF(Tabla1[[#This Row],[Código_Actividad]]="","",'[1]Formulario PPGR1'!#REF!)</f>
        <v/>
      </c>
      <c r="D868" s="131" t="str">
        <f>IF(Tabla1[[#This Row],[Código_Actividad]]="","",'[1]Formulario PPGR1'!#REF!)</f>
        <v/>
      </c>
      <c r="E868" s="131" t="str">
        <f>IF(Tabla1[[#This Row],[Código_Actividad]]="","",'[1]Formulario PPGR1'!#REF!)</f>
        <v/>
      </c>
      <c r="F868" s="131" t="str">
        <f>IF(Tabla1[[#This Row],[Código_Actividad]]="","",'[1]Formulario PPGR1'!#REF!)</f>
        <v/>
      </c>
      <c r="G868" s="132"/>
      <c r="H868" s="133" t="str">
        <f>IFERROR(VLOOKUP(Tabla1[[#This Row],[Código_Actividad]],'[1]Formulario PPGR2'!$H$8:$I$1048576,2,FALSE),"")</f>
        <v/>
      </c>
      <c r="I868" s="134" t="str">
        <f>IFERROR(VLOOKUP(Tabla1[[#This Row],[Código_Actividad]],[1]!Tabla2[[Código]:[Total de Acciones ]],15,FALSE),"")</f>
        <v/>
      </c>
      <c r="J868" s="131"/>
      <c r="K868" s="131" t="str">
        <f>IFERROR(VLOOKUP($J868,[9]LSIns!$B$5:$C$45,2,FALSE),"")</f>
        <v/>
      </c>
      <c r="L868" s="133"/>
      <c r="M868" s="135" t="str">
        <f>IFERROR(VLOOKUP($L868,[6]Insumos!$C$2:$F$517,2,FALSE),"")</f>
        <v/>
      </c>
      <c r="N868" s="142"/>
      <c r="O868" s="137" t="str">
        <f>IFERROR(VLOOKUP($L868,[6]Insumos!$C$2:$F$517,3,FALSE),"")</f>
        <v/>
      </c>
      <c r="P868" s="138" t="e">
        <f>+Tabla1[[#This Row],[Precio Unitario]]*Tabla1[[#This Row],[Cantidad de Insumos]]</f>
        <v>#VALUE!</v>
      </c>
      <c r="Q868" s="137" t="str">
        <f>IFERROR(VLOOKUP($L868,[6]Insumos!$C$2:$F$517,4,FALSE),"")</f>
        <v/>
      </c>
      <c r="R868" s="135"/>
    </row>
    <row r="869" spans="2:18" x14ac:dyDescent="0.25">
      <c r="B869" s="131" t="str">
        <f>IF(Tabla1[[#This Row],[Código_Actividad]]="","",CONCATENATE(Tabla1[[#This Row],[POA]],".",Tabla1[[#This Row],[SRS]],".",Tabla1[[#This Row],[AREA]],".",Tabla1[[#This Row],[TIPO]]))</f>
        <v/>
      </c>
      <c r="C869" s="131" t="str">
        <f>IF(Tabla1[[#This Row],[Código_Actividad]]="","",'[1]Formulario PPGR1'!#REF!)</f>
        <v/>
      </c>
      <c r="D869" s="131" t="str">
        <f>IF(Tabla1[[#This Row],[Código_Actividad]]="","",'[1]Formulario PPGR1'!#REF!)</f>
        <v/>
      </c>
      <c r="E869" s="131" t="str">
        <f>IF(Tabla1[[#This Row],[Código_Actividad]]="","",'[1]Formulario PPGR1'!#REF!)</f>
        <v/>
      </c>
      <c r="F869" s="131" t="str">
        <f>IF(Tabla1[[#This Row],[Código_Actividad]]="","",'[1]Formulario PPGR1'!#REF!)</f>
        <v/>
      </c>
      <c r="G869" s="132"/>
      <c r="H869" s="133" t="str">
        <f>IFERROR(VLOOKUP(Tabla1[[#This Row],[Código_Actividad]],'[1]Formulario PPGR2'!$H$8:$I$1048576,2,FALSE),"")</f>
        <v/>
      </c>
      <c r="I869" s="134" t="str">
        <f>IFERROR(VLOOKUP(Tabla1[[#This Row],[Código_Actividad]],[1]!Tabla2[[Código]:[Total de Acciones ]],15,FALSE),"")</f>
        <v/>
      </c>
      <c r="J869" s="131"/>
      <c r="K869" s="131" t="str">
        <f>IFERROR(VLOOKUP($J869,[9]LSIns!$B$5:$C$45,2,FALSE),"")</f>
        <v/>
      </c>
      <c r="L869" s="133"/>
      <c r="M869" s="135" t="str">
        <f>IFERROR(VLOOKUP($L869,[6]Insumos!$C$2:$F$517,2,FALSE),"")</f>
        <v/>
      </c>
      <c r="N869" s="142"/>
      <c r="O869" s="137" t="str">
        <f>IFERROR(VLOOKUP($L869,[6]Insumos!$C$2:$F$517,3,FALSE),"")</f>
        <v/>
      </c>
      <c r="P869" s="138" t="e">
        <f>+Tabla1[[#This Row],[Precio Unitario]]*Tabla1[[#This Row],[Cantidad de Insumos]]</f>
        <v>#VALUE!</v>
      </c>
      <c r="Q869" s="137" t="str">
        <f>IFERROR(VLOOKUP($L869,[6]Insumos!$C$2:$F$517,4,FALSE),"")</f>
        <v/>
      </c>
      <c r="R869" s="135"/>
    </row>
    <row r="870" spans="2:18" x14ac:dyDescent="0.25">
      <c r="B870" s="131" t="str">
        <f>IF(Tabla1[[#This Row],[Código_Actividad]]="","",CONCATENATE(Tabla1[[#This Row],[POA]],".",Tabla1[[#This Row],[SRS]],".",Tabla1[[#This Row],[AREA]],".",Tabla1[[#This Row],[TIPO]]))</f>
        <v/>
      </c>
      <c r="C870" s="131" t="str">
        <f>IF(Tabla1[[#This Row],[Código_Actividad]]="","",'[1]Formulario PPGR1'!#REF!)</f>
        <v/>
      </c>
      <c r="D870" s="131" t="str">
        <f>IF(Tabla1[[#This Row],[Código_Actividad]]="","",'[1]Formulario PPGR1'!#REF!)</f>
        <v/>
      </c>
      <c r="E870" s="131" t="str">
        <f>IF(Tabla1[[#This Row],[Código_Actividad]]="","",'[1]Formulario PPGR1'!#REF!)</f>
        <v/>
      </c>
      <c r="F870" s="131" t="str">
        <f>IF(Tabla1[[#This Row],[Código_Actividad]]="","",'[1]Formulario PPGR1'!#REF!)</f>
        <v/>
      </c>
      <c r="G870" s="132"/>
      <c r="H870" s="133" t="str">
        <f>IFERROR(VLOOKUP(Tabla1[[#This Row],[Código_Actividad]],'[1]Formulario PPGR2'!$H$8:$I$1048576,2,FALSE),"")</f>
        <v/>
      </c>
      <c r="I870" s="134" t="str">
        <f>IFERROR(VLOOKUP(Tabla1[[#This Row],[Código_Actividad]],[1]!Tabla2[[Código]:[Total de Acciones ]],15,FALSE),"")</f>
        <v/>
      </c>
      <c r="J870" s="131"/>
      <c r="K870" s="131" t="str">
        <f>IFERROR(VLOOKUP($J870,[9]LSIns!$B$5:$C$45,2,FALSE),"")</f>
        <v/>
      </c>
      <c r="L870" s="133"/>
      <c r="M870" s="135" t="str">
        <f>IFERROR(VLOOKUP($L870,[6]Insumos!$C$2:$F$517,2,FALSE),"")</f>
        <v/>
      </c>
      <c r="N870" s="142"/>
      <c r="O870" s="137" t="str">
        <f>IFERROR(VLOOKUP($L870,[6]Insumos!$C$2:$F$517,3,FALSE),"")</f>
        <v/>
      </c>
      <c r="P870" s="138" t="e">
        <f>+Tabla1[[#This Row],[Precio Unitario]]*Tabla1[[#This Row],[Cantidad de Insumos]]</f>
        <v>#VALUE!</v>
      </c>
      <c r="Q870" s="137" t="str">
        <f>IFERROR(VLOOKUP($L870,[6]Insumos!$C$2:$F$517,4,FALSE),"")</f>
        <v/>
      </c>
      <c r="R870" s="135"/>
    </row>
    <row r="871" spans="2:18" x14ac:dyDescent="0.25">
      <c r="B871" s="131" t="str">
        <f>IF(Tabla1[[#This Row],[Código_Actividad]]="","",CONCATENATE(Tabla1[[#This Row],[POA]],".",Tabla1[[#This Row],[SRS]],".",Tabla1[[#This Row],[AREA]],".",Tabla1[[#This Row],[TIPO]]))</f>
        <v/>
      </c>
      <c r="C871" s="131" t="str">
        <f>IF(Tabla1[[#This Row],[Código_Actividad]]="","",'[1]Formulario PPGR1'!#REF!)</f>
        <v/>
      </c>
      <c r="D871" s="131" t="str">
        <f>IF(Tabla1[[#This Row],[Código_Actividad]]="","",'[1]Formulario PPGR1'!#REF!)</f>
        <v/>
      </c>
      <c r="E871" s="131" t="str">
        <f>IF(Tabla1[[#This Row],[Código_Actividad]]="","",'[1]Formulario PPGR1'!#REF!)</f>
        <v/>
      </c>
      <c r="F871" s="131" t="str">
        <f>IF(Tabla1[[#This Row],[Código_Actividad]]="","",'[1]Formulario PPGR1'!#REF!)</f>
        <v/>
      </c>
      <c r="G871" s="132"/>
      <c r="H871" s="133" t="str">
        <f>IFERROR(VLOOKUP(Tabla1[[#This Row],[Código_Actividad]],'[1]Formulario PPGR2'!$H$8:$I$1048576,2,FALSE),"")</f>
        <v/>
      </c>
      <c r="I871" s="134" t="str">
        <f>IFERROR(VLOOKUP(Tabla1[[#This Row],[Código_Actividad]],[1]!Tabla2[[Código]:[Total de Acciones ]],15,FALSE),"")</f>
        <v/>
      </c>
      <c r="J871" s="131"/>
      <c r="K871" s="131" t="str">
        <f>IFERROR(VLOOKUP($J871,[9]LSIns!$B$5:$C$45,2,FALSE),"")</f>
        <v/>
      </c>
      <c r="L871" s="133"/>
      <c r="M871" s="135" t="str">
        <f>IFERROR(VLOOKUP($L871,[6]Insumos!$C$2:$F$517,2,FALSE),"")</f>
        <v/>
      </c>
      <c r="N871" s="142"/>
      <c r="O871" s="137" t="str">
        <f>IFERROR(VLOOKUP($L871,[6]Insumos!$C$2:$F$517,3,FALSE),"")</f>
        <v/>
      </c>
      <c r="P871" s="138" t="e">
        <f>+Tabla1[[#This Row],[Precio Unitario]]*Tabla1[[#This Row],[Cantidad de Insumos]]</f>
        <v>#VALUE!</v>
      </c>
      <c r="Q871" s="137" t="str">
        <f>IFERROR(VLOOKUP($L871,[6]Insumos!$C$2:$F$517,4,FALSE),"")</f>
        <v/>
      </c>
      <c r="R871" s="135"/>
    </row>
    <row r="872" spans="2:18" x14ac:dyDescent="0.25">
      <c r="B872" s="131" t="str">
        <f>IF(Tabla1[[#This Row],[Código_Actividad]]="","",CONCATENATE(Tabla1[[#This Row],[POA]],".",Tabla1[[#This Row],[SRS]],".",Tabla1[[#This Row],[AREA]],".",Tabla1[[#This Row],[TIPO]]))</f>
        <v/>
      </c>
      <c r="C872" s="131" t="str">
        <f>IF(Tabla1[[#This Row],[Código_Actividad]]="","",'[1]Formulario PPGR1'!#REF!)</f>
        <v/>
      </c>
      <c r="D872" s="131" t="str">
        <f>IF(Tabla1[[#This Row],[Código_Actividad]]="","",'[1]Formulario PPGR1'!#REF!)</f>
        <v/>
      </c>
      <c r="E872" s="131" t="str">
        <f>IF(Tabla1[[#This Row],[Código_Actividad]]="","",'[1]Formulario PPGR1'!#REF!)</f>
        <v/>
      </c>
      <c r="F872" s="131" t="str">
        <f>IF(Tabla1[[#This Row],[Código_Actividad]]="","",'[1]Formulario PPGR1'!#REF!)</f>
        <v/>
      </c>
      <c r="G872" s="132"/>
      <c r="H872" s="133" t="str">
        <f>IFERROR(VLOOKUP(Tabla1[[#This Row],[Código_Actividad]],'[1]Formulario PPGR2'!$H$8:$I$1048576,2,FALSE),"")</f>
        <v/>
      </c>
      <c r="I872" s="134" t="str">
        <f>IFERROR(VLOOKUP(Tabla1[[#This Row],[Código_Actividad]],[1]!Tabla2[[Código]:[Total de Acciones ]],15,FALSE),"")</f>
        <v/>
      </c>
      <c r="J872" s="131"/>
      <c r="K872" s="131" t="str">
        <f>IFERROR(VLOOKUP($J872,[9]LSIns!$B$5:$C$45,2,FALSE),"")</f>
        <v/>
      </c>
      <c r="L872" s="133"/>
      <c r="M872" s="135" t="str">
        <f>IFERROR(VLOOKUP($L872,[6]Insumos!$C$2:$F$517,2,FALSE),"")</f>
        <v/>
      </c>
      <c r="N872" s="142"/>
      <c r="O872" s="137" t="str">
        <f>IFERROR(VLOOKUP($L872,[6]Insumos!$C$2:$F$517,3,FALSE),"")</f>
        <v/>
      </c>
      <c r="P872" s="138" t="e">
        <f>+Tabla1[[#This Row],[Precio Unitario]]*Tabla1[[#This Row],[Cantidad de Insumos]]</f>
        <v>#VALUE!</v>
      </c>
      <c r="Q872" s="137" t="str">
        <f>IFERROR(VLOOKUP($L872,[6]Insumos!$C$2:$F$517,4,FALSE),"")</f>
        <v/>
      </c>
      <c r="R872" s="135"/>
    </row>
    <row r="873" spans="2:18" x14ac:dyDescent="0.25">
      <c r="B873" s="131" t="str">
        <f>IF(Tabla1[[#This Row],[Código_Actividad]]="","",CONCATENATE(Tabla1[[#This Row],[POA]],".",Tabla1[[#This Row],[SRS]],".",Tabla1[[#This Row],[AREA]],".",Tabla1[[#This Row],[TIPO]]))</f>
        <v/>
      </c>
      <c r="C873" s="131" t="str">
        <f>IF(Tabla1[[#This Row],[Código_Actividad]]="","",'[1]Formulario PPGR1'!#REF!)</f>
        <v/>
      </c>
      <c r="D873" s="131" t="str">
        <f>IF(Tabla1[[#This Row],[Código_Actividad]]="","",'[1]Formulario PPGR1'!#REF!)</f>
        <v/>
      </c>
      <c r="E873" s="131" t="str">
        <f>IF(Tabla1[[#This Row],[Código_Actividad]]="","",'[1]Formulario PPGR1'!#REF!)</f>
        <v/>
      </c>
      <c r="F873" s="131" t="str">
        <f>IF(Tabla1[[#This Row],[Código_Actividad]]="","",'[1]Formulario PPGR1'!#REF!)</f>
        <v/>
      </c>
      <c r="G873" s="132"/>
      <c r="H873" s="133" t="str">
        <f>IFERROR(VLOOKUP(Tabla1[[#This Row],[Código_Actividad]],'[1]Formulario PPGR2'!$H$8:$I$1048576,2,FALSE),"")</f>
        <v/>
      </c>
      <c r="I873" s="134" t="str">
        <f>IFERROR(VLOOKUP(Tabla1[[#This Row],[Código_Actividad]],[1]!Tabla2[[Código]:[Total de Acciones ]],15,FALSE),"")</f>
        <v/>
      </c>
      <c r="J873" s="131"/>
      <c r="K873" s="131" t="str">
        <f>IFERROR(VLOOKUP($J873,[9]LSIns!$B$5:$C$45,2,FALSE),"")</f>
        <v/>
      </c>
      <c r="L873" s="133"/>
      <c r="M873" s="135" t="str">
        <f>IFERROR(VLOOKUP($L873,[6]Insumos!$C$2:$F$517,2,FALSE),"")</f>
        <v/>
      </c>
      <c r="N873" s="142"/>
      <c r="O873" s="137" t="str">
        <f>IFERROR(VLOOKUP($L873,[6]Insumos!$C$2:$F$517,3,FALSE),"")</f>
        <v/>
      </c>
      <c r="P873" s="138" t="e">
        <f>+Tabla1[[#This Row],[Precio Unitario]]*Tabla1[[#This Row],[Cantidad de Insumos]]</f>
        <v>#VALUE!</v>
      </c>
      <c r="Q873" s="137" t="str">
        <f>IFERROR(VLOOKUP($L873,[6]Insumos!$C$2:$F$517,4,FALSE),"")</f>
        <v/>
      </c>
      <c r="R873" s="135"/>
    </row>
    <row r="874" spans="2:18" x14ac:dyDescent="0.25">
      <c r="B874" s="131" t="str">
        <f>IF(Tabla1[[#This Row],[Código_Actividad]]="","",CONCATENATE(Tabla1[[#This Row],[POA]],".",Tabla1[[#This Row],[SRS]],".",Tabla1[[#This Row],[AREA]],".",Tabla1[[#This Row],[TIPO]]))</f>
        <v/>
      </c>
      <c r="C874" s="131" t="str">
        <f>IF(Tabla1[[#This Row],[Código_Actividad]]="","",'[1]Formulario PPGR1'!#REF!)</f>
        <v/>
      </c>
      <c r="D874" s="131" t="str">
        <f>IF(Tabla1[[#This Row],[Código_Actividad]]="","",'[1]Formulario PPGR1'!#REF!)</f>
        <v/>
      </c>
      <c r="E874" s="131" t="str">
        <f>IF(Tabla1[[#This Row],[Código_Actividad]]="","",'[1]Formulario PPGR1'!#REF!)</f>
        <v/>
      </c>
      <c r="F874" s="131" t="str">
        <f>IF(Tabla1[[#This Row],[Código_Actividad]]="","",'[1]Formulario PPGR1'!#REF!)</f>
        <v/>
      </c>
      <c r="G874" s="132"/>
      <c r="H874" s="133" t="str">
        <f>IFERROR(VLOOKUP(Tabla1[[#This Row],[Código_Actividad]],'[1]Formulario PPGR2'!$H$8:$I$1048576,2,FALSE),"")</f>
        <v/>
      </c>
      <c r="I874" s="134" t="str">
        <f>IFERROR(VLOOKUP(Tabla1[[#This Row],[Código_Actividad]],[1]!Tabla2[[Código]:[Total de Acciones ]],15,FALSE),"")</f>
        <v/>
      </c>
      <c r="J874" s="131"/>
      <c r="K874" s="131" t="str">
        <f>IFERROR(VLOOKUP($J874,[9]LSIns!$B$5:$C$45,2,FALSE),"")</f>
        <v/>
      </c>
      <c r="L874" s="133"/>
      <c r="M874" s="135" t="str">
        <f>IFERROR(VLOOKUP($L874,[6]Insumos!$C$2:$F$517,2,FALSE),"")</f>
        <v/>
      </c>
      <c r="N874" s="142"/>
      <c r="O874" s="137" t="str">
        <f>IFERROR(VLOOKUP($L874,[6]Insumos!$C$2:$F$517,3,FALSE),"")</f>
        <v/>
      </c>
      <c r="P874" s="138" t="e">
        <f>+Tabla1[[#This Row],[Precio Unitario]]*Tabla1[[#This Row],[Cantidad de Insumos]]</f>
        <v>#VALUE!</v>
      </c>
      <c r="Q874" s="137" t="str">
        <f>IFERROR(VLOOKUP($L874,[6]Insumos!$C$2:$F$517,4,FALSE),"")</f>
        <v/>
      </c>
      <c r="R874" s="135"/>
    </row>
    <row r="875" spans="2:18" x14ac:dyDescent="0.25">
      <c r="B875" s="131" t="str">
        <f>IF(Tabla1[[#This Row],[Código_Actividad]]="","",CONCATENATE(Tabla1[[#This Row],[POA]],".",Tabla1[[#This Row],[SRS]],".",Tabla1[[#This Row],[AREA]],".",Tabla1[[#This Row],[TIPO]]))</f>
        <v/>
      </c>
      <c r="C875" s="131" t="str">
        <f>IF(Tabla1[[#This Row],[Código_Actividad]]="","",'[1]Formulario PPGR1'!#REF!)</f>
        <v/>
      </c>
      <c r="D875" s="131" t="str">
        <f>IF(Tabla1[[#This Row],[Código_Actividad]]="","",'[1]Formulario PPGR1'!#REF!)</f>
        <v/>
      </c>
      <c r="E875" s="131" t="str">
        <f>IF(Tabla1[[#This Row],[Código_Actividad]]="","",'[1]Formulario PPGR1'!#REF!)</f>
        <v/>
      </c>
      <c r="F875" s="131" t="str">
        <f>IF(Tabla1[[#This Row],[Código_Actividad]]="","",'[1]Formulario PPGR1'!#REF!)</f>
        <v/>
      </c>
      <c r="G875" s="132"/>
      <c r="H875" s="133" t="str">
        <f>IFERROR(VLOOKUP(Tabla1[[#This Row],[Código_Actividad]],'[1]Formulario PPGR2'!$H$8:$I$1048576,2,FALSE),"")</f>
        <v/>
      </c>
      <c r="I875" s="134" t="str">
        <f>IFERROR(VLOOKUP(Tabla1[[#This Row],[Código_Actividad]],[1]!Tabla2[[Código]:[Total de Acciones ]],15,FALSE),"")</f>
        <v/>
      </c>
      <c r="J875" s="131"/>
      <c r="K875" s="131" t="str">
        <f>IFERROR(VLOOKUP($J875,[9]LSIns!$B$5:$C$45,2,FALSE),"")</f>
        <v/>
      </c>
      <c r="L875" s="133"/>
      <c r="M875" s="135" t="str">
        <f>IFERROR(VLOOKUP($L875,[6]Insumos!$C$2:$F$517,2,FALSE),"")</f>
        <v/>
      </c>
      <c r="N875" s="142"/>
      <c r="O875" s="137" t="str">
        <f>IFERROR(VLOOKUP($L875,[6]Insumos!$C$2:$F$517,3,FALSE),"")</f>
        <v/>
      </c>
      <c r="P875" s="138" t="e">
        <f>+Tabla1[[#This Row],[Precio Unitario]]*Tabla1[[#This Row],[Cantidad de Insumos]]</f>
        <v>#VALUE!</v>
      </c>
      <c r="Q875" s="137" t="str">
        <f>IFERROR(VLOOKUP($L875,[6]Insumos!$C$2:$F$517,4,FALSE),"")</f>
        <v/>
      </c>
      <c r="R875" s="135"/>
    </row>
    <row r="876" spans="2:18" x14ac:dyDescent="0.25">
      <c r="B876" s="131" t="str">
        <f>IF(Tabla1[[#This Row],[Código_Actividad]]="","",CONCATENATE(Tabla1[[#This Row],[POA]],".",Tabla1[[#This Row],[SRS]],".",Tabla1[[#This Row],[AREA]],".",Tabla1[[#This Row],[TIPO]]))</f>
        <v/>
      </c>
      <c r="C876" s="131" t="str">
        <f>IF(Tabla1[[#This Row],[Código_Actividad]]="","",'[1]Formulario PPGR1'!#REF!)</f>
        <v/>
      </c>
      <c r="D876" s="131" t="str">
        <f>IF(Tabla1[[#This Row],[Código_Actividad]]="","",'[1]Formulario PPGR1'!#REF!)</f>
        <v/>
      </c>
      <c r="E876" s="131" t="str">
        <f>IF(Tabla1[[#This Row],[Código_Actividad]]="","",'[1]Formulario PPGR1'!#REF!)</f>
        <v/>
      </c>
      <c r="F876" s="131" t="str">
        <f>IF(Tabla1[[#This Row],[Código_Actividad]]="","",'[1]Formulario PPGR1'!#REF!)</f>
        <v/>
      </c>
      <c r="G876" s="132"/>
      <c r="H876" s="133" t="str">
        <f>IFERROR(VLOOKUP(Tabla1[[#This Row],[Código_Actividad]],'[1]Formulario PPGR2'!$H$8:$I$1048576,2,FALSE),"")</f>
        <v/>
      </c>
      <c r="I876" s="134" t="str">
        <f>IFERROR(VLOOKUP(Tabla1[[#This Row],[Código_Actividad]],[1]!Tabla2[[Código]:[Total de Acciones ]],15,FALSE),"")</f>
        <v/>
      </c>
      <c r="J876" s="131"/>
      <c r="K876" s="131" t="str">
        <f>IFERROR(VLOOKUP($J876,[9]LSIns!$B$5:$C$45,2,FALSE),"")</f>
        <v/>
      </c>
      <c r="L876" s="133"/>
      <c r="M876" s="135" t="str">
        <f>IFERROR(VLOOKUP($L876,[6]Insumos!$C$2:$F$517,2,FALSE),"")</f>
        <v/>
      </c>
      <c r="N876" s="142"/>
      <c r="O876" s="137" t="str">
        <f>IFERROR(VLOOKUP($L876,[6]Insumos!$C$2:$F$517,3,FALSE),"")</f>
        <v/>
      </c>
      <c r="P876" s="138" t="e">
        <f>+Tabla1[[#This Row],[Precio Unitario]]*Tabla1[[#This Row],[Cantidad de Insumos]]</f>
        <v>#VALUE!</v>
      </c>
      <c r="Q876" s="137" t="str">
        <f>IFERROR(VLOOKUP($L876,[6]Insumos!$C$2:$F$517,4,FALSE),"")</f>
        <v/>
      </c>
      <c r="R876" s="135"/>
    </row>
    <row r="877" spans="2:18" x14ac:dyDescent="0.25">
      <c r="B877" s="131" t="str">
        <f>IF(Tabla1[[#This Row],[Código_Actividad]]="","",CONCATENATE(Tabla1[[#This Row],[POA]],".",Tabla1[[#This Row],[SRS]],".",Tabla1[[#This Row],[AREA]],".",Tabla1[[#This Row],[TIPO]]))</f>
        <v/>
      </c>
      <c r="C877" s="131" t="str">
        <f>IF(Tabla1[[#This Row],[Código_Actividad]]="","",'[1]Formulario PPGR1'!#REF!)</f>
        <v/>
      </c>
      <c r="D877" s="131" t="str">
        <f>IF(Tabla1[[#This Row],[Código_Actividad]]="","",'[1]Formulario PPGR1'!#REF!)</f>
        <v/>
      </c>
      <c r="E877" s="131" t="str">
        <f>IF(Tabla1[[#This Row],[Código_Actividad]]="","",'[1]Formulario PPGR1'!#REF!)</f>
        <v/>
      </c>
      <c r="F877" s="131" t="str">
        <f>IF(Tabla1[[#This Row],[Código_Actividad]]="","",'[1]Formulario PPGR1'!#REF!)</f>
        <v/>
      </c>
      <c r="G877" s="132"/>
      <c r="H877" s="133" t="str">
        <f>IFERROR(VLOOKUP(Tabla1[[#This Row],[Código_Actividad]],'[1]Formulario PPGR2'!$H$8:$I$1048576,2,FALSE),"")</f>
        <v/>
      </c>
      <c r="I877" s="134" t="str">
        <f>IFERROR(VLOOKUP(Tabla1[[#This Row],[Código_Actividad]],[1]!Tabla2[[Código]:[Total de Acciones ]],15,FALSE),"")</f>
        <v/>
      </c>
      <c r="J877" s="131"/>
      <c r="K877" s="131" t="str">
        <f>IFERROR(VLOOKUP($J877,[9]LSIns!$B$5:$C$45,2,FALSE),"")</f>
        <v/>
      </c>
      <c r="L877" s="133"/>
      <c r="M877" s="135" t="str">
        <f>IFERROR(VLOOKUP($L877,[6]Insumos!$C$2:$F$517,2,FALSE),"")</f>
        <v/>
      </c>
      <c r="N877" s="142"/>
      <c r="O877" s="137" t="str">
        <f>IFERROR(VLOOKUP($L877,[6]Insumos!$C$2:$F$517,3,FALSE),"")</f>
        <v/>
      </c>
      <c r="P877" s="138" t="e">
        <f>+Tabla1[[#This Row],[Precio Unitario]]*Tabla1[[#This Row],[Cantidad de Insumos]]</f>
        <v>#VALUE!</v>
      </c>
      <c r="Q877" s="137" t="str">
        <f>IFERROR(VLOOKUP($L877,[6]Insumos!$C$2:$F$517,4,FALSE),"")</f>
        <v/>
      </c>
      <c r="R877" s="135"/>
    </row>
    <row r="878" spans="2:18" x14ac:dyDescent="0.25">
      <c r="B878" s="131" t="str">
        <f>IF(Tabla1[[#This Row],[Código_Actividad]]="","",CONCATENATE(Tabla1[[#This Row],[POA]],".",Tabla1[[#This Row],[SRS]],".",Tabla1[[#This Row],[AREA]],".",Tabla1[[#This Row],[TIPO]]))</f>
        <v/>
      </c>
      <c r="C878" s="131" t="str">
        <f>IF(Tabla1[[#This Row],[Código_Actividad]]="","",'[1]Formulario PPGR1'!#REF!)</f>
        <v/>
      </c>
      <c r="D878" s="131" t="str">
        <f>IF(Tabla1[[#This Row],[Código_Actividad]]="","",'[1]Formulario PPGR1'!#REF!)</f>
        <v/>
      </c>
      <c r="E878" s="131" t="str">
        <f>IF(Tabla1[[#This Row],[Código_Actividad]]="","",'[1]Formulario PPGR1'!#REF!)</f>
        <v/>
      </c>
      <c r="F878" s="131" t="str">
        <f>IF(Tabla1[[#This Row],[Código_Actividad]]="","",'[1]Formulario PPGR1'!#REF!)</f>
        <v/>
      </c>
      <c r="G878" s="132"/>
      <c r="H878" s="133" t="str">
        <f>IFERROR(VLOOKUP(Tabla1[[#This Row],[Código_Actividad]],'[1]Formulario PPGR2'!$H$8:$I$1048576,2,FALSE),"")</f>
        <v/>
      </c>
      <c r="I878" s="134" t="str">
        <f>IFERROR(VLOOKUP(Tabla1[[#This Row],[Código_Actividad]],[1]!Tabla2[[Código]:[Total de Acciones ]],15,FALSE),"")</f>
        <v/>
      </c>
      <c r="J878" s="131"/>
      <c r="K878" s="131" t="s">
        <v>757</v>
      </c>
      <c r="L878" s="133"/>
      <c r="M878" s="135" t="str">
        <f>IFERROR(VLOOKUP($L878,[6]Insumos!$C$2:$F$517,2,FALSE),"")</f>
        <v/>
      </c>
      <c r="N878" s="142"/>
      <c r="O878" s="137" t="str">
        <f>IFERROR(VLOOKUP($L878,[6]Insumos!$C$2:$F$517,3,FALSE),"")</f>
        <v/>
      </c>
      <c r="P878" s="138" t="e">
        <f>+Tabla1[[#This Row],[Precio Unitario]]*Tabla1[[#This Row],[Cantidad de Insumos]]</f>
        <v>#VALUE!</v>
      </c>
      <c r="Q878" s="137" t="str">
        <f>IFERROR(VLOOKUP($L878,[6]Insumos!$C$2:$F$517,4,FALSE),"")</f>
        <v/>
      </c>
      <c r="R878" s="135"/>
    </row>
    <row r="879" spans="2:18" x14ac:dyDescent="0.25">
      <c r="B879" s="131" t="str">
        <f>IF(Tabla1[[#This Row],[Código_Actividad]]="","",CONCATENATE(Tabla1[[#This Row],[POA]],".",Tabla1[[#This Row],[SRS]],".",Tabla1[[#This Row],[AREA]],".",Tabla1[[#This Row],[TIPO]]))</f>
        <v/>
      </c>
      <c r="C879" s="131" t="str">
        <f>IF(Tabla1[[#This Row],[Código_Actividad]]="","",'[1]Formulario PPGR1'!#REF!)</f>
        <v/>
      </c>
      <c r="D879" s="131" t="str">
        <f>IF(Tabla1[[#This Row],[Código_Actividad]]="","",'[1]Formulario PPGR1'!#REF!)</f>
        <v/>
      </c>
      <c r="E879" s="131" t="str">
        <f>IF(Tabla1[[#This Row],[Código_Actividad]]="","",'[1]Formulario PPGR1'!#REF!)</f>
        <v/>
      </c>
      <c r="F879" s="131" t="str">
        <f>IF(Tabla1[[#This Row],[Código_Actividad]]="","",'[1]Formulario PPGR1'!#REF!)</f>
        <v/>
      </c>
      <c r="G879" s="132"/>
      <c r="H879" s="133" t="str">
        <f>IFERROR(VLOOKUP(Tabla1[[#This Row],[Código_Actividad]],'[1]Formulario PPGR2'!$H$8:$I$1048576,2,FALSE),"")</f>
        <v/>
      </c>
      <c r="I879" s="134" t="str">
        <f>IFERROR(VLOOKUP(Tabla1[[#This Row],[Código_Actividad]],[1]!Tabla2[[Código]:[Total de Acciones ]],15,FALSE),"")</f>
        <v/>
      </c>
      <c r="J879" s="131"/>
      <c r="K879" s="131" t="s">
        <v>757</v>
      </c>
      <c r="L879" s="133"/>
      <c r="M879" s="135" t="str">
        <f>IFERROR(VLOOKUP($L879,[6]Insumos!$C$2:$F$517,2,FALSE),"")</f>
        <v/>
      </c>
      <c r="N879" s="142"/>
      <c r="O879" s="137" t="str">
        <f>IFERROR(VLOOKUP($L879,[6]Insumos!$C$2:$F$517,3,FALSE),"")</f>
        <v/>
      </c>
      <c r="P879" s="138" t="e">
        <f>+Tabla1[[#This Row],[Precio Unitario]]*Tabla1[[#This Row],[Cantidad de Insumos]]</f>
        <v>#VALUE!</v>
      </c>
      <c r="Q879" s="137" t="str">
        <f>IFERROR(VLOOKUP($L879,[6]Insumos!$C$2:$F$517,4,FALSE),"")</f>
        <v/>
      </c>
      <c r="R879" s="135"/>
    </row>
    <row r="880" spans="2:18" x14ac:dyDescent="0.25">
      <c r="B880" s="131" t="str">
        <f>IF(Tabla1[[#This Row],[Código_Actividad]]="","",CONCATENATE(Tabla1[[#This Row],[POA]],".",Tabla1[[#This Row],[SRS]],".",Tabla1[[#This Row],[AREA]],".",Tabla1[[#This Row],[TIPO]]))</f>
        <v/>
      </c>
      <c r="C880" s="131" t="str">
        <f>IF(Tabla1[[#This Row],[Código_Actividad]]="","",'[1]Formulario PPGR1'!#REF!)</f>
        <v/>
      </c>
      <c r="D880" s="131" t="str">
        <f>IF(Tabla1[[#This Row],[Código_Actividad]]="","",'[1]Formulario PPGR1'!#REF!)</f>
        <v/>
      </c>
      <c r="E880" s="131" t="str">
        <f>IF(Tabla1[[#This Row],[Código_Actividad]]="","",'[1]Formulario PPGR1'!#REF!)</f>
        <v/>
      </c>
      <c r="F880" s="131" t="str">
        <f>IF(Tabla1[[#This Row],[Código_Actividad]]="","",'[1]Formulario PPGR1'!#REF!)</f>
        <v/>
      </c>
      <c r="G880" s="132"/>
      <c r="H880" s="133" t="str">
        <f>IFERROR(VLOOKUP(Tabla1[[#This Row],[Código_Actividad]],'[1]Formulario PPGR2'!$H$8:$I$1048576,2,FALSE),"")</f>
        <v/>
      </c>
      <c r="I880" s="134" t="str">
        <f>IFERROR(VLOOKUP(Tabla1[[#This Row],[Código_Actividad]],[1]!Tabla2[[Código]:[Total de Acciones ]],15,FALSE),"")</f>
        <v/>
      </c>
      <c r="J880" s="131"/>
      <c r="K880" s="131" t="s">
        <v>759</v>
      </c>
      <c r="L880" s="133"/>
      <c r="M880" s="135" t="str">
        <f>IFERROR(VLOOKUP($L880,[6]Insumos!$C$2:$F$517,2,FALSE),"")</f>
        <v/>
      </c>
      <c r="N880" s="142"/>
      <c r="O880" s="137" t="str">
        <f>IFERROR(VLOOKUP($L880,[6]Insumos!$C$2:$F$517,3,FALSE),"")</f>
        <v/>
      </c>
      <c r="P880" s="138" t="e">
        <f>+Tabla1[[#This Row],[Precio Unitario]]*Tabla1[[#This Row],[Cantidad de Insumos]]</f>
        <v>#VALUE!</v>
      </c>
      <c r="Q880" s="137" t="str">
        <f>IFERROR(VLOOKUP($L880,[6]Insumos!$C$2:$F$517,4,FALSE),"")</f>
        <v/>
      </c>
      <c r="R880" s="135"/>
    </row>
    <row r="881" spans="2:18" x14ac:dyDescent="0.25">
      <c r="B881" s="131" t="str">
        <f>IF(Tabla1[[#This Row],[Código_Actividad]]="","",CONCATENATE(Tabla1[[#This Row],[POA]],".",Tabla1[[#This Row],[SRS]],".",Tabla1[[#This Row],[AREA]],".",Tabla1[[#This Row],[TIPO]]))</f>
        <v/>
      </c>
      <c r="C881" s="131" t="str">
        <f>IF(Tabla1[[#This Row],[Código_Actividad]]="","",'[1]Formulario PPGR1'!#REF!)</f>
        <v/>
      </c>
      <c r="D881" s="131" t="str">
        <f>IF(Tabla1[[#This Row],[Código_Actividad]]="","",'[1]Formulario PPGR1'!#REF!)</f>
        <v/>
      </c>
      <c r="E881" s="131" t="str">
        <f>IF(Tabla1[[#This Row],[Código_Actividad]]="","",'[1]Formulario PPGR1'!#REF!)</f>
        <v/>
      </c>
      <c r="F881" s="131" t="str">
        <f>IF(Tabla1[[#This Row],[Código_Actividad]]="","",'[1]Formulario PPGR1'!#REF!)</f>
        <v/>
      </c>
      <c r="G881" s="132"/>
      <c r="H881" s="133" t="str">
        <f>IFERROR(VLOOKUP(Tabla1[[#This Row],[Código_Actividad]],'[1]Formulario PPGR2'!$H$8:$I$1048576,2,FALSE),"")</f>
        <v/>
      </c>
      <c r="I881" s="134" t="str">
        <f>IFERROR(VLOOKUP(Tabla1[[#This Row],[Código_Actividad]],[1]!Tabla2[[Código]:[Total de Acciones ]],15,FALSE),"")</f>
        <v/>
      </c>
      <c r="J881" s="131"/>
      <c r="K881" s="131" t="s">
        <v>758</v>
      </c>
      <c r="L881" s="133"/>
      <c r="M881" s="135" t="str">
        <f>IFERROR(VLOOKUP($L881,[6]Insumos!$C$2:$F$517,2,FALSE),"")</f>
        <v/>
      </c>
      <c r="N881" s="142"/>
      <c r="O881" s="137" t="str">
        <f>IFERROR(VLOOKUP($L881,[6]Insumos!$C$2:$F$517,3,FALSE),"")</f>
        <v/>
      </c>
      <c r="P881" s="138" t="e">
        <f>+Tabla1[[#This Row],[Precio Unitario]]*Tabla1[[#This Row],[Cantidad de Insumos]]</f>
        <v>#VALUE!</v>
      </c>
      <c r="Q881" s="137" t="str">
        <f>IFERROR(VLOOKUP($L881,[6]Insumos!$C$2:$F$517,4,FALSE),"")</f>
        <v/>
      </c>
      <c r="R881" s="135"/>
    </row>
    <row r="882" spans="2:18" x14ac:dyDescent="0.25">
      <c r="B882" s="131" t="str">
        <f>IF(Tabla1[[#This Row],[Código_Actividad]]="","",CONCATENATE(Tabla1[[#This Row],[POA]],".",Tabla1[[#This Row],[SRS]],".",Tabla1[[#This Row],[AREA]],".",Tabla1[[#This Row],[TIPO]]))</f>
        <v/>
      </c>
      <c r="C882" s="131" t="str">
        <f>IF(Tabla1[[#This Row],[Código_Actividad]]="","",'[1]Formulario PPGR1'!#REF!)</f>
        <v/>
      </c>
      <c r="D882" s="131" t="str">
        <f>IF(Tabla1[[#This Row],[Código_Actividad]]="","",'[1]Formulario PPGR1'!#REF!)</f>
        <v/>
      </c>
      <c r="E882" s="131" t="str">
        <f>IF(Tabla1[[#This Row],[Código_Actividad]]="","",'[1]Formulario PPGR1'!#REF!)</f>
        <v/>
      </c>
      <c r="F882" s="131" t="str">
        <f>IF(Tabla1[[#This Row],[Código_Actividad]]="","",'[1]Formulario PPGR1'!#REF!)</f>
        <v/>
      </c>
      <c r="G882" s="132"/>
      <c r="H882" s="133" t="str">
        <f>IFERROR(VLOOKUP(Tabla1[[#This Row],[Código_Actividad]],'[1]Formulario PPGR2'!$H$8:$I$1048576,2,FALSE),"")</f>
        <v/>
      </c>
      <c r="I882" s="134" t="str">
        <f>IFERROR(VLOOKUP(Tabla1[[#This Row],[Código_Actividad]],[1]!Tabla2[[Código]:[Total de Acciones ]],15,FALSE),"")</f>
        <v/>
      </c>
      <c r="J882" s="131"/>
      <c r="K882" s="131" t="s">
        <v>760</v>
      </c>
      <c r="L882" s="133"/>
      <c r="M882" s="135" t="str">
        <f>IFERROR(VLOOKUP($L882,[6]Insumos!$C$2:$F$517,2,FALSE),"")</f>
        <v/>
      </c>
      <c r="N882" s="142"/>
      <c r="O882" s="137" t="str">
        <f>IFERROR(VLOOKUP($L882,[6]Insumos!$C$2:$F$517,3,FALSE),"")</f>
        <v/>
      </c>
      <c r="P882" s="138" t="e">
        <f>+Tabla1[[#This Row],[Precio Unitario]]*Tabla1[[#This Row],[Cantidad de Insumos]]</f>
        <v>#VALUE!</v>
      </c>
      <c r="Q882" s="137" t="str">
        <f>IFERROR(VLOOKUP($L882,[6]Insumos!$C$2:$F$517,4,FALSE),"")</f>
        <v/>
      </c>
      <c r="R882" s="135"/>
    </row>
    <row r="883" spans="2:18" x14ac:dyDescent="0.25">
      <c r="B883" s="131" t="str">
        <f>IF(Tabla1[[#This Row],[Código_Actividad]]="","",CONCATENATE(Tabla1[[#This Row],[POA]],".",Tabla1[[#This Row],[SRS]],".",Tabla1[[#This Row],[AREA]],".",Tabla1[[#This Row],[TIPO]]))</f>
        <v/>
      </c>
      <c r="C883" s="131" t="str">
        <f>IF(Tabla1[[#This Row],[Código_Actividad]]="","",'[1]Formulario PPGR1'!#REF!)</f>
        <v/>
      </c>
      <c r="D883" s="131" t="str">
        <f>IF(Tabla1[[#This Row],[Código_Actividad]]="","",'[1]Formulario PPGR1'!#REF!)</f>
        <v/>
      </c>
      <c r="E883" s="131" t="str">
        <f>IF(Tabla1[[#This Row],[Código_Actividad]]="","",'[1]Formulario PPGR1'!#REF!)</f>
        <v/>
      </c>
      <c r="F883" s="131" t="str">
        <f>IF(Tabla1[[#This Row],[Código_Actividad]]="","",'[1]Formulario PPGR1'!#REF!)</f>
        <v/>
      </c>
      <c r="G883" s="132"/>
      <c r="H883" s="133" t="str">
        <f>IFERROR(VLOOKUP(Tabla1[[#This Row],[Código_Actividad]],'[1]Formulario PPGR2'!$H$8:$I$1048576,2,FALSE),"")</f>
        <v/>
      </c>
      <c r="I883" s="134" t="str">
        <f>IFERROR(VLOOKUP(Tabla1[[#This Row],[Código_Actividad]],[1]!Tabla2[[Código]:[Total de Acciones ]],15,FALSE),"")</f>
        <v/>
      </c>
      <c r="J883" s="131"/>
      <c r="K883" s="131" t="s">
        <v>760</v>
      </c>
      <c r="L883" s="133"/>
      <c r="M883" s="135" t="str">
        <f>IFERROR(VLOOKUP($L883,[6]Insumos!$C$2:$F$517,2,FALSE),"")</f>
        <v/>
      </c>
      <c r="N883" s="142"/>
      <c r="O883" s="137" t="str">
        <f>IFERROR(VLOOKUP($L883,[6]Insumos!$C$2:$F$517,3,FALSE),"")</f>
        <v/>
      </c>
      <c r="P883" s="138" t="e">
        <f>+Tabla1[[#This Row],[Precio Unitario]]*Tabla1[[#This Row],[Cantidad de Insumos]]</f>
        <v>#VALUE!</v>
      </c>
      <c r="Q883" s="137" t="str">
        <f>IFERROR(VLOOKUP($L883,[6]Insumos!$C$2:$F$517,4,FALSE),"")</f>
        <v/>
      </c>
      <c r="R883" s="135"/>
    </row>
    <row r="884" spans="2:18" x14ac:dyDescent="0.25">
      <c r="B884" s="131" t="str">
        <f>IF(Tabla1[[#This Row],[Código_Actividad]]="","",CONCATENATE(Tabla1[[#This Row],[POA]],".",Tabla1[[#This Row],[SRS]],".",Tabla1[[#This Row],[AREA]],".",Tabla1[[#This Row],[TIPO]]))</f>
        <v/>
      </c>
      <c r="C884" s="131" t="str">
        <f>IF(Tabla1[[#This Row],[Código_Actividad]]="","",'[1]Formulario PPGR1'!#REF!)</f>
        <v/>
      </c>
      <c r="D884" s="131" t="str">
        <f>IF(Tabla1[[#This Row],[Código_Actividad]]="","",'[1]Formulario PPGR1'!#REF!)</f>
        <v/>
      </c>
      <c r="E884" s="131" t="str">
        <f>IF(Tabla1[[#This Row],[Código_Actividad]]="","",'[1]Formulario PPGR1'!#REF!)</f>
        <v/>
      </c>
      <c r="F884" s="131" t="str">
        <f>IF(Tabla1[[#This Row],[Código_Actividad]]="","",'[1]Formulario PPGR1'!#REF!)</f>
        <v/>
      </c>
      <c r="G884" s="132"/>
      <c r="H884" s="133" t="str">
        <f>IFERROR(VLOOKUP(Tabla1[[#This Row],[Código_Actividad]],'[1]Formulario PPGR2'!$H$8:$I$1048576,2,FALSE),"")</f>
        <v/>
      </c>
      <c r="I884" s="134" t="str">
        <f>IFERROR(VLOOKUP(Tabla1[[#This Row],[Código_Actividad]],[1]!Tabla2[[Código]:[Total de Acciones ]],15,FALSE),"")</f>
        <v/>
      </c>
      <c r="J884" s="131"/>
      <c r="K884" s="131" t="s">
        <v>763</v>
      </c>
      <c r="L884" s="133"/>
      <c r="M884" s="135" t="str">
        <f>IFERROR(VLOOKUP($L884,[6]Insumos!$C$2:$F$517,2,FALSE),"")</f>
        <v/>
      </c>
      <c r="N884" s="142"/>
      <c r="O884" s="137" t="str">
        <f>IFERROR(VLOOKUP($L884,[6]Insumos!$C$2:$F$517,3,FALSE),"")</f>
        <v/>
      </c>
      <c r="P884" s="138" t="e">
        <f>+Tabla1[[#This Row],[Precio Unitario]]*Tabla1[[#This Row],[Cantidad de Insumos]]</f>
        <v>#VALUE!</v>
      </c>
      <c r="Q884" s="137" t="str">
        <f>IFERROR(VLOOKUP($L884,[6]Insumos!$C$2:$F$517,4,FALSE),"")</f>
        <v/>
      </c>
      <c r="R884" s="135"/>
    </row>
    <row r="885" spans="2:18" x14ac:dyDescent="0.25">
      <c r="B885" s="131" t="str">
        <f>IF(Tabla1[[#This Row],[Código_Actividad]]="","",CONCATENATE(Tabla1[[#This Row],[POA]],".",Tabla1[[#This Row],[SRS]],".",Tabla1[[#This Row],[AREA]],".",Tabla1[[#This Row],[TIPO]]))</f>
        <v/>
      </c>
      <c r="C885" s="131" t="str">
        <f>IF(Tabla1[[#This Row],[Código_Actividad]]="","",'[1]Formulario PPGR1'!#REF!)</f>
        <v/>
      </c>
      <c r="D885" s="131" t="str">
        <f>IF(Tabla1[[#This Row],[Código_Actividad]]="","",'[1]Formulario PPGR1'!#REF!)</f>
        <v/>
      </c>
      <c r="E885" s="131" t="str">
        <f>IF(Tabla1[[#This Row],[Código_Actividad]]="","",'[1]Formulario PPGR1'!#REF!)</f>
        <v/>
      </c>
      <c r="F885" s="131" t="str">
        <f>IF(Tabla1[[#This Row],[Código_Actividad]]="","",'[1]Formulario PPGR1'!#REF!)</f>
        <v/>
      </c>
      <c r="G885" s="132"/>
      <c r="H885" s="133" t="str">
        <f>IFERROR(VLOOKUP(Tabla1[[#This Row],[Código_Actividad]],'[1]Formulario PPGR2'!$H$8:$I$1048576,2,FALSE),"")</f>
        <v/>
      </c>
      <c r="I885" s="134" t="str">
        <f>IFERROR(VLOOKUP(Tabla1[[#This Row],[Código_Actividad]],[1]!Tabla2[[Código]:[Total de Acciones ]],15,FALSE),"")</f>
        <v/>
      </c>
      <c r="J885" s="131"/>
      <c r="K885" s="131" t="s">
        <v>762</v>
      </c>
      <c r="L885" s="133"/>
      <c r="M885" s="135" t="str">
        <f>IFERROR(VLOOKUP($L885,[6]Insumos!$C$2:$F$517,2,FALSE),"")</f>
        <v/>
      </c>
      <c r="N885" s="142"/>
      <c r="O885" s="137" t="str">
        <f>IFERROR(VLOOKUP($L885,[6]Insumos!$C$2:$F$517,3,FALSE),"")</f>
        <v/>
      </c>
      <c r="P885" s="138" t="e">
        <f>+Tabla1[[#This Row],[Precio Unitario]]*Tabla1[[#This Row],[Cantidad de Insumos]]</f>
        <v>#VALUE!</v>
      </c>
      <c r="Q885" s="137" t="str">
        <f>IFERROR(VLOOKUP($L885,[6]Insumos!$C$2:$F$517,4,FALSE),"")</f>
        <v/>
      </c>
      <c r="R885" s="135"/>
    </row>
    <row r="886" spans="2:18" x14ac:dyDescent="0.25">
      <c r="B886" s="131" t="str">
        <f>IF(Tabla1[[#This Row],[Código_Actividad]]="","",CONCATENATE(Tabla1[[#This Row],[POA]],".",Tabla1[[#This Row],[SRS]],".",Tabla1[[#This Row],[AREA]],".",Tabla1[[#This Row],[TIPO]]))</f>
        <v/>
      </c>
      <c r="C886" s="131" t="str">
        <f>IF(Tabla1[[#This Row],[Código_Actividad]]="","",'[1]Formulario PPGR1'!#REF!)</f>
        <v/>
      </c>
      <c r="D886" s="131" t="str">
        <f>IF(Tabla1[[#This Row],[Código_Actividad]]="","",'[1]Formulario PPGR1'!#REF!)</f>
        <v/>
      </c>
      <c r="E886" s="131" t="str">
        <f>IF(Tabla1[[#This Row],[Código_Actividad]]="","",'[1]Formulario PPGR1'!#REF!)</f>
        <v/>
      </c>
      <c r="F886" s="131" t="str">
        <f>IF(Tabla1[[#This Row],[Código_Actividad]]="","",'[1]Formulario PPGR1'!#REF!)</f>
        <v/>
      </c>
      <c r="G886" s="132"/>
      <c r="H886" s="133" t="str">
        <f>IFERROR(VLOOKUP(Tabla1[[#This Row],[Código_Actividad]],'[1]Formulario PPGR2'!$H$8:$I$1048576,2,FALSE),"")</f>
        <v/>
      </c>
      <c r="I886" s="134" t="str">
        <f>IFERROR(VLOOKUP(Tabla1[[#This Row],[Código_Actividad]],[1]!Tabla2[[Código]:[Total de Acciones ]],15,FALSE),"")</f>
        <v/>
      </c>
      <c r="J886" s="131"/>
      <c r="K886" s="131" t="s">
        <v>762</v>
      </c>
      <c r="L886" s="133"/>
      <c r="M886" s="135" t="str">
        <f>IFERROR(VLOOKUP($L886,[6]Insumos!$C$2:$F$517,2,FALSE),"")</f>
        <v/>
      </c>
      <c r="N886" s="142"/>
      <c r="O886" s="137" t="str">
        <f>IFERROR(VLOOKUP($L886,[6]Insumos!$C$2:$F$517,3,FALSE),"")</f>
        <v/>
      </c>
      <c r="P886" s="138" t="e">
        <f>+Tabla1[[#This Row],[Precio Unitario]]*Tabla1[[#This Row],[Cantidad de Insumos]]</f>
        <v>#VALUE!</v>
      </c>
      <c r="Q886" s="137" t="str">
        <f>IFERROR(VLOOKUP($L886,[6]Insumos!$C$2:$F$517,4,FALSE),"")</f>
        <v/>
      </c>
      <c r="R886" s="135"/>
    </row>
    <row r="887" spans="2:18" x14ac:dyDescent="0.25">
      <c r="B887" s="131" t="str">
        <f>IF(Tabla1[[#This Row],[Código_Actividad]]="","",CONCATENATE(Tabla1[[#This Row],[POA]],".",Tabla1[[#This Row],[SRS]],".",Tabla1[[#This Row],[AREA]],".",Tabla1[[#This Row],[TIPO]]))</f>
        <v/>
      </c>
      <c r="C887" s="131" t="str">
        <f>IF(Tabla1[[#This Row],[Código_Actividad]]="","",'[1]Formulario PPGR1'!#REF!)</f>
        <v/>
      </c>
      <c r="D887" s="131" t="str">
        <f>IF(Tabla1[[#This Row],[Código_Actividad]]="","",'[1]Formulario PPGR1'!#REF!)</f>
        <v/>
      </c>
      <c r="E887" s="131" t="str">
        <f>IF(Tabla1[[#This Row],[Código_Actividad]]="","",'[1]Formulario PPGR1'!#REF!)</f>
        <v/>
      </c>
      <c r="F887" s="131" t="str">
        <f>IF(Tabla1[[#This Row],[Código_Actividad]]="","",'[1]Formulario PPGR1'!#REF!)</f>
        <v/>
      </c>
      <c r="G887" s="132"/>
      <c r="H887" s="133" t="str">
        <f>IFERROR(VLOOKUP(Tabla1[[#This Row],[Código_Actividad]],'[1]Formulario PPGR2'!$H$8:$I$1048576,2,FALSE),"")</f>
        <v/>
      </c>
      <c r="I887" s="134" t="str">
        <f>IFERROR(VLOOKUP(Tabla1[[#This Row],[Código_Actividad]],[1]!Tabla2[[Código]:[Total de Acciones ]],15,FALSE),"")</f>
        <v/>
      </c>
      <c r="J887" s="131"/>
      <c r="K887" s="131" t="s">
        <v>762</v>
      </c>
      <c r="L887" s="133"/>
      <c r="M887" s="135" t="str">
        <f>IFERROR(VLOOKUP($L887,[6]Insumos!$C$2:$F$517,2,FALSE),"")</f>
        <v/>
      </c>
      <c r="N887" s="142"/>
      <c r="O887" s="137" t="str">
        <f>IFERROR(VLOOKUP($L887,[6]Insumos!$C$2:$F$517,3,FALSE),"")</f>
        <v/>
      </c>
      <c r="P887" s="138" t="e">
        <f>+Tabla1[[#This Row],[Precio Unitario]]*Tabla1[[#This Row],[Cantidad de Insumos]]</f>
        <v>#VALUE!</v>
      </c>
      <c r="Q887" s="137" t="str">
        <f>IFERROR(VLOOKUP($L887,[6]Insumos!$C$2:$F$517,4,FALSE),"")</f>
        <v/>
      </c>
      <c r="R887" s="135"/>
    </row>
    <row r="888" spans="2:18" x14ac:dyDescent="0.25">
      <c r="B888" s="131" t="str">
        <f>IF(Tabla1[[#This Row],[Código_Actividad]]="","",CONCATENATE(Tabla1[[#This Row],[POA]],".",Tabla1[[#This Row],[SRS]],".",Tabla1[[#This Row],[AREA]],".",Tabla1[[#This Row],[TIPO]]))</f>
        <v/>
      </c>
      <c r="C888" s="131" t="str">
        <f>IF(Tabla1[[#This Row],[Código_Actividad]]="","",'[1]Formulario PPGR1'!#REF!)</f>
        <v/>
      </c>
      <c r="D888" s="131" t="str">
        <f>IF(Tabla1[[#This Row],[Código_Actividad]]="","",'[1]Formulario PPGR1'!#REF!)</f>
        <v/>
      </c>
      <c r="E888" s="131" t="str">
        <f>IF(Tabla1[[#This Row],[Código_Actividad]]="","",'[1]Formulario PPGR1'!#REF!)</f>
        <v/>
      </c>
      <c r="F888" s="131" t="str">
        <f>IF(Tabla1[[#This Row],[Código_Actividad]]="","",'[1]Formulario PPGR1'!#REF!)</f>
        <v/>
      </c>
      <c r="G888" s="132"/>
      <c r="H888" s="133" t="str">
        <f>IFERROR(VLOOKUP(Tabla1[[#This Row],[Código_Actividad]],'[1]Formulario PPGR2'!$H$8:$I$1048576,2,FALSE),"")</f>
        <v/>
      </c>
      <c r="I888" s="134" t="str">
        <f>IFERROR(VLOOKUP(Tabla1[[#This Row],[Código_Actividad]],[1]!Tabla2[[Código]:[Total de Acciones ]],15,FALSE),"")</f>
        <v/>
      </c>
      <c r="J888" s="131"/>
      <c r="K888" s="131" t="s">
        <v>761</v>
      </c>
      <c r="L888" s="133"/>
      <c r="M888" s="135" t="str">
        <f>IFERROR(VLOOKUP($L888,[6]Insumos!$C$2:$F$517,2,FALSE),"")</f>
        <v/>
      </c>
      <c r="N888" s="142"/>
      <c r="O888" s="137" t="str">
        <f>IFERROR(VLOOKUP($L888,[6]Insumos!$C$2:$F$517,3,FALSE),"")</f>
        <v/>
      </c>
      <c r="P888" s="138" t="e">
        <f>+Tabla1[[#This Row],[Precio Unitario]]*Tabla1[[#This Row],[Cantidad de Insumos]]</f>
        <v>#VALUE!</v>
      </c>
      <c r="Q888" s="137" t="str">
        <f>IFERROR(VLOOKUP($L888,[6]Insumos!$C$2:$F$517,4,FALSE),"")</f>
        <v/>
      </c>
      <c r="R888" s="135"/>
    </row>
    <row r="889" spans="2:18" x14ac:dyDescent="0.25">
      <c r="B889" s="131" t="str">
        <f>IF(Tabla1[[#This Row],[Código_Actividad]]="","",CONCATENATE(Tabla1[[#This Row],[POA]],".",Tabla1[[#This Row],[SRS]],".",Tabla1[[#This Row],[AREA]],".",Tabla1[[#This Row],[TIPO]]))</f>
        <v/>
      </c>
      <c r="C889" s="131" t="str">
        <f>IF(Tabla1[[#This Row],[Código_Actividad]]="","",'[1]Formulario PPGR1'!#REF!)</f>
        <v/>
      </c>
      <c r="D889" s="131" t="str">
        <f>IF(Tabla1[[#This Row],[Código_Actividad]]="","",'[1]Formulario PPGR1'!#REF!)</f>
        <v/>
      </c>
      <c r="E889" s="131" t="str">
        <f>IF(Tabla1[[#This Row],[Código_Actividad]]="","",'[1]Formulario PPGR1'!#REF!)</f>
        <v/>
      </c>
      <c r="F889" s="131" t="str">
        <f>IF(Tabla1[[#This Row],[Código_Actividad]]="","",'[1]Formulario PPGR1'!#REF!)</f>
        <v/>
      </c>
      <c r="G889" s="132"/>
      <c r="H889" s="133" t="str">
        <f>IFERROR(VLOOKUP(Tabla1[[#This Row],[Código_Actividad]],'[1]Formulario PPGR2'!$H$8:$I$1048576,2,FALSE),"")</f>
        <v/>
      </c>
      <c r="I889" s="134" t="str">
        <f>IFERROR(VLOOKUP(Tabla1[[#This Row],[Código_Actividad]],[1]!Tabla2[[Código]:[Total de Acciones ]],15,FALSE),"")</f>
        <v/>
      </c>
      <c r="J889" s="131"/>
      <c r="K889" s="131" t="str">
        <f>IFERROR(VLOOKUP($J889,[9]LSIns!$B$5:$C$45,2,FALSE),"")</f>
        <v/>
      </c>
      <c r="L889" s="133"/>
      <c r="M889" s="135" t="str">
        <f>IFERROR(VLOOKUP($L889,[6]Insumos!$C$2:$F$517,2,FALSE),"")</f>
        <v/>
      </c>
      <c r="N889" s="142"/>
      <c r="O889" s="137" t="str">
        <f>IFERROR(VLOOKUP($L889,[6]Insumos!$C$2:$F$517,3,FALSE),"")</f>
        <v/>
      </c>
      <c r="P889" s="138" t="e">
        <f>+Tabla1[[#This Row],[Precio Unitario]]*Tabla1[[#This Row],[Cantidad de Insumos]]</f>
        <v>#VALUE!</v>
      </c>
      <c r="Q889" s="137" t="str">
        <f>IFERROR(VLOOKUP($L889,[6]Insumos!$C$2:$F$517,4,FALSE),"")</f>
        <v/>
      </c>
      <c r="R889" s="135"/>
    </row>
    <row r="890" spans="2:18" x14ac:dyDescent="0.25">
      <c r="B890" s="131" t="str">
        <f>IF(Tabla1[[#This Row],[Código_Actividad]]="","",CONCATENATE(Tabla1[[#This Row],[POA]],".",Tabla1[[#This Row],[SRS]],".",Tabla1[[#This Row],[AREA]],".",Tabla1[[#This Row],[TIPO]]))</f>
        <v/>
      </c>
      <c r="C890" s="131" t="str">
        <f>IF(Tabla1[[#This Row],[Código_Actividad]]="","",'[1]Formulario PPGR1'!#REF!)</f>
        <v/>
      </c>
      <c r="D890" s="131" t="str">
        <f>IF(Tabla1[[#This Row],[Código_Actividad]]="","",'[1]Formulario PPGR1'!#REF!)</f>
        <v/>
      </c>
      <c r="E890" s="131" t="str">
        <f>IF(Tabla1[[#This Row],[Código_Actividad]]="","",'[1]Formulario PPGR1'!#REF!)</f>
        <v/>
      </c>
      <c r="F890" s="131" t="str">
        <f>IF(Tabla1[[#This Row],[Código_Actividad]]="","",'[1]Formulario PPGR1'!#REF!)</f>
        <v/>
      </c>
      <c r="G890" s="132"/>
      <c r="H890" s="133" t="str">
        <f>IFERROR(VLOOKUP(Tabla1[[#This Row],[Código_Actividad]],'[1]Formulario PPGR2'!$H$8:$I$1048576,2,FALSE),"")</f>
        <v/>
      </c>
      <c r="I890" s="134" t="str">
        <f>IFERROR(VLOOKUP(Tabla1[[#This Row],[Código_Actividad]],[1]!Tabla2[[Código]:[Total de Acciones ]],15,FALSE),"")</f>
        <v/>
      </c>
      <c r="J890" s="131"/>
      <c r="K890" s="131" t="s">
        <v>757</v>
      </c>
      <c r="L890" s="133"/>
      <c r="M890" s="135" t="str">
        <f>IFERROR(VLOOKUP($L890,[6]Insumos!$C$2:$F$517,2,FALSE),"")</f>
        <v/>
      </c>
      <c r="N890" s="142"/>
      <c r="O890" s="137" t="str">
        <f>IFERROR(VLOOKUP($L890,[6]Insumos!$C$2:$F$517,3,FALSE),"")</f>
        <v/>
      </c>
      <c r="P890" s="138" t="e">
        <f>+Tabla1[[#This Row],[Precio Unitario]]*Tabla1[[#This Row],[Cantidad de Insumos]]</f>
        <v>#VALUE!</v>
      </c>
      <c r="Q890" s="137" t="str">
        <f>IFERROR(VLOOKUP($L890,[6]Insumos!$C$2:$F$517,4,FALSE),"")</f>
        <v/>
      </c>
      <c r="R890" s="135"/>
    </row>
    <row r="891" spans="2:18" x14ac:dyDescent="0.25">
      <c r="B891" s="131" t="str">
        <f>IF(Tabla1[[#This Row],[Código_Actividad]]="","",CONCATENATE(Tabla1[[#This Row],[POA]],".",Tabla1[[#This Row],[SRS]],".",Tabla1[[#This Row],[AREA]],".",Tabla1[[#This Row],[TIPO]]))</f>
        <v/>
      </c>
      <c r="C891" s="131" t="str">
        <f>IF(Tabla1[[#This Row],[Código_Actividad]]="","",'[1]Formulario PPGR1'!#REF!)</f>
        <v/>
      </c>
      <c r="D891" s="131" t="str">
        <f>IF(Tabla1[[#This Row],[Código_Actividad]]="","",'[1]Formulario PPGR1'!#REF!)</f>
        <v/>
      </c>
      <c r="E891" s="131" t="str">
        <f>IF(Tabla1[[#This Row],[Código_Actividad]]="","",'[1]Formulario PPGR1'!#REF!)</f>
        <v/>
      </c>
      <c r="F891" s="131" t="str">
        <f>IF(Tabla1[[#This Row],[Código_Actividad]]="","",'[1]Formulario PPGR1'!#REF!)</f>
        <v/>
      </c>
      <c r="G891" s="132"/>
      <c r="H891" s="133" t="str">
        <f>IFERROR(VLOOKUP(Tabla1[[#This Row],[Código_Actividad]],'[1]Formulario PPGR2'!$H$8:$I$1048576,2,FALSE),"")</f>
        <v/>
      </c>
      <c r="I891" s="134" t="str">
        <f>IFERROR(VLOOKUP(Tabla1[[#This Row],[Código_Actividad]],[1]!Tabla2[[Código]:[Total de Acciones ]],15,FALSE),"")</f>
        <v/>
      </c>
      <c r="J891" s="131"/>
      <c r="K891" s="131" t="s">
        <v>757</v>
      </c>
      <c r="L891" s="133"/>
      <c r="M891" s="135" t="str">
        <f>IFERROR(VLOOKUP($L891,[6]Insumos!$C$2:$F$517,2,FALSE),"")</f>
        <v/>
      </c>
      <c r="N891" s="142"/>
      <c r="O891" s="137" t="str">
        <f>IFERROR(VLOOKUP($L891,[6]Insumos!$C$2:$F$517,3,FALSE),"")</f>
        <v/>
      </c>
      <c r="P891" s="138" t="e">
        <f>+Tabla1[[#This Row],[Precio Unitario]]*Tabla1[[#This Row],[Cantidad de Insumos]]</f>
        <v>#VALUE!</v>
      </c>
      <c r="Q891" s="137" t="str">
        <f>IFERROR(VLOOKUP($L891,[6]Insumos!$C$2:$F$517,4,FALSE),"")</f>
        <v/>
      </c>
      <c r="R891" s="135"/>
    </row>
    <row r="892" spans="2:18" x14ac:dyDescent="0.25">
      <c r="B892" s="131" t="str">
        <f>IF(Tabla1[[#This Row],[Código_Actividad]]="","",CONCATENATE(Tabla1[[#This Row],[POA]],".",Tabla1[[#This Row],[SRS]],".",Tabla1[[#This Row],[AREA]],".",Tabla1[[#This Row],[TIPO]]))</f>
        <v/>
      </c>
      <c r="C892" s="131" t="str">
        <f>IF(Tabla1[[#This Row],[Código_Actividad]]="","",'[1]Formulario PPGR1'!#REF!)</f>
        <v/>
      </c>
      <c r="D892" s="131" t="str">
        <f>IF(Tabla1[[#This Row],[Código_Actividad]]="","",'[1]Formulario PPGR1'!#REF!)</f>
        <v/>
      </c>
      <c r="E892" s="131" t="str">
        <f>IF(Tabla1[[#This Row],[Código_Actividad]]="","",'[1]Formulario PPGR1'!#REF!)</f>
        <v/>
      </c>
      <c r="F892" s="131" t="str">
        <f>IF(Tabla1[[#This Row],[Código_Actividad]]="","",'[1]Formulario PPGR1'!#REF!)</f>
        <v/>
      </c>
      <c r="G892" s="132"/>
      <c r="H892" s="133" t="str">
        <f>IFERROR(VLOOKUP(Tabla1[[#This Row],[Código_Actividad]],'[1]Formulario PPGR2'!$H$8:$I$1048576,2,FALSE),"")</f>
        <v/>
      </c>
      <c r="I892" s="134" t="str">
        <f>IFERROR(VLOOKUP(Tabla1[[#This Row],[Código_Actividad]],[1]!Tabla2[[Código]:[Total de Acciones ]],15,FALSE),"")</f>
        <v/>
      </c>
      <c r="J892" s="131"/>
      <c r="K892" s="131" t="s">
        <v>759</v>
      </c>
      <c r="L892" s="133"/>
      <c r="M892" s="135" t="str">
        <f>IFERROR(VLOOKUP($L892,[6]Insumos!$C$2:$F$517,2,FALSE),"")</f>
        <v/>
      </c>
      <c r="N892" s="142"/>
      <c r="O892" s="137" t="str">
        <f>IFERROR(VLOOKUP($L892,[6]Insumos!$C$2:$F$517,3,FALSE),"")</f>
        <v/>
      </c>
      <c r="P892" s="138" t="e">
        <f>+Tabla1[[#This Row],[Precio Unitario]]*Tabla1[[#This Row],[Cantidad de Insumos]]</f>
        <v>#VALUE!</v>
      </c>
      <c r="Q892" s="137" t="str">
        <f>IFERROR(VLOOKUP($L892,[6]Insumos!$C$2:$F$517,4,FALSE),"")</f>
        <v/>
      </c>
      <c r="R892" s="135"/>
    </row>
    <row r="893" spans="2:18" x14ac:dyDescent="0.25">
      <c r="B893" s="131" t="str">
        <f>IF(Tabla1[[#This Row],[Código_Actividad]]="","",CONCATENATE(Tabla1[[#This Row],[POA]],".",Tabla1[[#This Row],[SRS]],".",Tabla1[[#This Row],[AREA]],".",Tabla1[[#This Row],[TIPO]]))</f>
        <v/>
      </c>
      <c r="C893" s="131" t="str">
        <f>IF(Tabla1[[#This Row],[Código_Actividad]]="","",'[1]Formulario PPGR1'!#REF!)</f>
        <v/>
      </c>
      <c r="D893" s="131" t="str">
        <f>IF(Tabla1[[#This Row],[Código_Actividad]]="","",'[1]Formulario PPGR1'!#REF!)</f>
        <v/>
      </c>
      <c r="E893" s="131" t="str">
        <f>IF(Tabla1[[#This Row],[Código_Actividad]]="","",'[1]Formulario PPGR1'!#REF!)</f>
        <v/>
      </c>
      <c r="F893" s="131" t="str">
        <f>IF(Tabla1[[#This Row],[Código_Actividad]]="","",'[1]Formulario PPGR1'!#REF!)</f>
        <v/>
      </c>
      <c r="G893" s="132"/>
      <c r="H893" s="133" t="str">
        <f>IFERROR(VLOOKUP(Tabla1[[#This Row],[Código_Actividad]],'[1]Formulario PPGR2'!$H$8:$I$1048576,2,FALSE),"")</f>
        <v/>
      </c>
      <c r="I893" s="134" t="str">
        <f>IFERROR(VLOOKUP(Tabla1[[#This Row],[Código_Actividad]],[1]!Tabla2[[Código]:[Total de Acciones ]],15,FALSE),"")</f>
        <v/>
      </c>
      <c r="J893" s="131"/>
      <c r="K893" s="131" t="s">
        <v>758</v>
      </c>
      <c r="L893" s="133"/>
      <c r="M893" s="135" t="str">
        <f>IFERROR(VLOOKUP($L893,[6]Insumos!$C$2:$F$517,2,FALSE),"")</f>
        <v/>
      </c>
      <c r="N893" s="142"/>
      <c r="O893" s="137" t="str">
        <f>IFERROR(VLOOKUP($L893,[6]Insumos!$C$2:$F$517,3,FALSE),"")</f>
        <v/>
      </c>
      <c r="P893" s="138" t="e">
        <f>+Tabla1[[#This Row],[Precio Unitario]]*Tabla1[[#This Row],[Cantidad de Insumos]]</f>
        <v>#VALUE!</v>
      </c>
      <c r="Q893" s="137" t="str">
        <f>IFERROR(VLOOKUP($L893,[6]Insumos!$C$2:$F$517,4,FALSE),"")</f>
        <v/>
      </c>
      <c r="R893" s="135"/>
    </row>
    <row r="894" spans="2:18" x14ac:dyDescent="0.25">
      <c r="B894" s="131" t="str">
        <f>IF(Tabla1[[#This Row],[Código_Actividad]]="","",CONCATENATE(Tabla1[[#This Row],[POA]],".",Tabla1[[#This Row],[SRS]],".",Tabla1[[#This Row],[AREA]],".",Tabla1[[#This Row],[TIPO]]))</f>
        <v/>
      </c>
      <c r="C894" s="131" t="str">
        <f>IF(Tabla1[[#This Row],[Código_Actividad]]="","",'[1]Formulario PPGR1'!#REF!)</f>
        <v/>
      </c>
      <c r="D894" s="131" t="str">
        <f>IF(Tabla1[[#This Row],[Código_Actividad]]="","",'[1]Formulario PPGR1'!#REF!)</f>
        <v/>
      </c>
      <c r="E894" s="131" t="str">
        <f>IF(Tabla1[[#This Row],[Código_Actividad]]="","",'[1]Formulario PPGR1'!#REF!)</f>
        <v/>
      </c>
      <c r="F894" s="131" t="str">
        <f>IF(Tabla1[[#This Row],[Código_Actividad]]="","",'[1]Formulario PPGR1'!#REF!)</f>
        <v/>
      </c>
      <c r="G894" s="132"/>
      <c r="H894" s="133" t="str">
        <f>IFERROR(VLOOKUP(Tabla1[[#This Row],[Código_Actividad]],'[1]Formulario PPGR2'!$H$8:$I$1048576,2,FALSE),"")</f>
        <v/>
      </c>
      <c r="I894" s="134" t="str">
        <f>IFERROR(VLOOKUP(Tabla1[[#This Row],[Código_Actividad]],[1]!Tabla2[[Código]:[Total de Acciones ]],15,FALSE),"")</f>
        <v/>
      </c>
      <c r="J894" s="131"/>
      <c r="K894" s="131" t="s">
        <v>760</v>
      </c>
      <c r="L894" s="133"/>
      <c r="M894" s="135" t="str">
        <f>IFERROR(VLOOKUP($L894,[6]Insumos!$C$2:$F$517,2,FALSE),"")</f>
        <v/>
      </c>
      <c r="N894" s="142"/>
      <c r="O894" s="137" t="str">
        <f>IFERROR(VLOOKUP($L894,[6]Insumos!$C$2:$F$517,3,FALSE),"")</f>
        <v/>
      </c>
      <c r="P894" s="138" t="e">
        <f>+Tabla1[[#This Row],[Precio Unitario]]*Tabla1[[#This Row],[Cantidad de Insumos]]</f>
        <v>#VALUE!</v>
      </c>
      <c r="Q894" s="137" t="str">
        <f>IFERROR(VLOOKUP($L894,[6]Insumos!$C$2:$F$517,4,FALSE),"")</f>
        <v/>
      </c>
      <c r="R894" s="135"/>
    </row>
    <row r="895" spans="2:18" x14ac:dyDescent="0.25">
      <c r="B895" s="131" t="str">
        <f>IF(Tabla1[[#This Row],[Código_Actividad]]="","",CONCATENATE(Tabla1[[#This Row],[POA]],".",Tabla1[[#This Row],[SRS]],".",Tabla1[[#This Row],[AREA]],".",Tabla1[[#This Row],[TIPO]]))</f>
        <v/>
      </c>
      <c r="C895" s="131" t="str">
        <f>IF(Tabla1[[#This Row],[Código_Actividad]]="","",'[1]Formulario PPGR1'!#REF!)</f>
        <v/>
      </c>
      <c r="D895" s="131" t="str">
        <f>IF(Tabla1[[#This Row],[Código_Actividad]]="","",'[1]Formulario PPGR1'!#REF!)</f>
        <v/>
      </c>
      <c r="E895" s="131" t="str">
        <f>IF(Tabla1[[#This Row],[Código_Actividad]]="","",'[1]Formulario PPGR1'!#REF!)</f>
        <v/>
      </c>
      <c r="F895" s="131" t="str">
        <f>IF(Tabla1[[#This Row],[Código_Actividad]]="","",'[1]Formulario PPGR1'!#REF!)</f>
        <v/>
      </c>
      <c r="G895" s="132"/>
      <c r="H895" s="133" t="str">
        <f>IFERROR(VLOOKUP(Tabla1[[#This Row],[Código_Actividad]],'[1]Formulario PPGR2'!$H$8:$I$1048576,2,FALSE),"")</f>
        <v/>
      </c>
      <c r="I895" s="134" t="str">
        <f>IFERROR(VLOOKUP(Tabla1[[#This Row],[Código_Actividad]],[1]!Tabla2[[Código]:[Total de Acciones ]],15,FALSE),"")</f>
        <v/>
      </c>
      <c r="J895" s="131"/>
      <c r="K895" s="131" t="s">
        <v>760</v>
      </c>
      <c r="L895" s="133"/>
      <c r="M895" s="135" t="str">
        <f>IFERROR(VLOOKUP($L895,[6]Insumos!$C$2:$F$517,2,FALSE),"")</f>
        <v/>
      </c>
      <c r="N895" s="142"/>
      <c r="O895" s="137" t="str">
        <f>IFERROR(VLOOKUP($L895,[6]Insumos!$C$2:$F$517,3,FALSE),"")</f>
        <v/>
      </c>
      <c r="P895" s="138" t="e">
        <f>+Tabla1[[#This Row],[Precio Unitario]]*Tabla1[[#This Row],[Cantidad de Insumos]]</f>
        <v>#VALUE!</v>
      </c>
      <c r="Q895" s="137" t="str">
        <f>IFERROR(VLOOKUP($L895,[6]Insumos!$C$2:$F$517,4,FALSE),"")</f>
        <v/>
      </c>
      <c r="R895" s="135"/>
    </row>
    <row r="896" spans="2:18" x14ac:dyDescent="0.25">
      <c r="B896" s="131" t="str">
        <f>IF(Tabla1[[#This Row],[Código_Actividad]]="","",CONCATENATE(Tabla1[[#This Row],[POA]],".",Tabla1[[#This Row],[SRS]],".",Tabla1[[#This Row],[AREA]],".",Tabla1[[#This Row],[TIPO]]))</f>
        <v/>
      </c>
      <c r="C896" s="131" t="str">
        <f>IF(Tabla1[[#This Row],[Código_Actividad]]="","",'[1]Formulario PPGR1'!#REF!)</f>
        <v/>
      </c>
      <c r="D896" s="131" t="str">
        <f>IF(Tabla1[[#This Row],[Código_Actividad]]="","",'[1]Formulario PPGR1'!#REF!)</f>
        <v/>
      </c>
      <c r="E896" s="131" t="str">
        <f>IF(Tabla1[[#This Row],[Código_Actividad]]="","",'[1]Formulario PPGR1'!#REF!)</f>
        <v/>
      </c>
      <c r="F896" s="131" t="str">
        <f>IF(Tabla1[[#This Row],[Código_Actividad]]="","",'[1]Formulario PPGR1'!#REF!)</f>
        <v/>
      </c>
      <c r="G896" s="132"/>
      <c r="H896" s="133" t="str">
        <f>IFERROR(VLOOKUP(Tabla1[[#This Row],[Código_Actividad]],'[1]Formulario PPGR2'!$H$8:$I$1048576,2,FALSE),"")</f>
        <v/>
      </c>
      <c r="I896" s="134" t="str">
        <f>IFERROR(VLOOKUP(Tabla1[[#This Row],[Código_Actividad]],[1]!Tabla2[[Código]:[Total de Acciones ]],15,FALSE),"")</f>
        <v/>
      </c>
      <c r="J896" s="131"/>
      <c r="K896" s="131" t="s">
        <v>763</v>
      </c>
      <c r="L896" s="133"/>
      <c r="M896" s="135" t="str">
        <f>IFERROR(VLOOKUP($L896,[6]Insumos!$C$2:$F$517,2,FALSE),"")</f>
        <v/>
      </c>
      <c r="N896" s="142"/>
      <c r="O896" s="137" t="str">
        <f>IFERROR(VLOOKUP($L896,[6]Insumos!$C$2:$F$517,3,FALSE),"")</f>
        <v/>
      </c>
      <c r="P896" s="138" t="e">
        <f>+Tabla1[[#This Row],[Precio Unitario]]*Tabla1[[#This Row],[Cantidad de Insumos]]</f>
        <v>#VALUE!</v>
      </c>
      <c r="Q896" s="137" t="str">
        <f>IFERROR(VLOOKUP($L896,[6]Insumos!$C$2:$F$517,4,FALSE),"")</f>
        <v/>
      </c>
      <c r="R896" s="135"/>
    </row>
    <row r="897" spans="2:18" x14ac:dyDescent="0.25">
      <c r="B897" s="131" t="str">
        <f>IF(Tabla1[[#This Row],[Código_Actividad]]="","",CONCATENATE(Tabla1[[#This Row],[POA]],".",Tabla1[[#This Row],[SRS]],".",Tabla1[[#This Row],[AREA]],".",Tabla1[[#This Row],[TIPO]]))</f>
        <v/>
      </c>
      <c r="C897" s="131" t="str">
        <f>IF(Tabla1[[#This Row],[Código_Actividad]]="","",'[1]Formulario PPGR1'!#REF!)</f>
        <v/>
      </c>
      <c r="D897" s="131" t="str">
        <f>IF(Tabla1[[#This Row],[Código_Actividad]]="","",'[1]Formulario PPGR1'!#REF!)</f>
        <v/>
      </c>
      <c r="E897" s="131" t="str">
        <f>IF(Tabla1[[#This Row],[Código_Actividad]]="","",'[1]Formulario PPGR1'!#REF!)</f>
        <v/>
      </c>
      <c r="F897" s="131" t="str">
        <f>IF(Tabla1[[#This Row],[Código_Actividad]]="","",'[1]Formulario PPGR1'!#REF!)</f>
        <v/>
      </c>
      <c r="G897" s="132"/>
      <c r="H897" s="133" t="str">
        <f>IFERROR(VLOOKUP(Tabla1[[#This Row],[Código_Actividad]],'[1]Formulario PPGR2'!$H$8:$I$1048576,2,FALSE),"")</f>
        <v/>
      </c>
      <c r="I897" s="134" t="str">
        <f>IFERROR(VLOOKUP(Tabla1[[#This Row],[Código_Actividad]],[1]!Tabla2[[Código]:[Total de Acciones ]],15,FALSE),"")</f>
        <v/>
      </c>
      <c r="J897" s="131"/>
      <c r="K897" s="131" t="s">
        <v>762</v>
      </c>
      <c r="L897" s="133"/>
      <c r="M897" s="135" t="str">
        <f>IFERROR(VLOOKUP($L897,[6]Insumos!$C$2:$F$517,2,FALSE),"")</f>
        <v/>
      </c>
      <c r="N897" s="142"/>
      <c r="O897" s="137" t="str">
        <f>IFERROR(VLOOKUP($L897,[6]Insumos!$C$2:$F$517,3,FALSE),"")</f>
        <v/>
      </c>
      <c r="P897" s="138" t="e">
        <f>+Tabla1[[#This Row],[Precio Unitario]]*Tabla1[[#This Row],[Cantidad de Insumos]]</f>
        <v>#VALUE!</v>
      </c>
      <c r="Q897" s="137" t="str">
        <f>IFERROR(VLOOKUP($L897,[6]Insumos!$C$2:$F$517,4,FALSE),"")</f>
        <v/>
      </c>
      <c r="R897" s="135"/>
    </row>
    <row r="898" spans="2:18" x14ac:dyDescent="0.25">
      <c r="B898" s="131" t="str">
        <f>IF(Tabla1[[#This Row],[Código_Actividad]]="","",CONCATENATE(Tabla1[[#This Row],[POA]],".",Tabla1[[#This Row],[SRS]],".",Tabla1[[#This Row],[AREA]],".",Tabla1[[#This Row],[TIPO]]))</f>
        <v/>
      </c>
      <c r="C898" s="131" t="str">
        <f>IF(Tabla1[[#This Row],[Código_Actividad]]="","",'[1]Formulario PPGR1'!#REF!)</f>
        <v/>
      </c>
      <c r="D898" s="131" t="str">
        <f>IF(Tabla1[[#This Row],[Código_Actividad]]="","",'[1]Formulario PPGR1'!#REF!)</f>
        <v/>
      </c>
      <c r="E898" s="131" t="str">
        <f>IF(Tabla1[[#This Row],[Código_Actividad]]="","",'[1]Formulario PPGR1'!#REF!)</f>
        <v/>
      </c>
      <c r="F898" s="131" t="str">
        <f>IF(Tabla1[[#This Row],[Código_Actividad]]="","",'[1]Formulario PPGR1'!#REF!)</f>
        <v/>
      </c>
      <c r="G898" s="132"/>
      <c r="H898" s="133" t="str">
        <f>IFERROR(VLOOKUP(Tabla1[[#This Row],[Código_Actividad]],'[1]Formulario PPGR2'!$H$8:$I$1048576,2,FALSE),"")</f>
        <v/>
      </c>
      <c r="I898" s="134" t="str">
        <f>IFERROR(VLOOKUP(Tabla1[[#This Row],[Código_Actividad]],[1]!Tabla2[[Código]:[Total de Acciones ]],15,FALSE),"")</f>
        <v/>
      </c>
      <c r="J898" s="131"/>
      <c r="K898" s="131" t="s">
        <v>762</v>
      </c>
      <c r="L898" s="133"/>
      <c r="M898" s="135" t="str">
        <f>IFERROR(VLOOKUP($L898,[6]Insumos!$C$2:$F$517,2,FALSE),"")</f>
        <v/>
      </c>
      <c r="N898" s="142"/>
      <c r="O898" s="137" t="str">
        <f>IFERROR(VLOOKUP($L898,[6]Insumos!$C$2:$F$517,3,FALSE),"")</f>
        <v/>
      </c>
      <c r="P898" s="138" t="e">
        <f>+Tabla1[[#This Row],[Precio Unitario]]*Tabla1[[#This Row],[Cantidad de Insumos]]</f>
        <v>#VALUE!</v>
      </c>
      <c r="Q898" s="137" t="str">
        <f>IFERROR(VLOOKUP($L898,[6]Insumos!$C$2:$F$517,4,FALSE),"")</f>
        <v/>
      </c>
      <c r="R898" s="135"/>
    </row>
    <row r="899" spans="2:18" x14ac:dyDescent="0.25">
      <c r="B899" s="131" t="str">
        <f>IF(Tabla1[[#This Row],[Código_Actividad]]="","",CONCATENATE(Tabla1[[#This Row],[POA]],".",Tabla1[[#This Row],[SRS]],".",Tabla1[[#This Row],[AREA]],".",Tabla1[[#This Row],[TIPO]]))</f>
        <v/>
      </c>
      <c r="C899" s="131" t="str">
        <f>IF(Tabla1[[#This Row],[Código_Actividad]]="","",'[1]Formulario PPGR1'!#REF!)</f>
        <v/>
      </c>
      <c r="D899" s="131" t="str">
        <f>IF(Tabla1[[#This Row],[Código_Actividad]]="","",'[1]Formulario PPGR1'!#REF!)</f>
        <v/>
      </c>
      <c r="E899" s="131" t="str">
        <f>IF(Tabla1[[#This Row],[Código_Actividad]]="","",'[1]Formulario PPGR1'!#REF!)</f>
        <v/>
      </c>
      <c r="F899" s="131" t="str">
        <f>IF(Tabla1[[#This Row],[Código_Actividad]]="","",'[1]Formulario PPGR1'!#REF!)</f>
        <v/>
      </c>
      <c r="G899" s="132"/>
      <c r="H899" s="133" t="str">
        <f>IFERROR(VLOOKUP(Tabla1[[#This Row],[Código_Actividad]],'[1]Formulario PPGR2'!$H$8:$I$1048576,2,FALSE),"")</f>
        <v/>
      </c>
      <c r="I899" s="134" t="str">
        <f>IFERROR(VLOOKUP(Tabla1[[#This Row],[Código_Actividad]],[1]!Tabla2[[Código]:[Total de Acciones ]],15,FALSE),"")</f>
        <v/>
      </c>
      <c r="J899" s="131"/>
      <c r="K899" s="131" t="s">
        <v>762</v>
      </c>
      <c r="L899" s="133"/>
      <c r="M899" s="135" t="str">
        <f>IFERROR(VLOOKUP($L899,[6]Insumos!$C$2:$F$517,2,FALSE),"")</f>
        <v/>
      </c>
      <c r="N899" s="142"/>
      <c r="O899" s="137" t="str">
        <f>IFERROR(VLOOKUP($L899,[6]Insumos!$C$2:$F$517,3,FALSE),"")</f>
        <v/>
      </c>
      <c r="P899" s="138" t="e">
        <f>+Tabla1[[#This Row],[Precio Unitario]]*Tabla1[[#This Row],[Cantidad de Insumos]]</f>
        <v>#VALUE!</v>
      </c>
      <c r="Q899" s="137" t="str">
        <f>IFERROR(VLOOKUP($L899,[6]Insumos!$C$2:$F$517,4,FALSE),"")</f>
        <v/>
      </c>
      <c r="R899" s="135"/>
    </row>
    <row r="900" spans="2:18" x14ac:dyDescent="0.25">
      <c r="B900" s="131" t="str">
        <f>IF(Tabla1[[#This Row],[Código_Actividad]]="","",CONCATENATE(Tabla1[[#This Row],[POA]],".",Tabla1[[#This Row],[SRS]],".",Tabla1[[#This Row],[AREA]],".",Tabla1[[#This Row],[TIPO]]))</f>
        <v/>
      </c>
      <c r="C900" s="131" t="str">
        <f>IF(Tabla1[[#This Row],[Código_Actividad]]="","",'[1]Formulario PPGR1'!#REF!)</f>
        <v/>
      </c>
      <c r="D900" s="131" t="str">
        <f>IF(Tabla1[[#This Row],[Código_Actividad]]="","",'[1]Formulario PPGR1'!#REF!)</f>
        <v/>
      </c>
      <c r="E900" s="131" t="str">
        <f>IF(Tabla1[[#This Row],[Código_Actividad]]="","",'[1]Formulario PPGR1'!#REF!)</f>
        <v/>
      </c>
      <c r="F900" s="131" t="str">
        <f>IF(Tabla1[[#This Row],[Código_Actividad]]="","",'[1]Formulario PPGR1'!#REF!)</f>
        <v/>
      </c>
      <c r="G900" s="132"/>
      <c r="H900" s="133" t="str">
        <f>IFERROR(VLOOKUP(Tabla1[[#This Row],[Código_Actividad]],'[1]Formulario PPGR2'!$H$8:$I$1048576,2,FALSE),"")</f>
        <v/>
      </c>
      <c r="I900" s="134" t="str">
        <f>IFERROR(VLOOKUP(Tabla1[[#This Row],[Código_Actividad]],[1]!Tabla2[[Código]:[Total de Acciones ]],15,FALSE),"")</f>
        <v/>
      </c>
      <c r="J900" s="131"/>
      <c r="K900" s="131" t="s">
        <v>761</v>
      </c>
      <c r="L900" s="133"/>
      <c r="M900" s="135" t="str">
        <f>IFERROR(VLOOKUP($L900,[6]Insumos!$C$2:$F$517,2,FALSE),"")</f>
        <v/>
      </c>
      <c r="N900" s="142"/>
      <c r="O900" s="137" t="str">
        <f>IFERROR(VLOOKUP($L900,[6]Insumos!$C$2:$F$517,3,FALSE),"")</f>
        <v/>
      </c>
      <c r="P900" s="138" t="e">
        <f>+Tabla1[[#This Row],[Precio Unitario]]*Tabla1[[#This Row],[Cantidad de Insumos]]</f>
        <v>#VALUE!</v>
      </c>
      <c r="Q900" s="137" t="str">
        <f>IFERROR(VLOOKUP($L900,[6]Insumos!$C$2:$F$517,4,FALSE),"")</f>
        <v/>
      </c>
      <c r="R900" s="135"/>
    </row>
    <row r="901" spans="2:18" x14ac:dyDescent="0.25">
      <c r="B901" s="131" t="str">
        <f>IF(Tabla1[[#This Row],[Código_Actividad]]="","",CONCATENATE(Tabla1[[#This Row],[POA]],".",Tabla1[[#This Row],[SRS]],".",Tabla1[[#This Row],[AREA]],".",Tabla1[[#This Row],[TIPO]]))</f>
        <v/>
      </c>
      <c r="C901" s="131" t="str">
        <f>IF(Tabla1[[#This Row],[Código_Actividad]]="","",'[1]Formulario PPGR1'!#REF!)</f>
        <v/>
      </c>
      <c r="D901" s="131" t="str">
        <f>IF(Tabla1[[#This Row],[Código_Actividad]]="","",'[1]Formulario PPGR1'!#REF!)</f>
        <v/>
      </c>
      <c r="E901" s="131" t="str">
        <f>IF(Tabla1[[#This Row],[Código_Actividad]]="","",'[1]Formulario PPGR1'!#REF!)</f>
        <v/>
      </c>
      <c r="F901" s="131" t="str">
        <f>IF(Tabla1[[#This Row],[Código_Actividad]]="","",'[1]Formulario PPGR1'!#REF!)</f>
        <v/>
      </c>
      <c r="G901" s="132"/>
      <c r="H901" s="133" t="str">
        <f>IFERROR(VLOOKUP(Tabla1[[#This Row],[Código_Actividad]],'[1]Formulario PPGR2'!$H$8:$I$1048576,2,FALSE),"")</f>
        <v/>
      </c>
      <c r="I901" s="134" t="str">
        <f>IFERROR(VLOOKUP(Tabla1[[#This Row],[Código_Actividad]],[1]!Tabla2[[Código]:[Total de Acciones ]],15,FALSE),"")</f>
        <v/>
      </c>
      <c r="J901" s="131"/>
      <c r="K901" s="131" t="str">
        <f>IFERROR(VLOOKUP($J901,[9]LSIns!$B$5:$C$45,2,FALSE),"")</f>
        <v/>
      </c>
      <c r="L901" s="133"/>
      <c r="M901" s="135" t="str">
        <f>IFERROR(VLOOKUP($L901,[6]Insumos!$C$2:$F$517,2,FALSE),"")</f>
        <v/>
      </c>
      <c r="N901" s="142"/>
      <c r="O901" s="137" t="str">
        <f>IFERROR(VLOOKUP($L901,[6]Insumos!$C$2:$F$517,3,FALSE),"")</f>
        <v/>
      </c>
      <c r="P901" s="138" t="e">
        <f>+Tabla1[[#This Row],[Precio Unitario]]*Tabla1[[#This Row],[Cantidad de Insumos]]</f>
        <v>#VALUE!</v>
      </c>
      <c r="Q901" s="137" t="str">
        <f>IFERROR(VLOOKUP($L901,[6]Insumos!$C$2:$F$517,4,FALSE),"")</f>
        <v/>
      </c>
      <c r="R901" s="135"/>
    </row>
    <row r="902" spans="2:18" x14ac:dyDescent="0.25">
      <c r="B902" s="131" t="str">
        <f>IF(Tabla1[[#This Row],[Código_Actividad]]="","",CONCATENATE(Tabla1[[#This Row],[POA]],".",Tabla1[[#This Row],[SRS]],".",Tabla1[[#This Row],[AREA]],".",Tabla1[[#This Row],[TIPO]]))</f>
        <v/>
      </c>
      <c r="C902" s="131" t="str">
        <f>IF(Tabla1[[#This Row],[Código_Actividad]]="","",'[1]Formulario PPGR1'!#REF!)</f>
        <v/>
      </c>
      <c r="D902" s="131" t="str">
        <f>IF(Tabla1[[#This Row],[Código_Actividad]]="","",'[1]Formulario PPGR1'!#REF!)</f>
        <v/>
      </c>
      <c r="E902" s="131" t="str">
        <f>IF(Tabla1[[#This Row],[Código_Actividad]]="","",'[1]Formulario PPGR1'!#REF!)</f>
        <v/>
      </c>
      <c r="F902" s="131" t="str">
        <f>IF(Tabla1[[#This Row],[Código_Actividad]]="","",'[1]Formulario PPGR1'!#REF!)</f>
        <v/>
      </c>
      <c r="G902" s="132"/>
      <c r="H902" s="133" t="str">
        <f>IFERROR(VLOOKUP(Tabla1[[#This Row],[Código_Actividad]],'[1]Formulario PPGR2'!$H$8:$I$1048576,2,FALSE),"")</f>
        <v/>
      </c>
      <c r="I902" s="134" t="str">
        <f>IFERROR(VLOOKUP(Tabla1[[#This Row],[Código_Actividad]],[1]!Tabla2[[Código]:[Total de Acciones ]],15,FALSE),"")</f>
        <v/>
      </c>
      <c r="J902" s="131"/>
      <c r="K902" s="131" t="s">
        <v>757</v>
      </c>
      <c r="L902" s="133"/>
      <c r="M902" s="135" t="str">
        <f>IFERROR(VLOOKUP($L902,[6]Insumos!$C$2:$F$517,2,FALSE),"")</f>
        <v/>
      </c>
      <c r="N902" s="142"/>
      <c r="O902" s="137" t="str">
        <f>IFERROR(VLOOKUP($L902,[6]Insumos!$C$2:$F$517,3,FALSE),"")</f>
        <v/>
      </c>
      <c r="P902" s="138" t="e">
        <f>+Tabla1[[#This Row],[Precio Unitario]]*Tabla1[[#This Row],[Cantidad de Insumos]]</f>
        <v>#VALUE!</v>
      </c>
      <c r="Q902" s="137" t="str">
        <f>IFERROR(VLOOKUP($L902,[6]Insumos!$C$2:$F$517,4,FALSE),"")</f>
        <v/>
      </c>
      <c r="R902" s="135"/>
    </row>
    <row r="903" spans="2:18" x14ac:dyDescent="0.25">
      <c r="B903" s="131" t="str">
        <f>IF(Tabla1[[#This Row],[Código_Actividad]]="","",CONCATENATE(Tabla1[[#This Row],[POA]],".",Tabla1[[#This Row],[SRS]],".",Tabla1[[#This Row],[AREA]],".",Tabla1[[#This Row],[TIPO]]))</f>
        <v/>
      </c>
      <c r="C903" s="131" t="str">
        <f>IF(Tabla1[[#This Row],[Código_Actividad]]="","",'[1]Formulario PPGR1'!#REF!)</f>
        <v/>
      </c>
      <c r="D903" s="131" t="str">
        <f>IF(Tabla1[[#This Row],[Código_Actividad]]="","",'[1]Formulario PPGR1'!#REF!)</f>
        <v/>
      </c>
      <c r="E903" s="131" t="str">
        <f>IF(Tabla1[[#This Row],[Código_Actividad]]="","",'[1]Formulario PPGR1'!#REF!)</f>
        <v/>
      </c>
      <c r="F903" s="131" t="str">
        <f>IF(Tabla1[[#This Row],[Código_Actividad]]="","",'[1]Formulario PPGR1'!#REF!)</f>
        <v/>
      </c>
      <c r="G903" s="132"/>
      <c r="H903" s="133" t="str">
        <f>IFERROR(VLOOKUP(Tabla1[[#This Row],[Código_Actividad]],'[1]Formulario PPGR2'!$H$8:$I$1048576,2,FALSE),"")</f>
        <v/>
      </c>
      <c r="I903" s="134" t="str">
        <f>IFERROR(VLOOKUP(Tabla1[[#This Row],[Código_Actividad]],[1]!Tabla2[[Código]:[Total de Acciones ]],15,FALSE),"")</f>
        <v/>
      </c>
      <c r="J903" s="131"/>
      <c r="K903" s="131" t="s">
        <v>757</v>
      </c>
      <c r="L903" s="133"/>
      <c r="M903" s="135" t="str">
        <f>IFERROR(VLOOKUP($L903,[6]Insumos!$C$2:$F$517,2,FALSE),"")</f>
        <v/>
      </c>
      <c r="N903" s="142"/>
      <c r="O903" s="137" t="str">
        <f>IFERROR(VLOOKUP($L903,[6]Insumos!$C$2:$F$517,3,FALSE),"")</f>
        <v/>
      </c>
      <c r="P903" s="138" t="e">
        <f>+Tabla1[[#This Row],[Precio Unitario]]*Tabla1[[#This Row],[Cantidad de Insumos]]</f>
        <v>#VALUE!</v>
      </c>
      <c r="Q903" s="137" t="str">
        <f>IFERROR(VLOOKUP($L903,[6]Insumos!$C$2:$F$517,4,FALSE),"")</f>
        <v/>
      </c>
      <c r="R903" s="135"/>
    </row>
    <row r="904" spans="2:18" x14ac:dyDescent="0.25">
      <c r="B904" s="131" t="str">
        <f>IF(Tabla1[[#This Row],[Código_Actividad]]="","",CONCATENATE(Tabla1[[#This Row],[POA]],".",Tabla1[[#This Row],[SRS]],".",Tabla1[[#This Row],[AREA]],".",Tabla1[[#This Row],[TIPO]]))</f>
        <v/>
      </c>
      <c r="C904" s="131" t="str">
        <f>IF(Tabla1[[#This Row],[Código_Actividad]]="","",'[1]Formulario PPGR1'!#REF!)</f>
        <v/>
      </c>
      <c r="D904" s="131" t="str">
        <f>IF(Tabla1[[#This Row],[Código_Actividad]]="","",'[1]Formulario PPGR1'!#REF!)</f>
        <v/>
      </c>
      <c r="E904" s="131" t="str">
        <f>IF(Tabla1[[#This Row],[Código_Actividad]]="","",'[1]Formulario PPGR1'!#REF!)</f>
        <v/>
      </c>
      <c r="F904" s="131" t="str">
        <f>IF(Tabla1[[#This Row],[Código_Actividad]]="","",'[1]Formulario PPGR1'!#REF!)</f>
        <v/>
      </c>
      <c r="G904" s="132"/>
      <c r="H904" s="133" t="str">
        <f>IFERROR(VLOOKUP(Tabla1[[#This Row],[Código_Actividad]],'[1]Formulario PPGR2'!$H$8:$I$1048576,2,FALSE),"")</f>
        <v/>
      </c>
      <c r="I904" s="134" t="str">
        <f>IFERROR(VLOOKUP(Tabla1[[#This Row],[Código_Actividad]],[1]!Tabla2[[Código]:[Total de Acciones ]],15,FALSE),"")</f>
        <v/>
      </c>
      <c r="J904" s="131"/>
      <c r="K904" s="131" t="s">
        <v>759</v>
      </c>
      <c r="L904" s="133"/>
      <c r="M904" s="135" t="str">
        <f>IFERROR(VLOOKUP($L904,[6]Insumos!$C$2:$F$517,2,FALSE),"")</f>
        <v/>
      </c>
      <c r="N904" s="142"/>
      <c r="O904" s="137" t="str">
        <f>IFERROR(VLOOKUP($L904,[6]Insumos!$C$2:$F$517,3,FALSE),"")</f>
        <v/>
      </c>
      <c r="P904" s="138" t="e">
        <f>+Tabla1[[#This Row],[Precio Unitario]]*Tabla1[[#This Row],[Cantidad de Insumos]]</f>
        <v>#VALUE!</v>
      </c>
      <c r="Q904" s="137" t="str">
        <f>IFERROR(VLOOKUP($L904,[6]Insumos!$C$2:$F$517,4,FALSE),"")</f>
        <v/>
      </c>
      <c r="R904" s="135"/>
    </row>
    <row r="905" spans="2:18" x14ac:dyDescent="0.25">
      <c r="B905" s="131" t="str">
        <f>IF(Tabla1[[#This Row],[Código_Actividad]]="","",CONCATENATE(Tabla1[[#This Row],[POA]],".",Tabla1[[#This Row],[SRS]],".",Tabla1[[#This Row],[AREA]],".",Tabla1[[#This Row],[TIPO]]))</f>
        <v/>
      </c>
      <c r="C905" s="131" t="str">
        <f>IF(Tabla1[[#This Row],[Código_Actividad]]="","",'[1]Formulario PPGR1'!#REF!)</f>
        <v/>
      </c>
      <c r="D905" s="131" t="str">
        <f>IF(Tabla1[[#This Row],[Código_Actividad]]="","",'[1]Formulario PPGR1'!#REF!)</f>
        <v/>
      </c>
      <c r="E905" s="131" t="str">
        <f>IF(Tabla1[[#This Row],[Código_Actividad]]="","",'[1]Formulario PPGR1'!#REF!)</f>
        <v/>
      </c>
      <c r="F905" s="131" t="str">
        <f>IF(Tabla1[[#This Row],[Código_Actividad]]="","",'[1]Formulario PPGR1'!#REF!)</f>
        <v/>
      </c>
      <c r="G905" s="132"/>
      <c r="H905" s="133" t="str">
        <f>IFERROR(VLOOKUP(Tabla1[[#This Row],[Código_Actividad]],'[1]Formulario PPGR2'!$H$8:$I$1048576,2,FALSE),"")</f>
        <v/>
      </c>
      <c r="I905" s="134" t="str">
        <f>IFERROR(VLOOKUP(Tabla1[[#This Row],[Código_Actividad]],[1]!Tabla2[[Código]:[Total de Acciones ]],15,FALSE),"")</f>
        <v/>
      </c>
      <c r="J905" s="131"/>
      <c r="K905" s="131" t="s">
        <v>758</v>
      </c>
      <c r="L905" s="133"/>
      <c r="M905" s="135" t="str">
        <f>IFERROR(VLOOKUP($L905,[6]Insumos!$C$2:$F$517,2,FALSE),"")</f>
        <v/>
      </c>
      <c r="N905" s="142"/>
      <c r="O905" s="137" t="str">
        <f>IFERROR(VLOOKUP($L905,[6]Insumos!$C$2:$F$517,3,FALSE),"")</f>
        <v/>
      </c>
      <c r="P905" s="138" t="e">
        <f>+Tabla1[[#This Row],[Precio Unitario]]*Tabla1[[#This Row],[Cantidad de Insumos]]</f>
        <v>#VALUE!</v>
      </c>
      <c r="Q905" s="137" t="str">
        <f>IFERROR(VLOOKUP($L905,[6]Insumos!$C$2:$F$517,4,FALSE),"")</f>
        <v/>
      </c>
      <c r="R905" s="135"/>
    </row>
    <row r="906" spans="2:18" x14ac:dyDescent="0.25">
      <c r="B906" s="131" t="str">
        <f>IF(Tabla1[[#This Row],[Código_Actividad]]="","",CONCATENATE(Tabla1[[#This Row],[POA]],".",Tabla1[[#This Row],[SRS]],".",Tabla1[[#This Row],[AREA]],".",Tabla1[[#This Row],[TIPO]]))</f>
        <v/>
      </c>
      <c r="C906" s="131" t="str">
        <f>IF(Tabla1[[#This Row],[Código_Actividad]]="","",'[1]Formulario PPGR1'!#REF!)</f>
        <v/>
      </c>
      <c r="D906" s="131" t="str">
        <f>IF(Tabla1[[#This Row],[Código_Actividad]]="","",'[1]Formulario PPGR1'!#REF!)</f>
        <v/>
      </c>
      <c r="E906" s="131" t="str">
        <f>IF(Tabla1[[#This Row],[Código_Actividad]]="","",'[1]Formulario PPGR1'!#REF!)</f>
        <v/>
      </c>
      <c r="F906" s="131" t="str">
        <f>IF(Tabla1[[#This Row],[Código_Actividad]]="","",'[1]Formulario PPGR1'!#REF!)</f>
        <v/>
      </c>
      <c r="G906" s="132"/>
      <c r="H906" s="133" t="str">
        <f>IFERROR(VLOOKUP(Tabla1[[#This Row],[Código_Actividad]],'[1]Formulario PPGR2'!$H$8:$I$1048576,2,FALSE),"")</f>
        <v/>
      </c>
      <c r="I906" s="134" t="str">
        <f>IFERROR(VLOOKUP(Tabla1[[#This Row],[Código_Actividad]],[1]!Tabla2[[Código]:[Total de Acciones ]],15,FALSE),"")</f>
        <v/>
      </c>
      <c r="J906" s="131"/>
      <c r="K906" s="131" t="s">
        <v>760</v>
      </c>
      <c r="L906" s="133"/>
      <c r="M906" s="135" t="str">
        <f>IFERROR(VLOOKUP($L906,[6]Insumos!$C$2:$F$517,2,FALSE),"")</f>
        <v/>
      </c>
      <c r="N906" s="142"/>
      <c r="O906" s="137" t="str">
        <f>IFERROR(VLOOKUP($L906,[6]Insumos!$C$2:$F$517,3,FALSE),"")</f>
        <v/>
      </c>
      <c r="P906" s="138" t="e">
        <f>+Tabla1[[#This Row],[Precio Unitario]]*Tabla1[[#This Row],[Cantidad de Insumos]]</f>
        <v>#VALUE!</v>
      </c>
      <c r="Q906" s="137" t="str">
        <f>IFERROR(VLOOKUP($L906,[6]Insumos!$C$2:$F$517,4,FALSE),"")</f>
        <v/>
      </c>
      <c r="R906" s="135"/>
    </row>
    <row r="907" spans="2:18" x14ac:dyDescent="0.25">
      <c r="B907" s="131" t="str">
        <f>IF(Tabla1[[#This Row],[Código_Actividad]]="","",CONCATENATE(Tabla1[[#This Row],[POA]],".",Tabla1[[#This Row],[SRS]],".",Tabla1[[#This Row],[AREA]],".",Tabla1[[#This Row],[TIPO]]))</f>
        <v/>
      </c>
      <c r="C907" s="131" t="str">
        <f>IF(Tabla1[[#This Row],[Código_Actividad]]="","",'[1]Formulario PPGR1'!#REF!)</f>
        <v/>
      </c>
      <c r="D907" s="131" t="str">
        <f>IF(Tabla1[[#This Row],[Código_Actividad]]="","",'[1]Formulario PPGR1'!#REF!)</f>
        <v/>
      </c>
      <c r="E907" s="131" t="str">
        <f>IF(Tabla1[[#This Row],[Código_Actividad]]="","",'[1]Formulario PPGR1'!#REF!)</f>
        <v/>
      </c>
      <c r="F907" s="131" t="str">
        <f>IF(Tabla1[[#This Row],[Código_Actividad]]="","",'[1]Formulario PPGR1'!#REF!)</f>
        <v/>
      </c>
      <c r="G907" s="132"/>
      <c r="H907" s="133" t="str">
        <f>IFERROR(VLOOKUP(Tabla1[[#This Row],[Código_Actividad]],'[1]Formulario PPGR2'!$H$8:$I$1048576,2,FALSE),"")</f>
        <v/>
      </c>
      <c r="I907" s="134" t="str">
        <f>IFERROR(VLOOKUP(Tabla1[[#This Row],[Código_Actividad]],[1]!Tabla2[[Código]:[Total de Acciones ]],15,FALSE),"")</f>
        <v/>
      </c>
      <c r="J907" s="131"/>
      <c r="K907" s="131" t="s">
        <v>760</v>
      </c>
      <c r="L907" s="133"/>
      <c r="M907" s="135" t="str">
        <f>IFERROR(VLOOKUP($L907,[6]Insumos!$C$2:$F$517,2,FALSE),"")</f>
        <v/>
      </c>
      <c r="N907" s="142"/>
      <c r="O907" s="137" t="str">
        <f>IFERROR(VLOOKUP($L907,[6]Insumos!$C$2:$F$517,3,FALSE),"")</f>
        <v/>
      </c>
      <c r="P907" s="138" t="e">
        <f>+Tabla1[[#This Row],[Precio Unitario]]*Tabla1[[#This Row],[Cantidad de Insumos]]</f>
        <v>#VALUE!</v>
      </c>
      <c r="Q907" s="137" t="str">
        <f>IFERROR(VLOOKUP($L907,[6]Insumos!$C$2:$F$517,4,FALSE),"")</f>
        <v/>
      </c>
      <c r="R907" s="135"/>
    </row>
    <row r="908" spans="2:18" x14ac:dyDescent="0.25">
      <c r="B908" s="131" t="str">
        <f>IF(Tabla1[[#This Row],[Código_Actividad]]="","",CONCATENATE(Tabla1[[#This Row],[POA]],".",Tabla1[[#This Row],[SRS]],".",Tabla1[[#This Row],[AREA]],".",Tabla1[[#This Row],[TIPO]]))</f>
        <v/>
      </c>
      <c r="C908" s="131" t="str">
        <f>IF(Tabla1[[#This Row],[Código_Actividad]]="","",'[1]Formulario PPGR1'!#REF!)</f>
        <v/>
      </c>
      <c r="D908" s="131" t="str">
        <f>IF(Tabla1[[#This Row],[Código_Actividad]]="","",'[1]Formulario PPGR1'!#REF!)</f>
        <v/>
      </c>
      <c r="E908" s="131" t="str">
        <f>IF(Tabla1[[#This Row],[Código_Actividad]]="","",'[1]Formulario PPGR1'!#REF!)</f>
        <v/>
      </c>
      <c r="F908" s="131" t="str">
        <f>IF(Tabla1[[#This Row],[Código_Actividad]]="","",'[1]Formulario PPGR1'!#REF!)</f>
        <v/>
      </c>
      <c r="G908" s="132"/>
      <c r="H908" s="133" t="str">
        <f>IFERROR(VLOOKUP(Tabla1[[#This Row],[Código_Actividad]],'[1]Formulario PPGR2'!$H$8:$I$1048576,2,FALSE),"")</f>
        <v/>
      </c>
      <c r="I908" s="134" t="str">
        <f>IFERROR(VLOOKUP(Tabla1[[#This Row],[Código_Actividad]],[1]!Tabla2[[Código]:[Total de Acciones ]],15,FALSE),"")</f>
        <v/>
      </c>
      <c r="J908" s="131"/>
      <c r="K908" s="131" t="s">
        <v>763</v>
      </c>
      <c r="L908" s="133"/>
      <c r="M908" s="135" t="str">
        <f>IFERROR(VLOOKUP($L908,[6]Insumos!$C$2:$F$517,2,FALSE),"")</f>
        <v/>
      </c>
      <c r="N908" s="142"/>
      <c r="O908" s="137" t="str">
        <f>IFERROR(VLOOKUP($L908,[6]Insumos!$C$2:$F$517,3,FALSE),"")</f>
        <v/>
      </c>
      <c r="P908" s="138" t="e">
        <f>+Tabla1[[#This Row],[Precio Unitario]]*Tabla1[[#This Row],[Cantidad de Insumos]]</f>
        <v>#VALUE!</v>
      </c>
      <c r="Q908" s="137" t="str">
        <f>IFERROR(VLOOKUP($L908,[6]Insumos!$C$2:$F$517,4,FALSE),"")</f>
        <v/>
      </c>
      <c r="R908" s="135"/>
    </row>
    <row r="909" spans="2:18" x14ac:dyDescent="0.25">
      <c r="B909" s="131" t="str">
        <f>IF(Tabla1[[#This Row],[Código_Actividad]]="","",CONCATENATE(Tabla1[[#This Row],[POA]],".",Tabla1[[#This Row],[SRS]],".",Tabla1[[#This Row],[AREA]],".",Tabla1[[#This Row],[TIPO]]))</f>
        <v/>
      </c>
      <c r="C909" s="131" t="str">
        <f>IF(Tabla1[[#This Row],[Código_Actividad]]="","",'[1]Formulario PPGR1'!#REF!)</f>
        <v/>
      </c>
      <c r="D909" s="131" t="str">
        <f>IF(Tabla1[[#This Row],[Código_Actividad]]="","",'[1]Formulario PPGR1'!#REF!)</f>
        <v/>
      </c>
      <c r="E909" s="131" t="str">
        <f>IF(Tabla1[[#This Row],[Código_Actividad]]="","",'[1]Formulario PPGR1'!#REF!)</f>
        <v/>
      </c>
      <c r="F909" s="131" t="str">
        <f>IF(Tabla1[[#This Row],[Código_Actividad]]="","",'[1]Formulario PPGR1'!#REF!)</f>
        <v/>
      </c>
      <c r="G909" s="132"/>
      <c r="H909" s="133" t="str">
        <f>IFERROR(VLOOKUP(Tabla1[[#This Row],[Código_Actividad]],'[1]Formulario PPGR2'!$H$8:$I$1048576,2,FALSE),"")</f>
        <v/>
      </c>
      <c r="I909" s="134" t="str">
        <f>IFERROR(VLOOKUP(Tabla1[[#This Row],[Código_Actividad]],[1]!Tabla2[[Código]:[Total de Acciones ]],15,FALSE),"")</f>
        <v/>
      </c>
      <c r="J909" s="131"/>
      <c r="K909" s="131" t="s">
        <v>762</v>
      </c>
      <c r="L909" s="133"/>
      <c r="M909" s="135" t="str">
        <f>IFERROR(VLOOKUP($L909,[6]Insumos!$C$2:$F$517,2,FALSE),"")</f>
        <v/>
      </c>
      <c r="N909" s="142"/>
      <c r="O909" s="137" t="str">
        <f>IFERROR(VLOOKUP($L909,[6]Insumos!$C$2:$F$517,3,FALSE),"")</f>
        <v/>
      </c>
      <c r="P909" s="138" t="e">
        <f>+Tabla1[[#This Row],[Precio Unitario]]*Tabla1[[#This Row],[Cantidad de Insumos]]</f>
        <v>#VALUE!</v>
      </c>
      <c r="Q909" s="137" t="str">
        <f>IFERROR(VLOOKUP($L909,[6]Insumos!$C$2:$F$517,4,FALSE),"")</f>
        <v/>
      </c>
      <c r="R909" s="135"/>
    </row>
    <row r="910" spans="2:18" x14ac:dyDescent="0.25">
      <c r="B910" s="131" t="str">
        <f>IF(Tabla1[[#This Row],[Código_Actividad]]="","",CONCATENATE(Tabla1[[#This Row],[POA]],".",Tabla1[[#This Row],[SRS]],".",Tabla1[[#This Row],[AREA]],".",Tabla1[[#This Row],[TIPO]]))</f>
        <v/>
      </c>
      <c r="C910" s="131" t="str">
        <f>IF(Tabla1[[#This Row],[Código_Actividad]]="","",'[1]Formulario PPGR1'!#REF!)</f>
        <v/>
      </c>
      <c r="D910" s="131" t="str">
        <f>IF(Tabla1[[#This Row],[Código_Actividad]]="","",'[1]Formulario PPGR1'!#REF!)</f>
        <v/>
      </c>
      <c r="E910" s="131" t="str">
        <f>IF(Tabla1[[#This Row],[Código_Actividad]]="","",'[1]Formulario PPGR1'!#REF!)</f>
        <v/>
      </c>
      <c r="F910" s="131" t="str">
        <f>IF(Tabla1[[#This Row],[Código_Actividad]]="","",'[1]Formulario PPGR1'!#REF!)</f>
        <v/>
      </c>
      <c r="G910" s="132"/>
      <c r="H910" s="133" t="str">
        <f>IFERROR(VLOOKUP(Tabla1[[#This Row],[Código_Actividad]],'[1]Formulario PPGR2'!$H$8:$I$1048576,2,FALSE),"")</f>
        <v/>
      </c>
      <c r="I910" s="134" t="str">
        <f>IFERROR(VLOOKUP(Tabla1[[#This Row],[Código_Actividad]],[1]!Tabla2[[Código]:[Total de Acciones ]],15,FALSE),"")</f>
        <v/>
      </c>
      <c r="J910" s="131"/>
      <c r="K910" s="131" t="s">
        <v>762</v>
      </c>
      <c r="L910" s="133"/>
      <c r="M910" s="135" t="str">
        <f>IFERROR(VLOOKUP($L910,[6]Insumos!$C$2:$F$517,2,FALSE),"")</f>
        <v/>
      </c>
      <c r="N910" s="142"/>
      <c r="O910" s="137" t="str">
        <f>IFERROR(VLOOKUP($L910,[6]Insumos!$C$2:$F$517,3,FALSE),"")</f>
        <v/>
      </c>
      <c r="P910" s="138" t="e">
        <f>+Tabla1[[#This Row],[Precio Unitario]]*Tabla1[[#This Row],[Cantidad de Insumos]]</f>
        <v>#VALUE!</v>
      </c>
      <c r="Q910" s="137" t="str">
        <f>IFERROR(VLOOKUP($L910,[6]Insumos!$C$2:$F$517,4,FALSE),"")</f>
        <v/>
      </c>
      <c r="R910" s="135"/>
    </row>
    <row r="911" spans="2:18" x14ac:dyDescent="0.25">
      <c r="B911" s="131" t="str">
        <f>IF(Tabla1[[#This Row],[Código_Actividad]]="","",CONCATENATE(Tabla1[[#This Row],[POA]],".",Tabla1[[#This Row],[SRS]],".",Tabla1[[#This Row],[AREA]],".",Tabla1[[#This Row],[TIPO]]))</f>
        <v/>
      </c>
      <c r="C911" s="131" t="str">
        <f>IF(Tabla1[[#This Row],[Código_Actividad]]="","",'[1]Formulario PPGR1'!#REF!)</f>
        <v/>
      </c>
      <c r="D911" s="131" t="str">
        <f>IF(Tabla1[[#This Row],[Código_Actividad]]="","",'[1]Formulario PPGR1'!#REF!)</f>
        <v/>
      </c>
      <c r="E911" s="131" t="str">
        <f>IF(Tabla1[[#This Row],[Código_Actividad]]="","",'[1]Formulario PPGR1'!#REF!)</f>
        <v/>
      </c>
      <c r="F911" s="131" t="str">
        <f>IF(Tabla1[[#This Row],[Código_Actividad]]="","",'[1]Formulario PPGR1'!#REF!)</f>
        <v/>
      </c>
      <c r="G911" s="132"/>
      <c r="H911" s="133" t="str">
        <f>IFERROR(VLOOKUP(Tabla1[[#This Row],[Código_Actividad]],'[1]Formulario PPGR2'!$H$8:$I$1048576,2,FALSE),"")</f>
        <v/>
      </c>
      <c r="I911" s="134" t="str">
        <f>IFERROR(VLOOKUP(Tabla1[[#This Row],[Código_Actividad]],[1]!Tabla2[[Código]:[Total de Acciones ]],15,FALSE),"")</f>
        <v/>
      </c>
      <c r="J911" s="131"/>
      <c r="K911" s="131" t="s">
        <v>762</v>
      </c>
      <c r="L911" s="133"/>
      <c r="M911" s="135" t="str">
        <f>IFERROR(VLOOKUP($L911,[6]Insumos!$C$2:$F$517,2,FALSE),"")</f>
        <v/>
      </c>
      <c r="N911" s="142"/>
      <c r="O911" s="137" t="str">
        <f>IFERROR(VLOOKUP($L911,[6]Insumos!$C$2:$F$517,3,FALSE),"")</f>
        <v/>
      </c>
      <c r="P911" s="138" t="e">
        <f>+Tabla1[[#This Row],[Precio Unitario]]*Tabla1[[#This Row],[Cantidad de Insumos]]</f>
        <v>#VALUE!</v>
      </c>
      <c r="Q911" s="137" t="str">
        <f>IFERROR(VLOOKUP($L911,[6]Insumos!$C$2:$F$517,4,FALSE),"")</f>
        <v/>
      </c>
      <c r="R911" s="135"/>
    </row>
    <row r="912" spans="2:18" x14ac:dyDescent="0.25">
      <c r="B912" s="131" t="str">
        <f>IF(Tabla1[[#This Row],[Código_Actividad]]="","",CONCATENATE(Tabla1[[#This Row],[POA]],".",Tabla1[[#This Row],[SRS]],".",Tabla1[[#This Row],[AREA]],".",Tabla1[[#This Row],[TIPO]]))</f>
        <v/>
      </c>
      <c r="C912" s="131" t="str">
        <f>IF(Tabla1[[#This Row],[Código_Actividad]]="","",'[1]Formulario PPGR1'!#REF!)</f>
        <v/>
      </c>
      <c r="D912" s="131" t="str">
        <f>IF(Tabla1[[#This Row],[Código_Actividad]]="","",'[1]Formulario PPGR1'!#REF!)</f>
        <v/>
      </c>
      <c r="E912" s="131" t="str">
        <f>IF(Tabla1[[#This Row],[Código_Actividad]]="","",'[1]Formulario PPGR1'!#REF!)</f>
        <v/>
      </c>
      <c r="F912" s="131" t="str">
        <f>IF(Tabla1[[#This Row],[Código_Actividad]]="","",'[1]Formulario PPGR1'!#REF!)</f>
        <v/>
      </c>
      <c r="G912" s="132"/>
      <c r="H912" s="133" t="str">
        <f>IFERROR(VLOOKUP(Tabla1[[#This Row],[Código_Actividad]],'[1]Formulario PPGR2'!$H$8:$I$1048576,2,FALSE),"")</f>
        <v/>
      </c>
      <c r="I912" s="134" t="str">
        <f>IFERROR(VLOOKUP(Tabla1[[#This Row],[Código_Actividad]],[1]!Tabla2[[Código]:[Total de Acciones ]],15,FALSE),"")</f>
        <v/>
      </c>
      <c r="J912" s="131"/>
      <c r="K912" s="131" t="s">
        <v>761</v>
      </c>
      <c r="L912" s="133"/>
      <c r="M912" s="135" t="str">
        <f>IFERROR(VLOOKUP($L912,[6]Insumos!$C$2:$F$517,2,FALSE),"")</f>
        <v/>
      </c>
      <c r="N912" s="142"/>
      <c r="O912" s="137" t="str">
        <f>IFERROR(VLOOKUP($L912,[6]Insumos!$C$2:$F$517,3,FALSE),"")</f>
        <v/>
      </c>
      <c r="P912" s="138" t="e">
        <f>+Tabla1[[#This Row],[Precio Unitario]]*Tabla1[[#This Row],[Cantidad de Insumos]]</f>
        <v>#VALUE!</v>
      </c>
      <c r="Q912" s="137" t="str">
        <f>IFERROR(VLOOKUP($L912,[6]Insumos!$C$2:$F$517,4,FALSE),"")</f>
        <v/>
      </c>
      <c r="R912" s="135"/>
    </row>
    <row r="913" spans="2:18" x14ac:dyDescent="0.25">
      <c r="B913" s="131" t="str">
        <f>IF(Tabla1[[#This Row],[Código_Actividad]]="","",CONCATENATE(Tabla1[[#This Row],[POA]],".",Tabla1[[#This Row],[SRS]],".",Tabla1[[#This Row],[AREA]],".",Tabla1[[#This Row],[TIPO]]))</f>
        <v/>
      </c>
      <c r="C913" s="131" t="str">
        <f>IF(Tabla1[[#This Row],[Código_Actividad]]="","",'[1]Formulario PPGR1'!#REF!)</f>
        <v/>
      </c>
      <c r="D913" s="131" t="str">
        <f>IF(Tabla1[[#This Row],[Código_Actividad]]="","",'[1]Formulario PPGR1'!#REF!)</f>
        <v/>
      </c>
      <c r="E913" s="131" t="str">
        <f>IF(Tabla1[[#This Row],[Código_Actividad]]="","",'[1]Formulario PPGR1'!#REF!)</f>
        <v/>
      </c>
      <c r="F913" s="131" t="str">
        <f>IF(Tabla1[[#This Row],[Código_Actividad]]="","",'[1]Formulario PPGR1'!#REF!)</f>
        <v/>
      </c>
      <c r="G913" s="132"/>
      <c r="H913" s="133" t="str">
        <f>IFERROR(VLOOKUP(Tabla1[[#This Row],[Código_Actividad]],'[1]Formulario PPGR2'!$H$8:$I$1048576,2,FALSE),"")</f>
        <v/>
      </c>
      <c r="I913" s="134" t="str">
        <f>IFERROR(VLOOKUP(Tabla1[[#This Row],[Código_Actividad]],[1]!Tabla2[[Código]:[Total de Acciones ]],15,FALSE),"")</f>
        <v/>
      </c>
      <c r="J913" s="131"/>
      <c r="K913" s="131" t="str">
        <f>IFERROR(VLOOKUP($J913,[9]LSIns!$B$5:$C$45,2,FALSE),"")</f>
        <v/>
      </c>
      <c r="L913" s="133"/>
      <c r="M913" s="135" t="str">
        <f>IFERROR(VLOOKUP($L913,[6]Insumos!$C$2:$F$517,2,FALSE),"")</f>
        <v/>
      </c>
      <c r="N913" s="142"/>
      <c r="O913" s="137" t="str">
        <f>IFERROR(VLOOKUP($L913,[6]Insumos!$C$2:$F$517,3,FALSE),"")</f>
        <v/>
      </c>
      <c r="P913" s="138" t="e">
        <f>+Tabla1[[#This Row],[Precio Unitario]]*Tabla1[[#This Row],[Cantidad de Insumos]]</f>
        <v>#VALUE!</v>
      </c>
      <c r="Q913" s="137" t="str">
        <f>IFERROR(VLOOKUP($L913,[6]Insumos!$C$2:$F$517,4,FALSE),"")</f>
        <v/>
      </c>
      <c r="R913" s="135"/>
    </row>
    <row r="914" spans="2:18" x14ac:dyDescent="0.25">
      <c r="B914" s="131" t="str">
        <f>IF(Tabla1[[#This Row],[Código_Actividad]]="","",CONCATENATE(Tabla1[[#This Row],[POA]],".",Tabla1[[#This Row],[SRS]],".",Tabla1[[#This Row],[AREA]],".",Tabla1[[#This Row],[TIPO]]))</f>
        <v/>
      </c>
      <c r="C914" s="131" t="str">
        <f>IF(Tabla1[[#This Row],[Código_Actividad]]="","",'[1]Formulario PPGR1'!#REF!)</f>
        <v/>
      </c>
      <c r="D914" s="131" t="str">
        <f>IF(Tabla1[[#This Row],[Código_Actividad]]="","",'[1]Formulario PPGR1'!#REF!)</f>
        <v/>
      </c>
      <c r="E914" s="131" t="str">
        <f>IF(Tabla1[[#This Row],[Código_Actividad]]="","",'[1]Formulario PPGR1'!#REF!)</f>
        <v/>
      </c>
      <c r="F914" s="131" t="str">
        <f>IF(Tabla1[[#This Row],[Código_Actividad]]="","",'[1]Formulario PPGR1'!#REF!)</f>
        <v/>
      </c>
      <c r="G914" s="132"/>
      <c r="H914" s="133" t="str">
        <f>IFERROR(VLOOKUP(Tabla1[[#This Row],[Código_Actividad]],'[1]Formulario PPGR2'!$H$8:$I$1048576,2,FALSE),"")</f>
        <v/>
      </c>
      <c r="I914" s="134" t="str">
        <f>IFERROR(VLOOKUP(Tabla1[[#This Row],[Código_Actividad]],[1]!Tabla2[[Código]:[Total de Acciones ]],15,FALSE),"")</f>
        <v/>
      </c>
      <c r="J914" s="131"/>
      <c r="K914" s="131" t="str">
        <f>IFERROR(VLOOKUP($J914,[9]LSIns!$B$5:$C$45,2,FALSE),"")</f>
        <v/>
      </c>
      <c r="L914" s="133"/>
      <c r="M914" s="135" t="str">
        <f>IFERROR(VLOOKUP($L914,[6]Insumos!$C$2:$F$517,2,FALSE),"")</f>
        <v/>
      </c>
      <c r="N914" s="142"/>
      <c r="O914" s="137" t="str">
        <f>IFERROR(VLOOKUP($L914,[6]Insumos!$C$2:$F$517,3,FALSE),"")</f>
        <v/>
      </c>
      <c r="P914" s="138" t="e">
        <f>+Tabla1[[#This Row],[Precio Unitario]]*Tabla1[[#This Row],[Cantidad de Insumos]]</f>
        <v>#VALUE!</v>
      </c>
      <c r="Q914" s="137" t="str">
        <f>IFERROR(VLOOKUP($L914,[6]Insumos!$C$2:$F$517,4,FALSE),"")</f>
        <v/>
      </c>
      <c r="R914" s="135"/>
    </row>
    <row r="915" spans="2:18" x14ac:dyDescent="0.25">
      <c r="B915" s="131" t="str">
        <f>IF(Tabla1[[#This Row],[Código_Actividad]]="","",CONCATENATE(Tabla1[[#This Row],[POA]],".",Tabla1[[#This Row],[SRS]],".",Tabla1[[#This Row],[AREA]],".",Tabla1[[#This Row],[TIPO]]))</f>
        <v/>
      </c>
      <c r="C915" s="131" t="str">
        <f>IF(Tabla1[[#This Row],[Código_Actividad]]="","",'[1]Formulario PPGR1'!#REF!)</f>
        <v/>
      </c>
      <c r="D915" s="131" t="str">
        <f>IF(Tabla1[[#This Row],[Código_Actividad]]="","",'[1]Formulario PPGR1'!#REF!)</f>
        <v/>
      </c>
      <c r="E915" s="131" t="str">
        <f>IF(Tabla1[[#This Row],[Código_Actividad]]="","",'[1]Formulario PPGR1'!#REF!)</f>
        <v/>
      </c>
      <c r="F915" s="131" t="str">
        <f>IF(Tabla1[[#This Row],[Código_Actividad]]="","",'[1]Formulario PPGR1'!#REF!)</f>
        <v/>
      </c>
      <c r="G915" s="132"/>
      <c r="H915" s="133" t="str">
        <f>IFERROR(VLOOKUP(Tabla1[[#This Row],[Código_Actividad]],'[1]Formulario PPGR2'!$H$8:$I$1048576,2,FALSE),"")</f>
        <v/>
      </c>
      <c r="I915" s="134" t="str">
        <f>IFERROR(VLOOKUP(Tabla1[[#This Row],[Código_Actividad]],[1]!Tabla2[[Código]:[Total de Acciones ]],15,FALSE),"")</f>
        <v/>
      </c>
      <c r="J915" s="131"/>
      <c r="K915" s="131" t="str">
        <f>IFERROR(VLOOKUP($J915,[9]LSIns!$B$5:$C$45,2,FALSE),"")</f>
        <v/>
      </c>
      <c r="L915" s="133"/>
      <c r="M915" s="135" t="str">
        <f>IFERROR(VLOOKUP($L915,[6]Insumos!$C$2:$F$517,2,FALSE),"")</f>
        <v/>
      </c>
      <c r="N915" s="142"/>
      <c r="O915" s="137" t="str">
        <f>IFERROR(VLOOKUP($L915,[6]Insumos!$C$2:$F$517,3,FALSE),"")</f>
        <v/>
      </c>
      <c r="P915" s="138" t="e">
        <f>+Tabla1[[#This Row],[Precio Unitario]]*Tabla1[[#This Row],[Cantidad de Insumos]]</f>
        <v>#VALUE!</v>
      </c>
      <c r="Q915" s="137" t="str">
        <f>IFERROR(VLOOKUP($L915,[6]Insumos!$C$2:$F$517,4,FALSE),"")</f>
        <v/>
      </c>
      <c r="R915" s="135"/>
    </row>
    <row r="916" spans="2:18" x14ac:dyDescent="0.25">
      <c r="B916" s="131" t="str">
        <f>IF(Tabla1[[#This Row],[Código_Actividad]]="","",CONCATENATE(Tabla1[[#This Row],[POA]],".",Tabla1[[#This Row],[SRS]],".",Tabla1[[#This Row],[AREA]],".",Tabla1[[#This Row],[TIPO]]))</f>
        <v/>
      </c>
      <c r="C916" s="131" t="str">
        <f>IF(Tabla1[[#This Row],[Código_Actividad]]="","",'[1]Formulario PPGR1'!#REF!)</f>
        <v/>
      </c>
      <c r="D916" s="131" t="str">
        <f>IF(Tabla1[[#This Row],[Código_Actividad]]="","",'[1]Formulario PPGR1'!#REF!)</f>
        <v/>
      </c>
      <c r="E916" s="131" t="str">
        <f>IF(Tabla1[[#This Row],[Código_Actividad]]="","",'[1]Formulario PPGR1'!#REF!)</f>
        <v/>
      </c>
      <c r="F916" s="131" t="str">
        <f>IF(Tabla1[[#This Row],[Código_Actividad]]="","",'[1]Formulario PPGR1'!#REF!)</f>
        <v/>
      </c>
      <c r="G916" s="132"/>
      <c r="H916" s="133" t="str">
        <f>IFERROR(VLOOKUP(Tabla1[[#This Row],[Código_Actividad]],'[1]Formulario PPGR2'!$H$8:$I$1048576,2,FALSE),"")</f>
        <v/>
      </c>
      <c r="I916" s="134" t="str">
        <f>IFERROR(VLOOKUP(Tabla1[[#This Row],[Código_Actividad]],[1]!Tabla2[[Código]:[Total de Acciones ]],15,FALSE),"")</f>
        <v/>
      </c>
      <c r="J916" s="131"/>
      <c r="K916" s="131" t="str">
        <f>IFERROR(VLOOKUP($J916,[9]LSIns!$B$5:$C$45,2,FALSE),"")</f>
        <v/>
      </c>
      <c r="L916" s="133"/>
      <c r="M916" s="135" t="str">
        <f>IFERROR(VLOOKUP($L916,[6]Insumos!$C$2:$F$517,2,FALSE),"")</f>
        <v/>
      </c>
      <c r="N916" s="142"/>
      <c r="O916" s="137" t="str">
        <f>IFERROR(VLOOKUP($L916,[6]Insumos!$C$2:$F$517,3,FALSE),"")</f>
        <v/>
      </c>
      <c r="P916" s="138" t="e">
        <f>+Tabla1[[#This Row],[Precio Unitario]]*Tabla1[[#This Row],[Cantidad de Insumos]]</f>
        <v>#VALUE!</v>
      </c>
      <c r="Q916" s="137" t="str">
        <f>IFERROR(VLOOKUP($L916,[6]Insumos!$C$2:$F$517,4,FALSE),"")</f>
        <v/>
      </c>
      <c r="R916" s="135"/>
    </row>
    <row r="917" spans="2:18" x14ac:dyDescent="0.25">
      <c r="B917" s="131" t="str">
        <f>IF(Tabla1[[#This Row],[Código_Actividad]]="","",CONCATENATE(Tabla1[[#This Row],[POA]],".",Tabla1[[#This Row],[SRS]],".",Tabla1[[#This Row],[AREA]],".",Tabla1[[#This Row],[TIPO]]))</f>
        <v/>
      </c>
      <c r="C917" s="131" t="str">
        <f>IF(Tabla1[[#This Row],[Código_Actividad]]="","",'[1]Formulario PPGR1'!#REF!)</f>
        <v/>
      </c>
      <c r="D917" s="131" t="str">
        <f>IF(Tabla1[[#This Row],[Código_Actividad]]="","",'[1]Formulario PPGR1'!#REF!)</f>
        <v/>
      </c>
      <c r="E917" s="131" t="str">
        <f>IF(Tabla1[[#This Row],[Código_Actividad]]="","",'[1]Formulario PPGR1'!#REF!)</f>
        <v/>
      </c>
      <c r="F917" s="131" t="str">
        <f>IF(Tabla1[[#This Row],[Código_Actividad]]="","",'[1]Formulario PPGR1'!#REF!)</f>
        <v/>
      </c>
      <c r="G917" s="132"/>
      <c r="H917" s="133" t="str">
        <f>IFERROR(VLOOKUP(Tabla1[[#This Row],[Código_Actividad]],'[1]Formulario PPGR2'!$H$8:$I$1048576,2,FALSE),"")</f>
        <v/>
      </c>
      <c r="I917" s="134" t="str">
        <f>IFERROR(VLOOKUP(Tabla1[[#This Row],[Código_Actividad]],[1]!Tabla2[[Código]:[Total de Acciones ]],15,FALSE),"")</f>
        <v/>
      </c>
      <c r="J917" s="131"/>
      <c r="K917" s="131" t="str">
        <f>IFERROR(VLOOKUP($J917,[9]LSIns!$B$5:$C$45,2,FALSE),"")</f>
        <v/>
      </c>
      <c r="L917" s="133"/>
      <c r="M917" s="135" t="str">
        <f>IFERROR(VLOOKUP($L917,[6]Insumos!$C$2:$F$517,2,FALSE),"")</f>
        <v/>
      </c>
      <c r="N917" s="142"/>
      <c r="O917" s="137" t="str">
        <f>IFERROR(VLOOKUP($L917,[6]Insumos!$C$2:$F$517,3,FALSE),"")</f>
        <v/>
      </c>
      <c r="P917" s="138" t="e">
        <f>+Tabla1[[#This Row],[Precio Unitario]]*Tabla1[[#This Row],[Cantidad de Insumos]]</f>
        <v>#VALUE!</v>
      </c>
      <c r="Q917" s="137" t="str">
        <f>IFERROR(VLOOKUP($L917,[6]Insumos!$C$2:$F$517,4,FALSE),"")</f>
        <v/>
      </c>
      <c r="R917" s="135"/>
    </row>
    <row r="918" spans="2:18" x14ac:dyDescent="0.25">
      <c r="B918" s="131" t="str">
        <f>IF(Tabla1[[#This Row],[Código_Actividad]]="","",CONCATENATE(Tabla1[[#This Row],[POA]],".",Tabla1[[#This Row],[SRS]],".",Tabla1[[#This Row],[AREA]],".",Tabla1[[#This Row],[TIPO]]))</f>
        <v/>
      </c>
      <c r="C918" s="131" t="str">
        <f>IF(Tabla1[[#This Row],[Código_Actividad]]="","",'[1]Formulario PPGR1'!#REF!)</f>
        <v/>
      </c>
      <c r="D918" s="131" t="str">
        <f>IF(Tabla1[[#This Row],[Código_Actividad]]="","",'[1]Formulario PPGR1'!#REF!)</f>
        <v/>
      </c>
      <c r="E918" s="131" t="str">
        <f>IF(Tabla1[[#This Row],[Código_Actividad]]="","",'[1]Formulario PPGR1'!#REF!)</f>
        <v/>
      </c>
      <c r="F918" s="131" t="str">
        <f>IF(Tabla1[[#This Row],[Código_Actividad]]="","",'[1]Formulario PPGR1'!#REF!)</f>
        <v/>
      </c>
      <c r="G918" s="132"/>
      <c r="H918" s="133" t="str">
        <f>IFERROR(VLOOKUP(Tabla1[[#This Row],[Código_Actividad]],'[1]Formulario PPGR2'!$H$8:$I$1048576,2,FALSE),"")</f>
        <v/>
      </c>
      <c r="I918" s="134" t="str">
        <f>IFERROR(VLOOKUP(Tabla1[[#This Row],[Código_Actividad]],[1]!Tabla2[[Código]:[Total de Acciones ]],15,FALSE),"")</f>
        <v/>
      </c>
      <c r="J918" s="131"/>
      <c r="K918" s="131" t="str">
        <f>IFERROR(VLOOKUP($J918,[9]LSIns!$B$5:$C$45,2,FALSE),"")</f>
        <v/>
      </c>
      <c r="L918" s="133"/>
      <c r="M918" s="135" t="str">
        <f>IFERROR(VLOOKUP($L918,[6]Insumos!$C$2:$F$517,2,FALSE),"")</f>
        <v/>
      </c>
      <c r="N918" s="142"/>
      <c r="O918" s="137" t="str">
        <f>IFERROR(VLOOKUP($L918,[6]Insumos!$C$2:$F$517,3,FALSE),"")</f>
        <v/>
      </c>
      <c r="P918" s="138" t="e">
        <f>+Tabla1[[#This Row],[Precio Unitario]]*Tabla1[[#This Row],[Cantidad de Insumos]]</f>
        <v>#VALUE!</v>
      </c>
      <c r="Q918" s="137" t="str">
        <f>IFERROR(VLOOKUP($L918,[6]Insumos!$C$2:$F$517,4,FALSE),"")</f>
        <v/>
      </c>
      <c r="R918" s="135"/>
    </row>
    <row r="919" spans="2:18" x14ac:dyDescent="0.25">
      <c r="B919" s="131" t="str">
        <f>IF(Tabla1[[#This Row],[Código_Actividad]]="","",CONCATENATE(Tabla1[[#This Row],[POA]],".",Tabla1[[#This Row],[SRS]],".",Tabla1[[#This Row],[AREA]],".",Tabla1[[#This Row],[TIPO]]))</f>
        <v/>
      </c>
      <c r="C919" s="131" t="str">
        <f>IF(Tabla1[[#This Row],[Código_Actividad]]="","",'[1]Formulario PPGR1'!#REF!)</f>
        <v/>
      </c>
      <c r="D919" s="131" t="str">
        <f>IF(Tabla1[[#This Row],[Código_Actividad]]="","",'[1]Formulario PPGR1'!#REF!)</f>
        <v/>
      </c>
      <c r="E919" s="131" t="str">
        <f>IF(Tabla1[[#This Row],[Código_Actividad]]="","",'[1]Formulario PPGR1'!#REF!)</f>
        <v/>
      </c>
      <c r="F919" s="131" t="str">
        <f>IF(Tabla1[[#This Row],[Código_Actividad]]="","",'[1]Formulario PPGR1'!#REF!)</f>
        <v/>
      </c>
      <c r="G919" s="132"/>
      <c r="H919" s="133" t="str">
        <f>IFERROR(VLOOKUP(Tabla1[[#This Row],[Código_Actividad]],'[1]Formulario PPGR2'!$H$8:$I$1048576,2,FALSE),"")</f>
        <v/>
      </c>
      <c r="I919" s="134" t="str">
        <f>IFERROR(VLOOKUP(Tabla1[[#This Row],[Código_Actividad]],[1]!Tabla2[[Código]:[Total de Acciones ]],15,FALSE),"")</f>
        <v/>
      </c>
      <c r="J919" s="131"/>
      <c r="K919" s="131" t="str">
        <f>IFERROR(VLOOKUP($J919,[9]LSIns!$B$5:$C$45,2,FALSE),"")</f>
        <v/>
      </c>
      <c r="L919" s="133"/>
      <c r="M919" s="135" t="str">
        <f>IFERROR(VLOOKUP($L919,[6]Insumos!$C$2:$F$517,2,FALSE),"")</f>
        <v/>
      </c>
      <c r="N919" s="142"/>
      <c r="O919" s="137" t="str">
        <f>IFERROR(VLOOKUP($L919,[6]Insumos!$C$2:$F$517,3,FALSE),"")</f>
        <v/>
      </c>
      <c r="P919" s="138" t="e">
        <f>+Tabla1[[#This Row],[Precio Unitario]]*Tabla1[[#This Row],[Cantidad de Insumos]]</f>
        <v>#VALUE!</v>
      </c>
      <c r="Q919" s="137" t="str">
        <f>IFERROR(VLOOKUP($L919,[6]Insumos!$C$2:$F$517,4,FALSE),"")</f>
        <v/>
      </c>
      <c r="R919" s="135"/>
    </row>
    <row r="920" spans="2:18" x14ac:dyDescent="0.25">
      <c r="B920" s="131" t="str">
        <f>IF(Tabla1[[#This Row],[Código_Actividad]]="","",CONCATENATE(Tabla1[[#This Row],[POA]],".",Tabla1[[#This Row],[SRS]],".",Tabla1[[#This Row],[AREA]],".",Tabla1[[#This Row],[TIPO]]))</f>
        <v/>
      </c>
      <c r="C920" s="131" t="str">
        <f>IF(Tabla1[[#This Row],[Código_Actividad]]="","",'[1]Formulario PPGR1'!#REF!)</f>
        <v/>
      </c>
      <c r="D920" s="131" t="str">
        <f>IF(Tabla1[[#This Row],[Código_Actividad]]="","",'[1]Formulario PPGR1'!#REF!)</f>
        <v/>
      </c>
      <c r="E920" s="131" t="str">
        <f>IF(Tabla1[[#This Row],[Código_Actividad]]="","",'[1]Formulario PPGR1'!#REF!)</f>
        <v/>
      </c>
      <c r="F920" s="131" t="str">
        <f>IF(Tabla1[[#This Row],[Código_Actividad]]="","",'[1]Formulario PPGR1'!#REF!)</f>
        <v/>
      </c>
      <c r="G920" s="132"/>
      <c r="H920" s="133" t="str">
        <f>IFERROR(VLOOKUP(Tabla1[[#This Row],[Código_Actividad]],'[1]Formulario PPGR2'!$H$8:$I$1048576,2,FALSE),"")</f>
        <v/>
      </c>
      <c r="I920" s="134" t="str">
        <f>IFERROR(VLOOKUP(Tabla1[[#This Row],[Código_Actividad]],[1]!Tabla2[[Código]:[Total de Acciones ]],15,FALSE),"")</f>
        <v/>
      </c>
      <c r="J920" s="131"/>
      <c r="K920" s="131" t="str">
        <f>IFERROR(VLOOKUP($J920,[9]LSIns!$B$5:$C$45,2,FALSE),"")</f>
        <v/>
      </c>
      <c r="L920" s="133"/>
      <c r="M920" s="135" t="str">
        <f>IFERROR(VLOOKUP($L920,[6]Insumos!$C$2:$F$517,2,FALSE),"")</f>
        <v/>
      </c>
      <c r="N920" s="142"/>
      <c r="O920" s="137" t="str">
        <f>IFERROR(VLOOKUP($L920,[6]Insumos!$C$2:$F$517,3,FALSE),"")</f>
        <v/>
      </c>
      <c r="P920" s="138" t="e">
        <f>+Tabla1[[#This Row],[Precio Unitario]]*Tabla1[[#This Row],[Cantidad de Insumos]]</f>
        <v>#VALUE!</v>
      </c>
      <c r="Q920" s="137" t="str">
        <f>IFERROR(VLOOKUP($L920,[6]Insumos!$C$2:$F$517,4,FALSE),"")</f>
        <v/>
      </c>
      <c r="R920" s="135"/>
    </row>
    <row r="921" spans="2:18" x14ac:dyDescent="0.25">
      <c r="B921" s="131" t="str">
        <f>IF(Tabla1[[#This Row],[Código_Actividad]]="","",CONCATENATE(Tabla1[[#This Row],[POA]],".",Tabla1[[#This Row],[SRS]],".",Tabla1[[#This Row],[AREA]],".",Tabla1[[#This Row],[TIPO]]))</f>
        <v/>
      </c>
      <c r="C921" s="131" t="str">
        <f>IF(Tabla1[[#This Row],[Código_Actividad]]="","",'[1]Formulario PPGR1'!#REF!)</f>
        <v/>
      </c>
      <c r="D921" s="131" t="str">
        <f>IF(Tabla1[[#This Row],[Código_Actividad]]="","",'[1]Formulario PPGR1'!#REF!)</f>
        <v/>
      </c>
      <c r="E921" s="131" t="str">
        <f>IF(Tabla1[[#This Row],[Código_Actividad]]="","",'[1]Formulario PPGR1'!#REF!)</f>
        <v/>
      </c>
      <c r="F921" s="131" t="str">
        <f>IF(Tabla1[[#This Row],[Código_Actividad]]="","",'[1]Formulario PPGR1'!#REF!)</f>
        <v/>
      </c>
      <c r="G921" s="132"/>
      <c r="H921" s="133" t="str">
        <f>IFERROR(VLOOKUP(Tabla1[[#This Row],[Código_Actividad]],'[1]Formulario PPGR2'!$H$8:$I$1048576,2,FALSE),"")</f>
        <v/>
      </c>
      <c r="I921" s="134" t="str">
        <f>IFERROR(VLOOKUP(Tabla1[[#This Row],[Código_Actividad]],[1]!Tabla2[[Código]:[Total de Acciones ]],15,FALSE),"")</f>
        <v/>
      </c>
      <c r="J921" s="131"/>
      <c r="K921" s="131" t="str">
        <f>IFERROR(VLOOKUP($J921,[9]LSIns!$B$5:$C$45,2,FALSE),"")</f>
        <v/>
      </c>
      <c r="L921" s="133"/>
      <c r="M921" s="135" t="str">
        <f>IFERROR(VLOOKUP($L921,[6]Insumos!$C$2:$F$517,2,FALSE),"")</f>
        <v/>
      </c>
      <c r="N921" s="142"/>
      <c r="O921" s="137" t="str">
        <f>IFERROR(VLOOKUP($L921,[6]Insumos!$C$2:$F$517,3,FALSE),"")</f>
        <v/>
      </c>
      <c r="P921" s="138" t="e">
        <f>+Tabla1[[#This Row],[Precio Unitario]]*Tabla1[[#This Row],[Cantidad de Insumos]]</f>
        <v>#VALUE!</v>
      </c>
      <c r="Q921" s="137" t="str">
        <f>IFERROR(VLOOKUP($L921,[6]Insumos!$C$2:$F$517,4,FALSE),"")</f>
        <v/>
      </c>
      <c r="R921" s="135"/>
    </row>
    <row r="922" spans="2:18" x14ac:dyDescent="0.25">
      <c r="B922" s="131" t="str">
        <f>IF(Tabla1[[#This Row],[Código_Actividad]]="","",CONCATENATE(Tabla1[[#This Row],[POA]],".",Tabla1[[#This Row],[SRS]],".",Tabla1[[#This Row],[AREA]],".",Tabla1[[#This Row],[TIPO]]))</f>
        <v/>
      </c>
      <c r="C922" s="131" t="str">
        <f>IF(Tabla1[[#This Row],[Código_Actividad]]="","",'[1]Formulario PPGR1'!#REF!)</f>
        <v/>
      </c>
      <c r="D922" s="131" t="str">
        <f>IF(Tabla1[[#This Row],[Código_Actividad]]="","",'[1]Formulario PPGR1'!#REF!)</f>
        <v/>
      </c>
      <c r="E922" s="131" t="str">
        <f>IF(Tabla1[[#This Row],[Código_Actividad]]="","",'[1]Formulario PPGR1'!#REF!)</f>
        <v/>
      </c>
      <c r="F922" s="131" t="str">
        <f>IF(Tabla1[[#This Row],[Código_Actividad]]="","",'[1]Formulario PPGR1'!#REF!)</f>
        <v/>
      </c>
      <c r="G922" s="132"/>
      <c r="H922" s="133" t="str">
        <f>IFERROR(VLOOKUP(Tabla1[[#This Row],[Código_Actividad]],'[1]Formulario PPGR2'!$H$8:$I$1048576,2,FALSE),"")</f>
        <v/>
      </c>
      <c r="I922" s="134" t="str">
        <f>IFERROR(VLOOKUP(Tabla1[[#This Row],[Código_Actividad]],[1]!Tabla2[[Código]:[Total de Acciones ]],15,FALSE),"")</f>
        <v/>
      </c>
      <c r="J922" s="131"/>
      <c r="K922" s="131" t="str">
        <f>IFERROR(VLOOKUP($J922,[9]LSIns!$B$5:$C$45,2,FALSE),"")</f>
        <v/>
      </c>
      <c r="L922" s="133"/>
      <c r="M922" s="135" t="str">
        <f>IFERROR(VLOOKUP($L922,[6]Insumos!$C$2:$F$517,2,FALSE),"")</f>
        <v/>
      </c>
      <c r="N922" s="142"/>
      <c r="O922" s="137" t="str">
        <f>IFERROR(VLOOKUP($L922,[6]Insumos!$C$2:$F$517,3,FALSE),"")</f>
        <v/>
      </c>
      <c r="P922" s="138" t="e">
        <f>+Tabla1[[#This Row],[Precio Unitario]]*Tabla1[[#This Row],[Cantidad de Insumos]]</f>
        <v>#VALUE!</v>
      </c>
      <c r="Q922" s="137" t="str">
        <f>IFERROR(VLOOKUP($L922,[6]Insumos!$C$2:$F$517,4,FALSE),"")</f>
        <v/>
      </c>
      <c r="R922" s="135"/>
    </row>
    <row r="923" spans="2:18" x14ac:dyDescent="0.25">
      <c r="B923" s="131" t="str">
        <f>IF(Tabla1[[#This Row],[Código_Actividad]]="","",CONCATENATE(Tabla1[[#This Row],[POA]],".",Tabla1[[#This Row],[SRS]],".",Tabla1[[#This Row],[AREA]],".",Tabla1[[#This Row],[TIPO]]))</f>
        <v/>
      </c>
      <c r="C923" s="131" t="str">
        <f>IF(Tabla1[[#This Row],[Código_Actividad]]="","",'[1]Formulario PPGR1'!#REF!)</f>
        <v/>
      </c>
      <c r="D923" s="131" t="str">
        <f>IF(Tabla1[[#This Row],[Código_Actividad]]="","",'[1]Formulario PPGR1'!#REF!)</f>
        <v/>
      </c>
      <c r="E923" s="131" t="str">
        <f>IF(Tabla1[[#This Row],[Código_Actividad]]="","",'[1]Formulario PPGR1'!#REF!)</f>
        <v/>
      </c>
      <c r="F923" s="131" t="str">
        <f>IF(Tabla1[[#This Row],[Código_Actividad]]="","",'[1]Formulario PPGR1'!#REF!)</f>
        <v/>
      </c>
      <c r="G923" s="132"/>
      <c r="H923" s="133" t="str">
        <f>IFERROR(VLOOKUP(Tabla1[[#This Row],[Código_Actividad]],'[1]Formulario PPGR2'!$H$8:$I$1048576,2,FALSE),"")</f>
        <v/>
      </c>
      <c r="I923" s="134" t="str">
        <f>IFERROR(VLOOKUP(Tabla1[[#This Row],[Código_Actividad]],[1]!Tabla2[[Código]:[Total de Acciones ]],15,FALSE),"")</f>
        <v/>
      </c>
      <c r="J923" s="131"/>
      <c r="K923" s="131" t="str">
        <f>IFERROR(VLOOKUP($J923,[9]LSIns!$B$5:$C$45,2,FALSE),"")</f>
        <v/>
      </c>
      <c r="L923" s="133"/>
      <c r="M923" s="135" t="str">
        <f>IFERROR(VLOOKUP($L923,[6]Insumos!$C$2:$F$517,2,FALSE),"")</f>
        <v/>
      </c>
      <c r="N923" s="142"/>
      <c r="O923" s="137" t="str">
        <f>IFERROR(VLOOKUP($L923,[6]Insumos!$C$2:$F$517,3,FALSE),"")</f>
        <v/>
      </c>
      <c r="P923" s="138" t="e">
        <f>+Tabla1[[#This Row],[Precio Unitario]]*Tabla1[[#This Row],[Cantidad de Insumos]]</f>
        <v>#VALUE!</v>
      </c>
      <c r="Q923" s="137" t="str">
        <f>IFERROR(VLOOKUP($L923,[6]Insumos!$C$2:$F$517,4,FALSE),"")</f>
        <v/>
      </c>
      <c r="R923" s="135"/>
    </row>
    <row r="924" spans="2:18" x14ac:dyDescent="0.25">
      <c r="B924" s="131" t="str">
        <f>IF(Tabla1[[#This Row],[Código_Actividad]]="","",CONCATENATE(Tabla1[[#This Row],[POA]],".",Tabla1[[#This Row],[SRS]],".",Tabla1[[#This Row],[AREA]],".",Tabla1[[#This Row],[TIPO]]))</f>
        <v/>
      </c>
      <c r="C924" s="131" t="str">
        <f>IF(Tabla1[[#This Row],[Código_Actividad]]="","",'[1]Formulario PPGR1'!#REF!)</f>
        <v/>
      </c>
      <c r="D924" s="131" t="str">
        <f>IF(Tabla1[[#This Row],[Código_Actividad]]="","",'[1]Formulario PPGR1'!#REF!)</f>
        <v/>
      </c>
      <c r="E924" s="131" t="str">
        <f>IF(Tabla1[[#This Row],[Código_Actividad]]="","",'[1]Formulario PPGR1'!#REF!)</f>
        <v/>
      </c>
      <c r="F924" s="131" t="str">
        <f>IF(Tabla1[[#This Row],[Código_Actividad]]="","",'[1]Formulario PPGR1'!#REF!)</f>
        <v/>
      </c>
      <c r="G924" s="132"/>
      <c r="H924" s="133" t="str">
        <f>IFERROR(VLOOKUP(Tabla1[[#This Row],[Código_Actividad]],'[1]Formulario PPGR2'!$H$8:$I$1048576,2,FALSE),"")</f>
        <v/>
      </c>
      <c r="I924" s="134" t="str">
        <f>IFERROR(VLOOKUP(Tabla1[[#This Row],[Código_Actividad]],[1]!Tabla2[[Código]:[Total de Acciones ]],15,FALSE),"")</f>
        <v/>
      </c>
      <c r="J924" s="131"/>
      <c r="K924" s="131" t="str">
        <f>IFERROR(VLOOKUP($J924,[9]LSIns!$B$5:$C$45,2,FALSE),"")</f>
        <v/>
      </c>
      <c r="L924" s="133"/>
      <c r="M924" s="135" t="str">
        <f>IFERROR(VLOOKUP($L924,[6]Insumos!$C$2:$F$517,2,FALSE),"")</f>
        <v/>
      </c>
      <c r="N924" s="142"/>
      <c r="O924" s="137" t="str">
        <f>IFERROR(VLOOKUP($L924,[6]Insumos!$C$2:$F$517,3,FALSE),"")</f>
        <v/>
      </c>
      <c r="P924" s="138" t="e">
        <f>+Tabla1[[#This Row],[Precio Unitario]]*Tabla1[[#This Row],[Cantidad de Insumos]]</f>
        <v>#VALUE!</v>
      </c>
      <c r="Q924" s="137" t="str">
        <f>IFERROR(VLOOKUP($L924,[6]Insumos!$C$2:$F$517,4,FALSE),"")</f>
        <v/>
      </c>
      <c r="R924" s="135"/>
    </row>
    <row r="925" spans="2:18" x14ac:dyDescent="0.25">
      <c r="B925" s="131" t="str">
        <f>IF(Tabla1[[#This Row],[Código_Actividad]]="","",CONCATENATE(Tabla1[[#This Row],[POA]],".",Tabla1[[#This Row],[SRS]],".",Tabla1[[#This Row],[AREA]],".",Tabla1[[#This Row],[TIPO]]))</f>
        <v/>
      </c>
      <c r="C925" s="131" t="str">
        <f>IF(Tabla1[[#This Row],[Código_Actividad]]="","",'[1]Formulario PPGR1'!#REF!)</f>
        <v/>
      </c>
      <c r="D925" s="131" t="str">
        <f>IF(Tabla1[[#This Row],[Código_Actividad]]="","",'[1]Formulario PPGR1'!#REF!)</f>
        <v/>
      </c>
      <c r="E925" s="131" t="str">
        <f>IF(Tabla1[[#This Row],[Código_Actividad]]="","",'[1]Formulario PPGR1'!#REF!)</f>
        <v/>
      </c>
      <c r="F925" s="131" t="str">
        <f>IF(Tabla1[[#This Row],[Código_Actividad]]="","",'[1]Formulario PPGR1'!#REF!)</f>
        <v/>
      </c>
      <c r="G925" s="132"/>
      <c r="H925" s="133" t="str">
        <f>IFERROR(VLOOKUP(Tabla1[[#This Row],[Código_Actividad]],'[1]Formulario PPGR2'!$H$8:$I$1048576,2,FALSE),"")</f>
        <v/>
      </c>
      <c r="I925" s="134" t="str">
        <f>IFERROR(VLOOKUP(Tabla1[[#This Row],[Código_Actividad]],[1]!Tabla2[[Código]:[Total de Acciones ]],15,FALSE),"")</f>
        <v/>
      </c>
      <c r="J925" s="131"/>
      <c r="K925" s="131" t="str">
        <f>IFERROR(VLOOKUP($J925,[9]LSIns!$B$5:$C$45,2,FALSE),"")</f>
        <v/>
      </c>
      <c r="L925" s="133"/>
      <c r="M925" s="135" t="str">
        <f>IFERROR(VLOOKUP($L925,[6]Insumos!$C$2:$F$517,2,FALSE),"")</f>
        <v/>
      </c>
      <c r="N925" s="142"/>
      <c r="O925" s="137" t="str">
        <f>IFERROR(VLOOKUP($L925,[6]Insumos!$C$2:$F$517,3,FALSE),"")</f>
        <v/>
      </c>
      <c r="P925" s="138" t="e">
        <f>+Tabla1[[#This Row],[Precio Unitario]]*Tabla1[[#This Row],[Cantidad de Insumos]]</f>
        <v>#VALUE!</v>
      </c>
      <c r="Q925" s="137" t="str">
        <f>IFERROR(VLOOKUP($L925,[6]Insumos!$C$2:$F$517,4,FALSE),"")</f>
        <v/>
      </c>
      <c r="R925" s="135"/>
    </row>
    <row r="926" spans="2:18" x14ac:dyDescent="0.25">
      <c r="B926" s="131" t="str">
        <f>IF(Tabla1[[#This Row],[Código_Actividad]]="","",CONCATENATE(Tabla1[[#This Row],[POA]],".",Tabla1[[#This Row],[SRS]],".",Tabla1[[#This Row],[AREA]],".",Tabla1[[#This Row],[TIPO]]))</f>
        <v/>
      </c>
      <c r="C926" s="131" t="str">
        <f>IF(Tabla1[[#This Row],[Código_Actividad]]="","",'[1]Formulario PPGR1'!#REF!)</f>
        <v/>
      </c>
      <c r="D926" s="131" t="str">
        <f>IF(Tabla1[[#This Row],[Código_Actividad]]="","",'[1]Formulario PPGR1'!#REF!)</f>
        <v/>
      </c>
      <c r="E926" s="131" t="str">
        <f>IF(Tabla1[[#This Row],[Código_Actividad]]="","",'[1]Formulario PPGR1'!#REF!)</f>
        <v/>
      </c>
      <c r="F926" s="131" t="str">
        <f>IF(Tabla1[[#This Row],[Código_Actividad]]="","",'[1]Formulario PPGR1'!#REF!)</f>
        <v/>
      </c>
      <c r="G926" s="132"/>
      <c r="H926" s="133" t="str">
        <f>IFERROR(VLOOKUP(Tabla1[[#This Row],[Código_Actividad]],'[1]Formulario PPGR2'!$H$8:$I$1048576,2,FALSE),"")</f>
        <v/>
      </c>
      <c r="I926" s="134" t="str">
        <f>IFERROR(VLOOKUP(Tabla1[[#This Row],[Código_Actividad]],[1]!Tabla2[[Código]:[Total de Acciones ]],15,FALSE),"")</f>
        <v/>
      </c>
      <c r="J926" s="131"/>
      <c r="K926" s="131" t="str">
        <f>IFERROR(VLOOKUP($J926,[9]LSIns!$B$5:$C$45,2,FALSE),"")</f>
        <v/>
      </c>
      <c r="L926" s="133"/>
      <c r="M926" s="135" t="str">
        <f>IFERROR(VLOOKUP($L926,[6]Insumos!$C$2:$F$517,2,FALSE),"")</f>
        <v/>
      </c>
      <c r="N926" s="142"/>
      <c r="O926" s="137" t="str">
        <f>IFERROR(VLOOKUP($L926,[6]Insumos!$C$2:$F$517,3,FALSE),"")</f>
        <v/>
      </c>
      <c r="P926" s="138" t="e">
        <f>+Tabla1[[#This Row],[Precio Unitario]]*Tabla1[[#This Row],[Cantidad de Insumos]]</f>
        <v>#VALUE!</v>
      </c>
      <c r="Q926" s="137" t="str">
        <f>IFERROR(VLOOKUP($L926,[6]Insumos!$C$2:$F$517,4,FALSE),"")</f>
        <v/>
      </c>
      <c r="R926" s="135"/>
    </row>
    <row r="927" spans="2:18" x14ac:dyDescent="0.25">
      <c r="B927" s="131" t="str">
        <f>IF(Tabla1[[#This Row],[Código_Actividad]]="","",CONCATENATE(Tabla1[[#This Row],[POA]],".",Tabla1[[#This Row],[SRS]],".",Tabla1[[#This Row],[AREA]],".",Tabla1[[#This Row],[TIPO]]))</f>
        <v/>
      </c>
      <c r="C927" s="131" t="str">
        <f>IF(Tabla1[[#This Row],[Código_Actividad]]="","",'[1]Formulario PPGR1'!#REF!)</f>
        <v/>
      </c>
      <c r="D927" s="131" t="str">
        <f>IF(Tabla1[[#This Row],[Código_Actividad]]="","",'[1]Formulario PPGR1'!#REF!)</f>
        <v/>
      </c>
      <c r="E927" s="131" t="str">
        <f>IF(Tabla1[[#This Row],[Código_Actividad]]="","",'[1]Formulario PPGR1'!#REF!)</f>
        <v/>
      </c>
      <c r="F927" s="131" t="str">
        <f>IF(Tabla1[[#This Row],[Código_Actividad]]="","",'[1]Formulario PPGR1'!#REF!)</f>
        <v/>
      </c>
      <c r="G927" s="132"/>
      <c r="H927" s="133" t="str">
        <f>IFERROR(VLOOKUP(Tabla1[[#This Row],[Código_Actividad]],'[1]Formulario PPGR2'!$H$8:$I$1048576,2,FALSE),"")</f>
        <v/>
      </c>
      <c r="I927" s="134" t="str">
        <f>IFERROR(VLOOKUP(Tabla1[[#This Row],[Código_Actividad]],[1]!Tabla2[[Código]:[Total de Acciones ]],15,FALSE),"")</f>
        <v/>
      </c>
      <c r="J927" s="131"/>
      <c r="K927" s="131" t="str">
        <f>IFERROR(VLOOKUP($J927,[9]LSIns!$B$5:$C$45,2,FALSE),"")</f>
        <v/>
      </c>
      <c r="L927" s="133"/>
      <c r="M927" s="135" t="str">
        <f>IFERROR(VLOOKUP($L927,[6]Insumos!$C$2:$F$517,2,FALSE),"")</f>
        <v/>
      </c>
      <c r="N927" s="142"/>
      <c r="O927" s="137" t="str">
        <f>IFERROR(VLOOKUP($L927,[6]Insumos!$C$2:$F$517,3,FALSE),"")</f>
        <v/>
      </c>
      <c r="P927" s="138" t="e">
        <f>+Tabla1[[#This Row],[Precio Unitario]]*Tabla1[[#This Row],[Cantidad de Insumos]]</f>
        <v>#VALUE!</v>
      </c>
      <c r="Q927" s="137" t="str">
        <f>IFERROR(VLOOKUP($L927,[6]Insumos!$C$2:$F$517,4,FALSE),"")</f>
        <v/>
      </c>
      <c r="R927" s="135"/>
    </row>
    <row r="928" spans="2:18" x14ac:dyDescent="0.25">
      <c r="B928" s="131" t="str">
        <f>IF(Tabla1[[#This Row],[Código_Actividad]]="","",CONCATENATE(Tabla1[[#This Row],[POA]],".",Tabla1[[#This Row],[SRS]],".",Tabla1[[#This Row],[AREA]],".",Tabla1[[#This Row],[TIPO]]))</f>
        <v/>
      </c>
      <c r="C928" s="131" t="str">
        <f>IF(Tabla1[[#This Row],[Código_Actividad]]="","",'[1]Formulario PPGR1'!#REF!)</f>
        <v/>
      </c>
      <c r="D928" s="131" t="str">
        <f>IF(Tabla1[[#This Row],[Código_Actividad]]="","",'[1]Formulario PPGR1'!#REF!)</f>
        <v/>
      </c>
      <c r="E928" s="131" t="str">
        <f>IF(Tabla1[[#This Row],[Código_Actividad]]="","",'[1]Formulario PPGR1'!#REF!)</f>
        <v/>
      </c>
      <c r="F928" s="131" t="str">
        <f>IF(Tabla1[[#This Row],[Código_Actividad]]="","",'[1]Formulario PPGR1'!#REF!)</f>
        <v/>
      </c>
      <c r="G928" s="132"/>
      <c r="H928" s="133" t="str">
        <f>IFERROR(VLOOKUP(Tabla1[[#This Row],[Código_Actividad]],'[1]Formulario PPGR2'!$H$8:$I$1048576,2,FALSE),"")</f>
        <v/>
      </c>
      <c r="I928" s="134" t="str">
        <f>IFERROR(VLOOKUP(Tabla1[[#This Row],[Código_Actividad]],[1]!Tabla2[[Código]:[Total de Acciones ]],15,FALSE),"")</f>
        <v/>
      </c>
      <c r="J928" s="131"/>
      <c r="K928" s="131" t="str">
        <f>IFERROR(VLOOKUP($J928,[9]LSIns!$B$5:$C$45,2,FALSE),"")</f>
        <v/>
      </c>
      <c r="L928" s="133"/>
      <c r="M928" s="135" t="str">
        <f>IFERROR(VLOOKUP($L928,[6]Insumos!$C$2:$F$517,2,FALSE),"")</f>
        <v/>
      </c>
      <c r="N928" s="142"/>
      <c r="O928" s="137" t="str">
        <f>IFERROR(VLOOKUP($L928,[6]Insumos!$C$2:$F$517,3,FALSE),"")</f>
        <v/>
      </c>
      <c r="P928" s="138" t="e">
        <f>+Tabla1[[#This Row],[Precio Unitario]]*Tabla1[[#This Row],[Cantidad de Insumos]]</f>
        <v>#VALUE!</v>
      </c>
      <c r="Q928" s="137" t="str">
        <f>IFERROR(VLOOKUP($L928,[6]Insumos!$C$2:$F$517,4,FALSE),"")</f>
        <v/>
      </c>
      <c r="R928" s="135"/>
    </row>
    <row r="929" spans="2:18" x14ac:dyDescent="0.25">
      <c r="B929" s="131" t="str">
        <f>IF(Tabla1[[#This Row],[Código_Actividad]]="","",CONCATENATE(Tabla1[[#This Row],[POA]],".",Tabla1[[#This Row],[SRS]],".",Tabla1[[#This Row],[AREA]],".",Tabla1[[#This Row],[TIPO]]))</f>
        <v/>
      </c>
      <c r="C929" s="131" t="str">
        <f>IF(Tabla1[[#This Row],[Código_Actividad]]="","",'[1]Formulario PPGR1'!#REF!)</f>
        <v/>
      </c>
      <c r="D929" s="131" t="str">
        <f>IF(Tabla1[[#This Row],[Código_Actividad]]="","",'[1]Formulario PPGR1'!#REF!)</f>
        <v/>
      </c>
      <c r="E929" s="131" t="str">
        <f>IF(Tabla1[[#This Row],[Código_Actividad]]="","",'[1]Formulario PPGR1'!#REF!)</f>
        <v/>
      </c>
      <c r="F929" s="131" t="str">
        <f>IF(Tabla1[[#This Row],[Código_Actividad]]="","",'[1]Formulario PPGR1'!#REF!)</f>
        <v/>
      </c>
      <c r="G929" s="132"/>
      <c r="H929" s="133" t="str">
        <f>IFERROR(VLOOKUP(Tabla1[[#This Row],[Código_Actividad]],'[1]Formulario PPGR2'!$H$8:$I$1048576,2,FALSE),"")</f>
        <v/>
      </c>
      <c r="I929" s="134" t="str">
        <f>IFERROR(VLOOKUP(Tabla1[[#This Row],[Código_Actividad]],[1]!Tabla2[[Código]:[Total de Acciones ]],15,FALSE),"")</f>
        <v/>
      </c>
      <c r="J929" s="131"/>
      <c r="K929" s="131" t="str">
        <f>IFERROR(VLOOKUP($J929,[9]LSIns!$B$5:$C$45,2,FALSE),"")</f>
        <v/>
      </c>
      <c r="L929" s="133"/>
      <c r="M929" s="135" t="str">
        <f>IFERROR(VLOOKUP($L929,[6]Insumos!$C$2:$F$517,2,FALSE),"")</f>
        <v/>
      </c>
      <c r="N929" s="142"/>
      <c r="O929" s="137" t="str">
        <f>IFERROR(VLOOKUP($L929,[6]Insumos!$C$2:$F$517,3,FALSE),"")</f>
        <v/>
      </c>
      <c r="P929" s="138" t="e">
        <f>+Tabla1[[#This Row],[Precio Unitario]]*Tabla1[[#This Row],[Cantidad de Insumos]]</f>
        <v>#VALUE!</v>
      </c>
      <c r="Q929" s="137" t="str">
        <f>IFERROR(VLOOKUP($L929,[6]Insumos!$C$2:$F$517,4,FALSE),"")</f>
        <v/>
      </c>
      <c r="R929" s="135"/>
    </row>
    <row r="930" spans="2:18" x14ac:dyDescent="0.25">
      <c r="B930" s="131" t="str">
        <f>IF(Tabla1[[#This Row],[Código_Actividad]]="","",CONCATENATE(Tabla1[[#This Row],[POA]],".",Tabla1[[#This Row],[SRS]],".",Tabla1[[#This Row],[AREA]],".",Tabla1[[#This Row],[TIPO]]))</f>
        <v/>
      </c>
      <c r="C930" s="131" t="str">
        <f>IF(Tabla1[[#This Row],[Código_Actividad]]="","",'[1]Formulario PPGR1'!#REF!)</f>
        <v/>
      </c>
      <c r="D930" s="131" t="str">
        <f>IF(Tabla1[[#This Row],[Código_Actividad]]="","",'[1]Formulario PPGR1'!#REF!)</f>
        <v/>
      </c>
      <c r="E930" s="131" t="str">
        <f>IF(Tabla1[[#This Row],[Código_Actividad]]="","",'[1]Formulario PPGR1'!#REF!)</f>
        <v/>
      </c>
      <c r="F930" s="131" t="str">
        <f>IF(Tabla1[[#This Row],[Código_Actividad]]="","",'[1]Formulario PPGR1'!#REF!)</f>
        <v/>
      </c>
      <c r="G930" s="132"/>
      <c r="H930" s="133" t="str">
        <f>IFERROR(VLOOKUP(Tabla1[[#This Row],[Código_Actividad]],'[1]Formulario PPGR2'!$H$8:$I$1048576,2,FALSE),"")</f>
        <v/>
      </c>
      <c r="I930" s="134" t="str">
        <f>IFERROR(VLOOKUP(Tabla1[[#This Row],[Código_Actividad]],[1]!Tabla2[[Código]:[Total de Acciones ]],15,FALSE),"")</f>
        <v/>
      </c>
      <c r="J930" s="131"/>
      <c r="K930" s="131" t="str">
        <f>IFERROR(VLOOKUP($J930,[9]LSIns!$B$5:$C$45,2,FALSE),"")</f>
        <v/>
      </c>
      <c r="L930" s="133"/>
      <c r="M930" s="135" t="str">
        <f>IFERROR(VLOOKUP($L930,[6]Insumos!$C$2:$F$517,2,FALSE),"")</f>
        <v/>
      </c>
      <c r="N930" s="142"/>
      <c r="O930" s="137" t="str">
        <f>IFERROR(VLOOKUP($L930,[6]Insumos!$C$2:$F$517,3,FALSE),"")</f>
        <v/>
      </c>
      <c r="P930" s="138" t="e">
        <f>+Tabla1[[#This Row],[Precio Unitario]]*Tabla1[[#This Row],[Cantidad de Insumos]]</f>
        <v>#VALUE!</v>
      </c>
      <c r="Q930" s="137" t="str">
        <f>IFERROR(VLOOKUP($L930,[6]Insumos!$C$2:$F$517,4,FALSE),"")</f>
        <v/>
      </c>
      <c r="R930" s="135"/>
    </row>
    <row r="931" spans="2:18" x14ac:dyDescent="0.25">
      <c r="B931" s="131" t="str">
        <f>IF(Tabla1[[#This Row],[Código_Actividad]]="","",CONCATENATE(Tabla1[[#This Row],[POA]],".",Tabla1[[#This Row],[SRS]],".",Tabla1[[#This Row],[AREA]],".",Tabla1[[#This Row],[TIPO]]))</f>
        <v/>
      </c>
      <c r="C931" s="131" t="str">
        <f>IF(Tabla1[[#This Row],[Código_Actividad]]="","",'[1]Formulario PPGR1'!#REF!)</f>
        <v/>
      </c>
      <c r="D931" s="131" t="str">
        <f>IF(Tabla1[[#This Row],[Código_Actividad]]="","",'[1]Formulario PPGR1'!#REF!)</f>
        <v/>
      </c>
      <c r="E931" s="131" t="str">
        <f>IF(Tabla1[[#This Row],[Código_Actividad]]="","",'[1]Formulario PPGR1'!#REF!)</f>
        <v/>
      </c>
      <c r="F931" s="131" t="str">
        <f>IF(Tabla1[[#This Row],[Código_Actividad]]="","",'[1]Formulario PPGR1'!#REF!)</f>
        <v/>
      </c>
      <c r="G931" s="132"/>
      <c r="H931" s="133" t="str">
        <f>IFERROR(VLOOKUP(Tabla1[[#This Row],[Código_Actividad]],'[1]Formulario PPGR2'!$H$8:$I$1048576,2,FALSE),"")</f>
        <v/>
      </c>
      <c r="I931" s="134" t="str">
        <f>IFERROR(VLOOKUP(Tabla1[[#This Row],[Código_Actividad]],[1]!Tabla2[[Código]:[Total de Acciones ]],15,FALSE),"")</f>
        <v/>
      </c>
      <c r="J931" s="131"/>
      <c r="K931" s="131" t="str">
        <f>IFERROR(VLOOKUP($J931,[9]LSIns!$B$5:$C$45,2,FALSE),"")</f>
        <v/>
      </c>
      <c r="L931" s="133"/>
      <c r="M931" s="135" t="str">
        <f>IFERROR(VLOOKUP($L931,[6]Insumos!$C$2:$F$517,2,FALSE),"")</f>
        <v/>
      </c>
      <c r="N931" s="142"/>
      <c r="O931" s="137" t="str">
        <f>IFERROR(VLOOKUP($L931,[6]Insumos!$C$2:$F$517,3,FALSE),"")</f>
        <v/>
      </c>
      <c r="P931" s="138" t="e">
        <f>+Tabla1[[#This Row],[Precio Unitario]]*Tabla1[[#This Row],[Cantidad de Insumos]]</f>
        <v>#VALUE!</v>
      </c>
      <c r="Q931" s="137" t="str">
        <f>IFERROR(VLOOKUP($L931,[6]Insumos!$C$2:$F$517,4,FALSE),"")</f>
        <v/>
      </c>
      <c r="R931" s="135"/>
    </row>
    <row r="932" spans="2:18" x14ac:dyDescent="0.25">
      <c r="B932" s="131" t="str">
        <f>IF(Tabla1[[#This Row],[Código_Actividad]]="","",CONCATENATE(Tabla1[[#This Row],[POA]],".",Tabla1[[#This Row],[SRS]],".",Tabla1[[#This Row],[AREA]],".",Tabla1[[#This Row],[TIPO]]))</f>
        <v/>
      </c>
      <c r="C932" s="131" t="str">
        <f>IF(Tabla1[[#This Row],[Código_Actividad]]="","",'[1]Formulario PPGR1'!#REF!)</f>
        <v/>
      </c>
      <c r="D932" s="131" t="str">
        <f>IF(Tabla1[[#This Row],[Código_Actividad]]="","",'[1]Formulario PPGR1'!#REF!)</f>
        <v/>
      </c>
      <c r="E932" s="131" t="str">
        <f>IF(Tabla1[[#This Row],[Código_Actividad]]="","",'[1]Formulario PPGR1'!#REF!)</f>
        <v/>
      </c>
      <c r="F932" s="131" t="str">
        <f>IF(Tabla1[[#This Row],[Código_Actividad]]="","",'[1]Formulario PPGR1'!#REF!)</f>
        <v/>
      </c>
      <c r="G932" s="132"/>
      <c r="H932" s="133" t="str">
        <f>IFERROR(VLOOKUP(Tabla1[[#This Row],[Código_Actividad]],'[1]Formulario PPGR2'!$H$8:$I$1048576,2,FALSE),"")</f>
        <v/>
      </c>
      <c r="I932" s="134" t="str">
        <f>IFERROR(VLOOKUP(Tabla1[[#This Row],[Código_Actividad]],[1]!Tabla2[[Código]:[Total de Acciones ]],15,FALSE),"")</f>
        <v/>
      </c>
      <c r="J932" s="131"/>
      <c r="K932" s="131" t="str">
        <f>IFERROR(VLOOKUP($J932,[9]LSIns!$B$5:$C$45,2,FALSE),"")</f>
        <v/>
      </c>
      <c r="L932" s="133"/>
      <c r="M932" s="135" t="str">
        <f>IFERROR(VLOOKUP($L932,[6]Insumos!$C$2:$F$517,2,FALSE),"")</f>
        <v/>
      </c>
      <c r="N932" s="142"/>
      <c r="O932" s="137" t="str">
        <f>IFERROR(VLOOKUP($L932,[6]Insumos!$C$2:$F$517,3,FALSE),"")</f>
        <v/>
      </c>
      <c r="P932" s="138" t="e">
        <f>+Tabla1[[#This Row],[Precio Unitario]]*Tabla1[[#This Row],[Cantidad de Insumos]]</f>
        <v>#VALUE!</v>
      </c>
      <c r="Q932" s="137" t="str">
        <f>IFERROR(VLOOKUP($L932,[6]Insumos!$C$2:$F$517,4,FALSE),"")</f>
        <v/>
      </c>
      <c r="R932" s="135"/>
    </row>
    <row r="933" spans="2:18" x14ac:dyDescent="0.25">
      <c r="B933" s="131" t="str">
        <f>IF(Tabla1[[#This Row],[Código_Actividad]]="","",CONCATENATE(Tabla1[[#This Row],[POA]],".",Tabla1[[#This Row],[SRS]],".",Tabla1[[#This Row],[AREA]],".",Tabla1[[#This Row],[TIPO]]))</f>
        <v/>
      </c>
      <c r="C933" s="131" t="str">
        <f>IF(Tabla1[[#This Row],[Código_Actividad]]="","",'[1]Formulario PPGR1'!#REF!)</f>
        <v/>
      </c>
      <c r="D933" s="131" t="str">
        <f>IF(Tabla1[[#This Row],[Código_Actividad]]="","",'[1]Formulario PPGR1'!#REF!)</f>
        <v/>
      </c>
      <c r="E933" s="131" t="str">
        <f>IF(Tabla1[[#This Row],[Código_Actividad]]="","",'[1]Formulario PPGR1'!#REF!)</f>
        <v/>
      </c>
      <c r="F933" s="131" t="str">
        <f>IF(Tabla1[[#This Row],[Código_Actividad]]="","",'[1]Formulario PPGR1'!#REF!)</f>
        <v/>
      </c>
      <c r="G933" s="132"/>
      <c r="H933" s="133" t="str">
        <f>IFERROR(VLOOKUP(Tabla1[[#This Row],[Código_Actividad]],'[1]Formulario PPGR2'!$H$8:$I$1048576,2,FALSE),"")</f>
        <v/>
      </c>
      <c r="I933" s="134" t="str">
        <f>IFERROR(VLOOKUP(Tabla1[[#This Row],[Código_Actividad]],[1]!Tabla2[[Código]:[Total de Acciones ]],15,FALSE),"")</f>
        <v/>
      </c>
      <c r="J933" s="131"/>
      <c r="K933" s="131" t="str">
        <f>IFERROR(VLOOKUP($J933,[9]LSIns!$B$5:$C$45,2,FALSE),"")</f>
        <v/>
      </c>
      <c r="L933" s="133"/>
      <c r="M933" s="135" t="str">
        <f>IFERROR(VLOOKUP($L933,[6]Insumos!$C$2:$F$517,2,FALSE),"")</f>
        <v/>
      </c>
      <c r="N933" s="142"/>
      <c r="O933" s="137" t="str">
        <f>IFERROR(VLOOKUP($L933,[6]Insumos!$C$2:$F$517,3,FALSE),"")</f>
        <v/>
      </c>
      <c r="P933" s="138" t="e">
        <f>+Tabla1[[#This Row],[Precio Unitario]]*Tabla1[[#This Row],[Cantidad de Insumos]]</f>
        <v>#VALUE!</v>
      </c>
      <c r="Q933" s="137" t="str">
        <f>IFERROR(VLOOKUP($L933,[6]Insumos!$C$2:$F$517,4,FALSE),"")</f>
        <v/>
      </c>
      <c r="R933" s="135"/>
    </row>
    <row r="934" spans="2:18" x14ac:dyDescent="0.25">
      <c r="B934" s="131" t="str">
        <f>IF(Tabla1[[#This Row],[Código_Actividad]]="","",CONCATENATE(Tabla1[[#This Row],[POA]],".",Tabla1[[#This Row],[SRS]],".",Tabla1[[#This Row],[AREA]],".",Tabla1[[#This Row],[TIPO]]))</f>
        <v/>
      </c>
      <c r="C934" s="131" t="str">
        <f>IF(Tabla1[[#This Row],[Código_Actividad]]="","",'[1]Formulario PPGR1'!#REF!)</f>
        <v/>
      </c>
      <c r="D934" s="131" t="str">
        <f>IF(Tabla1[[#This Row],[Código_Actividad]]="","",'[1]Formulario PPGR1'!#REF!)</f>
        <v/>
      </c>
      <c r="E934" s="131" t="str">
        <f>IF(Tabla1[[#This Row],[Código_Actividad]]="","",'[1]Formulario PPGR1'!#REF!)</f>
        <v/>
      </c>
      <c r="F934" s="131" t="str">
        <f>IF(Tabla1[[#This Row],[Código_Actividad]]="","",'[1]Formulario PPGR1'!#REF!)</f>
        <v/>
      </c>
      <c r="G934" s="132"/>
      <c r="H934" s="133" t="str">
        <f>IFERROR(VLOOKUP(Tabla1[[#This Row],[Código_Actividad]],'[1]Formulario PPGR2'!$H$8:$I$1048576,2,FALSE),"")</f>
        <v/>
      </c>
      <c r="I934" s="134" t="str">
        <f>IFERROR(VLOOKUP(Tabla1[[#This Row],[Código_Actividad]],[1]!Tabla2[[Código]:[Total de Acciones ]],15,FALSE),"")</f>
        <v/>
      </c>
      <c r="J934" s="131"/>
      <c r="K934" s="131" t="str">
        <f>IFERROR(VLOOKUP($J934,[9]LSIns!$B$5:$C$45,2,FALSE),"")</f>
        <v/>
      </c>
      <c r="L934" s="133"/>
      <c r="M934" s="135" t="str">
        <f>IFERROR(VLOOKUP($L934,[6]Insumos!$C$2:$F$517,2,FALSE),"")</f>
        <v/>
      </c>
      <c r="N934" s="142"/>
      <c r="O934" s="137" t="str">
        <f>IFERROR(VLOOKUP($L934,[6]Insumos!$C$2:$F$517,3,FALSE),"")</f>
        <v/>
      </c>
      <c r="P934" s="138" t="e">
        <f>+Tabla1[[#This Row],[Precio Unitario]]*Tabla1[[#This Row],[Cantidad de Insumos]]</f>
        <v>#VALUE!</v>
      </c>
      <c r="Q934" s="137" t="str">
        <f>IFERROR(VLOOKUP($L934,[6]Insumos!$C$2:$F$517,4,FALSE),"")</f>
        <v/>
      </c>
      <c r="R934" s="135"/>
    </row>
    <row r="935" spans="2:18" x14ac:dyDescent="0.25">
      <c r="B935" s="131" t="str">
        <f>IF(Tabla1[[#This Row],[Código_Actividad]]="","",CONCATENATE(Tabla1[[#This Row],[POA]],".",Tabla1[[#This Row],[SRS]],".",Tabla1[[#This Row],[AREA]],".",Tabla1[[#This Row],[TIPO]]))</f>
        <v/>
      </c>
      <c r="C935" s="131" t="str">
        <f>IF(Tabla1[[#This Row],[Código_Actividad]]="","",'[1]Formulario PPGR1'!#REF!)</f>
        <v/>
      </c>
      <c r="D935" s="131" t="str">
        <f>IF(Tabla1[[#This Row],[Código_Actividad]]="","",'[1]Formulario PPGR1'!#REF!)</f>
        <v/>
      </c>
      <c r="E935" s="131" t="str">
        <f>IF(Tabla1[[#This Row],[Código_Actividad]]="","",'[1]Formulario PPGR1'!#REF!)</f>
        <v/>
      </c>
      <c r="F935" s="131" t="str">
        <f>IF(Tabla1[[#This Row],[Código_Actividad]]="","",'[1]Formulario PPGR1'!#REF!)</f>
        <v/>
      </c>
      <c r="G935" s="132"/>
      <c r="H935" s="133" t="str">
        <f>IFERROR(VLOOKUP(Tabla1[[#This Row],[Código_Actividad]],'[1]Formulario PPGR2'!$H$8:$I$1048576,2,FALSE),"")</f>
        <v/>
      </c>
      <c r="I935" s="134" t="str">
        <f>IFERROR(VLOOKUP(Tabla1[[#This Row],[Código_Actividad]],[1]!Tabla2[[Código]:[Total de Acciones ]],15,FALSE),"")</f>
        <v/>
      </c>
      <c r="J935" s="131"/>
      <c r="K935" s="131" t="str">
        <f>IFERROR(VLOOKUP($J935,[9]LSIns!$B$5:$C$45,2,FALSE),"")</f>
        <v/>
      </c>
      <c r="L935" s="133"/>
      <c r="M935" s="135" t="str">
        <f>IFERROR(VLOOKUP($L935,[6]Insumos!$C$2:$F$517,2,FALSE),"")</f>
        <v/>
      </c>
      <c r="N935" s="142"/>
      <c r="O935" s="137" t="str">
        <f>IFERROR(VLOOKUP($L935,[6]Insumos!$C$2:$F$517,3,FALSE),"")</f>
        <v/>
      </c>
      <c r="P935" s="138" t="e">
        <f>+Tabla1[[#This Row],[Precio Unitario]]*Tabla1[[#This Row],[Cantidad de Insumos]]</f>
        <v>#VALUE!</v>
      </c>
      <c r="Q935" s="137" t="str">
        <f>IFERROR(VLOOKUP($L935,[6]Insumos!$C$2:$F$517,4,FALSE),"")</f>
        <v/>
      </c>
      <c r="R935" s="135"/>
    </row>
    <row r="936" spans="2:18" x14ac:dyDescent="0.25">
      <c r="B936" s="131" t="str">
        <f>IF(Tabla1[[#This Row],[Código_Actividad]]="","",CONCATENATE(Tabla1[[#This Row],[POA]],".",Tabla1[[#This Row],[SRS]],".",Tabla1[[#This Row],[AREA]],".",Tabla1[[#This Row],[TIPO]]))</f>
        <v/>
      </c>
      <c r="C936" s="131" t="str">
        <f>IF(Tabla1[[#This Row],[Código_Actividad]]="","",'[1]Formulario PPGR1'!#REF!)</f>
        <v/>
      </c>
      <c r="D936" s="131" t="str">
        <f>IF(Tabla1[[#This Row],[Código_Actividad]]="","",'[1]Formulario PPGR1'!#REF!)</f>
        <v/>
      </c>
      <c r="E936" s="131" t="str">
        <f>IF(Tabla1[[#This Row],[Código_Actividad]]="","",'[1]Formulario PPGR1'!#REF!)</f>
        <v/>
      </c>
      <c r="F936" s="131" t="str">
        <f>IF(Tabla1[[#This Row],[Código_Actividad]]="","",'[1]Formulario PPGR1'!#REF!)</f>
        <v/>
      </c>
      <c r="G936" s="132"/>
      <c r="H936" s="133" t="str">
        <f>IFERROR(VLOOKUP(Tabla1[[#This Row],[Código_Actividad]],'[1]Formulario PPGR2'!$H$8:$I$1048576,2,FALSE),"")</f>
        <v/>
      </c>
      <c r="I936" s="134" t="str">
        <f>IFERROR(VLOOKUP(Tabla1[[#This Row],[Código_Actividad]],[1]!Tabla2[[Código]:[Total de Acciones ]],15,FALSE),"")</f>
        <v/>
      </c>
      <c r="J936" s="131"/>
      <c r="K936" s="131" t="str">
        <f>IFERROR(VLOOKUP($J936,[9]LSIns!$B$5:$C$45,2,FALSE),"")</f>
        <v/>
      </c>
      <c r="L936" s="133"/>
      <c r="M936" s="135" t="str">
        <f>IFERROR(VLOOKUP($L936,[6]Insumos!$C$2:$F$517,2,FALSE),"")</f>
        <v/>
      </c>
      <c r="N936" s="142"/>
      <c r="O936" s="137" t="str">
        <f>IFERROR(VLOOKUP($L936,[6]Insumos!$C$2:$F$517,3,FALSE),"")</f>
        <v/>
      </c>
      <c r="P936" s="138" t="e">
        <f>+Tabla1[[#This Row],[Precio Unitario]]*Tabla1[[#This Row],[Cantidad de Insumos]]</f>
        <v>#VALUE!</v>
      </c>
      <c r="Q936" s="137" t="str">
        <f>IFERROR(VLOOKUP($L936,[6]Insumos!$C$2:$F$517,4,FALSE),"")</f>
        <v/>
      </c>
      <c r="R936" s="135"/>
    </row>
    <row r="937" spans="2:18" x14ac:dyDescent="0.25">
      <c r="B937" s="131" t="str">
        <f>IF(Tabla1[[#This Row],[Código_Actividad]]="","",CONCATENATE(Tabla1[[#This Row],[POA]],".",Tabla1[[#This Row],[SRS]],".",Tabla1[[#This Row],[AREA]],".",Tabla1[[#This Row],[TIPO]]))</f>
        <v/>
      </c>
      <c r="C937" s="131" t="str">
        <f>IF(Tabla1[[#This Row],[Código_Actividad]]="","",'[1]Formulario PPGR1'!#REF!)</f>
        <v/>
      </c>
      <c r="D937" s="131" t="str">
        <f>IF(Tabla1[[#This Row],[Código_Actividad]]="","",'[1]Formulario PPGR1'!#REF!)</f>
        <v/>
      </c>
      <c r="E937" s="131" t="str">
        <f>IF(Tabla1[[#This Row],[Código_Actividad]]="","",'[1]Formulario PPGR1'!#REF!)</f>
        <v/>
      </c>
      <c r="F937" s="131" t="str">
        <f>IF(Tabla1[[#This Row],[Código_Actividad]]="","",'[1]Formulario PPGR1'!#REF!)</f>
        <v/>
      </c>
      <c r="G937" s="132"/>
      <c r="H937" s="133" t="str">
        <f>IFERROR(VLOOKUP(Tabla1[[#This Row],[Código_Actividad]],'[1]Formulario PPGR2'!$H$8:$I$1048576,2,FALSE),"")</f>
        <v/>
      </c>
      <c r="I937" s="134" t="str">
        <f>IFERROR(VLOOKUP(Tabla1[[#This Row],[Código_Actividad]],[1]!Tabla2[[Código]:[Total de Acciones ]],15,FALSE),"")</f>
        <v/>
      </c>
      <c r="J937" s="131"/>
      <c r="K937" s="131" t="str">
        <f>IFERROR(VLOOKUP($J937,[9]LSIns!$B$5:$C$45,2,FALSE),"")</f>
        <v/>
      </c>
      <c r="L937" s="133"/>
      <c r="M937" s="135" t="str">
        <f>IFERROR(VLOOKUP($L937,[6]Insumos!$C$2:$F$517,2,FALSE),"")</f>
        <v/>
      </c>
      <c r="N937" s="142"/>
      <c r="O937" s="137" t="str">
        <f>IFERROR(VLOOKUP($L937,[6]Insumos!$C$2:$F$517,3,FALSE),"")</f>
        <v/>
      </c>
      <c r="P937" s="138" t="e">
        <f>+Tabla1[[#This Row],[Precio Unitario]]*Tabla1[[#This Row],[Cantidad de Insumos]]</f>
        <v>#VALUE!</v>
      </c>
      <c r="Q937" s="137" t="str">
        <f>IFERROR(VLOOKUP($L937,[6]Insumos!$C$2:$F$517,4,FALSE),"")</f>
        <v/>
      </c>
      <c r="R937" s="135"/>
    </row>
    <row r="938" spans="2:18" x14ac:dyDescent="0.25">
      <c r="B938" s="131" t="str">
        <f>IF(Tabla1[[#This Row],[Código_Actividad]]="","",CONCATENATE(Tabla1[[#This Row],[POA]],".",Tabla1[[#This Row],[SRS]],".",Tabla1[[#This Row],[AREA]],".",Tabla1[[#This Row],[TIPO]]))</f>
        <v/>
      </c>
      <c r="C938" s="131" t="str">
        <f>IF(Tabla1[[#This Row],[Código_Actividad]]="","",'[1]Formulario PPGR1'!#REF!)</f>
        <v/>
      </c>
      <c r="D938" s="131" t="str">
        <f>IF(Tabla1[[#This Row],[Código_Actividad]]="","",'[1]Formulario PPGR1'!#REF!)</f>
        <v/>
      </c>
      <c r="E938" s="131" t="str">
        <f>IF(Tabla1[[#This Row],[Código_Actividad]]="","",'[1]Formulario PPGR1'!#REF!)</f>
        <v/>
      </c>
      <c r="F938" s="131" t="str">
        <f>IF(Tabla1[[#This Row],[Código_Actividad]]="","",'[1]Formulario PPGR1'!#REF!)</f>
        <v/>
      </c>
      <c r="G938" s="132"/>
      <c r="H938" s="133" t="str">
        <f>IFERROR(VLOOKUP(Tabla1[[#This Row],[Código_Actividad]],'[1]Formulario PPGR2'!$H$8:$I$1048576,2,FALSE),"")</f>
        <v/>
      </c>
      <c r="I938" s="134" t="str">
        <f>IFERROR(VLOOKUP(Tabla1[[#This Row],[Código_Actividad]],[1]!Tabla2[[Código]:[Total de Acciones ]],15,FALSE),"")</f>
        <v/>
      </c>
      <c r="J938" s="131"/>
      <c r="K938" s="131" t="str">
        <f>IFERROR(VLOOKUP($J938,[9]LSIns!$B$5:$C$45,2,FALSE),"")</f>
        <v/>
      </c>
      <c r="L938" s="133"/>
      <c r="M938" s="135" t="str">
        <f>IFERROR(VLOOKUP($L938,[6]Insumos!$C$2:$F$517,2,FALSE),"")</f>
        <v/>
      </c>
      <c r="N938" s="142"/>
      <c r="O938" s="137" t="str">
        <f>IFERROR(VLOOKUP($L938,[6]Insumos!$C$2:$F$517,3,FALSE),"")</f>
        <v/>
      </c>
      <c r="P938" s="138" t="e">
        <f>+Tabla1[[#This Row],[Precio Unitario]]*Tabla1[[#This Row],[Cantidad de Insumos]]</f>
        <v>#VALUE!</v>
      </c>
      <c r="Q938" s="137" t="str">
        <f>IFERROR(VLOOKUP($L938,[6]Insumos!$C$2:$F$517,4,FALSE),"")</f>
        <v/>
      </c>
      <c r="R938" s="135"/>
    </row>
    <row r="939" spans="2:18" x14ac:dyDescent="0.25">
      <c r="B939" s="131" t="str">
        <f>IF(Tabla1[[#This Row],[Código_Actividad]]="","",CONCATENATE(Tabla1[[#This Row],[POA]],".",Tabla1[[#This Row],[SRS]],".",Tabla1[[#This Row],[AREA]],".",Tabla1[[#This Row],[TIPO]]))</f>
        <v/>
      </c>
      <c r="C939" s="131" t="str">
        <f>IF(Tabla1[[#This Row],[Código_Actividad]]="","",'[1]Formulario PPGR1'!#REF!)</f>
        <v/>
      </c>
      <c r="D939" s="131" t="str">
        <f>IF(Tabla1[[#This Row],[Código_Actividad]]="","",'[1]Formulario PPGR1'!#REF!)</f>
        <v/>
      </c>
      <c r="E939" s="131" t="str">
        <f>IF(Tabla1[[#This Row],[Código_Actividad]]="","",'[1]Formulario PPGR1'!#REF!)</f>
        <v/>
      </c>
      <c r="F939" s="131" t="str">
        <f>IF(Tabla1[[#This Row],[Código_Actividad]]="","",'[1]Formulario PPGR1'!#REF!)</f>
        <v/>
      </c>
      <c r="G939" s="132"/>
      <c r="H939" s="133" t="str">
        <f>IFERROR(VLOOKUP(Tabla1[[#This Row],[Código_Actividad]],'[1]Formulario PPGR2'!$H$8:$I$1048576,2,FALSE),"")</f>
        <v/>
      </c>
      <c r="I939" s="134" t="str">
        <f>IFERROR(VLOOKUP(Tabla1[[#This Row],[Código_Actividad]],[1]!Tabla2[[Código]:[Total de Acciones ]],15,FALSE),"")</f>
        <v/>
      </c>
      <c r="J939" s="131"/>
      <c r="K939" s="131" t="str">
        <f>IFERROR(VLOOKUP($J939,[9]LSIns!$B$5:$C$45,2,FALSE),"")</f>
        <v/>
      </c>
      <c r="L939" s="133"/>
      <c r="M939" s="135" t="str">
        <f>IFERROR(VLOOKUP($L939,[6]Insumos!$C$2:$F$517,2,FALSE),"")</f>
        <v/>
      </c>
      <c r="N939" s="142"/>
      <c r="O939" s="137" t="str">
        <f>IFERROR(VLOOKUP($L939,[6]Insumos!$C$2:$F$517,3,FALSE),"")</f>
        <v/>
      </c>
      <c r="P939" s="138" t="e">
        <f>+Tabla1[[#This Row],[Precio Unitario]]*Tabla1[[#This Row],[Cantidad de Insumos]]</f>
        <v>#VALUE!</v>
      </c>
      <c r="Q939" s="137" t="str">
        <f>IFERROR(VLOOKUP($L939,[6]Insumos!$C$2:$F$517,4,FALSE),"")</f>
        <v/>
      </c>
      <c r="R939" s="135"/>
    </row>
    <row r="940" spans="2:18" x14ac:dyDescent="0.25">
      <c r="B940" s="131" t="str">
        <f>IF(Tabla1[[#This Row],[Código_Actividad]]="","",CONCATENATE(Tabla1[[#This Row],[POA]],".",Tabla1[[#This Row],[SRS]],".",Tabla1[[#This Row],[AREA]],".",Tabla1[[#This Row],[TIPO]]))</f>
        <v/>
      </c>
      <c r="C940" s="131" t="str">
        <f>IF(Tabla1[[#This Row],[Código_Actividad]]="","",'[1]Formulario PPGR1'!#REF!)</f>
        <v/>
      </c>
      <c r="D940" s="131" t="str">
        <f>IF(Tabla1[[#This Row],[Código_Actividad]]="","",'[1]Formulario PPGR1'!#REF!)</f>
        <v/>
      </c>
      <c r="E940" s="131" t="str">
        <f>IF(Tabla1[[#This Row],[Código_Actividad]]="","",'[1]Formulario PPGR1'!#REF!)</f>
        <v/>
      </c>
      <c r="F940" s="131" t="str">
        <f>IF(Tabla1[[#This Row],[Código_Actividad]]="","",'[1]Formulario PPGR1'!#REF!)</f>
        <v/>
      </c>
      <c r="G940" s="132"/>
      <c r="H940" s="133" t="str">
        <f>IFERROR(VLOOKUP(Tabla1[[#This Row],[Código_Actividad]],'[1]Formulario PPGR2'!$H$8:$I$1048576,2,FALSE),"")</f>
        <v/>
      </c>
      <c r="I940" s="134" t="str">
        <f>IFERROR(VLOOKUP(Tabla1[[#This Row],[Código_Actividad]],[1]!Tabla2[[Código]:[Total de Acciones ]],15,FALSE),"")</f>
        <v/>
      </c>
      <c r="J940" s="131"/>
      <c r="K940" s="131" t="str">
        <f>IFERROR(VLOOKUP($J940,[9]LSIns!$B$5:$C$45,2,FALSE),"")</f>
        <v/>
      </c>
      <c r="L940" s="133"/>
      <c r="M940" s="135" t="str">
        <f>IFERROR(VLOOKUP($L940,[6]Insumos!$C$2:$F$517,2,FALSE),"")</f>
        <v/>
      </c>
      <c r="N940" s="142"/>
      <c r="O940" s="137" t="str">
        <f>IFERROR(VLOOKUP($L940,[6]Insumos!$C$2:$F$517,3,FALSE),"")</f>
        <v/>
      </c>
      <c r="P940" s="138" t="e">
        <f>+Tabla1[[#This Row],[Precio Unitario]]*Tabla1[[#This Row],[Cantidad de Insumos]]</f>
        <v>#VALUE!</v>
      </c>
      <c r="Q940" s="137" t="str">
        <f>IFERROR(VLOOKUP($L940,[6]Insumos!$C$2:$F$517,4,FALSE),"")</f>
        <v/>
      </c>
      <c r="R940" s="135"/>
    </row>
    <row r="941" spans="2:18" x14ac:dyDescent="0.25">
      <c r="B941" s="131" t="str">
        <f>IF(Tabla1[[#This Row],[Código_Actividad]]="","",CONCATENATE(Tabla1[[#This Row],[POA]],".",Tabla1[[#This Row],[SRS]],".",Tabla1[[#This Row],[AREA]],".",Tabla1[[#This Row],[TIPO]]))</f>
        <v/>
      </c>
      <c r="C941" s="131" t="str">
        <f>IF(Tabla1[[#This Row],[Código_Actividad]]="","",'[1]Formulario PPGR1'!#REF!)</f>
        <v/>
      </c>
      <c r="D941" s="131" t="str">
        <f>IF(Tabla1[[#This Row],[Código_Actividad]]="","",'[1]Formulario PPGR1'!#REF!)</f>
        <v/>
      </c>
      <c r="E941" s="131" t="str">
        <f>IF(Tabla1[[#This Row],[Código_Actividad]]="","",'[1]Formulario PPGR1'!#REF!)</f>
        <v/>
      </c>
      <c r="F941" s="131" t="str">
        <f>IF(Tabla1[[#This Row],[Código_Actividad]]="","",'[1]Formulario PPGR1'!#REF!)</f>
        <v/>
      </c>
      <c r="G941" s="132"/>
      <c r="H941" s="133" t="str">
        <f>IFERROR(VLOOKUP(Tabla1[[#This Row],[Código_Actividad]],'[1]Formulario PPGR2'!$H$8:$I$1048576,2,FALSE),"")</f>
        <v/>
      </c>
      <c r="I941" s="134" t="str">
        <f>IFERROR(VLOOKUP(Tabla1[[#This Row],[Código_Actividad]],[1]!Tabla2[[Código]:[Total de Acciones ]],15,FALSE),"")</f>
        <v/>
      </c>
      <c r="J941" s="131"/>
      <c r="K941" s="131" t="str">
        <f>IFERROR(VLOOKUP($J941,[9]LSIns!$B$5:$C$45,2,FALSE),"")</f>
        <v/>
      </c>
      <c r="L941" s="133"/>
      <c r="M941" s="135" t="str">
        <f>IFERROR(VLOOKUP($L941,[6]Insumos!$C$2:$F$517,2,FALSE),"")</f>
        <v/>
      </c>
      <c r="N941" s="142"/>
      <c r="O941" s="137" t="str">
        <f>IFERROR(VLOOKUP($L941,[6]Insumos!$C$2:$F$517,3,FALSE),"")</f>
        <v/>
      </c>
      <c r="P941" s="138" t="e">
        <f>+Tabla1[[#This Row],[Precio Unitario]]*Tabla1[[#This Row],[Cantidad de Insumos]]</f>
        <v>#VALUE!</v>
      </c>
      <c r="Q941" s="137" t="str">
        <f>IFERROR(VLOOKUP($L941,[6]Insumos!$C$2:$F$517,4,FALSE),"")</f>
        <v/>
      </c>
      <c r="R941" s="135"/>
    </row>
    <row r="942" spans="2:18" x14ac:dyDescent="0.25">
      <c r="B942" s="131" t="str">
        <f>IF(Tabla1[[#This Row],[Código_Actividad]]="","",CONCATENATE(Tabla1[[#This Row],[POA]],".",Tabla1[[#This Row],[SRS]],".",Tabla1[[#This Row],[AREA]],".",Tabla1[[#This Row],[TIPO]]))</f>
        <v/>
      </c>
      <c r="C942" s="131" t="str">
        <f>IF(Tabla1[[#This Row],[Código_Actividad]]="","",'[1]Formulario PPGR1'!#REF!)</f>
        <v/>
      </c>
      <c r="D942" s="131" t="str">
        <f>IF(Tabla1[[#This Row],[Código_Actividad]]="","",'[1]Formulario PPGR1'!#REF!)</f>
        <v/>
      </c>
      <c r="E942" s="131" t="str">
        <f>IF(Tabla1[[#This Row],[Código_Actividad]]="","",'[1]Formulario PPGR1'!#REF!)</f>
        <v/>
      </c>
      <c r="F942" s="131" t="str">
        <f>IF(Tabla1[[#This Row],[Código_Actividad]]="","",'[1]Formulario PPGR1'!#REF!)</f>
        <v/>
      </c>
      <c r="G942" s="132"/>
      <c r="H942" s="133" t="str">
        <f>IFERROR(VLOOKUP(Tabla1[[#This Row],[Código_Actividad]],'[1]Formulario PPGR2'!$H$8:$I$1048576,2,FALSE),"")</f>
        <v/>
      </c>
      <c r="I942" s="134" t="str">
        <f>IFERROR(VLOOKUP(Tabla1[[#This Row],[Código_Actividad]],[1]!Tabla2[[Código]:[Total de Acciones ]],15,FALSE),"")</f>
        <v/>
      </c>
      <c r="J942" s="131"/>
      <c r="K942" s="131" t="str">
        <f>IFERROR(VLOOKUP($J942,[9]LSIns!$B$5:$C$45,2,FALSE),"")</f>
        <v/>
      </c>
      <c r="L942" s="133"/>
      <c r="M942" s="135" t="str">
        <f>IFERROR(VLOOKUP($L942,[6]Insumos!$C$2:$F$517,2,FALSE),"")</f>
        <v/>
      </c>
      <c r="N942" s="142"/>
      <c r="O942" s="137" t="str">
        <f>IFERROR(VLOOKUP($L942,[6]Insumos!$C$2:$F$517,3,FALSE),"")</f>
        <v/>
      </c>
      <c r="P942" s="138" t="e">
        <f>+Tabla1[[#This Row],[Precio Unitario]]*Tabla1[[#This Row],[Cantidad de Insumos]]</f>
        <v>#VALUE!</v>
      </c>
      <c r="Q942" s="137" t="str">
        <f>IFERROR(VLOOKUP($L942,[6]Insumos!$C$2:$F$517,4,FALSE),"")</f>
        <v/>
      </c>
      <c r="R942" s="135"/>
    </row>
    <row r="943" spans="2:18" x14ac:dyDescent="0.25">
      <c r="B943" s="131" t="str">
        <f>IF(Tabla1[[#This Row],[Código_Actividad]]="","",CONCATENATE(Tabla1[[#This Row],[POA]],".",Tabla1[[#This Row],[SRS]],".",Tabla1[[#This Row],[AREA]],".",Tabla1[[#This Row],[TIPO]]))</f>
        <v/>
      </c>
      <c r="C943" s="131" t="str">
        <f>IF(Tabla1[[#This Row],[Código_Actividad]]="","",'[1]Formulario PPGR1'!#REF!)</f>
        <v/>
      </c>
      <c r="D943" s="131" t="str">
        <f>IF(Tabla1[[#This Row],[Código_Actividad]]="","",'[1]Formulario PPGR1'!#REF!)</f>
        <v/>
      </c>
      <c r="E943" s="131" t="str">
        <f>IF(Tabla1[[#This Row],[Código_Actividad]]="","",'[1]Formulario PPGR1'!#REF!)</f>
        <v/>
      </c>
      <c r="F943" s="131" t="str">
        <f>IF(Tabla1[[#This Row],[Código_Actividad]]="","",'[1]Formulario PPGR1'!#REF!)</f>
        <v/>
      </c>
      <c r="G943" s="132"/>
      <c r="H943" s="133" t="str">
        <f>IFERROR(VLOOKUP(Tabla1[[#This Row],[Código_Actividad]],'[1]Formulario PPGR2'!$H$8:$I$1048576,2,FALSE),"")</f>
        <v/>
      </c>
      <c r="I943" s="134" t="str">
        <f>IFERROR(VLOOKUP(Tabla1[[#This Row],[Código_Actividad]],[1]!Tabla2[[Código]:[Total de Acciones ]],15,FALSE),"")</f>
        <v/>
      </c>
      <c r="J943" s="131"/>
      <c r="K943" s="131" t="str">
        <f>IFERROR(VLOOKUP($J943,[9]LSIns!$B$5:$C$45,2,FALSE),"")</f>
        <v/>
      </c>
      <c r="L943" s="133"/>
      <c r="M943" s="135" t="str">
        <f>IFERROR(VLOOKUP($L943,[6]Insumos!$C$2:$F$517,2,FALSE),"")</f>
        <v/>
      </c>
      <c r="N943" s="142"/>
      <c r="O943" s="137" t="str">
        <f>IFERROR(VLOOKUP($L943,[6]Insumos!$C$2:$F$517,3,FALSE),"")</f>
        <v/>
      </c>
      <c r="P943" s="138" t="e">
        <f>+Tabla1[[#This Row],[Precio Unitario]]*Tabla1[[#This Row],[Cantidad de Insumos]]</f>
        <v>#VALUE!</v>
      </c>
      <c r="Q943" s="137" t="str">
        <f>IFERROR(VLOOKUP($L943,[6]Insumos!$C$2:$F$517,4,FALSE),"")</f>
        <v/>
      </c>
      <c r="R943" s="135"/>
    </row>
    <row r="944" spans="2:18" x14ac:dyDescent="0.25">
      <c r="B944" s="131" t="str">
        <f>IF(Tabla1[[#This Row],[Código_Actividad]]="","",CONCATENATE(Tabla1[[#This Row],[POA]],".",Tabla1[[#This Row],[SRS]],".",Tabla1[[#This Row],[AREA]],".",Tabla1[[#This Row],[TIPO]]))</f>
        <v/>
      </c>
      <c r="C944" s="131" t="str">
        <f>IF(Tabla1[[#This Row],[Código_Actividad]]="","",'[1]Formulario PPGR1'!#REF!)</f>
        <v/>
      </c>
      <c r="D944" s="131" t="str">
        <f>IF(Tabla1[[#This Row],[Código_Actividad]]="","",'[1]Formulario PPGR1'!#REF!)</f>
        <v/>
      </c>
      <c r="E944" s="131" t="str">
        <f>IF(Tabla1[[#This Row],[Código_Actividad]]="","",'[1]Formulario PPGR1'!#REF!)</f>
        <v/>
      </c>
      <c r="F944" s="131" t="str">
        <f>IF(Tabla1[[#This Row],[Código_Actividad]]="","",'[1]Formulario PPGR1'!#REF!)</f>
        <v/>
      </c>
      <c r="G944" s="132"/>
      <c r="H944" s="133" t="str">
        <f>IFERROR(VLOOKUP(Tabla1[[#This Row],[Código_Actividad]],'[1]Formulario PPGR2'!$H$8:$I$1048576,2,FALSE),"")</f>
        <v/>
      </c>
      <c r="I944" s="134" t="str">
        <f>IFERROR(VLOOKUP(Tabla1[[#This Row],[Código_Actividad]],[1]!Tabla2[[Código]:[Total de Acciones ]],15,FALSE),"")</f>
        <v/>
      </c>
      <c r="J944" s="131"/>
      <c r="K944" s="131" t="str">
        <f>IFERROR(VLOOKUP($J944,[9]LSIns!$B$5:$C$45,2,FALSE),"")</f>
        <v/>
      </c>
      <c r="L944" s="133"/>
      <c r="M944" s="135" t="str">
        <f>IFERROR(VLOOKUP($L944,[6]Insumos!$C$2:$F$517,2,FALSE),"")</f>
        <v/>
      </c>
      <c r="N944" s="142"/>
      <c r="O944" s="137" t="str">
        <f>IFERROR(VLOOKUP($L944,[6]Insumos!$C$2:$F$517,3,FALSE),"")</f>
        <v/>
      </c>
      <c r="P944" s="138" t="e">
        <f>+Tabla1[[#This Row],[Precio Unitario]]*Tabla1[[#This Row],[Cantidad de Insumos]]</f>
        <v>#VALUE!</v>
      </c>
      <c r="Q944" s="137" t="str">
        <f>IFERROR(VLOOKUP($L944,[6]Insumos!$C$2:$F$517,4,FALSE),"")</f>
        <v/>
      </c>
      <c r="R944" s="135"/>
    </row>
    <row r="945" spans="2:18" x14ac:dyDescent="0.25">
      <c r="B945" s="131" t="str">
        <f>IF(Tabla1[[#This Row],[Código_Actividad]]="","",CONCATENATE(Tabla1[[#This Row],[POA]],".",Tabla1[[#This Row],[SRS]],".",Tabla1[[#This Row],[AREA]],".",Tabla1[[#This Row],[TIPO]]))</f>
        <v/>
      </c>
      <c r="C945" s="131" t="str">
        <f>IF(Tabla1[[#This Row],[Código_Actividad]]="","",'[1]Formulario PPGR1'!#REF!)</f>
        <v/>
      </c>
      <c r="D945" s="131" t="str">
        <f>IF(Tabla1[[#This Row],[Código_Actividad]]="","",'[1]Formulario PPGR1'!#REF!)</f>
        <v/>
      </c>
      <c r="E945" s="131" t="str">
        <f>IF(Tabla1[[#This Row],[Código_Actividad]]="","",'[1]Formulario PPGR1'!#REF!)</f>
        <v/>
      </c>
      <c r="F945" s="131" t="str">
        <f>IF(Tabla1[[#This Row],[Código_Actividad]]="","",'[1]Formulario PPGR1'!#REF!)</f>
        <v/>
      </c>
      <c r="G945" s="132"/>
      <c r="H945" s="133" t="str">
        <f>IFERROR(VLOOKUP(Tabla1[[#This Row],[Código_Actividad]],'[1]Formulario PPGR2'!$H$8:$I$1048576,2,FALSE),"")</f>
        <v/>
      </c>
      <c r="I945" s="134" t="str">
        <f>IFERROR(VLOOKUP(Tabla1[[#This Row],[Código_Actividad]],[1]!Tabla2[[Código]:[Total de Acciones ]],15,FALSE),"")</f>
        <v/>
      </c>
      <c r="J945" s="131"/>
      <c r="K945" s="131" t="str">
        <f>IFERROR(VLOOKUP($J945,[9]LSIns!$B$5:$C$45,2,FALSE),"")</f>
        <v/>
      </c>
      <c r="L945" s="133"/>
      <c r="M945" s="135" t="str">
        <f>IFERROR(VLOOKUP($L945,[6]Insumos!$C$2:$F$517,2,FALSE),"")</f>
        <v/>
      </c>
      <c r="N945" s="142"/>
      <c r="O945" s="137" t="str">
        <f>IFERROR(VLOOKUP($L945,[6]Insumos!$C$2:$F$517,3,FALSE),"")</f>
        <v/>
      </c>
      <c r="P945" s="138" t="e">
        <f>+Tabla1[[#This Row],[Precio Unitario]]*Tabla1[[#This Row],[Cantidad de Insumos]]</f>
        <v>#VALUE!</v>
      </c>
      <c r="Q945" s="137" t="str">
        <f>IFERROR(VLOOKUP($L945,[6]Insumos!$C$2:$F$517,4,FALSE),"")</f>
        <v/>
      </c>
      <c r="R945" s="135"/>
    </row>
    <row r="946" spans="2:18" x14ac:dyDescent="0.25">
      <c r="B946" s="131" t="str">
        <f>IF(Tabla1[[#This Row],[Código_Actividad]]="","",CONCATENATE(Tabla1[[#This Row],[POA]],".",Tabla1[[#This Row],[SRS]],".",Tabla1[[#This Row],[AREA]],".",Tabla1[[#This Row],[TIPO]]))</f>
        <v/>
      </c>
      <c r="C946" s="131" t="str">
        <f>IF(Tabla1[[#This Row],[Código_Actividad]]="","",'[1]Formulario PPGR1'!#REF!)</f>
        <v/>
      </c>
      <c r="D946" s="131" t="str">
        <f>IF(Tabla1[[#This Row],[Código_Actividad]]="","",'[1]Formulario PPGR1'!#REF!)</f>
        <v/>
      </c>
      <c r="E946" s="131" t="str">
        <f>IF(Tabla1[[#This Row],[Código_Actividad]]="","",'[1]Formulario PPGR1'!#REF!)</f>
        <v/>
      </c>
      <c r="F946" s="131" t="str">
        <f>IF(Tabla1[[#This Row],[Código_Actividad]]="","",'[1]Formulario PPGR1'!#REF!)</f>
        <v/>
      </c>
      <c r="G946" s="132"/>
      <c r="H946" s="133" t="str">
        <f>IFERROR(VLOOKUP(Tabla1[[#This Row],[Código_Actividad]],'[1]Formulario PPGR2'!$H$8:$I$1048576,2,FALSE),"")</f>
        <v/>
      </c>
      <c r="I946" s="134" t="str">
        <f>IFERROR(VLOOKUP(Tabla1[[#This Row],[Código_Actividad]],[1]!Tabla2[[Código]:[Total de Acciones ]],15,FALSE),"")</f>
        <v/>
      </c>
      <c r="J946" s="131"/>
      <c r="K946" s="131" t="str">
        <f>IFERROR(VLOOKUP($J946,[9]LSIns!$B$5:$C$45,2,FALSE),"")</f>
        <v/>
      </c>
      <c r="L946" s="133"/>
      <c r="M946" s="135" t="str">
        <f>IFERROR(VLOOKUP($L946,[6]Insumos!$C$2:$F$517,2,FALSE),"")</f>
        <v/>
      </c>
      <c r="N946" s="142"/>
      <c r="O946" s="137" t="str">
        <f>IFERROR(VLOOKUP($L946,[6]Insumos!$C$2:$F$517,3,FALSE),"")</f>
        <v/>
      </c>
      <c r="P946" s="138" t="e">
        <f>+Tabla1[[#This Row],[Precio Unitario]]*Tabla1[[#This Row],[Cantidad de Insumos]]</f>
        <v>#VALUE!</v>
      </c>
      <c r="Q946" s="137" t="str">
        <f>IFERROR(VLOOKUP($L946,[6]Insumos!$C$2:$F$517,4,FALSE),"")</f>
        <v/>
      </c>
      <c r="R946" s="135"/>
    </row>
    <row r="947" spans="2:18" x14ac:dyDescent="0.25">
      <c r="B947" s="131" t="str">
        <f>IF(Tabla1[[#This Row],[Código_Actividad]]="","",CONCATENATE(Tabla1[[#This Row],[POA]],".",Tabla1[[#This Row],[SRS]],".",Tabla1[[#This Row],[AREA]],".",Tabla1[[#This Row],[TIPO]]))</f>
        <v/>
      </c>
      <c r="C947" s="131" t="str">
        <f>IF(Tabla1[[#This Row],[Código_Actividad]]="","",'[1]Formulario PPGR1'!#REF!)</f>
        <v/>
      </c>
      <c r="D947" s="131" t="str">
        <f>IF(Tabla1[[#This Row],[Código_Actividad]]="","",'[1]Formulario PPGR1'!#REF!)</f>
        <v/>
      </c>
      <c r="E947" s="131" t="str">
        <f>IF(Tabla1[[#This Row],[Código_Actividad]]="","",'[1]Formulario PPGR1'!#REF!)</f>
        <v/>
      </c>
      <c r="F947" s="131" t="str">
        <f>IF(Tabla1[[#This Row],[Código_Actividad]]="","",'[1]Formulario PPGR1'!#REF!)</f>
        <v/>
      </c>
      <c r="G947" s="132"/>
      <c r="H947" s="133" t="str">
        <f>IFERROR(VLOOKUP(Tabla1[[#This Row],[Código_Actividad]],'[1]Formulario PPGR2'!$H$8:$I$1048576,2,FALSE),"")</f>
        <v/>
      </c>
      <c r="I947" s="134" t="str">
        <f>IFERROR(VLOOKUP(Tabla1[[#This Row],[Código_Actividad]],[1]!Tabla2[[Código]:[Total de Acciones ]],15,FALSE),"")</f>
        <v/>
      </c>
      <c r="J947" s="131"/>
      <c r="K947" s="131" t="str">
        <f>IFERROR(VLOOKUP($J947,[9]LSIns!$B$5:$C$45,2,FALSE),"")</f>
        <v/>
      </c>
      <c r="L947" s="133"/>
      <c r="M947" s="135" t="str">
        <f>IFERROR(VLOOKUP($L947,[6]Insumos!$C$2:$F$517,2,FALSE),"")</f>
        <v/>
      </c>
      <c r="N947" s="142"/>
      <c r="O947" s="137" t="str">
        <f>IFERROR(VLOOKUP($L947,[6]Insumos!$C$2:$F$517,3,FALSE),"")</f>
        <v/>
      </c>
      <c r="P947" s="138" t="e">
        <f>+Tabla1[[#This Row],[Precio Unitario]]*Tabla1[[#This Row],[Cantidad de Insumos]]</f>
        <v>#VALUE!</v>
      </c>
      <c r="Q947" s="137" t="str">
        <f>IFERROR(VLOOKUP($L947,[6]Insumos!$C$2:$F$517,4,FALSE),"")</f>
        <v/>
      </c>
      <c r="R947" s="135"/>
    </row>
    <row r="948" spans="2:18" x14ac:dyDescent="0.25">
      <c r="B948" s="131" t="str">
        <f>IF(Tabla1[[#This Row],[Código_Actividad]]="","",CONCATENATE(Tabla1[[#This Row],[POA]],".",Tabla1[[#This Row],[SRS]],".",Tabla1[[#This Row],[AREA]],".",Tabla1[[#This Row],[TIPO]]))</f>
        <v/>
      </c>
      <c r="C948" s="131" t="str">
        <f>IF(Tabla1[[#This Row],[Código_Actividad]]="","",'[1]Formulario PPGR1'!#REF!)</f>
        <v/>
      </c>
      <c r="D948" s="131" t="str">
        <f>IF(Tabla1[[#This Row],[Código_Actividad]]="","",'[1]Formulario PPGR1'!#REF!)</f>
        <v/>
      </c>
      <c r="E948" s="131" t="str">
        <f>IF(Tabla1[[#This Row],[Código_Actividad]]="","",'[1]Formulario PPGR1'!#REF!)</f>
        <v/>
      </c>
      <c r="F948" s="131" t="str">
        <f>IF(Tabla1[[#This Row],[Código_Actividad]]="","",'[1]Formulario PPGR1'!#REF!)</f>
        <v/>
      </c>
      <c r="G948" s="132"/>
      <c r="H948" s="133" t="str">
        <f>IFERROR(VLOOKUP(Tabla1[[#This Row],[Código_Actividad]],'[1]Formulario PPGR2'!$H$8:$I$1048576,2,FALSE),"")</f>
        <v/>
      </c>
      <c r="I948" s="134" t="str">
        <f>IFERROR(VLOOKUP(Tabla1[[#This Row],[Código_Actividad]],[1]!Tabla2[[Código]:[Total de Acciones ]],15,FALSE),"")</f>
        <v/>
      </c>
      <c r="J948" s="131"/>
      <c r="K948" s="131" t="str">
        <f>IFERROR(VLOOKUP($J948,[9]LSIns!$B$5:$C$45,2,FALSE),"")</f>
        <v/>
      </c>
      <c r="L948" s="133"/>
      <c r="M948" s="135" t="str">
        <f>IFERROR(VLOOKUP($L948,[6]Insumos!$C$2:$F$517,2,FALSE),"")</f>
        <v/>
      </c>
      <c r="N948" s="142"/>
      <c r="O948" s="137" t="str">
        <f>IFERROR(VLOOKUP($L948,[6]Insumos!$C$2:$F$517,3,FALSE),"")</f>
        <v/>
      </c>
      <c r="P948" s="138" t="e">
        <f>+Tabla1[[#This Row],[Precio Unitario]]*Tabla1[[#This Row],[Cantidad de Insumos]]</f>
        <v>#VALUE!</v>
      </c>
      <c r="Q948" s="137" t="str">
        <f>IFERROR(VLOOKUP($L948,[6]Insumos!$C$2:$F$517,4,FALSE),"")</f>
        <v/>
      </c>
      <c r="R948" s="135"/>
    </row>
    <row r="949" spans="2:18" x14ac:dyDescent="0.25">
      <c r="B949" s="131" t="str">
        <f>IF(Tabla1[[#This Row],[Código_Actividad]]="","",CONCATENATE(Tabla1[[#This Row],[POA]],".",Tabla1[[#This Row],[SRS]],".",Tabla1[[#This Row],[AREA]],".",Tabla1[[#This Row],[TIPO]]))</f>
        <v/>
      </c>
      <c r="C949" s="131" t="str">
        <f>IF(Tabla1[[#This Row],[Código_Actividad]]="","",'[1]Formulario PPGR1'!#REF!)</f>
        <v/>
      </c>
      <c r="D949" s="131" t="str">
        <f>IF(Tabla1[[#This Row],[Código_Actividad]]="","",'[1]Formulario PPGR1'!#REF!)</f>
        <v/>
      </c>
      <c r="E949" s="131" t="str">
        <f>IF(Tabla1[[#This Row],[Código_Actividad]]="","",'[1]Formulario PPGR1'!#REF!)</f>
        <v/>
      </c>
      <c r="F949" s="131" t="str">
        <f>IF(Tabla1[[#This Row],[Código_Actividad]]="","",'[1]Formulario PPGR1'!#REF!)</f>
        <v/>
      </c>
      <c r="G949" s="132"/>
      <c r="H949" s="133" t="str">
        <f>IFERROR(VLOOKUP(Tabla1[[#This Row],[Código_Actividad]],'[1]Formulario PPGR2'!$H$8:$I$1048576,2,FALSE),"")</f>
        <v/>
      </c>
      <c r="I949" s="134" t="str">
        <f>IFERROR(VLOOKUP(Tabla1[[#This Row],[Código_Actividad]],[1]!Tabla2[[Código]:[Total de Acciones ]],15,FALSE),"")</f>
        <v/>
      </c>
      <c r="J949" s="131"/>
      <c r="K949" s="131" t="str">
        <f>IFERROR(VLOOKUP($J949,[9]LSIns!$B$5:$C$45,2,FALSE),"")</f>
        <v/>
      </c>
      <c r="L949" s="133"/>
      <c r="M949" s="135" t="str">
        <f>IFERROR(VLOOKUP($L949,[6]Insumos!$C$2:$F$517,2,FALSE),"")</f>
        <v/>
      </c>
      <c r="N949" s="142"/>
      <c r="O949" s="137" t="str">
        <f>IFERROR(VLOOKUP($L949,[6]Insumos!$C$2:$F$517,3,FALSE),"")</f>
        <v/>
      </c>
      <c r="P949" s="138" t="e">
        <f>+Tabla1[[#This Row],[Precio Unitario]]*Tabla1[[#This Row],[Cantidad de Insumos]]</f>
        <v>#VALUE!</v>
      </c>
      <c r="Q949" s="137" t="str">
        <f>IFERROR(VLOOKUP($L949,[6]Insumos!$C$2:$F$517,4,FALSE),"")</f>
        <v/>
      </c>
      <c r="R949" s="135"/>
    </row>
    <row r="950" spans="2:18" x14ac:dyDescent="0.25">
      <c r="B950" s="131" t="str">
        <f>IF(Tabla1[[#This Row],[Código_Actividad]]="","",CONCATENATE(Tabla1[[#This Row],[POA]],".",Tabla1[[#This Row],[SRS]],".",Tabla1[[#This Row],[AREA]],".",Tabla1[[#This Row],[TIPO]]))</f>
        <v/>
      </c>
      <c r="C950" s="131" t="str">
        <f>IF(Tabla1[[#This Row],[Código_Actividad]]="","",'[1]Formulario PPGR1'!#REF!)</f>
        <v/>
      </c>
      <c r="D950" s="131" t="str">
        <f>IF(Tabla1[[#This Row],[Código_Actividad]]="","",'[1]Formulario PPGR1'!#REF!)</f>
        <v/>
      </c>
      <c r="E950" s="131" t="str">
        <f>IF(Tabla1[[#This Row],[Código_Actividad]]="","",'[1]Formulario PPGR1'!#REF!)</f>
        <v/>
      </c>
      <c r="F950" s="131" t="str">
        <f>IF(Tabla1[[#This Row],[Código_Actividad]]="","",'[1]Formulario PPGR1'!#REF!)</f>
        <v/>
      </c>
      <c r="G950" s="132"/>
      <c r="H950" s="133" t="str">
        <f>IFERROR(VLOOKUP(Tabla1[[#This Row],[Código_Actividad]],'[1]Formulario PPGR2'!$H$8:$I$1048576,2,FALSE),"")</f>
        <v/>
      </c>
      <c r="I950" s="134" t="str">
        <f>IFERROR(VLOOKUP(Tabla1[[#This Row],[Código_Actividad]],[1]!Tabla2[[Código]:[Total de Acciones ]],15,FALSE),"")</f>
        <v/>
      </c>
      <c r="J950" s="131"/>
      <c r="K950" s="131" t="str">
        <f>IFERROR(VLOOKUP($J950,[9]LSIns!$B$5:$C$45,2,FALSE),"")</f>
        <v/>
      </c>
      <c r="L950" s="133"/>
      <c r="M950" s="135" t="str">
        <f>IFERROR(VLOOKUP($L950,[6]Insumos!$C$2:$F$517,2,FALSE),"")</f>
        <v/>
      </c>
      <c r="N950" s="142"/>
      <c r="O950" s="137" t="str">
        <f>IFERROR(VLOOKUP($L950,[6]Insumos!$C$2:$F$517,3,FALSE),"")</f>
        <v/>
      </c>
      <c r="P950" s="138" t="e">
        <f>+Tabla1[[#This Row],[Precio Unitario]]*Tabla1[[#This Row],[Cantidad de Insumos]]</f>
        <v>#VALUE!</v>
      </c>
      <c r="Q950" s="137" t="str">
        <f>IFERROR(VLOOKUP($L950,[6]Insumos!$C$2:$F$517,4,FALSE),"")</f>
        <v/>
      </c>
      <c r="R950" s="135"/>
    </row>
    <row r="951" spans="2:18" x14ac:dyDescent="0.25">
      <c r="B951" s="131" t="str">
        <f>IF(Tabla1[[#This Row],[Código_Actividad]]="","",CONCATENATE(Tabla1[[#This Row],[POA]],".",Tabla1[[#This Row],[SRS]],".",Tabla1[[#This Row],[AREA]],".",Tabla1[[#This Row],[TIPO]]))</f>
        <v/>
      </c>
      <c r="C951" s="131" t="str">
        <f>IF(Tabla1[[#This Row],[Código_Actividad]]="","",'[1]Formulario PPGR1'!#REF!)</f>
        <v/>
      </c>
      <c r="D951" s="131" t="str">
        <f>IF(Tabla1[[#This Row],[Código_Actividad]]="","",'[1]Formulario PPGR1'!#REF!)</f>
        <v/>
      </c>
      <c r="E951" s="131" t="str">
        <f>IF(Tabla1[[#This Row],[Código_Actividad]]="","",'[1]Formulario PPGR1'!#REF!)</f>
        <v/>
      </c>
      <c r="F951" s="131" t="str">
        <f>IF(Tabla1[[#This Row],[Código_Actividad]]="","",'[1]Formulario PPGR1'!#REF!)</f>
        <v/>
      </c>
      <c r="G951" s="132"/>
      <c r="H951" s="133" t="str">
        <f>IFERROR(VLOOKUP(Tabla1[[#This Row],[Código_Actividad]],'[1]Formulario PPGR2'!$H$8:$I$1048576,2,FALSE),"")</f>
        <v/>
      </c>
      <c r="I951" s="134" t="str">
        <f>IFERROR(VLOOKUP(Tabla1[[#This Row],[Código_Actividad]],[1]!Tabla2[[Código]:[Total de Acciones ]],15,FALSE),"")</f>
        <v/>
      </c>
      <c r="J951" s="131"/>
      <c r="K951" s="131" t="str">
        <f>IFERROR(VLOOKUP($J951,[9]LSIns!$B$5:$C$45,2,FALSE),"")</f>
        <v/>
      </c>
      <c r="L951" s="133"/>
      <c r="M951" s="135" t="str">
        <f>IFERROR(VLOOKUP($L951,[6]Insumos!$C$2:$F$517,2,FALSE),"")</f>
        <v/>
      </c>
      <c r="N951" s="142"/>
      <c r="O951" s="137" t="str">
        <f>IFERROR(VLOOKUP($L951,[6]Insumos!$C$2:$F$517,3,FALSE),"")</f>
        <v/>
      </c>
      <c r="P951" s="138" t="e">
        <f>+Tabla1[[#This Row],[Precio Unitario]]*Tabla1[[#This Row],[Cantidad de Insumos]]</f>
        <v>#VALUE!</v>
      </c>
      <c r="Q951" s="137" t="str">
        <f>IFERROR(VLOOKUP($L951,[6]Insumos!$C$2:$F$517,4,FALSE),"")</f>
        <v/>
      </c>
      <c r="R951" s="135"/>
    </row>
    <row r="952" spans="2:18" x14ac:dyDescent="0.25">
      <c r="B952" s="131" t="str">
        <f>IF(Tabla1[[#This Row],[Código_Actividad]]="","",CONCATENATE(Tabla1[[#This Row],[POA]],".",Tabla1[[#This Row],[SRS]],".",Tabla1[[#This Row],[AREA]],".",Tabla1[[#This Row],[TIPO]]))</f>
        <v/>
      </c>
      <c r="C952" s="131" t="str">
        <f>IF(Tabla1[[#This Row],[Código_Actividad]]="","",'[1]Formulario PPGR1'!#REF!)</f>
        <v/>
      </c>
      <c r="D952" s="131" t="str">
        <f>IF(Tabla1[[#This Row],[Código_Actividad]]="","",'[1]Formulario PPGR1'!#REF!)</f>
        <v/>
      </c>
      <c r="E952" s="131" t="str">
        <f>IF(Tabla1[[#This Row],[Código_Actividad]]="","",'[1]Formulario PPGR1'!#REF!)</f>
        <v/>
      </c>
      <c r="F952" s="131" t="str">
        <f>IF(Tabla1[[#This Row],[Código_Actividad]]="","",'[1]Formulario PPGR1'!#REF!)</f>
        <v/>
      </c>
      <c r="G952" s="132"/>
      <c r="H952" s="133" t="str">
        <f>IFERROR(VLOOKUP(Tabla1[[#This Row],[Código_Actividad]],'[1]Formulario PPGR2'!$H$8:$I$1048576,2,FALSE),"")</f>
        <v/>
      </c>
      <c r="I952" s="134" t="str">
        <f>IFERROR(VLOOKUP(Tabla1[[#This Row],[Código_Actividad]],[1]!Tabla2[[Código]:[Total de Acciones ]],15,FALSE),"")</f>
        <v/>
      </c>
      <c r="J952" s="131"/>
      <c r="K952" s="131" t="str">
        <f>IFERROR(VLOOKUP($J952,[9]LSIns!$B$5:$C$45,2,FALSE),"")</f>
        <v/>
      </c>
      <c r="L952" s="133"/>
      <c r="M952" s="135" t="str">
        <f>IFERROR(VLOOKUP($L952,[6]Insumos!$C$2:$F$517,2,FALSE),"")</f>
        <v/>
      </c>
      <c r="N952" s="142"/>
      <c r="O952" s="137" t="str">
        <f>IFERROR(VLOOKUP($L952,[6]Insumos!$C$2:$F$517,3,FALSE),"")</f>
        <v/>
      </c>
      <c r="P952" s="138" t="e">
        <f>+Tabla1[[#This Row],[Precio Unitario]]*Tabla1[[#This Row],[Cantidad de Insumos]]</f>
        <v>#VALUE!</v>
      </c>
      <c r="Q952" s="137" t="str">
        <f>IFERROR(VLOOKUP($L952,[6]Insumos!$C$2:$F$517,4,FALSE),"")</f>
        <v/>
      </c>
      <c r="R952" s="135"/>
    </row>
    <row r="953" spans="2:18" x14ac:dyDescent="0.25">
      <c r="B953" s="131" t="str">
        <f>IF(Tabla1[[#This Row],[Código_Actividad]]="","",CONCATENATE(Tabla1[[#This Row],[POA]],".",Tabla1[[#This Row],[SRS]],".",Tabla1[[#This Row],[AREA]],".",Tabla1[[#This Row],[TIPO]]))</f>
        <v/>
      </c>
      <c r="C953" s="131" t="str">
        <f>IF(Tabla1[[#This Row],[Código_Actividad]]="","",'[1]Formulario PPGR1'!#REF!)</f>
        <v/>
      </c>
      <c r="D953" s="131" t="str">
        <f>IF(Tabla1[[#This Row],[Código_Actividad]]="","",'[1]Formulario PPGR1'!#REF!)</f>
        <v/>
      </c>
      <c r="E953" s="131" t="str">
        <f>IF(Tabla1[[#This Row],[Código_Actividad]]="","",'[1]Formulario PPGR1'!#REF!)</f>
        <v/>
      </c>
      <c r="F953" s="131" t="str">
        <f>IF(Tabla1[[#This Row],[Código_Actividad]]="","",'[1]Formulario PPGR1'!#REF!)</f>
        <v/>
      </c>
      <c r="G953" s="132"/>
      <c r="H953" s="133" t="str">
        <f>IFERROR(VLOOKUP(Tabla1[[#This Row],[Código_Actividad]],'[1]Formulario PPGR2'!$H$8:$I$1048576,2,FALSE),"")</f>
        <v/>
      </c>
      <c r="I953" s="134" t="str">
        <f>IFERROR(VLOOKUP(Tabla1[[#This Row],[Código_Actividad]],[1]!Tabla2[[Código]:[Total de Acciones ]],15,FALSE),"")</f>
        <v/>
      </c>
      <c r="J953" s="131"/>
      <c r="K953" s="131" t="s">
        <v>757</v>
      </c>
      <c r="L953" s="133"/>
      <c r="M953" s="135" t="str">
        <f>IFERROR(VLOOKUP($L953,[6]Insumos!$C$2:$F$517,2,FALSE),"")</f>
        <v/>
      </c>
      <c r="N953" s="142"/>
      <c r="O953" s="137" t="str">
        <f>IFERROR(VLOOKUP($L953,[6]Insumos!$C$2:$F$517,3,FALSE),"")</f>
        <v/>
      </c>
      <c r="P953" s="138" t="e">
        <f>+Tabla1[[#This Row],[Precio Unitario]]*Tabla1[[#This Row],[Cantidad de Insumos]]</f>
        <v>#VALUE!</v>
      </c>
      <c r="Q953" s="137" t="str">
        <f>IFERROR(VLOOKUP($L953,[6]Insumos!$C$2:$F$517,4,FALSE),"")</f>
        <v/>
      </c>
      <c r="R953" s="135"/>
    </row>
    <row r="954" spans="2:18" x14ac:dyDescent="0.25">
      <c r="B954" s="131" t="str">
        <f>IF(Tabla1[[#This Row],[Código_Actividad]]="","",CONCATENATE(Tabla1[[#This Row],[POA]],".",Tabla1[[#This Row],[SRS]],".",Tabla1[[#This Row],[AREA]],".",Tabla1[[#This Row],[TIPO]]))</f>
        <v/>
      </c>
      <c r="C954" s="131" t="str">
        <f>IF(Tabla1[[#This Row],[Código_Actividad]]="","",'[1]Formulario PPGR1'!#REF!)</f>
        <v/>
      </c>
      <c r="D954" s="131" t="str">
        <f>IF(Tabla1[[#This Row],[Código_Actividad]]="","",'[1]Formulario PPGR1'!#REF!)</f>
        <v/>
      </c>
      <c r="E954" s="131" t="str">
        <f>IF(Tabla1[[#This Row],[Código_Actividad]]="","",'[1]Formulario PPGR1'!#REF!)</f>
        <v/>
      </c>
      <c r="F954" s="131" t="str">
        <f>IF(Tabla1[[#This Row],[Código_Actividad]]="","",'[1]Formulario PPGR1'!#REF!)</f>
        <v/>
      </c>
      <c r="G954" s="132"/>
      <c r="H954" s="133" t="str">
        <f>IFERROR(VLOOKUP(Tabla1[[#This Row],[Código_Actividad]],'[1]Formulario PPGR2'!$H$8:$I$1048576,2,FALSE),"")</f>
        <v/>
      </c>
      <c r="I954" s="134" t="str">
        <f>IFERROR(VLOOKUP(Tabla1[[#This Row],[Código_Actividad]],[1]!Tabla2[[Código]:[Total de Acciones ]],15,FALSE),"")</f>
        <v/>
      </c>
      <c r="J954" s="131"/>
      <c r="K954" s="131" t="s">
        <v>757</v>
      </c>
      <c r="L954" s="133"/>
      <c r="M954" s="135" t="str">
        <f>IFERROR(VLOOKUP($L954,[6]Insumos!$C$2:$F$517,2,FALSE),"")</f>
        <v/>
      </c>
      <c r="N954" s="142"/>
      <c r="O954" s="137" t="str">
        <f>IFERROR(VLOOKUP($L954,[6]Insumos!$C$2:$F$517,3,FALSE),"")</f>
        <v/>
      </c>
      <c r="P954" s="138" t="e">
        <f>+Tabla1[[#This Row],[Precio Unitario]]*Tabla1[[#This Row],[Cantidad de Insumos]]</f>
        <v>#VALUE!</v>
      </c>
      <c r="Q954" s="137" t="str">
        <f>IFERROR(VLOOKUP($L954,[6]Insumos!$C$2:$F$517,4,FALSE),"")</f>
        <v/>
      </c>
      <c r="R954" s="135"/>
    </row>
    <row r="955" spans="2:18" x14ac:dyDescent="0.25">
      <c r="B955" s="131" t="str">
        <f>IF(Tabla1[[#This Row],[Código_Actividad]]="","",CONCATENATE(Tabla1[[#This Row],[POA]],".",Tabla1[[#This Row],[SRS]],".",Tabla1[[#This Row],[AREA]],".",Tabla1[[#This Row],[TIPO]]))</f>
        <v/>
      </c>
      <c r="C955" s="131" t="str">
        <f>IF(Tabla1[[#This Row],[Código_Actividad]]="","",'[1]Formulario PPGR1'!#REF!)</f>
        <v/>
      </c>
      <c r="D955" s="131" t="str">
        <f>IF(Tabla1[[#This Row],[Código_Actividad]]="","",'[1]Formulario PPGR1'!#REF!)</f>
        <v/>
      </c>
      <c r="E955" s="131" t="str">
        <f>IF(Tabla1[[#This Row],[Código_Actividad]]="","",'[1]Formulario PPGR1'!#REF!)</f>
        <v/>
      </c>
      <c r="F955" s="131" t="str">
        <f>IF(Tabla1[[#This Row],[Código_Actividad]]="","",'[1]Formulario PPGR1'!#REF!)</f>
        <v/>
      </c>
      <c r="G955" s="132"/>
      <c r="H955" s="133" t="str">
        <f>IFERROR(VLOOKUP(Tabla1[[#This Row],[Código_Actividad]],'[1]Formulario PPGR2'!$H$8:$I$1048576,2,FALSE),"")</f>
        <v/>
      </c>
      <c r="I955" s="134" t="str">
        <f>IFERROR(VLOOKUP(Tabla1[[#This Row],[Código_Actividad]],[1]!Tabla2[[Código]:[Total de Acciones ]],15,FALSE),"")</f>
        <v/>
      </c>
      <c r="J955" s="131"/>
      <c r="K955" s="131" t="s">
        <v>759</v>
      </c>
      <c r="L955" s="133"/>
      <c r="M955" s="135" t="str">
        <f>IFERROR(VLOOKUP($L955,[6]Insumos!$C$2:$F$517,2,FALSE),"")</f>
        <v/>
      </c>
      <c r="N955" s="142"/>
      <c r="O955" s="137" t="str">
        <f>IFERROR(VLOOKUP($L955,[6]Insumos!$C$2:$F$517,3,FALSE),"")</f>
        <v/>
      </c>
      <c r="P955" s="138" t="e">
        <f>+Tabla1[[#This Row],[Precio Unitario]]*Tabla1[[#This Row],[Cantidad de Insumos]]</f>
        <v>#VALUE!</v>
      </c>
      <c r="Q955" s="137" t="str">
        <f>IFERROR(VLOOKUP($L955,[6]Insumos!$C$2:$F$517,4,FALSE),"")</f>
        <v/>
      </c>
      <c r="R955" s="135"/>
    </row>
    <row r="956" spans="2:18" x14ac:dyDescent="0.25">
      <c r="B956" s="131" t="str">
        <f>IF(Tabla1[[#This Row],[Código_Actividad]]="","",CONCATENATE(Tabla1[[#This Row],[POA]],".",Tabla1[[#This Row],[SRS]],".",Tabla1[[#This Row],[AREA]],".",Tabla1[[#This Row],[TIPO]]))</f>
        <v/>
      </c>
      <c r="C956" s="131" t="str">
        <f>IF(Tabla1[[#This Row],[Código_Actividad]]="","",'[1]Formulario PPGR1'!#REF!)</f>
        <v/>
      </c>
      <c r="D956" s="131" t="str">
        <f>IF(Tabla1[[#This Row],[Código_Actividad]]="","",'[1]Formulario PPGR1'!#REF!)</f>
        <v/>
      </c>
      <c r="E956" s="131" t="str">
        <f>IF(Tabla1[[#This Row],[Código_Actividad]]="","",'[1]Formulario PPGR1'!#REF!)</f>
        <v/>
      </c>
      <c r="F956" s="131" t="str">
        <f>IF(Tabla1[[#This Row],[Código_Actividad]]="","",'[1]Formulario PPGR1'!#REF!)</f>
        <v/>
      </c>
      <c r="G956" s="132"/>
      <c r="H956" s="133" t="str">
        <f>IFERROR(VLOOKUP(Tabla1[[#This Row],[Código_Actividad]],'[1]Formulario PPGR2'!$H$8:$I$1048576,2,FALSE),"")</f>
        <v/>
      </c>
      <c r="I956" s="134" t="str">
        <f>IFERROR(VLOOKUP(Tabla1[[#This Row],[Código_Actividad]],[1]!Tabla2[[Código]:[Total de Acciones ]],15,FALSE),"")</f>
        <v/>
      </c>
      <c r="J956" s="131"/>
      <c r="K956" s="131" t="s">
        <v>758</v>
      </c>
      <c r="L956" s="133"/>
      <c r="M956" s="135" t="str">
        <f>IFERROR(VLOOKUP($L956,[6]Insumos!$C$2:$F$517,2,FALSE),"")</f>
        <v/>
      </c>
      <c r="N956" s="142"/>
      <c r="O956" s="137" t="str">
        <f>IFERROR(VLOOKUP($L956,[6]Insumos!$C$2:$F$517,3,FALSE),"")</f>
        <v/>
      </c>
      <c r="P956" s="138" t="e">
        <f>+Tabla1[[#This Row],[Precio Unitario]]*Tabla1[[#This Row],[Cantidad de Insumos]]</f>
        <v>#VALUE!</v>
      </c>
      <c r="Q956" s="137" t="str">
        <f>IFERROR(VLOOKUP($L956,[6]Insumos!$C$2:$F$517,4,FALSE),"")</f>
        <v/>
      </c>
      <c r="R956" s="135"/>
    </row>
    <row r="957" spans="2:18" x14ac:dyDescent="0.25">
      <c r="B957" s="131" t="str">
        <f>IF(Tabla1[[#This Row],[Código_Actividad]]="","",CONCATENATE(Tabla1[[#This Row],[POA]],".",Tabla1[[#This Row],[SRS]],".",Tabla1[[#This Row],[AREA]],".",Tabla1[[#This Row],[TIPO]]))</f>
        <v/>
      </c>
      <c r="C957" s="131" t="str">
        <f>IF(Tabla1[[#This Row],[Código_Actividad]]="","",'[1]Formulario PPGR1'!#REF!)</f>
        <v/>
      </c>
      <c r="D957" s="131" t="str">
        <f>IF(Tabla1[[#This Row],[Código_Actividad]]="","",'[1]Formulario PPGR1'!#REF!)</f>
        <v/>
      </c>
      <c r="E957" s="131" t="str">
        <f>IF(Tabla1[[#This Row],[Código_Actividad]]="","",'[1]Formulario PPGR1'!#REF!)</f>
        <v/>
      </c>
      <c r="F957" s="131" t="str">
        <f>IF(Tabla1[[#This Row],[Código_Actividad]]="","",'[1]Formulario PPGR1'!#REF!)</f>
        <v/>
      </c>
      <c r="G957" s="132"/>
      <c r="H957" s="133" t="str">
        <f>IFERROR(VLOOKUP(Tabla1[[#This Row],[Código_Actividad]],'[1]Formulario PPGR2'!$H$8:$I$1048576,2,FALSE),"")</f>
        <v/>
      </c>
      <c r="I957" s="134" t="str">
        <f>IFERROR(VLOOKUP(Tabla1[[#This Row],[Código_Actividad]],[1]!Tabla2[[Código]:[Total de Acciones ]],15,FALSE),"")</f>
        <v/>
      </c>
      <c r="J957" s="131"/>
      <c r="K957" s="131" t="s">
        <v>760</v>
      </c>
      <c r="L957" s="133"/>
      <c r="M957" s="135" t="str">
        <f>IFERROR(VLOOKUP($L957,[6]Insumos!$C$2:$F$517,2,FALSE),"")</f>
        <v/>
      </c>
      <c r="N957" s="142"/>
      <c r="O957" s="137" t="str">
        <f>IFERROR(VLOOKUP($L957,[6]Insumos!$C$2:$F$517,3,FALSE),"")</f>
        <v/>
      </c>
      <c r="P957" s="138" t="e">
        <f>+Tabla1[[#This Row],[Precio Unitario]]*Tabla1[[#This Row],[Cantidad de Insumos]]</f>
        <v>#VALUE!</v>
      </c>
      <c r="Q957" s="137" t="str">
        <f>IFERROR(VLOOKUP($L957,[6]Insumos!$C$2:$F$517,4,FALSE),"")</f>
        <v/>
      </c>
      <c r="R957" s="135"/>
    </row>
    <row r="958" spans="2:18" x14ac:dyDescent="0.25">
      <c r="B958" s="131" t="str">
        <f>IF(Tabla1[[#This Row],[Código_Actividad]]="","",CONCATENATE(Tabla1[[#This Row],[POA]],".",Tabla1[[#This Row],[SRS]],".",Tabla1[[#This Row],[AREA]],".",Tabla1[[#This Row],[TIPO]]))</f>
        <v/>
      </c>
      <c r="C958" s="131" t="str">
        <f>IF(Tabla1[[#This Row],[Código_Actividad]]="","",'[1]Formulario PPGR1'!#REF!)</f>
        <v/>
      </c>
      <c r="D958" s="131" t="str">
        <f>IF(Tabla1[[#This Row],[Código_Actividad]]="","",'[1]Formulario PPGR1'!#REF!)</f>
        <v/>
      </c>
      <c r="E958" s="131" t="str">
        <f>IF(Tabla1[[#This Row],[Código_Actividad]]="","",'[1]Formulario PPGR1'!#REF!)</f>
        <v/>
      </c>
      <c r="F958" s="131" t="str">
        <f>IF(Tabla1[[#This Row],[Código_Actividad]]="","",'[1]Formulario PPGR1'!#REF!)</f>
        <v/>
      </c>
      <c r="G958" s="132"/>
      <c r="H958" s="133" t="str">
        <f>IFERROR(VLOOKUP(Tabla1[[#This Row],[Código_Actividad]],'[1]Formulario PPGR2'!$H$8:$I$1048576,2,FALSE),"")</f>
        <v/>
      </c>
      <c r="I958" s="134" t="str">
        <f>IFERROR(VLOOKUP(Tabla1[[#This Row],[Código_Actividad]],[1]!Tabla2[[Código]:[Total de Acciones ]],15,FALSE),"")</f>
        <v/>
      </c>
      <c r="J958" s="131"/>
      <c r="K958" s="131" t="s">
        <v>760</v>
      </c>
      <c r="L958" s="133"/>
      <c r="M958" s="135" t="str">
        <f>IFERROR(VLOOKUP($L958,[6]Insumos!$C$2:$F$517,2,FALSE),"")</f>
        <v/>
      </c>
      <c r="N958" s="142"/>
      <c r="O958" s="137" t="str">
        <f>IFERROR(VLOOKUP($L958,[6]Insumos!$C$2:$F$517,3,FALSE),"")</f>
        <v/>
      </c>
      <c r="P958" s="138" t="e">
        <f>+Tabla1[[#This Row],[Precio Unitario]]*Tabla1[[#This Row],[Cantidad de Insumos]]</f>
        <v>#VALUE!</v>
      </c>
      <c r="Q958" s="137" t="str">
        <f>IFERROR(VLOOKUP($L958,[6]Insumos!$C$2:$F$517,4,FALSE),"")</f>
        <v/>
      </c>
      <c r="R958" s="135"/>
    </row>
    <row r="959" spans="2:18" x14ac:dyDescent="0.25">
      <c r="B959" s="131" t="str">
        <f>IF(Tabla1[[#This Row],[Código_Actividad]]="","",CONCATENATE(Tabla1[[#This Row],[POA]],".",Tabla1[[#This Row],[SRS]],".",Tabla1[[#This Row],[AREA]],".",Tabla1[[#This Row],[TIPO]]))</f>
        <v/>
      </c>
      <c r="C959" s="131" t="str">
        <f>IF(Tabla1[[#This Row],[Código_Actividad]]="","",'[1]Formulario PPGR1'!#REF!)</f>
        <v/>
      </c>
      <c r="D959" s="131" t="str">
        <f>IF(Tabla1[[#This Row],[Código_Actividad]]="","",'[1]Formulario PPGR1'!#REF!)</f>
        <v/>
      </c>
      <c r="E959" s="131" t="str">
        <f>IF(Tabla1[[#This Row],[Código_Actividad]]="","",'[1]Formulario PPGR1'!#REF!)</f>
        <v/>
      </c>
      <c r="F959" s="131" t="str">
        <f>IF(Tabla1[[#This Row],[Código_Actividad]]="","",'[1]Formulario PPGR1'!#REF!)</f>
        <v/>
      </c>
      <c r="G959" s="132"/>
      <c r="H959" s="133" t="str">
        <f>IFERROR(VLOOKUP(Tabla1[[#This Row],[Código_Actividad]],'[1]Formulario PPGR2'!$H$8:$I$1048576,2,FALSE),"")</f>
        <v/>
      </c>
      <c r="I959" s="134" t="str">
        <f>IFERROR(VLOOKUP(Tabla1[[#This Row],[Código_Actividad]],[1]!Tabla2[[Código]:[Total de Acciones ]],15,FALSE),"")</f>
        <v/>
      </c>
      <c r="J959" s="131"/>
      <c r="K959" s="131" t="s">
        <v>763</v>
      </c>
      <c r="L959" s="133"/>
      <c r="M959" s="135" t="str">
        <f>IFERROR(VLOOKUP($L959,[6]Insumos!$C$2:$F$517,2,FALSE),"")</f>
        <v/>
      </c>
      <c r="N959" s="142"/>
      <c r="O959" s="137" t="str">
        <f>IFERROR(VLOOKUP($L959,[6]Insumos!$C$2:$F$517,3,FALSE),"")</f>
        <v/>
      </c>
      <c r="P959" s="138" t="e">
        <f>+Tabla1[[#This Row],[Precio Unitario]]*Tabla1[[#This Row],[Cantidad de Insumos]]</f>
        <v>#VALUE!</v>
      </c>
      <c r="Q959" s="137" t="str">
        <f>IFERROR(VLOOKUP($L959,[6]Insumos!$C$2:$F$517,4,FALSE),"")</f>
        <v/>
      </c>
      <c r="R959" s="135"/>
    </row>
    <row r="960" spans="2:18" x14ac:dyDescent="0.25">
      <c r="B960" s="131" t="str">
        <f>IF(Tabla1[[#This Row],[Código_Actividad]]="","",CONCATENATE(Tabla1[[#This Row],[POA]],".",Tabla1[[#This Row],[SRS]],".",Tabla1[[#This Row],[AREA]],".",Tabla1[[#This Row],[TIPO]]))</f>
        <v/>
      </c>
      <c r="C960" s="131" t="str">
        <f>IF(Tabla1[[#This Row],[Código_Actividad]]="","",'[1]Formulario PPGR1'!#REF!)</f>
        <v/>
      </c>
      <c r="D960" s="131" t="str">
        <f>IF(Tabla1[[#This Row],[Código_Actividad]]="","",'[1]Formulario PPGR1'!#REF!)</f>
        <v/>
      </c>
      <c r="E960" s="131" t="str">
        <f>IF(Tabla1[[#This Row],[Código_Actividad]]="","",'[1]Formulario PPGR1'!#REF!)</f>
        <v/>
      </c>
      <c r="F960" s="131" t="str">
        <f>IF(Tabla1[[#This Row],[Código_Actividad]]="","",'[1]Formulario PPGR1'!#REF!)</f>
        <v/>
      </c>
      <c r="G960" s="132"/>
      <c r="H960" s="133" t="str">
        <f>IFERROR(VLOOKUP(Tabla1[[#This Row],[Código_Actividad]],'[1]Formulario PPGR2'!$H$8:$I$1048576,2,FALSE),"")</f>
        <v/>
      </c>
      <c r="I960" s="134" t="str">
        <f>IFERROR(VLOOKUP(Tabla1[[#This Row],[Código_Actividad]],[1]!Tabla2[[Código]:[Total de Acciones ]],15,FALSE),"")</f>
        <v/>
      </c>
      <c r="J960" s="131"/>
      <c r="K960" s="131" t="s">
        <v>762</v>
      </c>
      <c r="L960" s="133"/>
      <c r="M960" s="135" t="str">
        <f>IFERROR(VLOOKUP($L960,[6]Insumos!$C$2:$F$517,2,FALSE),"")</f>
        <v/>
      </c>
      <c r="N960" s="142"/>
      <c r="O960" s="137" t="str">
        <f>IFERROR(VLOOKUP($L960,[6]Insumos!$C$2:$F$517,3,FALSE),"")</f>
        <v/>
      </c>
      <c r="P960" s="138" t="e">
        <f>+Tabla1[[#This Row],[Precio Unitario]]*Tabla1[[#This Row],[Cantidad de Insumos]]</f>
        <v>#VALUE!</v>
      </c>
      <c r="Q960" s="137" t="str">
        <f>IFERROR(VLOOKUP($L960,[6]Insumos!$C$2:$F$517,4,FALSE),"")</f>
        <v/>
      </c>
      <c r="R960" s="135"/>
    </row>
    <row r="961" spans="2:18" x14ac:dyDescent="0.25">
      <c r="B961" s="131" t="str">
        <f>IF(Tabla1[[#This Row],[Código_Actividad]]="","",CONCATENATE(Tabla1[[#This Row],[POA]],".",Tabla1[[#This Row],[SRS]],".",Tabla1[[#This Row],[AREA]],".",Tabla1[[#This Row],[TIPO]]))</f>
        <v/>
      </c>
      <c r="C961" s="131" t="str">
        <f>IF(Tabla1[[#This Row],[Código_Actividad]]="","",'[1]Formulario PPGR1'!#REF!)</f>
        <v/>
      </c>
      <c r="D961" s="131" t="str">
        <f>IF(Tabla1[[#This Row],[Código_Actividad]]="","",'[1]Formulario PPGR1'!#REF!)</f>
        <v/>
      </c>
      <c r="E961" s="131" t="str">
        <f>IF(Tabla1[[#This Row],[Código_Actividad]]="","",'[1]Formulario PPGR1'!#REF!)</f>
        <v/>
      </c>
      <c r="F961" s="131" t="str">
        <f>IF(Tabla1[[#This Row],[Código_Actividad]]="","",'[1]Formulario PPGR1'!#REF!)</f>
        <v/>
      </c>
      <c r="G961" s="132"/>
      <c r="H961" s="133" t="str">
        <f>IFERROR(VLOOKUP(Tabla1[[#This Row],[Código_Actividad]],'[1]Formulario PPGR2'!$H$8:$I$1048576,2,FALSE),"")</f>
        <v/>
      </c>
      <c r="I961" s="134" t="str">
        <f>IFERROR(VLOOKUP(Tabla1[[#This Row],[Código_Actividad]],[1]!Tabla2[[Código]:[Total de Acciones ]],15,FALSE),"")</f>
        <v/>
      </c>
      <c r="J961" s="131"/>
      <c r="K961" s="131" t="s">
        <v>762</v>
      </c>
      <c r="L961" s="133"/>
      <c r="M961" s="135" t="str">
        <f>IFERROR(VLOOKUP($L961,[6]Insumos!$C$2:$F$517,2,FALSE),"")</f>
        <v/>
      </c>
      <c r="N961" s="142"/>
      <c r="O961" s="137" t="str">
        <f>IFERROR(VLOOKUP($L961,[6]Insumos!$C$2:$F$517,3,FALSE),"")</f>
        <v/>
      </c>
      <c r="P961" s="138" t="e">
        <f>+Tabla1[[#This Row],[Precio Unitario]]*Tabla1[[#This Row],[Cantidad de Insumos]]</f>
        <v>#VALUE!</v>
      </c>
      <c r="Q961" s="137" t="str">
        <f>IFERROR(VLOOKUP($L961,[6]Insumos!$C$2:$F$517,4,FALSE),"")</f>
        <v/>
      </c>
      <c r="R961" s="135"/>
    </row>
    <row r="962" spans="2:18" x14ac:dyDescent="0.25">
      <c r="B962" s="131" t="str">
        <f>IF(Tabla1[[#This Row],[Código_Actividad]]="","",CONCATENATE(Tabla1[[#This Row],[POA]],".",Tabla1[[#This Row],[SRS]],".",Tabla1[[#This Row],[AREA]],".",Tabla1[[#This Row],[TIPO]]))</f>
        <v/>
      </c>
      <c r="C962" s="131" t="str">
        <f>IF(Tabla1[[#This Row],[Código_Actividad]]="","",'[1]Formulario PPGR1'!#REF!)</f>
        <v/>
      </c>
      <c r="D962" s="131" t="str">
        <f>IF(Tabla1[[#This Row],[Código_Actividad]]="","",'[1]Formulario PPGR1'!#REF!)</f>
        <v/>
      </c>
      <c r="E962" s="131" t="str">
        <f>IF(Tabla1[[#This Row],[Código_Actividad]]="","",'[1]Formulario PPGR1'!#REF!)</f>
        <v/>
      </c>
      <c r="F962" s="131" t="str">
        <f>IF(Tabla1[[#This Row],[Código_Actividad]]="","",'[1]Formulario PPGR1'!#REF!)</f>
        <v/>
      </c>
      <c r="G962" s="132"/>
      <c r="H962" s="133" t="str">
        <f>IFERROR(VLOOKUP(Tabla1[[#This Row],[Código_Actividad]],'[1]Formulario PPGR2'!$H$8:$I$1048576,2,FALSE),"")</f>
        <v/>
      </c>
      <c r="I962" s="134" t="str">
        <f>IFERROR(VLOOKUP(Tabla1[[#This Row],[Código_Actividad]],[1]!Tabla2[[Código]:[Total de Acciones ]],15,FALSE),"")</f>
        <v/>
      </c>
      <c r="J962" s="131"/>
      <c r="K962" s="131" t="s">
        <v>764</v>
      </c>
      <c r="L962" s="133"/>
      <c r="M962" s="135" t="str">
        <f>IFERROR(VLOOKUP($L962,[6]Insumos!$C$2:$F$517,2,FALSE),"")</f>
        <v/>
      </c>
      <c r="N962" s="142"/>
      <c r="O962" s="137" t="str">
        <f>IFERROR(VLOOKUP($L962,[6]Insumos!$C$2:$F$517,3,FALSE),"")</f>
        <v/>
      </c>
      <c r="P962" s="138" t="e">
        <f>+Tabla1[[#This Row],[Precio Unitario]]*Tabla1[[#This Row],[Cantidad de Insumos]]</f>
        <v>#VALUE!</v>
      </c>
      <c r="Q962" s="137" t="str">
        <f>IFERROR(VLOOKUP($L962,[6]Insumos!$C$2:$F$517,4,FALSE),"")</f>
        <v/>
      </c>
      <c r="R962" s="135"/>
    </row>
    <row r="963" spans="2:18" x14ac:dyDescent="0.25">
      <c r="B963" s="131" t="str">
        <f>IF(Tabla1[[#This Row],[Código_Actividad]]="","",CONCATENATE(Tabla1[[#This Row],[POA]],".",Tabla1[[#This Row],[SRS]],".",Tabla1[[#This Row],[AREA]],".",Tabla1[[#This Row],[TIPO]]))</f>
        <v/>
      </c>
      <c r="C963" s="131" t="str">
        <f>IF(Tabla1[[#This Row],[Código_Actividad]]="","",'[1]Formulario PPGR1'!#REF!)</f>
        <v/>
      </c>
      <c r="D963" s="131" t="str">
        <f>IF(Tabla1[[#This Row],[Código_Actividad]]="","",'[1]Formulario PPGR1'!#REF!)</f>
        <v/>
      </c>
      <c r="E963" s="131" t="str">
        <f>IF(Tabla1[[#This Row],[Código_Actividad]]="","",'[1]Formulario PPGR1'!#REF!)</f>
        <v/>
      </c>
      <c r="F963" s="131" t="str">
        <f>IF(Tabla1[[#This Row],[Código_Actividad]]="","",'[1]Formulario PPGR1'!#REF!)</f>
        <v/>
      </c>
      <c r="G963" s="132"/>
      <c r="H963" s="133" t="str">
        <f>IFERROR(VLOOKUP(Tabla1[[#This Row],[Código_Actividad]],'[1]Formulario PPGR2'!$H$8:$I$1048576,2,FALSE),"")</f>
        <v/>
      </c>
      <c r="I963" s="134" t="str">
        <f>IFERROR(VLOOKUP(Tabla1[[#This Row],[Código_Actividad]],[1]!Tabla2[[Código]:[Total de Acciones ]],15,FALSE),"")</f>
        <v/>
      </c>
      <c r="J963" s="131"/>
      <c r="K963" s="131" t="s">
        <v>762</v>
      </c>
      <c r="L963" s="133"/>
      <c r="M963" s="135" t="str">
        <f>IFERROR(VLOOKUP($L963,[6]Insumos!$C$2:$F$517,2,FALSE),"")</f>
        <v/>
      </c>
      <c r="N963" s="142"/>
      <c r="O963" s="137" t="str">
        <f>IFERROR(VLOOKUP($L963,[6]Insumos!$C$2:$F$517,3,FALSE),"")</f>
        <v/>
      </c>
      <c r="P963" s="138" t="e">
        <f>+Tabla1[[#This Row],[Precio Unitario]]*Tabla1[[#This Row],[Cantidad de Insumos]]</f>
        <v>#VALUE!</v>
      </c>
      <c r="Q963" s="137" t="str">
        <f>IFERROR(VLOOKUP($L963,[6]Insumos!$C$2:$F$517,4,FALSE),"")</f>
        <v/>
      </c>
      <c r="R963" s="135"/>
    </row>
    <row r="964" spans="2:18" x14ac:dyDescent="0.25">
      <c r="B964" s="131" t="str">
        <f>IF(Tabla1[[#This Row],[Código_Actividad]]="","",CONCATENATE(Tabla1[[#This Row],[POA]],".",Tabla1[[#This Row],[SRS]],".",Tabla1[[#This Row],[AREA]],".",Tabla1[[#This Row],[TIPO]]))</f>
        <v/>
      </c>
      <c r="C964" s="131" t="str">
        <f>IF(Tabla1[[#This Row],[Código_Actividad]]="","",'[1]Formulario PPGR1'!#REF!)</f>
        <v/>
      </c>
      <c r="D964" s="131" t="str">
        <f>IF(Tabla1[[#This Row],[Código_Actividad]]="","",'[1]Formulario PPGR1'!#REF!)</f>
        <v/>
      </c>
      <c r="E964" s="131" t="str">
        <f>IF(Tabla1[[#This Row],[Código_Actividad]]="","",'[1]Formulario PPGR1'!#REF!)</f>
        <v/>
      </c>
      <c r="F964" s="131" t="str">
        <f>IF(Tabla1[[#This Row],[Código_Actividad]]="","",'[1]Formulario PPGR1'!#REF!)</f>
        <v/>
      </c>
      <c r="G964" s="132"/>
      <c r="H964" s="133" t="str">
        <f>IFERROR(VLOOKUP(Tabla1[[#This Row],[Código_Actividad]],'[1]Formulario PPGR2'!$H$8:$I$1048576,2,FALSE),"")</f>
        <v/>
      </c>
      <c r="I964" s="134" t="str">
        <f>IFERROR(VLOOKUP(Tabla1[[#This Row],[Código_Actividad]],[1]!Tabla2[[Código]:[Total de Acciones ]],15,FALSE),"")</f>
        <v/>
      </c>
      <c r="J964" s="131"/>
      <c r="K964" s="131" t="s">
        <v>762</v>
      </c>
      <c r="L964" s="133"/>
      <c r="M964" s="135" t="str">
        <f>IFERROR(VLOOKUP($L964,[6]Insumos!$C$2:$F$517,2,FALSE),"")</f>
        <v/>
      </c>
      <c r="N964" s="142"/>
      <c r="O964" s="137" t="str">
        <f>IFERROR(VLOOKUP($L964,[6]Insumos!$C$2:$F$517,3,FALSE),"")</f>
        <v/>
      </c>
      <c r="P964" s="138" t="e">
        <f>+Tabla1[[#This Row],[Precio Unitario]]*Tabla1[[#This Row],[Cantidad de Insumos]]</f>
        <v>#VALUE!</v>
      </c>
      <c r="Q964" s="137" t="str">
        <f>IFERROR(VLOOKUP($L964,[6]Insumos!$C$2:$F$517,4,FALSE),"")</f>
        <v/>
      </c>
      <c r="R964" s="135"/>
    </row>
    <row r="965" spans="2:18" x14ac:dyDescent="0.25">
      <c r="B965" s="131" t="str">
        <f>IF(Tabla1[[#This Row],[Código_Actividad]]="","",CONCATENATE(Tabla1[[#This Row],[POA]],".",Tabla1[[#This Row],[SRS]],".",Tabla1[[#This Row],[AREA]],".",Tabla1[[#This Row],[TIPO]]))</f>
        <v/>
      </c>
      <c r="C965" s="131" t="str">
        <f>IF(Tabla1[[#This Row],[Código_Actividad]]="","",'[1]Formulario PPGR1'!#REF!)</f>
        <v/>
      </c>
      <c r="D965" s="131" t="str">
        <f>IF(Tabla1[[#This Row],[Código_Actividad]]="","",'[1]Formulario PPGR1'!#REF!)</f>
        <v/>
      </c>
      <c r="E965" s="131" t="str">
        <f>IF(Tabla1[[#This Row],[Código_Actividad]]="","",'[1]Formulario PPGR1'!#REF!)</f>
        <v/>
      </c>
      <c r="F965" s="131" t="str">
        <f>IF(Tabla1[[#This Row],[Código_Actividad]]="","",'[1]Formulario PPGR1'!#REF!)</f>
        <v/>
      </c>
      <c r="G965" s="132"/>
      <c r="H965" s="133" t="str">
        <f>IFERROR(VLOOKUP(Tabla1[[#This Row],[Código_Actividad]],'[1]Formulario PPGR2'!$H$8:$I$1048576,2,FALSE),"")</f>
        <v/>
      </c>
      <c r="I965" s="134" t="str">
        <f>IFERROR(VLOOKUP(Tabla1[[#This Row],[Código_Actividad]],[1]!Tabla2[[Código]:[Total de Acciones ]],15,FALSE),"")</f>
        <v/>
      </c>
      <c r="J965" s="131"/>
      <c r="K965" s="131" t="s">
        <v>760</v>
      </c>
      <c r="L965" s="133"/>
      <c r="M965" s="135" t="str">
        <f>IFERROR(VLOOKUP($L965,[6]Insumos!$C$2:$F$517,2,FALSE),"")</f>
        <v/>
      </c>
      <c r="N965" s="142"/>
      <c r="O965" s="137" t="str">
        <f>IFERROR(VLOOKUP($L965,[6]Insumos!$C$2:$F$517,3,FALSE),"")</f>
        <v/>
      </c>
      <c r="P965" s="138" t="e">
        <f>+Tabla1[[#This Row],[Precio Unitario]]*Tabla1[[#This Row],[Cantidad de Insumos]]</f>
        <v>#VALUE!</v>
      </c>
      <c r="Q965" s="137" t="str">
        <f>IFERROR(VLOOKUP($L965,[6]Insumos!$C$2:$F$517,4,FALSE),"")</f>
        <v/>
      </c>
      <c r="R965" s="135"/>
    </row>
    <row r="966" spans="2:18" x14ac:dyDescent="0.25">
      <c r="B966" s="131" t="str">
        <f>IF(Tabla1[[#This Row],[Código_Actividad]]="","",CONCATENATE(Tabla1[[#This Row],[POA]],".",Tabla1[[#This Row],[SRS]],".",Tabla1[[#This Row],[AREA]],".",Tabla1[[#This Row],[TIPO]]))</f>
        <v/>
      </c>
      <c r="C966" s="131" t="str">
        <f>IF(Tabla1[[#This Row],[Código_Actividad]]="","",'[1]Formulario PPGR1'!#REF!)</f>
        <v/>
      </c>
      <c r="D966" s="131" t="str">
        <f>IF(Tabla1[[#This Row],[Código_Actividad]]="","",'[1]Formulario PPGR1'!#REF!)</f>
        <v/>
      </c>
      <c r="E966" s="131" t="str">
        <f>IF(Tabla1[[#This Row],[Código_Actividad]]="","",'[1]Formulario PPGR1'!#REF!)</f>
        <v/>
      </c>
      <c r="F966" s="131" t="str">
        <f>IF(Tabla1[[#This Row],[Código_Actividad]]="","",'[1]Formulario PPGR1'!#REF!)</f>
        <v/>
      </c>
      <c r="G966" s="132"/>
      <c r="H966" s="133" t="str">
        <f>IFERROR(VLOOKUP(Tabla1[[#This Row],[Código_Actividad]],'[1]Formulario PPGR2'!$H$8:$I$1048576,2,FALSE),"")</f>
        <v/>
      </c>
      <c r="I966" s="134" t="str">
        <f>IFERROR(VLOOKUP(Tabla1[[#This Row],[Código_Actividad]],[1]!Tabla2[[Código]:[Total de Acciones ]],15,FALSE),"")</f>
        <v/>
      </c>
      <c r="J966" s="131"/>
      <c r="K966" s="131" t="s">
        <v>760</v>
      </c>
      <c r="L966" s="133"/>
      <c r="M966" s="135" t="str">
        <f>IFERROR(VLOOKUP($L966,[6]Insumos!$C$2:$F$517,2,FALSE),"")</f>
        <v/>
      </c>
      <c r="N966" s="142"/>
      <c r="O966" s="137" t="str">
        <f>IFERROR(VLOOKUP($L966,[6]Insumos!$C$2:$F$517,3,FALSE),"")</f>
        <v/>
      </c>
      <c r="P966" s="138" t="e">
        <f>+Tabla1[[#This Row],[Precio Unitario]]*Tabla1[[#This Row],[Cantidad de Insumos]]</f>
        <v>#VALUE!</v>
      </c>
      <c r="Q966" s="137" t="str">
        <f>IFERROR(VLOOKUP($L966,[6]Insumos!$C$2:$F$517,4,FALSE),"")</f>
        <v/>
      </c>
      <c r="R966" s="135"/>
    </row>
    <row r="967" spans="2:18" x14ac:dyDescent="0.25">
      <c r="B967" s="131" t="str">
        <f>IF(Tabla1[[#This Row],[Código_Actividad]]="","",CONCATENATE(Tabla1[[#This Row],[POA]],".",Tabla1[[#This Row],[SRS]],".",Tabla1[[#This Row],[AREA]],".",Tabla1[[#This Row],[TIPO]]))</f>
        <v/>
      </c>
      <c r="C967" s="131" t="str">
        <f>IF(Tabla1[[#This Row],[Código_Actividad]]="","",'[1]Formulario PPGR1'!#REF!)</f>
        <v/>
      </c>
      <c r="D967" s="131" t="str">
        <f>IF(Tabla1[[#This Row],[Código_Actividad]]="","",'[1]Formulario PPGR1'!#REF!)</f>
        <v/>
      </c>
      <c r="E967" s="131" t="str">
        <f>IF(Tabla1[[#This Row],[Código_Actividad]]="","",'[1]Formulario PPGR1'!#REF!)</f>
        <v/>
      </c>
      <c r="F967" s="131" t="str">
        <f>IF(Tabla1[[#This Row],[Código_Actividad]]="","",'[1]Formulario PPGR1'!#REF!)</f>
        <v/>
      </c>
      <c r="G967" s="132"/>
      <c r="H967" s="133" t="str">
        <f>IFERROR(VLOOKUP(Tabla1[[#This Row],[Código_Actividad]],'[1]Formulario PPGR2'!$H$8:$I$1048576,2,FALSE),"")</f>
        <v/>
      </c>
      <c r="I967" s="134" t="str">
        <f>IFERROR(VLOOKUP(Tabla1[[#This Row],[Código_Actividad]],[1]!Tabla2[[Código]:[Total de Acciones ]],15,FALSE),"")</f>
        <v/>
      </c>
      <c r="J967" s="131"/>
      <c r="K967" s="131" t="str">
        <f>IFERROR(VLOOKUP($J967,[9]LSIns!$B$5:$C$45,2,FALSE),"")</f>
        <v/>
      </c>
      <c r="L967" s="133"/>
      <c r="M967" s="135" t="str">
        <f>IFERROR(VLOOKUP($L967,[6]Insumos!$C$2:$F$517,2,FALSE),"")</f>
        <v/>
      </c>
      <c r="N967" s="142"/>
      <c r="O967" s="137" t="str">
        <f>IFERROR(VLOOKUP($L967,[6]Insumos!$C$2:$F$517,3,FALSE),"")</f>
        <v/>
      </c>
      <c r="P967" s="138" t="e">
        <f>+Tabla1[[#This Row],[Precio Unitario]]*Tabla1[[#This Row],[Cantidad de Insumos]]</f>
        <v>#VALUE!</v>
      </c>
      <c r="Q967" s="137" t="str">
        <f>IFERROR(VLOOKUP($L967,[6]Insumos!$C$2:$F$517,4,FALSE),"")</f>
        <v/>
      </c>
      <c r="R967" s="135"/>
    </row>
    <row r="968" spans="2:18" x14ac:dyDescent="0.25">
      <c r="B968" s="131" t="str">
        <f>IF(Tabla1[[#This Row],[Código_Actividad]]="","",CONCATENATE(Tabla1[[#This Row],[POA]],".",Tabla1[[#This Row],[SRS]],".",Tabla1[[#This Row],[AREA]],".",Tabla1[[#This Row],[TIPO]]))</f>
        <v/>
      </c>
      <c r="C968" s="131" t="str">
        <f>IF(Tabla1[[#This Row],[Código_Actividad]]="","",'[1]Formulario PPGR1'!#REF!)</f>
        <v/>
      </c>
      <c r="D968" s="131" t="str">
        <f>IF(Tabla1[[#This Row],[Código_Actividad]]="","",'[1]Formulario PPGR1'!#REF!)</f>
        <v/>
      </c>
      <c r="E968" s="131" t="str">
        <f>IF(Tabla1[[#This Row],[Código_Actividad]]="","",'[1]Formulario PPGR1'!#REF!)</f>
        <v/>
      </c>
      <c r="F968" s="131" t="str">
        <f>IF(Tabla1[[#This Row],[Código_Actividad]]="","",'[1]Formulario PPGR1'!#REF!)</f>
        <v/>
      </c>
      <c r="G968" s="132"/>
      <c r="H968" s="133" t="str">
        <f>IFERROR(VLOOKUP(Tabla1[[#This Row],[Código_Actividad]],'[1]Formulario PPGR2'!$H$8:$I$1048576,2,FALSE),"")</f>
        <v/>
      </c>
      <c r="I968" s="134" t="str">
        <f>IFERROR(VLOOKUP(Tabla1[[#This Row],[Código_Actividad]],[1]!Tabla2[[Código]:[Total de Acciones ]],15,FALSE),"")</f>
        <v/>
      </c>
      <c r="J968" s="131"/>
      <c r="K968" s="131" t="s">
        <v>761</v>
      </c>
      <c r="L968" s="133"/>
      <c r="M968" s="135" t="str">
        <f>IFERROR(VLOOKUP($L968,[6]Insumos!$C$2:$F$517,2,FALSE),"")</f>
        <v/>
      </c>
      <c r="N968" s="142"/>
      <c r="O968" s="137" t="str">
        <f>IFERROR(VLOOKUP($L968,[6]Insumos!$C$2:$F$517,3,FALSE),"")</f>
        <v/>
      </c>
      <c r="P968" s="138" t="e">
        <f>+Tabla1[[#This Row],[Precio Unitario]]*Tabla1[[#This Row],[Cantidad de Insumos]]</f>
        <v>#VALUE!</v>
      </c>
      <c r="Q968" s="137" t="str">
        <f>IFERROR(VLOOKUP($L968,[6]Insumos!$C$2:$F$517,4,FALSE),"")</f>
        <v/>
      </c>
      <c r="R968" s="135"/>
    </row>
    <row r="969" spans="2:18" x14ac:dyDescent="0.25">
      <c r="B969" s="131" t="str">
        <f>IF(Tabla1[[#This Row],[Código_Actividad]]="","",CONCATENATE(Tabla1[[#This Row],[POA]],".",Tabla1[[#This Row],[SRS]],".",Tabla1[[#This Row],[AREA]],".",Tabla1[[#This Row],[TIPO]]))</f>
        <v/>
      </c>
      <c r="C969" s="131" t="str">
        <f>IF(Tabla1[[#This Row],[Código_Actividad]]="","",'[1]Formulario PPGR1'!#REF!)</f>
        <v/>
      </c>
      <c r="D969" s="131" t="str">
        <f>IF(Tabla1[[#This Row],[Código_Actividad]]="","",'[1]Formulario PPGR1'!#REF!)</f>
        <v/>
      </c>
      <c r="E969" s="131" t="str">
        <f>IF(Tabla1[[#This Row],[Código_Actividad]]="","",'[1]Formulario PPGR1'!#REF!)</f>
        <v/>
      </c>
      <c r="F969" s="131" t="str">
        <f>IF(Tabla1[[#This Row],[Código_Actividad]]="","",'[1]Formulario PPGR1'!#REF!)</f>
        <v/>
      </c>
      <c r="G969" s="132"/>
      <c r="H969" s="133" t="str">
        <f>IFERROR(VLOOKUP(Tabla1[[#This Row],[Código_Actividad]],'[1]Formulario PPGR2'!$H$8:$I$1048576,2,FALSE),"")</f>
        <v/>
      </c>
      <c r="I969" s="134" t="str">
        <f>IFERROR(VLOOKUP(Tabla1[[#This Row],[Código_Actividad]],[1]!Tabla2[[Código]:[Total de Acciones ]],15,FALSE),"")</f>
        <v/>
      </c>
      <c r="J969" s="131"/>
      <c r="K969" s="131" t="str">
        <f>IFERROR(VLOOKUP($J969,[9]LSIns!$B$5:$C$45,2,FALSE),"")</f>
        <v/>
      </c>
      <c r="L969" s="133"/>
      <c r="M969" s="135" t="str">
        <f>IFERROR(VLOOKUP($L969,[6]Insumos!$C$2:$F$517,2,FALSE),"")</f>
        <v/>
      </c>
      <c r="N969" s="142"/>
      <c r="O969" s="137" t="str">
        <f>IFERROR(VLOOKUP($L969,[6]Insumos!$C$2:$F$517,3,FALSE),"")</f>
        <v/>
      </c>
      <c r="P969" s="138" t="e">
        <f>+Tabla1[[#This Row],[Precio Unitario]]*Tabla1[[#This Row],[Cantidad de Insumos]]</f>
        <v>#VALUE!</v>
      </c>
      <c r="Q969" s="137" t="str">
        <f>IFERROR(VLOOKUP($L969,[6]Insumos!$C$2:$F$517,4,FALSE),"")</f>
        <v/>
      </c>
      <c r="R969" s="135"/>
    </row>
    <row r="970" spans="2:18" x14ac:dyDescent="0.25">
      <c r="B970" s="131" t="str">
        <f>IF(Tabla1[[#This Row],[Código_Actividad]]="","",CONCATENATE(Tabla1[[#This Row],[POA]],".",Tabla1[[#This Row],[SRS]],".",Tabla1[[#This Row],[AREA]],".",Tabla1[[#This Row],[TIPO]]))</f>
        <v/>
      </c>
      <c r="C970" s="131" t="str">
        <f>IF(Tabla1[[#This Row],[Código_Actividad]]="","",'[1]Formulario PPGR1'!#REF!)</f>
        <v/>
      </c>
      <c r="D970" s="131" t="str">
        <f>IF(Tabla1[[#This Row],[Código_Actividad]]="","",'[1]Formulario PPGR1'!#REF!)</f>
        <v/>
      </c>
      <c r="E970" s="131" t="str">
        <f>IF(Tabla1[[#This Row],[Código_Actividad]]="","",'[1]Formulario PPGR1'!#REF!)</f>
        <v/>
      </c>
      <c r="F970" s="131" t="str">
        <f>IF(Tabla1[[#This Row],[Código_Actividad]]="","",'[1]Formulario PPGR1'!#REF!)</f>
        <v/>
      </c>
      <c r="G970" s="132"/>
      <c r="H970" s="133" t="str">
        <f>IFERROR(VLOOKUP(Tabla1[[#This Row],[Código_Actividad]],'[1]Formulario PPGR2'!$H$8:$I$1048576,2,FALSE),"")</f>
        <v/>
      </c>
      <c r="I970" s="134" t="str">
        <f>IFERROR(VLOOKUP(Tabla1[[#This Row],[Código_Actividad]],[1]!Tabla2[[Código]:[Total de Acciones ]],15,FALSE),"")</f>
        <v/>
      </c>
      <c r="J970" s="131"/>
      <c r="K970" s="131" t="str">
        <f>IFERROR(VLOOKUP($J970,[9]LSIns!$B$5:$C$45,2,FALSE),"")</f>
        <v/>
      </c>
      <c r="L970" s="133"/>
      <c r="M970" s="135" t="str">
        <f>IFERROR(VLOOKUP($L970,[6]Insumos!$C$2:$F$517,2,FALSE),"")</f>
        <v/>
      </c>
      <c r="N970" s="142"/>
      <c r="O970" s="137" t="str">
        <f>IFERROR(VLOOKUP($L970,[6]Insumos!$C$2:$F$517,3,FALSE),"")</f>
        <v/>
      </c>
      <c r="P970" s="138" t="e">
        <f>+Tabla1[[#This Row],[Precio Unitario]]*Tabla1[[#This Row],[Cantidad de Insumos]]</f>
        <v>#VALUE!</v>
      </c>
      <c r="Q970" s="137" t="str">
        <f>IFERROR(VLOOKUP($L970,[6]Insumos!$C$2:$F$517,4,FALSE),"")</f>
        <v/>
      </c>
      <c r="R970" s="135"/>
    </row>
    <row r="971" spans="2:18" x14ac:dyDescent="0.25">
      <c r="B971" s="131" t="str">
        <f>IF(Tabla1[[#This Row],[Código_Actividad]]="","",CONCATENATE(Tabla1[[#This Row],[POA]],".",Tabla1[[#This Row],[SRS]],".",Tabla1[[#This Row],[AREA]],".",Tabla1[[#This Row],[TIPO]]))</f>
        <v/>
      </c>
      <c r="C971" s="131" t="str">
        <f>IF(Tabla1[[#This Row],[Código_Actividad]]="","",'[1]Formulario PPGR1'!#REF!)</f>
        <v/>
      </c>
      <c r="D971" s="131" t="str">
        <f>IF(Tabla1[[#This Row],[Código_Actividad]]="","",'[1]Formulario PPGR1'!#REF!)</f>
        <v/>
      </c>
      <c r="E971" s="131" t="str">
        <f>IF(Tabla1[[#This Row],[Código_Actividad]]="","",'[1]Formulario PPGR1'!#REF!)</f>
        <v/>
      </c>
      <c r="F971" s="131" t="str">
        <f>IF(Tabla1[[#This Row],[Código_Actividad]]="","",'[1]Formulario PPGR1'!#REF!)</f>
        <v/>
      </c>
      <c r="G971" s="132"/>
      <c r="H971" s="133" t="str">
        <f>IFERROR(VLOOKUP(Tabla1[[#This Row],[Código_Actividad]],'[1]Formulario PPGR2'!$H$8:$I$1048576,2,FALSE),"")</f>
        <v/>
      </c>
      <c r="I971" s="134" t="str">
        <f>IFERROR(VLOOKUP(Tabla1[[#This Row],[Código_Actividad]],[1]!Tabla2[[Código]:[Total de Acciones ]],15,FALSE),"")</f>
        <v/>
      </c>
      <c r="J971" s="131"/>
      <c r="K971" s="131" t="str">
        <f>IFERROR(VLOOKUP($J971,[9]LSIns!$B$5:$C$45,2,FALSE),"")</f>
        <v/>
      </c>
      <c r="L971" s="133"/>
      <c r="M971" s="135" t="str">
        <f>IFERROR(VLOOKUP($L971,[6]Insumos!$C$2:$F$517,2,FALSE),"")</f>
        <v/>
      </c>
      <c r="N971" s="142"/>
      <c r="O971" s="137" t="str">
        <f>IFERROR(VLOOKUP($L971,[6]Insumos!$C$2:$F$517,3,FALSE),"")</f>
        <v/>
      </c>
      <c r="P971" s="138" t="e">
        <f>+Tabla1[[#This Row],[Precio Unitario]]*Tabla1[[#This Row],[Cantidad de Insumos]]</f>
        <v>#VALUE!</v>
      </c>
      <c r="Q971" s="137" t="str">
        <f>IFERROR(VLOOKUP($L971,[6]Insumos!$C$2:$F$517,4,FALSE),"")</f>
        <v/>
      </c>
      <c r="R971" s="135"/>
    </row>
    <row r="972" spans="2:18" x14ac:dyDescent="0.25">
      <c r="B972" s="131" t="str">
        <f>IF(Tabla1[[#This Row],[Código_Actividad]]="","",CONCATENATE(Tabla1[[#This Row],[POA]],".",Tabla1[[#This Row],[SRS]],".",Tabla1[[#This Row],[AREA]],".",Tabla1[[#This Row],[TIPO]]))</f>
        <v/>
      </c>
      <c r="C972" s="131" t="str">
        <f>IF(Tabla1[[#This Row],[Código_Actividad]]="","",'[1]Formulario PPGR1'!#REF!)</f>
        <v/>
      </c>
      <c r="D972" s="131" t="str">
        <f>IF(Tabla1[[#This Row],[Código_Actividad]]="","",'[1]Formulario PPGR1'!#REF!)</f>
        <v/>
      </c>
      <c r="E972" s="131" t="str">
        <f>IF(Tabla1[[#This Row],[Código_Actividad]]="","",'[1]Formulario PPGR1'!#REF!)</f>
        <v/>
      </c>
      <c r="F972" s="131" t="str">
        <f>IF(Tabla1[[#This Row],[Código_Actividad]]="","",'[1]Formulario PPGR1'!#REF!)</f>
        <v/>
      </c>
      <c r="G972" s="132"/>
      <c r="H972" s="133" t="str">
        <f>IFERROR(VLOOKUP(Tabla1[[#This Row],[Código_Actividad]],'[1]Formulario PPGR2'!$H$8:$I$1048576,2,FALSE),"")</f>
        <v/>
      </c>
      <c r="I972" s="134" t="str">
        <f>IFERROR(VLOOKUP(Tabla1[[#This Row],[Código_Actividad]],[1]!Tabla2[[Código]:[Total de Acciones ]],15,FALSE),"")</f>
        <v/>
      </c>
      <c r="J972" s="131"/>
      <c r="K972" s="131" t="str">
        <f>IFERROR(VLOOKUP($J972,[9]LSIns!$B$5:$C$45,2,FALSE),"")</f>
        <v/>
      </c>
      <c r="L972" s="133"/>
      <c r="M972" s="135" t="str">
        <f>IFERROR(VLOOKUP($L972,[6]Insumos!$C$2:$F$517,2,FALSE),"")</f>
        <v/>
      </c>
      <c r="N972" s="142"/>
      <c r="O972" s="137" t="str">
        <f>IFERROR(VLOOKUP($L972,[6]Insumos!$C$2:$F$517,3,FALSE),"")</f>
        <v/>
      </c>
      <c r="P972" s="138" t="e">
        <f>+Tabla1[[#This Row],[Precio Unitario]]*Tabla1[[#This Row],[Cantidad de Insumos]]</f>
        <v>#VALUE!</v>
      </c>
      <c r="Q972" s="137" t="str">
        <f>IFERROR(VLOOKUP($L972,[6]Insumos!$C$2:$F$517,4,FALSE),"")</f>
        <v/>
      </c>
      <c r="R972" s="135"/>
    </row>
    <row r="973" spans="2:18" x14ac:dyDescent="0.25">
      <c r="B973" s="131" t="str">
        <f>IF(Tabla1[[#This Row],[Código_Actividad]]="","",CONCATENATE(Tabla1[[#This Row],[POA]],".",Tabla1[[#This Row],[SRS]],".",Tabla1[[#This Row],[AREA]],".",Tabla1[[#This Row],[TIPO]]))</f>
        <v/>
      </c>
      <c r="C973" s="131" t="str">
        <f>IF(Tabla1[[#This Row],[Código_Actividad]]="","",'[1]Formulario PPGR1'!#REF!)</f>
        <v/>
      </c>
      <c r="D973" s="131" t="str">
        <f>IF(Tabla1[[#This Row],[Código_Actividad]]="","",'[1]Formulario PPGR1'!#REF!)</f>
        <v/>
      </c>
      <c r="E973" s="131" t="str">
        <f>IF(Tabla1[[#This Row],[Código_Actividad]]="","",'[1]Formulario PPGR1'!#REF!)</f>
        <v/>
      </c>
      <c r="F973" s="131" t="str">
        <f>IF(Tabla1[[#This Row],[Código_Actividad]]="","",'[1]Formulario PPGR1'!#REF!)</f>
        <v/>
      </c>
      <c r="G973" s="132"/>
      <c r="H973" s="133" t="str">
        <f>IFERROR(VLOOKUP(Tabla1[[#This Row],[Código_Actividad]],'[1]Formulario PPGR2'!$H$8:$I$1048576,2,FALSE),"")</f>
        <v/>
      </c>
      <c r="I973" s="134" t="str">
        <f>IFERROR(VLOOKUP(Tabla1[[#This Row],[Código_Actividad]],[1]!Tabla2[[Código]:[Total de Acciones ]],15,FALSE),"")</f>
        <v/>
      </c>
      <c r="J973" s="131"/>
      <c r="K973" s="131" t="str">
        <f>IFERROR(VLOOKUP($J973,[9]LSIns!$B$5:$C$45,2,FALSE),"")</f>
        <v/>
      </c>
      <c r="L973" s="133"/>
      <c r="M973" s="135" t="str">
        <f>IFERROR(VLOOKUP($L973,[6]Insumos!$C$2:$F$517,2,FALSE),"")</f>
        <v/>
      </c>
      <c r="N973" s="142"/>
      <c r="O973" s="137" t="str">
        <f>IFERROR(VLOOKUP($L973,[6]Insumos!$C$2:$F$517,3,FALSE),"")</f>
        <v/>
      </c>
      <c r="P973" s="138" t="e">
        <f>+Tabla1[[#This Row],[Precio Unitario]]*Tabla1[[#This Row],[Cantidad de Insumos]]</f>
        <v>#VALUE!</v>
      </c>
      <c r="Q973" s="137" t="str">
        <f>IFERROR(VLOOKUP($L973,[6]Insumos!$C$2:$F$517,4,FALSE),"")</f>
        <v/>
      </c>
      <c r="R973" s="135"/>
    </row>
    <row r="974" spans="2:18" x14ac:dyDescent="0.25">
      <c r="B974" s="131" t="str">
        <f>IF(Tabla1[[#This Row],[Código_Actividad]]="","",CONCATENATE(Tabla1[[#This Row],[POA]],".",Tabla1[[#This Row],[SRS]],".",Tabla1[[#This Row],[AREA]],".",Tabla1[[#This Row],[TIPO]]))</f>
        <v/>
      </c>
      <c r="C974" s="131" t="str">
        <f>IF(Tabla1[[#This Row],[Código_Actividad]]="","",'[1]Formulario PPGR1'!#REF!)</f>
        <v/>
      </c>
      <c r="D974" s="131" t="str">
        <f>IF(Tabla1[[#This Row],[Código_Actividad]]="","",'[1]Formulario PPGR1'!#REF!)</f>
        <v/>
      </c>
      <c r="E974" s="131" t="str">
        <f>IF(Tabla1[[#This Row],[Código_Actividad]]="","",'[1]Formulario PPGR1'!#REF!)</f>
        <v/>
      </c>
      <c r="F974" s="131" t="str">
        <f>IF(Tabla1[[#This Row],[Código_Actividad]]="","",'[1]Formulario PPGR1'!#REF!)</f>
        <v/>
      </c>
      <c r="G974" s="132"/>
      <c r="H974" s="133" t="str">
        <f>IFERROR(VLOOKUP(Tabla1[[#This Row],[Código_Actividad]],'[1]Formulario PPGR2'!$H$8:$I$1048576,2,FALSE),"")</f>
        <v/>
      </c>
      <c r="I974" s="134" t="str">
        <f>IFERROR(VLOOKUP(Tabla1[[#This Row],[Código_Actividad]],[1]!Tabla2[[Código]:[Total de Acciones ]],15,FALSE),"")</f>
        <v/>
      </c>
      <c r="J974" s="131"/>
      <c r="K974" s="131" t="str">
        <f>IFERROR(VLOOKUP($J974,[9]LSIns!$B$5:$C$45,2,FALSE),"")</f>
        <v/>
      </c>
      <c r="L974" s="133"/>
      <c r="M974" s="135" t="str">
        <f>IFERROR(VLOOKUP($L974,[6]Insumos!$C$2:$F$517,2,FALSE),"")</f>
        <v/>
      </c>
      <c r="N974" s="142"/>
      <c r="O974" s="137" t="str">
        <f>IFERROR(VLOOKUP($L974,[6]Insumos!$C$2:$F$517,3,FALSE),"")</f>
        <v/>
      </c>
      <c r="P974" s="138" t="e">
        <f>+Tabla1[[#This Row],[Precio Unitario]]*Tabla1[[#This Row],[Cantidad de Insumos]]</f>
        <v>#VALUE!</v>
      </c>
      <c r="Q974" s="137" t="str">
        <f>IFERROR(VLOOKUP($L974,[6]Insumos!$C$2:$F$517,4,FALSE),"")</f>
        <v/>
      </c>
      <c r="R974" s="135"/>
    </row>
    <row r="975" spans="2:18" x14ac:dyDescent="0.25">
      <c r="B975" s="131" t="str">
        <f>IF(Tabla1[[#This Row],[Código_Actividad]]="","",CONCATENATE(Tabla1[[#This Row],[POA]],".",Tabla1[[#This Row],[SRS]],".",Tabla1[[#This Row],[AREA]],".",Tabla1[[#This Row],[TIPO]]))</f>
        <v/>
      </c>
      <c r="C975" s="131" t="str">
        <f>IF(Tabla1[[#This Row],[Código_Actividad]]="","",'[1]Formulario PPGR1'!#REF!)</f>
        <v/>
      </c>
      <c r="D975" s="131" t="str">
        <f>IF(Tabla1[[#This Row],[Código_Actividad]]="","",'[1]Formulario PPGR1'!#REF!)</f>
        <v/>
      </c>
      <c r="E975" s="131" t="str">
        <f>IF(Tabla1[[#This Row],[Código_Actividad]]="","",'[1]Formulario PPGR1'!#REF!)</f>
        <v/>
      </c>
      <c r="F975" s="131" t="str">
        <f>IF(Tabla1[[#This Row],[Código_Actividad]]="","",'[1]Formulario PPGR1'!#REF!)</f>
        <v/>
      </c>
      <c r="G975" s="132"/>
      <c r="H975" s="133" t="str">
        <f>IFERROR(VLOOKUP(Tabla1[[#This Row],[Código_Actividad]],'[1]Formulario PPGR2'!$H$8:$I$1048576,2,FALSE),"")</f>
        <v/>
      </c>
      <c r="I975" s="134" t="str">
        <f>IFERROR(VLOOKUP(Tabla1[[#This Row],[Código_Actividad]],[1]!Tabla2[[Código]:[Total de Acciones ]],15,FALSE),"")</f>
        <v/>
      </c>
      <c r="J975" s="131"/>
      <c r="K975" s="131" t="str">
        <f>IFERROR(VLOOKUP($J975,[9]LSIns!$B$5:$C$45,2,FALSE),"")</f>
        <v/>
      </c>
      <c r="L975" s="133"/>
      <c r="M975" s="135" t="str">
        <f>IFERROR(VLOOKUP($L975,[6]Insumos!$C$2:$F$517,2,FALSE),"")</f>
        <v/>
      </c>
      <c r="N975" s="142"/>
      <c r="O975" s="137" t="str">
        <f>IFERROR(VLOOKUP($L975,[6]Insumos!$C$2:$F$517,3,FALSE),"")</f>
        <v/>
      </c>
      <c r="P975" s="138" t="e">
        <f>+Tabla1[[#This Row],[Precio Unitario]]*Tabla1[[#This Row],[Cantidad de Insumos]]</f>
        <v>#VALUE!</v>
      </c>
      <c r="Q975" s="137" t="str">
        <f>IFERROR(VLOOKUP($L975,[6]Insumos!$C$2:$F$517,4,FALSE),"")</f>
        <v/>
      </c>
      <c r="R975" s="135"/>
    </row>
    <row r="976" spans="2:18" x14ac:dyDescent="0.25">
      <c r="B976" s="131" t="str">
        <f>IF(Tabla1[[#This Row],[Código_Actividad]]="","",CONCATENATE(Tabla1[[#This Row],[POA]],".",Tabla1[[#This Row],[SRS]],".",Tabla1[[#This Row],[AREA]],".",Tabla1[[#This Row],[TIPO]]))</f>
        <v/>
      </c>
      <c r="C976" s="131" t="str">
        <f>IF(Tabla1[[#This Row],[Código_Actividad]]="","",'[1]Formulario PPGR1'!#REF!)</f>
        <v/>
      </c>
      <c r="D976" s="131" t="str">
        <f>IF(Tabla1[[#This Row],[Código_Actividad]]="","",'[1]Formulario PPGR1'!#REF!)</f>
        <v/>
      </c>
      <c r="E976" s="131" t="str">
        <f>IF(Tabla1[[#This Row],[Código_Actividad]]="","",'[1]Formulario PPGR1'!#REF!)</f>
        <v/>
      </c>
      <c r="F976" s="131" t="str">
        <f>IF(Tabla1[[#This Row],[Código_Actividad]]="","",'[1]Formulario PPGR1'!#REF!)</f>
        <v/>
      </c>
      <c r="G976" s="132"/>
      <c r="H976" s="133" t="str">
        <f>IFERROR(VLOOKUP(Tabla1[[#This Row],[Código_Actividad]],'[1]Formulario PPGR2'!$H$8:$I$1048576,2,FALSE),"")</f>
        <v/>
      </c>
      <c r="I976" s="134" t="str">
        <f>IFERROR(VLOOKUP(Tabla1[[#This Row],[Código_Actividad]],[1]!Tabla2[[Código]:[Total de Acciones ]],15,FALSE),"")</f>
        <v/>
      </c>
      <c r="J976" s="131"/>
      <c r="K976" s="131" t="str">
        <f>IFERROR(VLOOKUP($J976,[9]LSIns!$B$5:$C$45,2,FALSE),"")</f>
        <v/>
      </c>
      <c r="L976" s="133"/>
      <c r="M976" s="135" t="str">
        <f>IFERROR(VLOOKUP($L976,[6]Insumos!$C$2:$F$517,2,FALSE),"")</f>
        <v/>
      </c>
      <c r="N976" s="142"/>
      <c r="O976" s="137" t="str">
        <f>IFERROR(VLOOKUP($L976,[6]Insumos!$C$2:$F$517,3,FALSE),"")</f>
        <v/>
      </c>
      <c r="P976" s="138" t="e">
        <f>+Tabla1[[#This Row],[Precio Unitario]]*Tabla1[[#This Row],[Cantidad de Insumos]]</f>
        <v>#VALUE!</v>
      </c>
      <c r="Q976" s="137" t="str">
        <f>IFERROR(VLOOKUP($L976,[6]Insumos!$C$2:$F$517,4,FALSE),"")</f>
        <v/>
      </c>
      <c r="R976" s="135"/>
    </row>
    <row r="977" spans="2:18" x14ac:dyDescent="0.25">
      <c r="B977" s="131" t="str">
        <f>IF(Tabla1[[#This Row],[Código_Actividad]]="","",CONCATENATE(Tabla1[[#This Row],[POA]],".",Tabla1[[#This Row],[SRS]],".",Tabla1[[#This Row],[AREA]],".",Tabla1[[#This Row],[TIPO]]))</f>
        <v/>
      </c>
      <c r="C977" s="131" t="str">
        <f>IF(Tabla1[[#This Row],[Código_Actividad]]="","",'[1]Formulario PPGR1'!#REF!)</f>
        <v/>
      </c>
      <c r="D977" s="131" t="str">
        <f>IF(Tabla1[[#This Row],[Código_Actividad]]="","",'[1]Formulario PPGR1'!#REF!)</f>
        <v/>
      </c>
      <c r="E977" s="131" t="str">
        <f>IF(Tabla1[[#This Row],[Código_Actividad]]="","",'[1]Formulario PPGR1'!#REF!)</f>
        <v/>
      </c>
      <c r="F977" s="131" t="str">
        <f>IF(Tabla1[[#This Row],[Código_Actividad]]="","",'[1]Formulario PPGR1'!#REF!)</f>
        <v/>
      </c>
      <c r="G977" s="132"/>
      <c r="H977" s="133" t="str">
        <f>IFERROR(VLOOKUP(Tabla1[[#This Row],[Código_Actividad]],'[1]Formulario PPGR2'!$H$8:$I$1048576,2,FALSE),"")</f>
        <v/>
      </c>
      <c r="I977" s="134" t="str">
        <f>IFERROR(VLOOKUP(Tabla1[[#This Row],[Código_Actividad]],[1]!Tabla2[[Código]:[Total de Acciones ]],15,FALSE),"")</f>
        <v/>
      </c>
      <c r="J977" s="131"/>
      <c r="K977" s="131" t="str">
        <f>IFERROR(VLOOKUP($J977,[9]LSIns!$B$5:$C$45,2,FALSE),"")</f>
        <v/>
      </c>
      <c r="L977" s="133"/>
      <c r="M977" s="135" t="str">
        <f>IFERROR(VLOOKUP($L977,[6]Insumos!$C$2:$F$517,2,FALSE),"")</f>
        <v/>
      </c>
      <c r="N977" s="142"/>
      <c r="O977" s="137" t="str">
        <f>IFERROR(VLOOKUP($L977,[6]Insumos!$C$2:$F$517,3,FALSE),"")</f>
        <v/>
      </c>
      <c r="P977" s="138" t="e">
        <f>+Tabla1[[#This Row],[Precio Unitario]]*Tabla1[[#This Row],[Cantidad de Insumos]]</f>
        <v>#VALUE!</v>
      </c>
      <c r="Q977" s="137" t="str">
        <f>IFERROR(VLOOKUP($L977,[6]Insumos!$C$2:$F$517,4,FALSE),"")</f>
        <v/>
      </c>
      <c r="R977" s="135"/>
    </row>
    <row r="978" spans="2:18" x14ac:dyDescent="0.25">
      <c r="B978" s="131" t="str">
        <f>IF(Tabla1[[#This Row],[Código_Actividad]]="","",CONCATENATE(Tabla1[[#This Row],[POA]],".",Tabla1[[#This Row],[SRS]],".",Tabla1[[#This Row],[AREA]],".",Tabla1[[#This Row],[TIPO]]))</f>
        <v/>
      </c>
      <c r="C978" s="131" t="str">
        <f>IF(Tabla1[[#This Row],[Código_Actividad]]="","",'[1]Formulario PPGR1'!#REF!)</f>
        <v/>
      </c>
      <c r="D978" s="131" t="str">
        <f>IF(Tabla1[[#This Row],[Código_Actividad]]="","",'[1]Formulario PPGR1'!#REF!)</f>
        <v/>
      </c>
      <c r="E978" s="131" t="str">
        <f>IF(Tabla1[[#This Row],[Código_Actividad]]="","",'[1]Formulario PPGR1'!#REF!)</f>
        <v/>
      </c>
      <c r="F978" s="131" t="str">
        <f>IF(Tabla1[[#This Row],[Código_Actividad]]="","",'[1]Formulario PPGR1'!#REF!)</f>
        <v/>
      </c>
      <c r="G978" s="132"/>
      <c r="H978" s="133" t="str">
        <f>IFERROR(VLOOKUP(Tabla1[[#This Row],[Código_Actividad]],'[1]Formulario PPGR2'!$H$8:$I$1048576,2,FALSE),"")</f>
        <v/>
      </c>
      <c r="I978" s="134" t="str">
        <f>IFERROR(VLOOKUP(Tabla1[[#This Row],[Código_Actividad]],[1]!Tabla2[[Código]:[Total de Acciones ]],15,FALSE),"")</f>
        <v/>
      </c>
      <c r="J978" s="131"/>
      <c r="K978" s="131" t="s">
        <v>762</v>
      </c>
      <c r="L978" s="133"/>
      <c r="M978" s="135" t="str">
        <f>IFERROR(VLOOKUP($L978,[6]Insumos!$C$2:$F$517,2,FALSE),"")</f>
        <v/>
      </c>
      <c r="N978" s="142"/>
      <c r="O978" s="137" t="str">
        <f>IFERROR(VLOOKUP($L978,[6]Insumos!$C$2:$F$517,3,FALSE),"")</f>
        <v/>
      </c>
      <c r="P978" s="138" t="e">
        <f>+Tabla1[[#This Row],[Precio Unitario]]*Tabla1[[#This Row],[Cantidad de Insumos]]</f>
        <v>#VALUE!</v>
      </c>
      <c r="Q978" s="137" t="str">
        <f>IFERROR(VLOOKUP($L978,[6]Insumos!$C$2:$F$517,4,FALSE),"")</f>
        <v/>
      </c>
      <c r="R978" s="135"/>
    </row>
    <row r="979" spans="2:18" x14ac:dyDescent="0.25">
      <c r="B979" s="131" t="str">
        <f>IF(Tabla1[[#This Row],[Código_Actividad]]="","",CONCATENATE(Tabla1[[#This Row],[POA]],".",Tabla1[[#This Row],[SRS]],".",Tabla1[[#This Row],[AREA]],".",Tabla1[[#This Row],[TIPO]]))</f>
        <v/>
      </c>
      <c r="C979" s="131" t="str">
        <f>IF(Tabla1[[#This Row],[Código_Actividad]]="","",'[1]Formulario PPGR1'!#REF!)</f>
        <v/>
      </c>
      <c r="D979" s="131" t="str">
        <f>IF(Tabla1[[#This Row],[Código_Actividad]]="","",'[1]Formulario PPGR1'!#REF!)</f>
        <v/>
      </c>
      <c r="E979" s="131" t="str">
        <f>IF(Tabla1[[#This Row],[Código_Actividad]]="","",'[1]Formulario PPGR1'!#REF!)</f>
        <v/>
      </c>
      <c r="F979" s="131" t="str">
        <f>IF(Tabla1[[#This Row],[Código_Actividad]]="","",'[1]Formulario PPGR1'!#REF!)</f>
        <v/>
      </c>
      <c r="G979" s="132"/>
      <c r="H979" s="133" t="str">
        <f>IFERROR(VLOOKUP(Tabla1[[#This Row],[Código_Actividad]],'[1]Formulario PPGR2'!$H$8:$I$1048576,2,FALSE),"")</f>
        <v/>
      </c>
      <c r="I979" s="134" t="str">
        <f>IFERROR(VLOOKUP(Tabla1[[#This Row],[Código_Actividad]],[1]!Tabla2[[Código]:[Total de Acciones ]],15,FALSE),"")</f>
        <v/>
      </c>
      <c r="J979" s="131"/>
      <c r="K979" s="131" t="s">
        <v>762</v>
      </c>
      <c r="L979" s="133"/>
      <c r="M979" s="135" t="str">
        <f>IFERROR(VLOOKUP($L979,[6]Insumos!$C$2:$F$517,2,FALSE),"")</f>
        <v/>
      </c>
      <c r="N979" s="142"/>
      <c r="O979" s="137" t="str">
        <f>IFERROR(VLOOKUP($L979,[6]Insumos!$C$2:$F$517,3,FALSE),"")</f>
        <v/>
      </c>
      <c r="P979" s="138" t="e">
        <f>+Tabla1[[#This Row],[Precio Unitario]]*Tabla1[[#This Row],[Cantidad de Insumos]]</f>
        <v>#VALUE!</v>
      </c>
      <c r="Q979" s="137" t="str">
        <f>IFERROR(VLOOKUP($L979,[6]Insumos!$C$2:$F$517,4,FALSE),"")</f>
        <v/>
      </c>
      <c r="R979" s="135"/>
    </row>
    <row r="980" spans="2:18" x14ac:dyDescent="0.25">
      <c r="B980" s="131" t="str">
        <f>IF(Tabla1[[#This Row],[Código_Actividad]]="","",CONCATENATE(Tabla1[[#This Row],[POA]],".",Tabla1[[#This Row],[SRS]],".",Tabla1[[#This Row],[AREA]],".",Tabla1[[#This Row],[TIPO]]))</f>
        <v/>
      </c>
      <c r="C980" s="131" t="str">
        <f>IF(Tabla1[[#This Row],[Código_Actividad]]="","",'[1]Formulario PPGR1'!#REF!)</f>
        <v/>
      </c>
      <c r="D980" s="131" t="str">
        <f>IF(Tabla1[[#This Row],[Código_Actividad]]="","",'[1]Formulario PPGR1'!#REF!)</f>
        <v/>
      </c>
      <c r="E980" s="131" t="str">
        <f>IF(Tabla1[[#This Row],[Código_Actividad]]="","",'[1]Formulario PPGR1'!#REF!)</f>
        <v/>
      </c>
      <c r="F980" s="131" t="str">
        <f>IF(Tabla1[[#This Row],[Código_Actividad]]="","",'[1]Formulario PPGR1'!#REF!)</f>
        <v/>
      </c>
      <c r="G980" s="132"/>
      <c r="H980" s="133" t="str">
        <f>IFERROR(VLOOKUP(Tabla1[[#This Row],[Código_Actividad]],'[1]Formulario PPGR2'!$H$8:$I$1048576,2,FALSE),"")</f>
        <v/>
      </c>
      <c r="I980" s="134" t="str">
        <f>IFERROR(VLOOKUP(Tabla1[[#This Row],[Código_Actividad]],[1]!Tabla2[[Código]:[Total de Acciones ]],15,FALSE),"")</f>
        <v/>
      </c>
      <c r="J980" s="131"/>
      <c r="K980" s="131" t="s">
        <v>761</v>
      </c>
      <c r="L980" s="133"/>
      <c r="M980" s="135" t="str">
        <f>IFERROR(VLOOKUP($L980,[6]Insumos!$C$2:$F$517,2,FALSE),"")</f>
        <v/>
      </c>
      <c r="N980" s="142"/>
      <c r="O980" s="137" t="str">
        <f>IFERROR(VLOOKUP($L980,[6]Insumos!$C$2:$F$517,3,FALSE),"")</f>
        <v/>
      </c>
      <c r="P980" s="138" t="e">
        <f>+Tabla1[[#This Row],[Precio Unitario]]*Tabla1[[#This Row],[Cantidad de Insumos]]</f>
        <v>#VALUE!</v>
      </c>
      <c r="Q980" s="137" t="str">
        <f>IFERROR(VLOOKUP($L980,[6]Insumos!$C$2:$F$517,4,FALSE),"")</f>
        <v/>
      </c>
      <c r="R980" s="135"/>
    </row>
    <row r="981" spans="2:18" x14ac:dyDescent="0.25">
      <c r="B981" s="131" t="str">
        <f>IF(Tabla1[[#This Row],[Código_Actividad]]="","",CONCATENATE(Tabla1[[#This Row],[POA]],".",Tabla1[[#This Row],[SRS]],".",Tabla1[[#This Row],[AREA]],".",Tabla1[[#This Row],[TIPO]]))</f>
        <v/>
      </c>
      <c r="C981" s="131" t="str">
        <f>IF(Tabla1[[#This Row],[Código_Actividad]]="","",'[1]Formulario PPGR1'!#REF!)</f>
        <v/>
      </c>
      <c r="D981" s="131" t="str">
        <f>IF(Tabla1[[#This Row],[Código_Actividad]]="","",'[1]Formulario PPGR1'!#REF!)</f>
        <v/>
      </c>
      <c r="E981" s="131" t="str">
        <f>IF(Tabla1[[#This Row],[Código_Actividad]]="","",'[1]Formulario PPGR1'!#REF!)</f>
        <v/>
      </c>
      <c r="F981" s="131" t="str">
        <f>IF(Tabla1[[#This Row],[Código_Actividad]]="","",'[1]Formulario PPGR1'!#REF!)</f>
        <v/>
      </c>
      <c r="G981" s="132"/>
      <c r="H981" s="133" t="str">
        <f>IFERROR(VLOOKUP(Tabla1[[#This Row],[Código_Actividad]],'[1]Formulario PPGR2'!$H$8:$I$1048576,2,FALSE),"")</f>
        <v/>
      </c>
      <c r="I981" s="134" t="str">
        <f>IFERROR(VLOOKUP(Tabla1[[#This Row],[Código_Actividad]],[1]!Tabla2[[Código]:[Total de Acciones ]],15,FALSE),"")</f>
        <v/>
      </c>
      <c r="J981" s="131"/>
      <c r="K981" s="131" t="str">
        <f>IFERROR(VLOOKUP($J981,[9]LSIns!$B$5:$C$45,2,FALSE),"")</f>
        <v/>
      </c>
      <c r="L981" s="133"/>
      <c r="M981" s="135" t="str">
        <f>IFERROR(VLOOKUP($L981,[6]Insumos!$C$2:$F$517,2,FALSE),"")</f>
        <v/>
      </c>
      <c r="N981" s="142"/>
      <c r="O981" s="137" t="str">
        <f>IFERROR(VLOOKUP($L981,[6]Insumos!$C$2:$F$517,3,FALSE),"")</f>
        <v/>
      </c>
      <c r="P981" s="138" t="e">
        <f>+Tabla1[[#This Row],[Precio Unitario]]*Tabla1[[#This Row],[Cantidad de Insumos]]</f>
        <v>#VALUE!</v>
      </c>
      <c r="Q981" s="137" t="str">
        <f>IFERROR(VLOOKUP($L981,[6]Insumos!$C$2:$F$517,4,FALSE),"")</f>
        <v/>
      </c>
      <c r="R981" s="135"/>
    </row>
    <row r="982" spans="2:18" x14ac:dyDescent="0.25">
      <c r="B982" s="131" t="str">
        <f>IF(Tabla1[[#This Row],[Código_Actividad]]="","",CONCATENATE(Tabla1[[#This Row],[POA]],".",Tabla1[[#This Row],[SRS]],".",Tabla1[[#This Row],[AREA]],".",Tabla1[[#This Row],[TIPO]]))</f>
        <v/>
      </c>
      <c r="C982" s="131" t="str">
        <f>IF(Tabla1[[#This Row],[Código_Actividad]]="","",'[1]Formulario PPGR1'!#REF!)</f>
        <v/>
      </c>
      <c r="D982" s="131" t="str">
        <f>IF(Tabla1[[#This Row],[Código_Actividad]]="","",'[1]Formulario PPGR1'!#REF!)</f>
        <v/>
      </c>
      <c r="E982" s="131" t="str">
        <f>IF(Tabla1[[#This Row],[Código_Actividad]]="","",'[1]Formulario PPGR1'!#REF!)</f>
        <v/>
      </c>
      <c r="F982" s="131" t="str">
        <f>IF(Tabla1[[#This Row],[Código_Actividad]]="","",'[1]Formulario PPGR1'!#REF!)</f>
        <v/>
      </c>
      <c r="G982" s="132"/>
      <c r="H982" s="133" t="str">
        <f>IFERROR(VLOOKUP(Tabla1[[#This Row],[Código_Actividad]],'[1]Formulario PPGR2'!$H$8:$I$1048576,2,FALSE),"")</f>
        <v/>
      </c>
      <c r="I982" s="134" t="str">
        <f>IFERROR(VLOOKUP(Tabla1[[#This Row],[Código_Actividad]],[1]!Tabla2[[Código]:[Total de Acciones ]],15,FALSE),"")</f>
        <v/>
      </c>
      <c r="J982" s="131"/>
      <c r="K982" s="131" t="str">
        <f>IFERROR(VLOOKUP($J982,[9]LSIns!$B$5:$C$45,2,FALSE),"")</f>
        <v/>
      </c>
      <c r="L982" s="133"/>
      <c r="M982" s="135" t="str">
        <f>IFERROR(VLOOKUP($L982,[6]Insumos!$C$2:$F$517,2,FALSE),"")</f>
        <v/>
      </c>
      <c r="N982" s="142"/>
      <c r="O982" s="137" t="str">
        <f>IFERROR(VLOOKUP($L982,[6]Insumos!$C$2:$F$517,3,FALSE),"")</f>
        <v/>
      </c>
      <c r="P982" s="138" t="e">
        <f>+Tabla1[[#This Row],[Precio Unitario]]*Tabla1[[#This Row],[Cantidad de Insumos]]</f>
        <v>#VALUE!</v>
      </c>
      <c r="Q982" s="137" t="str">
        <f>IFERROR(VLOOKUP($L982,[6]Insumos!$C$2:$F$517,4,FALSE),"")</f>
        <v/>
      </c>
      <c r="R982" s="135"/>
    </row>
    <row r="983" spans="2:18" x14ac:dyDescent="0.25">
      <c r="B983" s="131" t="str">
        <f>IF(Tabla1[[#This Row],[Código_Actividad]]="","",CONCATENATE(Tabla1[[#This Row],[POA]],".",Tabla1[[#This Row],[SRS]],".",Tabla1[[#This Row],[AREA]],".",Tabla1[[#This Row],[TIPO]]))</f>
        <v/>
      </c>
      <c r="C983" s="131" t="str">
        <f>IF(Tabla1[[#This Row],[Código_Actividad]]="","",'[1]Formulario PPGR1'!#REF!)</f>
        <v/>
      </c>
      <c r="D983" s="131" t="str">
        <f>IF(Tabla1[[#This Row],[Código_Actividad]]="","",'[1]Formulario PPGR1'!#REF!)</f>
        <v/>
      </c>
      <c r="E983" s="131" t="str">
        <f>IF(Tabla1[[#This Row],[Código_Actividad]]="","",'[1]Formulario PPGR1'!#REF!)</f>
        <v/>
      </c>
      <c r="F983" s="131" t="str">
        <f>IF(Tabla1[[#This Row],[Código_Actividad]]="","",'[1]Formulario PPGR1'!#REF!)</f>
        <v/>
      </c>
      <c r="G983" s="132"/>
      <c r="H983" s="133" t="str">
        <f>IFERROR(VLOOKUP(Tabla1[[#This Row],[Código_Actividad]],'[1]Formulario PPGR2'!$H$8:$I$1048576,2,FALSE),"")</f>
        <v/>
      </c>
      <c r="I983" s="134" t="str">
        <f>IFERROR(VLOOKUP(Tabla1[[#This Row],[Código_Actividad]],[1]!Tabla2[[Código]:[Total de Acciones ]],15,FALSE),"")</f>
        <v/>
      </c>
      <c r="J983" s="131"/>
      <c r="K983" s="131" t="str">
        <f>IFERROR(VLOOKUP($J983,[9]LSIns!$B$5:$C$45,2,FALSE),"")</f>
        <v/>
      </c>
      <c r="L983" s="133"/>
      <c r="M983" s="135" t="str">
        <f>IFERROR(VLOOKUP($L983,[6]Insumos!$C$2:$F$517,2,FALSE),"")</f>
        <v/>
      </c>
      <c r="N983" s="142"/>
      <c r="O983" s="137" t="str">
        <f>IFERROR(VLOOKUP($L983,[6]Insumos!$C$2:$F$517,3,FALSE),"")</f>
        <v/>
      </c>
      <c r="P983" s="138" t="e">
        <f>+Tabla1[[#This Row],[Precio Unitario]]*Tabla1[[#This Row],[Cantidad de Insumos]]</f>
        <v>#VALUE!</v>
      </c>
      <c r="Q983" s="137" t="str">
        <f>IFERROR(VLOOKUP($L983,[6]Insumos!$C$2:$F$517,4,FALSE),"")</f>
        <v/>
      </c>
      <c r="R983" s="135"/>
    </row>
    <row r="984" spans="2:18" x14ac:dyDescent="0.25">
      <c r="B984" s="131" t="str">
        <f>IF(Tabla1[[#This Row],[Código_Actividad]]="","",CONCATENATE(Tabla1[[#This Row],[POA]],".",Tabla1[[#This Row],[SRS]],".",Tabla1[[#This Row],[AREA]],".",Tabla1[[#This Row],[TIPO]]))</f>
        <v/>
      </c>
      <c r="C984" s="131" t="str">
        <f>IF(Tabla1[[#This Row],[Código_Actividad]]="","",'[1]Formulario PPGR1'!#REF!)</f>
        <v/>
      </c>
      <c r="D984" s="131" t="str">
        <f>IF(Tabla1[[#This Row],[Código_Actividad]]="","",'[1]Formulario PPGR1'!#REF!)</f>
        <v/>
      </c>
      <c r="E984" s="131" t="str">
        <f>IF(Tabla1[[#This Row],[Código_Actividad]]="","",'[1]Formulario PPGR1'!#REF!)</f>
        <v/>
      </c>
      <c r="F984" s="131" t="str">
        <f>IF(Tabla1[[#This Row],[Código_Actividad]]="","",'[1]Formulario PPGR1'!#REF!)</f>
        <v/>
      </c>
      <c r="G984" s="132"/>
      <c r="H984" s="133" t="str">
        <f>IFERROR(VLOOKUP(Tabla1[[#This Row],[Código_Actividad]],'[1]Formulario PPGR2'!$H$8:$I$1048576,2,FALSE),"")</f>
        <v/>
      </c>
      <c r="I984" s="134" t="str">
        <f>IFERROR(VLOOKUP(Tabla1[[#This Row],[Código_Actividad]],[1]!Tabla2[[Código]:[Total de Acciones ]],15,FALSE),"")</f>
        <v/>
      </c>
      <c r="J984" s="131"/>
      <c r="K984" s="131" t="str">
        <f>IFERROR(VLOOKUP($J984,[9]LSIns!$B$5:$C$45,2,FALSE),"")</f>
        <v/>
      </c>
      <c r="L984" s="133"/>
      <c r="M984" s="135" t="str">
        <f>IFERROR(VLOOKUP($L984,[6]Insumos!$C$2:$F$517,2,FALSE),"")</f>
        <v/>
      </c>
      <c r="N984" s="142"/>
      <c r="O984" s="137" t="str">
        <f>IFERROR(VLOOKUP($L984,[6]Insumos!$C$2:$F$517,3,FALSE),"")</f>
        <v/>
      </c>
      <c r="P984" s="138" t="e">
        <f>+Tabla1[[#This Row],[Precio Unitario]]*Tabla1[[#This Row],[Cantidad de Insumos]]</f>
        <v>#VALUE!</v>
      </c>
      <c r="Q984" s="137" t="str">
        <f>IFERROR(VLOOKUP($L984,[6]Insumos!$C$2:$F$517,4,FALSE),"")</f>
        <v/>
      </c>
      <c r="R984" s="135"/>
    </row>
    <row r="985" spans="2:18" x14ac:dyDescent="0.25">
      <c r="B985" s="131" t="str">
        <f>IF(Tabla1[[#This Row],[Código_Actividad]]="","",CONCATENATE(Tabla1[[#This Row],[POA]],".",Tabla1[[#This Row],[SRS]],".",Tabla1[[#This Row],[AREA]],".",Tabla1[[#This Row],[TIPO]]))</f>
        <v/>
      </c>
      <c r="C985" s="131" t="str">
        <f>IF(Tabla1[[#This Row],[Código_Actividad]]="","",'[1]Formulario PPGR1'!#REF!)</f>
        <v/>
      </c>
      <c r="D985" s="131" t="str">
        <f>IF(Tabla1[[#This Row],[Código_Actividad]]="","",'[1]Formulario PPGR1'!#REF!)</f>
        <v/>
      </c>
      <c r="E985" s="131" t="str">
        <f>IF(Tabla1[[#This Row],[Código_Actividad]]="","",'[1]Formulario PPGR1'!#REF!)</f>
        <v/>
      </c>
      <c r="F985" s="131" t="str">
        <f>IF(Tabla1[[#This Row],[Código_Actividad]]="","",'[1]Formulario PPGR1'!#REF!)</f>
        <v/>
      </c>
      <c r="G985" s="132"/>
      <c r="H985" s="133" t="str">
        <f>IFERROR(VLOOKUP(Tabla1[[#This Row],[Código_Actividad]],'[1]Formulario PPGR2'!$H$8:$I$1048576,2,FALSE),"")</f>
        <v/>
      </c>
      <c r="I985" s="134" t="str">
        <f>IFERROR(VLOOKUP(Tabla1[[#This Row],[Código_Actividad]],[1]!Tabla2[[Código]:[Total de Acciones ]],15,FALSE),"")</f>
        <v/>
      </c>
      <c r="J985" s="131"/>
      <c r="K985" s="131" t="str">
        <f>IFERROR(VLOOKUP($J985,[9]LSIns!$B$5:$C$45,2,FALSE),"")</f>
        <v/>
      </c>
      <c r="L985" s="133"/>
      <c r="M985" s="135" t="str">
        <f>IFERROR(VLOOKUP($L985,[6]Insumos!$C$2:$F$517,2,FALSE),"")</f>
        <v/>
      </c>
      <c r="N985" s="142"/>
      <c r="O985" s="137" t="str">
        <f>IFERROR(VLOOKUP($L985,[6]Insumos!$C$2:$F$517,3,FALSE),"")</f>
        <v/>
      </c>
      <c r="P985" s="138" t="e">
        <f>+Tabla1[[#This Row],[Precio Unitario]]*Tabla1[[#This Row],[Cantidad de Insumos]]</f>
        <v>#VALUE!</v>
      </c>
      <c r="Q985" s="137" t="str">
        <f>IFERROR(VLOOKUP($L985,[6]Insumos!$C$2:$F$517,4,FALSE),"")</f>
        <v/>
      </c>
      <c r="R985" s="135"/>
    </row>
    <row r="986" spans="2:18" x14ac:dyDescent="0.25">
      <c r="B986" s="131" t="str">
        <f>IF(Tabla1[[#This Row],[Código_Actividad]]="","",CONCATENATE(Tabla1[[#This Row],[POA]],".",Tabla1[[#This Row],[SRS]],".",Tabla1[[#This Row],[AREA]],".",Tabla1[[#This Row],[TIPO]]))</f>
        <v/>
      </c>
      <c r="C986" s="131" t="str">
        <f>IF(Tabla1[[#This Row],[Código_Actividad]]="","",'[1]Formulario PPGR1'!#REF!)</f>
        <v/>
      </c>
      <c r="D986" s="131" t="str">
        <f>IF(Tabla1[[#This Row],[Código_Actividad]]="","",'[1]Formulario PPGR1'!#REF!)</f>
        <v/>
      </c>
      <c r="E986" s="131" t="str">
        <f>IF(Tabla1[[#This Row],[Código_Actividad]]="","",'[1]Formulario PPGR1'!#REF!)</f>
        <v/>
      </c>
      <c r="F986" s="131" t="str">
        <f>IF(Tabla1[[#This Row],[Código_Actividad]]="","",'[1]Formulario PPGR1'!#REF!)</f>
        <v/>
      </c>
      <c r="G986" s="132"/>
      <c r="H986" s="133" t="str">
        <f>IFERROR(VLOOKUP(Tabla1[[#This Row],[Código_Actividad]],'[1]Formulario PPGR2'!$H$8:$I$1048576,2,FALSE),"")</f>
        <v/>
      </c>
      <c r="I986" s="134" t="str">
        <f>IFERROR(VLOOKUP(Tabla1[[#This Row],[Código_Actividad]],[1]!Tabla2[[Código]:[Total de Acciones ]],15,FALSE),"")</f>
        <v/>
      </c>
      <c r="J986" s="131"/>
      <c r="K986" s="131" t="str">
        <f>IFERROR(VLOOKUP($J986,[9]LSIns!$B$5:$C$45,2,FALSE),"")</f>
        <v/>
      </c>
      <c r="L986" s="133"/>
      <c r="M986" s="135" t="str">
        <f>IFERROR(VLOOKUP($L986,[6]Insumos!$C$2:$F$517,2,FALSE),"")</f>
        <v/>
      </c>
      <c r="N986" s="142"/>
      <c r="O986" s="137" t="str">
        <f>IFERROR(VLOOKUP($L986,[6]Insumos!$C$2:$F$517,3,FALSE),"")</f>
        <v/>
      </c>
      <c r="P986" s="138" t="e">
        <f>+Tabla1[[#This Row],[Precio Unitario]]*Tabla1[[#This Row],[Cantidad de Insumos]]</f>
        <v>#VALUE!</v>
      </c>
      <c r="Q986" s="137" t="str">
        <f>IFERROR(VLOOKUP($L986,[6]Insumos!$C$2:$F$517,4,FALSE),"")</f>
        <v/>
      </c>
      <c r="R986" s="135"/>
    </row>
    <row r="987" spans="2:18" x14ac:dyDescent="0.25">
      <c r="B987" s="131" t="str">
        <f>IF(Tabla1[[#This Row],[Código_Actividad]]="","",CONCATENATE(Tabla1[[#This Row],[POA]],".",Tabla1[[#This Row],[SRS]],".",Tabla1[[#This Row],[AREA]],".",Tabla1[[#This Row],[TIPO]]))</f>
        <v/>
      </c>
      <c r="C987" s="131" t="str">
        <f>IF(Tabla1[[#This Row],[Código_Actividad]]="","",'[1]Formulario PPGR1'!#REF!)</f>
        <v/>
      </c>
      <c r="D987" s="131" t="str">
        <f>IF(Tabla1[[#This Row],[Código_Actividad]]="","",'[1]Formulario PPGR1'!#REF!)</f>
        <v/>
      </c>
      <c r="E987" s="131" t="str">
        <f>IF(Tabla1[[#This Row],[Código_Actividad]]="","",'[1]Formulario PPGR1'!#REF!)</f>
        <v/>
      </c>
      <c r="F987" s="131" t="str">
        <f>IF(Tabla1[[#This Row],[Código_Actividad]]="","",'[1]Formulario PPGR1'!#REF!)</f>
        <v/>
      </c>
      <c r="G987" s="132"/>
      <c r="H987" s="133" t="str">
        <f>IFERROR(VLOOKUP(Tabla1[[#This Row],[Código_Actividad]],'[1]Formulario PPGR2'!$H$8:$I$1048576,2,FALSE),"")</f>
        <v/>
      </c>
      <c r="I987" s="134" t="str">
        <f>IFERROR(VLOOKUP(Tabla1[[#This Row],[Código_Actividad]],[1]!Tabla2[[Código]:[Total de Acciones ]],15,FALSE),"")</f>
        <v/>
      </c>
      <c r="J987" s="131"/>
      <c r="K987" s="131" t="str">
        <f>IFERROR(VLOOKUP($J987,[9]LSIns!$B$5:$C$45,2,FALSE),"")</f>
        <v/>
      </c>
      <c r="L987" s="133"/>
      <c r="M987" s="135" t="str">
        <f>IFERROR(VLOOKUP($L987,[6]Insumos!$C$2:$F$517,2,FALSE),"")</f>
        <v/>
      </c>
      <c r="N987" s="142"/>
      <c r="O987" s="137" t="str">
        <f>IFERROR(VLOOKUP($L987,[6]Insumos!$C$2:$F$517,3,FALSE),"")</f>
        <v/>
      </c>
      <c r="P987" s="138" t="e">
        <f>+Tabla1[[#This Row],[Precio Unitario]]*Tabla1[[#This Row],[Cantidad de Insumos]]</f>
        <v>#VALUE!</v>
      </c>
      <c r="Q987" s="137" t="str">
        <f>IFERROR(VLOOKUP($L987,[6]Insumos!$C$2:$F$517,4,FALSE),"")</f>
        <v/>
      </c>
      <c r="R987" s="135"/>
    </row>
    <row r="988" spans="2:18" x14ac:dyDescent="0.25">
      <c r="B988" s="131" t="str">
        <f>IF(Tabla1[[#This Row],[Código_Actividad]]="","",CONCATENATE(Tabla1[[#This Row],[POA]],".",Tabla1[[#This Row],[SRS]],".",Tabla1[[#This Row],[AREA]],".",Tabla1[[#This Row],[TIPO]]))</f>
        <v/>
      </c>
      <c r="C988" s="131" t="str">
        <f>IF(Tabla1[[#This Row],[Código_Actividad]]="","",'[1]Formulario PPGR1'!#REF!)</f>
        <v/>
      </c>
      <c r="D988" s="131" t="str">
        <f>IF(Tabla1[[#This Row],[Código_Actividad]]="","",'[1]Formulario PPGR1'!#REF!)</f>
        <v/>
      </c>
      <c r="E988" s="131" t="str">
        <f>IF(Tabla1[[#This Row],[Código_Actividad]]="","",'[1]Formulario PPGR1'!#REF!)</f>
        <v/>
      </c>
      <c r="F988" s="131" t="str">
        <f>IF(Tabla1[[#This Row],[Código_Actividad]]="","",'[1]Formulario PPGR1'!#REF!)</f>
        <v/>
      </c>
      <c r="G988" s="132"/>
      <c r="H988" s="133" t="str">
        <f>IFERROR(VLOOKUP(Tabla1[[#This Row],[Código_Actividad]],'[1]Formulario PPGR2'!$H$8:$I$1048576,2,FALSE),"")</f>
        <v/>
      </c>
      <c r="I988" s="134" t="str">
        <f>IFERROR(VLOOKUP(Tabla1[[#This Row],[Código_Actividad]],[1]!Tabla2[[Código]:[Total de Acciones ]],15,FALSE),"")</f>
        <v/>
      </c>
      <c r="J988" s="131"/>
      <c r="K988" s="131" t="str">
        <f>IFERROR(VLOOKUP($J988,[9]LSIns!$B$5:$C$45,2,FALSE),"")</f>
        <v/>
      </c>
      <c r="L988" s="133"/>
      <c r="M988" s="135" t="str">
        <f>IFERROR(VLOOKUP($L988,[6]Insumos!$C$2:$F$517,2,FALSE),"")</f>
        <v/>
      </c>
      <c r="N988" s="142"/>
      <c r="O988" s="137" t="str">
        <f>IFERROR(VLOOKUP($L988,[6]Insumos!$C$2:$F$517,3,FALSE),"")</f>
        <v/>
      </c>
      <c r="P988" s="138" t="e">
        <f>+Tabla1[[#This Row],[Precio Unitario]]*Tabla1[[#This Row],[Cantidad de Insumos]]</f>
        <v>#VALUE!</v>
      </c>
      <c r="Q988" s="137" t="str">
        <f>IFERROR(VLOOKUP($L988,[6]Insumos!$C$2:$F$517,4,FALSE),"")</f>
        <v/>
      </c>
      <c r="R988" s="135"/>
    </row>
    <row r="989" spans="2:18" x14ac:dyDescent="0.25">
      <c r="B989" s="131" t="str">
        <f>IF(Tabla1[[#This Row],[Código_Actividad]]="","",CONCATENATE(Tabla1[[#This Row],[POA]],".",Tabla1[[#This Row],[SRS]],".",Tabla1[[#This Row],[AREA]],".",Tabla1[[#This Row],[TIPO]]))</f>
        <v/>
      </c>
      <c r="C989" s="131" t="str">
        <f>IF(Tabla1[[#This Row],[Código_Actividad]]="","",'[1]Formulario PPGR1'!#REF!)</f>
        <v/>
      </c>
      <c r="D989" s="131" t="str">
        <f>IF(Tabla1[[#This Row],[Código_Actividad]]="","",'[1]Formulario PPGR1'!#REF!)</f>
        <v/>
      </c>
      <c r="E989" s="131" t="str">
        <f>IF(Tabla1[[#This Row],[Código_Actividad]]="","",'[1]Formulario PPGR1'!#REF!)</f>
        <v/>
      </c>
      <c r="F989" s="131" t="str">
        <f>IF(Tabla1[[#This Row],[Código_Actividad]]="","",'[1]Formulario PPGR1'!#REF!)</f>
        <v/>
      </c>
      <c r="G989" s="132"/>
      <c r="H989" s="133" t="str">
        <f>IFERROR(VLOOKUP(Tabla1[[#This Row],[Código_Actividad]],'[1]Formulario PPGR2'!$H$8:$I$1048576,2,FALSE),"")</f>
        <v/>
      </c>
      <c r="I989" s="134" t="str">
        <f>IFERROR(VLOOKUP(Tabla1[[#This Row],[Código_Actividad]],[1]!Tabla2[[Código]:[Total de Acciones ]],15,FALSE),"")</f>
        <v/>
      </c>
      <c r="J989" s="131"/>
      <c r="K989" s="131" t="str">
        <f>IFERROR(VLOOKUP($J989,[9]LSIns!$B$5:$C$45,2,FALSE),"")</f>
        <v/>
      </c>
      <c r="L989" s="133"/>
      <c r="M989" s="135" t="str">
        <f>IFERROR(VLOOKUP($L989,[6]Insumos!$C$2:$F$517,2,FALSE),"")</f>
        <v/>
      </c>
      <c r="N989" s="142"/>
      <c r="O989" s="137" t="str">
        <f>IFERROR(VLOOKUP($L989,[6]Insumos!$C$2:$F$517,3,FALSE),"")</f>
        <v/>
      </c>
      <c r="P989" s="138" t="e">
        <f>+Tabla1[[#This Row],[Precio Unitario]]*Tabla1[[#This Row],[Cantidad de Insumos]]</f>
        <v>#VALUE!</v>
      </c>
      <c r="Q989" s="137" t="str">
        <f>IFERROR(VLOOKUP($L989,[6]Insumos!$C$2:$F$517,4,FALSE),"")</f>
        <v/>
      </c>
      <c r="R989" s="135"/>
    </row>
    <row r="990" spans="2:18" x14ac:dyDescent="0.25">
      <c r="B990" s="131" t="str">
        <f>IF(Tabla1[[#This Row],[Código_Actividad]]="","",CONCATENATE(Tabla1[[#This Row],[POA]],".",Tabla1[[#This Row],[SRS]],".",Tabla1[[#This Row],[AREA]],".",Tabla1[[#This Row],[TIPO]]))</f>
        <v/>
      </c>
      <c r="C990" s="131" t="str">
        <f>IF(Tabla1[[#This Row],[Código_Actividad]]="","",'[1]Formulario PPGR1'!#REF!)</f>
        <v/>
      </c>
      <c r="D990" s="131" t="str">
        <f>IF(Tabla1[[#This Row],[Código_Actividad]]="","",'[1]Formulario PPGR1'!#REF!)</f>
        <v/>
      </c>
      <c r="E990" s="131" t="str">
        <f>IF(Tabla1[[#This Row],[Código_Actividad]]="","",'[1]Formulario PPGR1'!#REF!)</f>
        <v/>
      </c>
      <c r="F990" s="131" t="str">
        <f>IF(Tabla1[[#This Row],[Código_Actividad]]="","",'[1]Formulario PPGR1'!#REF!)</f>
        <v/>
      </c>
      <c r="G990" s="132"/>
      <c r="H990" s="133" t="str">
        <f>IFERROR(VLOOKUP(Tabla1[[#This Row],[Código_Actividad]],'[1]Formulario PPGR2'!$H$8:$I$1048576,2,FALSE),"")</f>
        <v/>
      </c>
      <c r="I990" s="134" t="str">
        <f>IFERROR(VLOOKUP(Tabla1[[#This Row],[Código_Actividad]],[1]!Tabla2[[Código]:[Total de Acciones ]],15,FALSE),"")</f>
        <v/>
      </c>
      <c r="J990" s="131"/>
      <c r="K990" s="131" t="str">
        <f>IFERROR(VLOOKUP($J990,[9]LSIns!$B$5:$C$45,2,FALSE),"")</f>
        <v/>
      </c>
      <c r="L990" s="133"/>
      <c r="M990" s="135" t="str">
        <f>IFERROR(VLOOKUP($L990,[6]Insumos!$C$2:$F$517,2,FALSE),"")</f>
        <v/>
      </c>
      <c r="N990" s="142"/>
      <c r="O990" s="137" t="str">
        <f>IFERROR(VLOOKUP($L990,[6]Insumos!$C$2:$F$517,3,FALSE),"")</f>
        <v/>
      </c>
      <c r="P990" s="138" t="e">
        <f>+Tabla1[[#This Row],[Precio Unitario]]*Tabla1[[#This Row],[Cantidad de Insumos]]</f>
        <v>#VALUE!</v>
      </c>
      <c r="Q990" s="137" t="str">
        <f>IFERROR(VLOOKUP($L990,[6]Insumos!$C$2:$F$517,4,FALSE),"")</f>
        <v/>
      </c>
      <c r="R990" s="135"/>
    </row>
    <row r="991" spans="2:18" x14ac:dyDescent="0.25">
      <c r="B991" s="131" t="str">
        <f>IF(Tabla1[[#This Row],[Código_Actividad]]="","",CONCATENATE(Tabla1[[#This Row],[POA]],".",Tabla1[[#This Row],[SRS]],".",Tabla1[[#This Row],[AREA]],".",Tabla1[[#This Row],[TIPO]]))</f>
        <v/>
      </c>
      <c r="C991" s="131" t="str">
        <f>IF(Tabla1[[#This Row],[Código_Actividad]]="","",'[1]Formulario PPGR1'!#REF!)</f>
        <v/>
      </c>
      <c r="D991" s="131" t="str">
        <f>IF(Tabla1[[#This Row],[Código_Actividad]]="","",'[1]Formulario PPGR1'!#REF!)</f>
        <v/>
      </c>
      <c r="E991" s="131" t="str">
        <f>IF(Tabla1[[#This Row],[Código_Actividad]]="","",'[1]Formulario PPGR1'!#REF!)</f>
        <v/>
      </c>
      <c r="F991" s="131" t="str">
        <f>IF(Tabla1[[#This Row],[Código_Actividad]]="","",'[1]Formulario PPGR1'!#REF!)</f>
        <v/>
      </c>
      <c r="G991" s="132"/>
      <c r="H991" s="133" t="str">
        <f>IFERROR(VLOOKUP(Tabla1[[#This Row],[Código_Actividad]],'[1]Formulario PPGR2'!$H$8:$I$1048576,2,FALSE),"")</f>
        <v/>
      </c>
      <c r="I991" s="134" t="str">
        <f>IFERROR(VLOOKUP(Tabla1[[#This Row],[Código_Actividad]],[1]!Tabla2[[Código]:[Total de Acciones ]],15,FALSE),"")</f>
        <v/>
      </c>
      <c r="J991" s="131"/>
      <c r="K991" s="131" t="str">
        <f>IFERROR(VLOOKUP($J991,[9]LSIns!$B$5:$C$45,2,FALSE),"")</f>
        <v/>
      </c>
      <c r="L991" s="133"/>
      <c r="M991" s="135" t="str">
        <f>IFERROR(VLOOKUP($L991,[6]Insumos!$C$2:$F$517,2,FALSE),"")</f>
        <v/>
      </c>
      <c r="N991" s="142"/>
      <c r="O991" s="137" t="str">
        <f>IFERROR(VLOOKUP($L991,[6]Insumos!$C$2:$F$517,3,FALSE),"")</f>
        <v/>
      </c>
      <c r="P991" s="138" t="e">
        <f>+Tabla1[[#This Row],[Precio Unitario]]*Tabla1[[#This Row],[Cantidad de Insumos]]</f>
        <v>#VALUE!</v>
      </c>
      <c r="Q991" s="137" t="str">
        <f>IFERROR(VLOOKUP($L991,[6]Insumos!$C$2:$F$517,4,FALSE),"")</f>
        <v/>
      </c>
      <c r="R991" s="135"/>
    </row>
    <row r="992" spans="2:18" x14ac:dyDescent="0.25">
      <c r="B992" s="131" t="str">
        <f>IF(Tabla1[[#This Row],[Código_Actividad]]="","",CONCATENATE(Tabla1[[#This Row],[POA]],".",Tabla1[[#This Row],[SRS]],".",Tabla1[[#This Row],[AREA]],".",Tabla1[[#This Row],[TIPO]]))</f>
        <v/>
      </c>
      <c r="C992" s="131" t="str">
        <f>IF(Tabla1[[#This Row],[Código_Actividad]]="","",'[1]Formulario PPGR1'!#REF!)</f>
        <v/>
      </c>
      <c r="D992" s="131" t="str">
        <f>IF(Tabla1[[#This Row],[Código_Actividad]]="","",'[1]Formulario PPGR1'!#REF!)</f>
        <v/>
      </c>
      <c r="E992" s="131" t="str">
        <f>IF(Tabla1[[#This Row],[Código_Actividad]]="","",'[1]Formulario PPGR1'!#REF!)</f>
        <v/>
      </c>
      <c r="F992" s="131" t="str">
        <f>IF(Tabla1[[#This Row],[Código_Actividad]]="","",'[1]Formulario PPGR1'!#REF!)</f>
        <v/>
      </c>
      <c r="G992" s="132"/>
      <c r="H992" s="133" t="str">
        <f>IFERROR(VLOOKUP(Tabla1[[#This Row],[Código_Actividad]],'[1]Formulario PPGR2'!$H$8:$I$1048576,2,FALSE),"")</f>
        <v/>
      </c>
      <c r="I992" s="134" t="str">
        <f>IFERROR(VLOOKUP(Tabla1[[#This Row],[Código_Actividad]],[1]!Tabla2[[Código]:[Total de Acciones ]],15,FALSE),"")</f>
        <v/>
      </c>
      <c r="J992" s="131"/>
      <c r="K992" s="131" t="str">
        <f>IFERROR(VLOOKUP($J992,[9]LSIns!$B$5:$C$45,2,FALSE),"")</f>
        <v/>
      </c>
      <c r="L992" s="133"/>
      <c r="M992" s="135" t="str">
        <f>IFERROR(VLOOKUP($L992,[6]Insumos!$C$2:$F$517,2,FALSE),"")</f>
        <v/>
      </c>
      <c r="N992" s="142"/>
      <c r="O992" s="137" t="str">
        <f>IFERROR(VLOOKUP($L992,[6]Insumos!$C$2:$F$517,3,FALSE),"")</f>
        <v/>
      </c>
      <c r="P992" s="138" t="e">
        <f>+Tabla1[[#This Row],[Precio Unitario]]*Tabla1[[#This Row],[Cantidad de Insumos]]</f>
        <v>#VALUE!</v>
      </c>
      <c r="Q992" s="137" t="str">
        <f>IFERROR(VLOOKUP($L992,[6]Insumos!$C$2:$F$517,4,FALSE),"")</f>
        <v/>
      </c>
      <c r="R992" s="135"/>
    </row>
    <row r="993" spans="2:18" x14ac:dyDescent="0.25">
      <c r="B993" s="131" t="str">
        <f>IF(Tabla1[[#This Row],[Código_Actividad]]="","",CONCATENATE(Tabla1[[#This Row],[POA]],".",Tabla1[[#This Row],[SRS]],".",Tabla1[[#This Row],[AREA]],".",Tabla1[[#This Row],[TIPO]]))</f>
        <v/>
      </c>
      <c r="C993" s="131" t="str">
        <f>IF(Tabla1[[#This Row],[Código_Actividad]]="","",'[1]Formulario PPGR1'!#REF!)</f>
        <v/>
      </c>
      <c r="D993" s="131" t="str">
        <f>IF(Tabla1[[#This Row],[Código_Actividad]]="","",'[1]Formulario PPGR1'!#REF!)</f>
        <v/>
      </c>
      <c r="E993" s="131" t="str">
        <f>IF(Tabla1[[#This Row],[Código_Actividad]]="","",'[1]Formulario PPGR1'!#REF!)</f>
        <v/>
      </c>
      <c r="F993" s="131" t="str">
        <f>IF(Tabla1[[#This Row],[Código_Actividad]]="","",'[1]Formulario PPGR1'!#REF!)</f>
        <v/>
      </c>
      <c r="G993" s="132"/>
      <c r="H993" s="133" t="str">
        <f>IFERROR(VLOOKUP(Tabla1[[#This Row],[Código_Actividad]],'[1]Formulario PPGR2'!$H$8:$I$1048576,2,FALSE),"")</f>
        <v/>
      </c>
      <c r="I993" s="134" t="str">
        <f>IFERROR(VLOOKUP(Tabla1[[#This Row],[Código_Actividad]],[1]!Tabla2[[Código]:[Total de Acciones ]],15,FALSE),"")</f>
        <v/>
      </c>
      <c r="J993" s="131"/>
      <c r="K993" s="131" t="str">
        <f>IFERROR(VLOOKUP($J993,[9]LSIns!$B$5:$C$45,2,FALSE),"")</f>
        <v/>
      </c>
      <c r="L993" s="133"/>
      <c r="M993" s="135" t="str">
        <f>IFERROR(VLOOKUP($L993,[6]Insumos!$C$2:$F$517,2,FALSE),"")</f>
        <v/>
      </c>
      <c r="N993" s="142"/>
      <c r="O993" s="137" t="str">
        <f>IFERROR(VLOOKUP($L993,[6]Insumos!$C$2:$F$517,3,FALSE),"")</f>
        <v/>
      </c>
      <c r="P993" s="138" t="e">
        <f>+Tabla1[[#This Row],[Precio Unitario]]*Tabla1[[#This Row],[Cantidad de Insumos]]</f>
        <v>#VALUE!</v>
      </c>
      <c r="Q993" s="137" t="str">
        <f>IFERROR(VLOOKUP($L993,[6]Insumos!$C$2:$F$517,4,FALSE),"")</f>
        <v/>
      </c>
      <c r="R993" s="135"/>
    </row>
    <row r="994" spans="2:18" x14ac:dyDescent="0.25">
      <c r="B994" s="131" t="str">
        <f>IF(Tabla1[[#This Row],[Código_Actividad]]="","",CONCATENATE(Tabla1[[#This Row],[POA]],".",Tabla1[[#This Row],[SRS]],".",Tabla1[[#This Row],[AREA]],".",Tabla1[[#This Row],[TIPO]]))</f>
        <v/>
      </c>
      <c r="C994" s="131" t="str">
        <f>IF(Tabla1[[#This Row],[Código_Actividad]]="","",'[1]Formulario PPGR1'!#REF!)</f>
        <v/>
      </c>
      <c r="D994" s="131" t="str">
        <f>IF(Tabla1[[#This Row],[Código_Actividad]]="","",'[1]Formulario PPGR1'!#REF!)</f>
        <v/>
      </c>
      <c r="E994" s="131" t="str">
        <f>IF(Tabla1[[#This Row],[Código_Actividad]]="","",'[1]Formulario PPGR1'!#REF!)</f>
        <v/>
      </c>
      <c r="F994" s="131" t="str">
        <f>IF(Tabla1[[#This Row],[Código_Actividad]]="","",'[1]Formulario PPGR1'!#REF!)</f>
        <v/>
      </c>
      <c r="G994" s="132"/>
      <c r="H994" s="133" t="str">
        <f>IFERROR(VLOOKUP(Tabla1[[#This Row],[Código_Actividad]],'[1]Formulario PPGR2'!$H$8:$I$1048576,2,FALSE),"")</f>
        <v/>
      </c>
      <c r="I994" s="134" t="str">
        <f>IFERROR(VLOOKUP(Tabla1[[#This Row],[Código_Actividad]],[1]!Tabla2[[Código]:[Total de Acciones ]],15,FALSE),"")</f>
        <v/>
      </c>
      <c r="J994" s="131"/>
      <c r="K994" s="131" t="str">
        <f>IFERROR(VLOOKUP($J994,[9]LSIns!$B$5:$C$45,2,FALSE),"")</f>
        <v/>
      </c>
      <c r="L994" s="133"/>
      <c r="M994" s="135" t="str">
        <f>IFERROR(VLOOKUP($L994,[6]Insumos!$C$2:$F$517,2,FALSE),"")</f>
        <v/>
      </c>
      <c r="N994" s="142"/>
      <c r="O994" s="137" t="str">
        <f>IFERROR(VLOOKUP($L994,[6]Insumos!$C$2:$F$517,3,FALSE),"")</f>
        <v/>
      </c>
      <c r="P994" s="138" t="e">
        <f>+Tabla1[[#This Row],[Precio Unitario]]*Tabla1[[#This Row],[Cantidad de Insumos]]</f>
        <v>#VALUE!</v>
      </c>
      <c r="Q994" s="137" t="str">
        <f>IFERROR(VLOOKUP($L994,[6]Insumos!$C$2:$F$517,4,FALSE),"")</f>
        <v/>
      </c>
      <c r="R994" s="135"/>
    </row>
    <row r="995" spans="2:18" x14ac:dyDescent="0.25">
      <c r="B995" s="131" t="str">
        <f>IF(Tabla1[[#This Row],[Código_Actividad]]="","",CONCATENATE(Tabla1[[#This Row],[POA]],".",Tabla1[[#This Row],[SRS]],".",Tabla1[[#This Row],[AREA]],".",Tabla1[[#This Row],[TIPO]]))</f>
        <v/>
      </c>
      <c r="C995" s="131" t="str">
        <f>IF(Tabla1[[#This Row],[Código_Actividad]]="","",'[1]Formulario PPGR1'!#REF!)</f>
        <v/>
      </c>
      <c r="D995" s="131" t="str">
        <f>IF(Tabla1[[#This Row],[Código_Actividad]]="","",'[1]Formulario PPGR1'!#REF!)</f>
        <v/>
      </c>
      <c r="E995" s="131" t="str">
        <f>IF(Tabla1[[#This Row],[Código_Actividad]]="","",'[1]Formulario PPGR1'!#REF!)</f>
        <v/>
      </c>
      <c r="F995" s="131" t="str">
        <f>IF(Tabla1[[#This Row],[Código_Actividad]]="","",'[1]Formulario PPGR1'!#REF!)</f>
        <v/>
      </c>
      <c r="G995" s="132"/>
      <c r="H995" s="133" t="str">
        <f>IFERROR(VLOOKUP(Tabla1[[#This Row],[Código_Actividad]],'[1]Formulario PPGR2'!$H$8:$I$1048576,2,FALSE),"")</f>
        <v/>
      </c>
      <c r="I995" s="134" t="str">
        <f>IFERROR(VLOOKUP(Tabla1[[#This Row],[Código_Actividad]],[1]!Tabla2[[Código]:[Total de Acciones ]],15,FALSE),"")</f>
        <v/>
      </c>
      <c r="J995" s="131"/>
      <c r="K995" s="131" t="str">
        <f>IFERROR(VLOOKUP($J995,[9]LSIns!$B$5:$C$45,2,FALSE),"")</f>
        <v/>
      </c>
      <c r="L995" s="133"/>
      <c r="M995" s="135" t="str">
        <f>IFERROR(VLOOKUP($L995,[6]Insumos!$C$2:$F$517,2,FALSE),"")</f>
        <v/>
      </c>
      <c r="N995" s="142"/>
      <c r="O995" s="137" t="str">
        <f>IFERROR(VLOOKUP($L995,[6]Insumos!$C$2:$F$517,3,FALSE),"")</f>
        <v/>
      </c>
      <c r="P995" s="138" t="e">
        <f>+Tabla1[[#This Row],[Precio Unitario]]*Tabla1[[#This Row],[Cantidad de Insumos]]</f>
        <v>#VALUE!</v>
      </c>
      <c r="Q995" s="137" t="str">
        <f>IFERROR(VLOOKUP($L995,[6]Insumos!$C$2:$F$517,4,FALSE),"")</f>
        <v/>
      </c>
      <c r="R995" s="135"/>
    </row>
    <row r="996" spans="2:18" x14ac:dyDescent="0.25">
      <c r="B996" s="131" t="str">
        <f>IF(Tabla1[[#This Row],[Código_Actividad]]="","",CONCATENATE(Tabla1[[#This Row],[POA]],".",Tabla1[[#This Row],[SRS]],".",Tabla1[[#This Row],[AREA]],".",Tabla1[[#This Row],[TIPO]]))</f>
        <v/>
      </c>
      <c r="C996" s="131" t="str">
        <f>IF(Tabla1[[#This Row],[Código_Actividad]]="","",'[1]Formulario PPGR1'!#REF!)</f>
        <v/>
      </c>
      <c r="D996" s="131" t="str">
        <f>IF(Tabla1[[#This Row],[Código_Actividad]]="","",'[1]Formulario PPGR1'!#REF!)</f>
        <v/>
      </c>
      <c r="E996" s="131" t="str">
        <f>IF(Tabla1[[#This Row],[Código_Actividad]]="","",'[1]Formulario PPGR1'!#REF!)</f>
        <v/>
      </c>
      <c r="F996" s="131" t="str">
        <f>IF(Tabla1[[#This Row],[Código_Actividad]]="","",'[1]Formulario PPGR1'!#REF!)</f>
        <v/>
      </c>
      <c r="G996" s="132"/>
      <c r="H996" s="133" t="str">
        <f>IFERROR(VLOOKUP(Tabla1[[#This Row],[Código_Actividad]],'[1]Formulario PPGR2'!$H$8:$I$1048576,2,FALSE),"")</f>
        <v/>
      </c>
      <c r="I996" s="134" t="str">
        <f>IFERROR(VLOOKUP(Tabla1[[#This Row],[Código_Actividad]],[1]!Tabla2[[Código]:[Total de Acciones ]],15,FALSE),"")</f>
        <v/>
      </c>
      <c r="J996" s="131"/>
      <c r="K996" s="131" t="str">
        <f>IFERROR(VLOOKUP($J996,[9]LSIns!$B$5:$C$45,2,FALSE),"")</f>
        <v/>
      </c>
      <c r="L996" s="133"/>
      <c r="M996" s="135" t="str">
        <f>IFERROR(VLOOKUP($L996,[6]Insumos!$C$2:$F$517,2,FALSE),"")</f>
        <v/>
      </c>
      <c r="N996" s="142"/>
      <c r="O996" s="137" t="str">
        <f>IFERROR(VLOOKUP($L996,[6]Insumos!$C$2:$F$517,3,FALSE),"")</f>
        <v/>
      </c>
      <c r="P996" s="138" t="e">
        <f>+Tabla1[[#This Row],[Precio Unitario]]*Tabla1[[#This Row],[Cantidad de Insumos]]</f>
        <v>#VALUE!</v>
      </c>
      <c r="Q996" s="137" t="str">
        <f>IFERROR(VLOOKUP($L996,[6]Insumos!$C$2:$F$517,4,FALSE),"")</f>
        <v/>
      </c>
      <c r="R996" s="135"/>
    </row>
    <row r="997" spans="2:18" x14ac:dyDescent="0.25">
      <c r="B997" s="131" t="str">
        <f>IF(Tabla1[[#This Row],[Código_Actividad]]="","",CONCATENATE(Tabla1[[#This Row],[POA]],".",Tabla1[[#This Row],[SRS]],".",Tabla1[[#This Row],[AREA]],".",Tabla1[[#This Row],[TIPO]]))</f>
        <v/>
      </c>
      <c r="C997" s="131" t="str">
        <f>IF(Tabla1[[#This Row],[Código_Actividad]]="","",'[1]Formulario PPGR1'!#REF!)</f>
        <v/>
      </c>
      <c r="D997" s="131" t="str">
        <f>IF(Tabla1[[#This Row],[Código_Actividad]]="","",'[1]Formulario PPGR1'!#REF!)</f>
        <v/>
      </c>
      <c r="E997" s="131" t="str">
        <f>IF(Tabla1[[#This Row],[Código_Actividad]]="","",'[1]Formulario PPGR1'!#REF!)</f>
        <v/>
      </c>
      <c r="F997" s="131" t="str">
        <f>IF(Tabla1[[#This Row],[Código_Actividad]]="","",'[1]Formulario PPGR1'!#REF!)</f>
        <v/>
      </c>
      <c r="G997" s="132"/>
      <c r="H997" s="133" t="str">
        <f>IFERROR(VLOOKUP(Tabla1[[#This Row],[Código_Actividad]],'[1]Formulario PPGR2'!$H$8:$I$1048576,2,FALSE),"")</f>
        <v/>
      </c>
      <c r="I997" s="134" t="str">
        <f>IFERROR(VLOOKUP(Tabla1[[#This Row],[Código_Actividad]],[1]!Tabla2[[Código]:[Total de Acciones ]],15,FALSE),"")</f>
        <v/>
      </c>
      <c r="J997" s="131"/>
      <c r="K997" s="131" t="str">
        <f>IFERROR(VLOOKUP($J997,[9]LSIns!$B$5:$C$45,2,FALSE),"")</f>
        <v/>
      </c>
      <c r="L997" s="133"/>
      <c r="M997" s="135" t="str">
        <f>IFERROR(VLOOKUP($L997,[6]Insumos!$C$2:$F$517,2,FALSE),"")</f>
        <v/>
      </c>
      <c r="N997" s="142"/>
      <c r="O997" s="137" t="str">
        <f>IFERROR(VLOOKUP($L997,[6]Insumos!$C$2:$F$517,3,FALSE),"")</f>
        <v/>
      </c>
      <c r="P997" s="138" t="e">
        <f>+Tabla1[[#This Row],[Precio Unitario]]*Tabla1[[#This Row],[Cantidad de Insumos]]</f>
        <v>#VALUE!</v>
      </c>
      <c r="Q997" s="137" t="str">
        <f>IFERROR(VLOOKUP($L997,[6]Insumos!$C$2:$F$517,4,FALSE),"")</f>
        <v/>
      </c>
      <c r="R997" s="135"/>
    </row>
    <row r="998" spans="2:18" x14ac:dyDescent="0.25">
      <c r="B998" s="131" t="str">
        <f>IF(Tabla1[[#This Row],[Código_Actividad]]="","",CONCATENATE(Tabla1[[#This Row],[POA]],".",Tabla1[[#This Row],[SRS]],".",Tabla1[[#This Row],[AREA]],".",Tabla1[[#This Row],[TIPO]]))</f>
        <v/>
      </c>
      <c r="C998" s="131" t="str">
        <f>IF(Tabla1[[#This Row],[Código_Actividad]]="","",'[1]Formulario PPGR1'!#REF!)</f>
        <v/>
      </c>
      <c r="D998" s="131" t="str">
        <f>IF(Tabla1[[#This Row],[Código_Actividad]]="","",'[1]Formulario PPGR1'!#REF!)</f>
        <v/>
      </c>
      <c r="E998" s="131" t="str">
        <f>IF(Tabla1[[#This Row],[Código_Actividad]]="","",'[1]Formulario PPGR1'!#REF!)</f>
        <v/>
      </c>
      <c r="F998" s="131" t="str">
        <f>IF(Tabla1[[#This Row],[Código_Actividad]]="","",'[1]Formulario PPGR1'!#REF!)</f>
        <v/>
      </c>
      <c r="G998" s="132"/>
      <c r="H998" s="133" t="str">
        <f>IFERROR(VLOOKUP(Tabla1[[#This Row],[Código_Actividad]],'[1]Formulario PPGR2'!$H$8:$I$1048576,2,FALSE),"")</f>
        <v/>
      </c>
      <c r="I998" s="134" t="str">
        <f>IFERROR(VLOOKUP(Tabla1[[#This Row],[Código_Actividad]],[1]!Tabla2[[Código]:[Total de Acciones ]],15,FALSE),"")</f>
        <v/>
      </c>
      <c r="J998" s="131"/>
      <c r="K998" s="131" t="str">
        <f>IFERROR(VLOOKUP($J998,[9]LSIns!$B$5:$C$45,2,FALSE),"")</f>
        <v/>
      </c>
      <c r="L998" s="133"/>
      <c r="M998" s="135" t="str">
        <f>IFERROR(VLOOKUP($L998,[6]Insumos!$C$2:$F$517,2,FALSE),"")</f>
        <v/>
      </c>
      <c r="N998" s="142"/>
      <c r="O998" s="137" t="str">
        <f>IFERROR(VLOOKUP($L998,[6]Insumos!$C$2:$F$517,3,FALSE),"")</f>
        <v/>
      </c>
      <c r="P998" s="138" t="e">
        <f>+Tabla1[[#This Row],[Precio Unitario]]*Tabla1[[#This Row],[Cantidad de Insumos]]</f>
        <v>#VALUE!</v>
      </c>
      <c r="Q998" s="137" t="str">
        <f>IFERROR(VLOOKUP($L998,[6]Insumos!$C$2:$F$517,4,FALSE),"")</f>
        <v/>
      </c>
      <c r="R998" s="135"/>
    </row>
    <row r="999" spans="2:18" x14ac:dyDescent="0.25">
      <c r="B999" s="131" t="str">
        <f>IF(Tabla1[[#This Row],[Código_Actividad]]="","",CONCATENATE(Tabla1[[#This Row],[POA]],".",Tabla1[[#This Row],[SRS]],".",Tabla1[[#This Row],[AREA]],".",Tabla1[[#This Row],[TIPO]]))</f>
        <v/>
      </c>
      <c r="C999" s="131" t="str">
        <f>IF(Tabla1[[#This Row],[Código_Actividad]]="","",'[1]Formulario PPGR1'!#REF!)</f>
        <v/>
      </c>
      <c r="D999" s="131" t="str">
        <f>IF(Tabla1[[#This Row],[Código_Actividad]]="","",'[1]Formulario PPGR1'!#REF!)</f>
        <v/>
      </c>
      <c r="E999" s="131" t="str">
        <f>IF(Tabla1[[#This Row],[Código_Actividad]]="","",'[1]Formulario PPGR1'!#REF!)</f>
        <v/>
      </c>
      <c r="F999" s="131" t="str">
        <f>IF(Tabla1[[#This Row],[Código_Actividad]]="","",'[1]Formulario PPGR1'!#REF!)</f>
        <v/>
      </c>
      <c r="G999" s="132"/>
      <c r="H999" s="133" t="str">
        <f>IFERROR(VLOOKUP(Tabla1[[#This Row],[Código_Actividad]],'[1]Formulario PPGR2'!$H$8:$I$1048576,2,FALSE),"")</f>
        <v/>
      </c>
      <c r="I999" s="134" t="str">
        <f>IFERROR(VLOOKUP(Tabla1[[#This Row],[Código_Actividad]],[1]!Tabla2[[Código]:[Total de Acciones ]],15,FALSE),"")</f>
        <v/>
      </c>
      <c r="J999" s="131"/>
      <c r="K999" s="131" t="str">
        <f>IFERROR(VLOOKUP($J999,[9]LSIns!$B$5:$C$45,2,FALSE),"")</f>
        <v/>
      </c>
      <c r="L999" s="133"/>
      <c r="M999" s="135" t="str">
        <f>IFERROR(VLOOKUP($L999,[6]Insumos!$C$2:$F$517,2,FALSE),"")</f>
        <v/>
      </c>
      <c r="N999" s="142"/>
      <c r="O999" s="137" t="str">
        <f>IFERROR(VLOOKUP($L999,[6]Insumos!$C$2:$F$517,3,FALSE),"")</f>
        <v/>
      </c>
      <c r="P999" s="138" t="e">
        <f>+Tabla1[[#This Row],[Precio Unitario]]*Tabla1[[#This Row],[Cantidad de Insumos]]</f>
        <v>#VALUE!</v>
      </c>
      <c r="Q999" s="137" t="str">
        <f>IFERROR(VLOOKUP($L999,[6]Insumos!$C$2:$F$517,4,FALSE),"")</f>
        <v/>
      </c>
      <c r="R999" s="135"/>
    </row>
    <row r="1000" spans="2:18" x14ac:dyDescent="0.25">
      <c r="B1000" s="131" t="str">
        <f>IF(Tabla1[[#This Row],[Código_Actividad]]="","",CONCATENATE(Tabla1[[#This Row],[POA]],".",Tabla1[[#This Row],[SRS]],".",Tabla1[[#This Row],[AREA]],".",Tabla1[[#This Row],[TIPO]]))</f>
        <v/>
      </c>
      <c r="C1000" s="131" t="str">
        <f>IF(Tabla1[[#This Row],[Código_Actividad]]="","",'[1]Formulario PPGR1'!#REF!)</f>
        <v/>
      </c>
      <c r="D1000" s="131" t="str">
        <f>IF(Tabla1[[#This Row],[Código_Actividad]]="","",'[1]Formulario PPGR1'!#REF!)</f>
        <v/>
      </c>
      <c r="E1000" s="131" t="str">
        <f>IF(Tabla1[[#This Row],[Código_Actividad]]="","",'[1]Formulario PPGR1'!#REF!)</f>
        <v/>
      </c>
      <c r="F1000" s="131" t="str">
        <f>IF(Tabla1[[#This Row],[Código_Actividad]]="","",'[1]Formulario PPGR1'!#REF!)</f>
        <v/>
      </c>
      <c r="G1000" s="132"/>
      <c r="H1000" s="133" t="str">
        <f>IFERROR(VLOOKUP(Tabla1[[#This Row],[Código_Actividad]],'[1]Formulario PPGR2'!$H$8:$I$1048576,2,FALSE),"")</f>
        <v/>
      </c>
      <c r="I1000" s="134" t="str">
        <f>IFERROR(VLOOKUP(Tabla1[[#This Row],[Código_Actividad]],[1]!Tabla2[[Código]:[Total de Acciones ]],15,FALSE),"")</f>
        <v/>
      </c>
      <c r="J1000" s="131"/>
      <c r="K1000" s="131" t="str">
        <f>IFERROR(VLOOKUP($J1000,[9]LSIns!$B$5:$C$45,2,FALSE),"")</f>
        <v/>
      </c>
      <c r="L1000" s="133"/>
      <c r="M1000" s="135" t="str">
        <f>IFERROR(VLOOKUP($L1000,[6]Insumos!$C$2:$F$517,2,FALSE),"")</f>
        <v/>
      </c>
      <c r="N1000" s="142"/>
      <c r="O1000" s="137" t="str">
        <f>IFERROR(VLOOKUP($L1000,[6]Insumos!$C$2:$F$517,3,FALSE),"")</f>
        <v/>
      </c>
      <c r="P1000" s="138" t="e">
        <f>+Tabla1[[#This Row],[Precio Unitario]]*Tabla1[[#This Row],[Cantidad de Insumos]]</f>
        <v>#VALUE!</v>
      </c>
      <c r="Q1000" s="137" t="str">
        <f>IFERROR(VLOOKUP($L1000,[6]Insumos!$C$2:$F$517,4,FALSE),"")</f>
        <v/>
      </c>
      <c r="R1000" s="135"/>
    </row>
    <row r="1001" spans="2:18" x14ac:dyDescent="0.25">
      <c r="B1001" s="131" t="str">
        <f>IF(Tabla1[[#This Row],[Código_Actividad]]="","",CONCATENATE(Tabla1[[#This Row],[POA]],".",Tabla1[[#This Row],[SRS]],".",Tabla1[[#This Row],[AREA]],".",Tabla1[[#This Row],[TIPO]]))</f>
        <v/>
      </c>
      <c r="C1001" s="131" t="str">
        <f>IF(Tabla1[[#This Row],[Código_Actividad]]="","",'[1]Formulario PPGR1'!#REF!)</f>
        <v/>
      </c>
      <c r="D1001" s="131" t="str">
        <f>IF(Tabla1[[#This Row],[Código_Actividad]]="","",'[1]Formulario PPGR1'!#REF!)</f>
        <v/>
      </c>
      <c r="E1001" s="131" t="str">
        <f>IF(Tabla1[[#This Row],[Código_Actividad]]="","",'[1]Formulario PPGR1'!#REF!)</f>
        <v/>
      </c>
      <c r="F1001" s="131" t="str">
        <f>IF(Tabla1[[#This Row],[Código_Actividad]]="","",'[1]Formulario PPGR1'!#REF!)</f>
        <v/>
      </c>
      <c r="G1001" s="132"/>
      <c r="H1001" s="133" t="str">
        <f>IFERROR(VLOOKUP(Tabla1[[#This Row],[Código_Actividad]],'[1]Formulario PPGR2'!$H$8:$I$1048576,2,FALSE),"")</f>
        <v/>
      </c>
      <c r="I1001" s="134" t="str">
        <f>IFERROR(VLOOKUP(Tabla1[[#This Row],[Código_Actividad]],[1]!Tabla2[[Código]:[Total de Acciones ]],15,FALSE),"")</f>
        <v/>
      </c>
      <c r="J1001" s="131"/>
      <c r="K1001" s="131" t="str">
        <f>IFERROR(VLOOKUP($J1001,[9]LSIns!$B$5:$C$45,2,FALSE),"")</f>
        <v/>
      </c>
      <c r="L1001" s="133"/>
      <c r="M1001" s="135" t="str">
        <f>IFERROR(VLOOKUP($L1001,[6]Insumos!$C$2:$F$517,2,FALSE),"")</f>
        <v/>
      </c>
      <c r="N1001" s="142"/>
      <c r="O1001" s="137" t="str">
        <f>IFERROR(VLOOKUP($L1001,[6]Insumos!$C$2:$F$517,3,FALSE),"")</f>
        <v/>
      </c>
      <c r="P1001" s="138" t="e">
        <f>+Tabla1[[#This Row],[Precio Unitario]]*Tabla1[[#This Row],[Cantidad de Insumos]]</f>
        <v>#VALUE!</v>
      </c>
      <c r="Q1001" s="137" t="str">
        <f>IFERROR(VLOOKUP($L1001,[6]Insumos!$C$2:$F$517,4,FALSE),"")</f>
        <v/>
      </c>
      <c r="R1001" s="135"/>
    </row>
    <row r="1002" spans="2:18" x14ac:dyDescent="0.25">
      <c r="B1002" s="131" t="str">
        <f>IF(Tabla1[[#This Row],[Código_Actividad]]="","",CONCATENATE(Tabla1[[#This Row],[POA]],".",Tabla1[[#This Row],[SRS]],".",Tabla1[[#This Row],[AREA]],".",Tabla1[[#This Row],[TIPO]]))</f>
        <v/>
      </c>
      <c r="C1002" s="131" t="str">
        <f>IF(Tabla1[[#This Row],[Código_Actividad]]="","",'[1]Formulario PPGR1'!#REF!)</f>
        <v/>
      </c>
      <c r="D1002" s="131" t="str">
        <f>IF(Tabla1[[#This Row],[Código_Actividad]]="","",'[1]Formulario PPGR1'!#REF!)</f>
        <v/>
      </c>
      <c r="E1002" s="131" t="str">
        <f>IF(Tabla1[[#This Row],[Código_Actividad]]="","",'[1]Formulario PPGR1'!#REF!)</f>
        <v/>
      </c>
      <c r="F1002" s="131" t="str">
        <f>IF(Tabla1[[#This Row],[Código_Actividad]]="","",'[1]Formulario PPGR1'!#REF!)</f>
        <v/>
      </c>
      <c r="G1002" s="132"/>
      <c r="H1002" s="133" t="str">
        <f>IFERROR(VLOOKUP(Tabla1[[#This Row],[Código_Actividad]],'[1]Formulario PPGR2'!$H$8:$I$1048576,2,FALSE),"")</f>
        <v/>
      </c>
      <c r="I1002" s="134" t="str">
        <f>IFERROR(VLOOKUP(Tabla1[[#This Row],[Código_Actividad]],[1]!Tabla2[[Código]:[Total de Acciones ]],15,FALSE),"")</f>
        <v/>
      </c>
      <c r="J1002" s="131"/>
      <c r="K1002" s="131" t="str">
        <f>IFERROR(VLOOKUP($J1002,[9]LSIns!$B$5:$C$45,2,FALSE),"")</f>
        <v/>
      </c>
      <c r="L1002" s="133"/>
      <c r="M1002" s="135" t="str">
        <f>IFERROR(VLOOKUP($L1002,[6]Insumos!$C$2:$F$517,2,FALSE),"")</f>
        <v/>
      </c>
      <c r="N1002" s="142"/>
      <c r="O1002" s="137" t="str">
        <f>IFERROR(VLOOKUP($L1002,[6]Insumos!$C$2:$F$517,3,FALSE),"")</f>
        <v/>
      </c>
      <c r="P1002" s="138" t="e">
        <f>+Tabla1[[#This Row],[Precio Unitario]]*Tabla1[[#This Row],[Cantidad de Insumos]]</f>
        <v>#VALUE!</v>
      </c>
      <c r="Q1002" s="137" t="str">
        <f>IFERROR(VLOOKUP($L1002,[6]Insumos!$C$2:$F$517,4,FALSE),"")</f>
        <v/>
      </c>
      <c r="R1002" s="135"/>
    </row>
    <row r="1003" spans="2:18" x14ac:dyDescent="0.25">
      <c r="B1003" s="131" t="str">
        <f>IF(Tabla1[[#This Row],[Código_Actividad]]="","",CONCATENATE(Tabla1[[#This Row],[POA]],".",Tabla1[[#This Row],[SRS]],".",Tabla1[[#This Row],[AREA]],".",Tabla1[[#This Row],[TIPO]]))</f>
        <v/>
      </c>
      <c r="C1003" s="131" t="str">
        <f>IF(Tabla1[[#This Row],[Código_Actividad]]="","",'[1]Formulario PPGR1'!#REF!)</f>
        <v/>
      </c>
      <c r="D1003" s="131" t="str">
        <f>IF(Tabla1[[#This Row],[Código_Actividad]]="","",'[1]Formulario PPGR1'!#REF!)</f>
        <v/>
      </c>
      <c r="E1003" s="131" t="str">
        <f>IF(Tabla1[[#This Row],[Código_Actividad]]="","",'[1]Formulario PPGR1'!#REF!)</f>
        <v/>
      </c>
      <c r="F1003" s="131" t="str">
        <f>IF(Tabla1[[#This Row],[Código_Actividad]]="","",'[1]Formulario PPGR1'!#REF!)</f>
        <v/>
      </c>
      <c r="G1003" s="132"/>
      <c r="H1003" s="133" t="str">
        <f>IFERROR(VLOOKUP(Tabla1[[#This Row],[Código_Actividad]],'[1]Formulario PPGR2'!$H$8:$I$1048576,2,FALSE),"")</f>
        <v/>
      </c>
      <c r="I1003" s="134" t="str">
        <f>IFERROR(VLOOKUP(Tabla1[[#This Row],[Código_Actividad]],[1]!Tabla2[[Código]:[Total de Acciones ]],15,FALSE),"")</f>
        <v/>
      </c>
      <c r="J1003" s="131"/>
      <c r="K1003" s="131" t="str">
        <f>IFERROR(VLOOKUP($J1003,[9]LSIns!$B$5:$C$45,2,FALSE),"")</f>
        <v/>
      </c>
      <c r="L1003" s="133"/>
      <c r="M1003" s="135" t="str">
        <f>IFERROR(VLOOKUP($L1003,[6]Insumos!$C$2:$F$517,2,FALSE),"")</f>
        <v/>
      </c>
      <c r="N1003" s="142"/>
      <c r="O1003" s="137" t="str">
        <f>IFERROR(VLOOKUP($L1003,[6]Insumos!$C$2:$F$517,3,FALSE),"")</f>
        <v/>
      </c>
      <c r="P1003" s="138" t="e">
        <f>+Tabla1[[#This Row],[Precio Unitario]]*Tabla1[[#This Row],[Cantidad de Insumos]]</f>
        <v>#VALUE!</v>
      </c>
      <c r="Q1003" s="137" t="str">
        <f>IFERROR(VLOOKUP($L1003,[6]Insumos!$C$2:$F$517,4,FALSE),"")</f>
        <v/>
      </c>
      <c r="R1003" s="135"/>
    </row>
    <row r="1004" spans="2:18" x14ac:dyDescent="0.25">
      <c r="B1004" s="131" t="str">
        <f>IF(Tabla1[[#This Row],[Código_Actividad]]="","",CONCATENATE(Tabla1[[#This Row],[POA]],".",Tabla1[[#This Row],[SRS]],".",Tabla1[[#This Row],[AREA]],".",Tabla1[[#This Row],[TIPO]]))</f>
        <v/>
      </c>
      <c r="C1004" s="131" t="str">
        <f>IF(Tabla1[[#This Row],[Código_Actividad]]="","",'[1]Formulario PPGR1'!#REF!)</f>
        <v/>
      </c>
      <c r="D1004" s="131" t="str">
        <f>IF(Tabla1[[#This Row],[Código_Actividad]]="","",'[1]Formulario PPGR1'!#REF!)</f>
        <v/>
      </c>
      <c r="E1004" s="131" t="str">
        <f>IF(Tabla1[[#This Row],[Código_Actividad]]="","",'[1]Formulario PPGR1'!#REF!)</f>
        <v/>
      </c>
      <c r="F1004" s="131" t="str">
        <f>IF(Tabla1[[#This Row],[Código_Actividad]]="","",'[1]Formulario PPGR1'!#REF!)</f>
        <v/>
      </c>
      <c r="G1004" s="132"/>
      <c r="H1004" s="133" t="str">
        <f>IFERROR(VLOOKUP(Tabla1[[#This Row],[Código_Actividad]],'[1]Formulario PPGR2'!$H$8:$I$1048576,2,FALSE),"")</f>
        <v/>
      </c>
      <c r="I1004" s="134" t="str">
        <f>IFERROR(VLOOKUP(Tabla1[[#This Row],[Código_Actividad]],[1]!Tabla2[[Código]:[Total de Acciones ]],15,FALSE),"")</f>
        <v/>
      </c>
      <c r="J1004" s="131"/>
      <c r="K1004" s="131" t="str">
        <f>IFERROR(VLOOKUP($J1004,[9]LSIns!$B$5:$C$45,2,FALSE),"")</f>
        <v/>
      </c>
      <c r="L1004" s="133"/>
      <c r="M1004" s="135" t="str">
        <f>IFERROR(VLOOKUP($L1004,[6]Insumos!$C$2:$F$517,2,FALSE),"")</f>
        <v/>
      </c>
      <c r="N1004" s="142"/>
      <c r="O1004" s="137" t="str">
        <f>IFERROR(VLOOKUP($L1004,[6]Insumos!$C$2:$F$517,3,FALSE),"")</f>
        <v/>
      </c>
      <c r="P1004" s="138" t="e">
        <f>+Tabla1[[#This Row],[Precio Unitario]]*Tabla1[[#This Row],[Cantidad de Insumos]]</f>
        <v>#VALUE!</v>
      </c>
      <c r="Q1004" s="137" t="str">
        <f>IFERROR(VLOOKUP($L1004,[6]Insumos!$C$2:$F$517,4,FALSE),"")</f>
        <v/>
      </c>
      <c r="R1004" s="135"/>
    </row>
    <row r="1005" spans="2:18" x14ac:dyDescent="0.25">
      <c r="B1005" s="131" t="str">
        <f>IF(Tabla1[[#This Row],[Código_Actividad]]="","",CONCATENATE(Tabla1[[#This Row],[POA]],".",Tabla1[[#This Row],[SRS]],".",Tabla1[[#This Row],[AREA]],".",Tabla1[[#This Row],[TIPO]]))</f>
        <v/>
      </c>
      <c r="C1005" s="131" t="str">
        <f>IF(Tabla1[[#This Row],[Código_Actividad]]="","",'[1]Formulario PPGR1'!#REF!)</f>
        <v/>
      </c>
      <c r="D1005" s="131" t="str">
        <f>IF(Tabla1[[#This Row],[Código_Actividad]]="","",'[1]Formulario PPGR1'!#REF!)</f>
        <v/>
      </c>
      <c r="E1005" s="131" t="str">
        <f>IF(Tabla1[[#This Row],[Código_Actividad]]="","",'[1]Formulario PPGR1'!#REF!)</f>
        <v/>
      </c>
      <c r="F1005" s="131" t="str">
        <f>IF(Tabla1[[#This Row],[Código_Actividad]]="","",'[1]Formulario PPGR1'!#REF!)</f>
        <v/>
      </c>
      <c r="G1005" s="132"/>
      <c r="H1005" s="133" t="str">
        <f>IFERROR(VLOOKUP(Tabla1[[#This Row],[Código_Actividad]],'[1]Formulario PPGR2'!$H$8:$I$1048576,2,FALSE),"")</f>
        <v/>
      </c>
      <c r="I1005" s="134" t="str">
        <f>IFERROR(VLOOKUP(Tabla1[[#This Row],[Código_Actividad]],[1]!Tabla2[[Código]:[Total de Acciones ]],15,FALSE),"")</f>
        <v/>
      </c>
      <c r="J1005" s="131"/>
      <c r="K1005" s="131" t="str">
        <f>IFERROR(VLOOKUP($J1005,[9]LSIns!$B$5:$C$45,2,FALSE),"")</f>
        <v/>
      </c>
      <c r="L1005" s="133"/>
      <c r="M1005" s="135" t="str">
        <f>IFERROR(VLOOKUP($L1005,[6]Insumos!$C$2:$F$517,2,FALSE),"")</f>
        <v/>
      </c>
      <c r="N1005" s="142"/>
      <c r="O1005" s="137" t="str">
        <f>IFERROR(VLOOKUP($L1005,[6]Insumos!$C$2:$F$517,3,FALSE),"")</f>
        <v/>
      </c>
      <c r="P1005" s="138" t="e">
        <f>+Tabla1[[#This Row],[Precio Unitario]]*Tabla1[[#This Row],[Cantidad de Insumos]]</f>
        <v>#VALUE!</v>
      </c>
      <c r="Q1005" s="137" t="str">
        <f>IFERROR(VLOOKUP($L1005,[6]Insumos!$C$2:$F$517,4,FALSE),"")</f>
        <v/>
      </c>
      <c r="R1005" s="135"/>
    </row>
    <row r="1006" spans="2:18" x14ac:dyDescent="0.25">
      <c r="B1006" s="131" t="str">
        <f>IF(Tabla1[[#This Row],[Código_Actividad]]="","",CONCATENATE(Tabla1[[#This Row],[POA]],".",Tabla1[[#This Row],[SRS]],".",Tabla1[[#This Row],[AREA]],".",Tabla1[[#This Row],[TIPO]]))</f>
        <v/>
      </c>
      <c r="C1006" s="131" t="str">
        <f>IF(Tabla1[[#This Row],[Código_Actividad]]="","",'[1]Formulario PPGR1'!#REF!)</f>
        <v/>
      </c>
      <c r="D1006" s="131" t="str">
        <f>IF(Tabla1[[#This Row],[Código_Actividad]]="","",'[1]Formulario PPGR1'!#REF!)</f>
        <v/>
      </c>
      <c r="E1006" s="131" t="str">
        <f>IF(Tabla1[[#This Row],[Código_Actividad]]="","",'[1]Formulario PPGR1'!#REF!)</f>
        <v/>
      </c>
      <c r="F1006" s="131" t="str">
        <f>IF(Tabla1[[#This Row],[Código_Actividad]]="","",'[1]Formulario PPGR1'!#REF!)</f>
        <v/>
      </c>
      <c r="G1006" s="132"/>
      <c r="H1006" s="133" t="str">
        <f>IFERROR(VLOOKUP(Tabla1[[#This Row],[Código_Actividad]],'[1]Formulario PPGR2'!$H$8:$I$1048576,2,FALSE),"")</f>
        <v/>
      </c>
      <c r="I1006" s="134" t="str">
        <f>IFERROR(VLOOKUP(Tabla1[[#This Row],[Código_Actividad]],[1]!Tabla2[[Código]:[Total de Acciones ]],15,FALSE),"")</f>
        <v/>
      </c>
      <c r="J1006" s="131"/>
      <c r="K1006" s="131" t="str">
        <f>IFERROR(VLOOKUP($J1006,[9]LSIns!$B$5:$C$45,2,FALSE),"")</f>
        <v/>
      </c>
      <c r="L1006" s="133"/>
      <c r="M1006" s="135" t="str">
        <f>IFERROR(VLOOKUP($L1006,[6]Insumos!$C$2:$F$517,2,FALSE),"")</f>
        <v/>
      </c>
      <c r="N1006" s="142"/>
      <c r="O1006" s="137" t="str">
        <f>IFERROR(VLOOKUP($L1006,[6]Insumos!$C$2:$F$517,3,FALSE),"")</f>
        <v/>
      </c>
      <c r="P1006" s="138" t="e">
        <f>+Tabla1[[#This Row],[Precio Unitario]]*Tabla1[[#This Row],[Cantidad de Insumos]]</f>
        <v>#VALUE!</v>
      </c>
      <c r="Q1006" s="137" t="str">
        <f>IFERROR(VLOOKUP($L1006,[6]Insumos!$C$2:$F$517,4,FALSE),"")</f>
        <v/>
      </c>
      <c r="R1006" s="135"/>
    </row>
    <row r="1007" spans="2:18" x14ac:dyDescent="0.25">
      <c r="B1007" s="131" t="str">
        <f>IF(Tabla1[[#This Row],[Código_Actividad]]="","",CONCATENATE(Tabla1[[#This Row],[POA]],".",Tabla1[[#This Row],[SRS]],".",Tabla1[[#This Row],[AREA]],".",Tabla1[[#This Row],[TIPO]]))</f>
        <v/>
      </c>
      <c r="C1007" s="131" t="str">
        <f>IF(Tabla1[[#This Row],[Código_Actividad]]="","",'[1]Formulario PPGR1'!#REF!)</f>
        <v/>
      </c>
      <c r="D1007" s="131" t="str">
        <f>IF(Tabla1[[#This Row],[Código_Actividad]]="","",'[1]Formulario PPGR1'!#REF!)</f>
        <v/>
      </c>
      <c r="E1007" s="131" t="str">
        <f>IF(Tabla1[[#This Row],[Código_Actividad]]="","",'[1]Formulario PPGR1'!#REF!)</f>
        <v/>
      </c>
      <c r="F1007" s="131" t="str">
        <f>IF(Tabla1[[#This Row],[Código_Actividad]]="","",'[1]Formulario PPGR1'!#REF!)</f>
        <v/>
      </c>
      <c r="G1007" s="132"/>
      <c r="H1007" s="133" t="str">
        <f>IFERROR(VLOOKUP(Tabla1[[#This Row],[Código_Actividad]],'[1]Formulario PPGR2'!$H$8:$I$1048576,2,FALSE),"")</f>
        <v/>
      </c>
      <c r="I1007" s="134" t="str">
        <f>IFERROR(VLOOKUP(Tabla1[[#This Row],[Código_Actividad]],[1]!Tabla2[[Código]:[Total de Acciones ]],15,FALSE),"")</f>
        <v/>
      </c>
      <c r="J1007" s="131"/>
      <c r="K1007" s="131" t="str">
        <f>IFERROR(VLOOKUP($J1007,[9]LSIns!$B$5:$C$45,2,FALSE),"")</f>
        <v/>
      </c>
      <c r="L1007" s="133"/>
      <c r="M1007" s="135" t="str">
        <f>IFERROR(VLOOKUP($L1007,[6]Insumos!$C$2:$F$517,2,FALSE),"")</f>
        <v/>
      </c>
      <c r="N1007" s="142"/>
      <c r="O1007" s="137" t="str">
        <f>IFERROR(VLOOKUP($L1007,[6]Insumos!$C$2:$F$517,3,FALSE),"")</f>
        <v/>
      </c>
      <c r="P1007" s="138" t="e">
        <f>+Tabla1[[#This Row],[Precio Unitario]]*Tabla1[[#This Row],[Cantidad de Insumos]]</f>
        <v>#VALUE!</v>
      </c>
      <c r="Q1007" s="137" t="str">
        <f>IFERROR(VLOOKUP($L1007,[6]Insumos!$C$2:$F$517,4,FALSE),"")</f>
        <v/>
      </c>
      <c r="R1007" s="135"/>
    </row>
    <row r="1008" spans="2:18" x14ac:dyDescent="0.25">
      <c r="B1008" s="131" t="str">
        <f>IF(Tabla1[[#This Row],[Código_Actividad]]="","",CONCATENATE(Tabla1[[#This Row],[POA]],".",Tabla1[[#This Row],[SRS]],".",Tabla1[[#This Row],[AREA]],".",Tabla1[[#This Row],[TIPO]]))</f>
        <v/>
      </c>
      <c r="C1008" s="131" t="str">
        <f>IF(Tabla1[[#This Row],[Código_Actividad]]="","",'[1]Formulario PPGR1'!#REF!)</f>
        <v/>
      </c>
      <c r="D1008" s="131" t="str">
        <f>IF(Tabla1[[#This Row],[Código_Actividad]]="","",'[1]Formulario PPGR1'!#REF!)</f>
        <v/>
      </c>
      <c r="E1008" s="131" t="str">
        <f>IF(Tabla1[[#This Row],[Código_Actividad]]="","",'[1]Formulario PPGR1'!#REF!)</f>
        <v/>
      </c>
      <c r="F1008" s="131" t="str">
        <f>IF(Tabla1[[#This Row],[Código_Actividad]]="","",'[1]Formulario PPGR1'!#REF!)</f>
        <v/>
      </c>
      <c r="G1008" s="132"/>
      <c r="H1008" s="133" t="str">
        <f>IFERROR(VLOOKUP(Tabla1[[#This Row],[Código_Actividad]],'[1]Formulario PPGR2'!$H$8:$I$1048576,2,FALSE),"")</f>
        <v/>
      </c>
      <c r="I1008" s="134" t="str">
        <f>IFERROR(VLOOKUP(Tabla1[[#This Row],[Código_Actividad]],[1]!Tabla2[[Código]:[Total de Acciones ]],15,FALSE),"")</f>
        <v/>
      </c>
      <c r="J1008" s="131"/>
      <c r="K1008" s="131" t="str">
        <f>IFERROR(VLOOKUP($J1008,[9]LSIns!$B$5:$C$45,2,FALSE),"")</f>
        <v/>
      </c>
      <c r="L1008" s="133"/>
      <c r="M1008" s="135" t="str">
        <f>IFERROR(VLOOKUP($L1008,[6]Insumos!$C$2:$F$517,2,FALSE),"")</f>
        <v/>
      </c>
      <c r="N1008" s="142"/>
      <c r="O1008" s="137" t="str">
        <f>IFERROR(VLOOKUP($L1008,[6]Insumos!$C$2:$F$517,3,FALSE),"")</f>
        <v/>
      </c>
      <c r="P1008" s="138" t="e">
        <f>+Tabla1[[#This Row],[Precio Unitario]]*Tabla1[[#This Row],[Cantidad de Insumos]]</f>
        <v>#VALUE!</v>
      </c>
      <c r="Q1008" s="137" t="str">
        <f>IFERROR(VLOOKUP($L1008,[6]Insumos!$C$2:$F$517,4,FALSE),"")</f>
        <v/>
      </c>
      <c r="R1008" s="135"/>
    </row>
    <row r="1009" spans="2:18" x14ac:dyDescent="0.25">
      <c r="B1009" s="131" t="str">
        <f>IF(Tabla1[[#This Row],[Código_Actividad]]="","",CONCATENATE(Tabla1[[#This Row],[POA]],".",Tabla1[[#This Row],[SRS]],".",Tabla1[[#This Row],[AREA]],".",Tabla1[[#This Row],[TIPO]]))</f>
        <v/>
      </c>
      <c r="C1009" s="131" t="str">
        <f>IF(Tabla1[[#This Row],[Código_Actividad]]="","",'[1]Formulario PPGR1'!#REF!)</f>
        <v/>
      </c>
      <c r="D1009" s="131" t="str">
        <f>IF(Tabla1[[#This Row],[Código_Actividad]]="","",'[1]Formulario PPGR1'!#REF!)</f>
        <v/>
      </c>
      <c r="E1009" s="131" t="str">
        <f>IF(Tabla1[[#This Row],[Código_Actividad]]="","",'[1]Formulario PPGR1'!#REF!)</f>
        <v/>
      </c>
      <c r="F1009" s="131" t="str">
        <f>IF(Tabla1[[#This Row],[Código_Actividad]]="","",'[1]Formulario PPGR1'!#REF!)</f>
        <v/>
      </c>
      <c r="G1009" s="132"/>
      <c r="H1009" s="133" t="str">
        <f>IFERROR(VLOOKUP(Tabla1[[#This Row],[Código_Actividad]],'[1]Formulario PPGR2'!$H$8:$I$1048576,2,FALSE),"")</f>
        <v/>
      </c>
      <c r="I1009" s="134" t="str">
        <f>IFERROR(VLOOKUP(Tabla1[[#This Row],[Código_Actividad]],[1]!Tabla2[[Código]:[Total de Acciones ]],15,FALSE),"")</f>
        <v/>
      </c>
      <c r="J1009" s="131"/>
      <c r="K1009" s="131" t="str">
        <f>IFERROR(VLOOKUP($J1009,[9]LSIns!$B$5:$C$45,2,FALSE),"")</f>
        <v/>
      </c>
      <c r="L1009" s="133"/>
      <c r="M1009" s="135" t="str">
        <f>IFERROR(VLOOKUP($L1009,[6]Insumos!$C$2:$F$517,2,FALSE),"")</f>
        <v/>
      </c>
      <c r="N1009" s="142"/>
      <c r="O1009" s="137" t="str">
        <f>IFERROR(VLOOKUP($L1009,[6]Insumos!$C$2:$F$517,3,FALSE),"")</f>
        <v/>
      </c>
      <c r="P1009" s="138" t="e">
        <f>+Tabla1[[#This Row],[Precio Unitario]]*Tabla1[[#This Row],[Cantidad de Insumos]]</f>
        <v>#VALUE!</v>
      </c>
      <c r="Q1009" s="137" t="str">
        <f>IFERROR(VLOOKUP($L1009,[6]Insumos!$C$2:$F$517,4,FALSE),"")</f>
        <v/>
      </c>
      <c r="R1009" s="135"/>
    </row>
    <row r="1010" spans="2:18" x14ac:dyDescent="0.25">
      <c r="B1010" s="131" t="str">
        <f>IF(Tabla1[[#This Row],[Código_Actividad]]="","",CONCATENATE(Tabla1[[#This Row],[POA]],".",Tabla1[[#This Row],[SRS]],".",Tabla1[[#This Row],[AREA]],".",Tabla1[[#This Row],[TIPO]]))</f>
        <v/>
      </c>
      <c r="C1010" s="131" t="str">
        <f>IF(Tabla1[[#This Row],[Código_Actividad]]="","",'[1]Formulario PPGR1'!#REF!)</f>
        <v/>
      </c>
      <c r="D1010" s="131" t="str">
        <f>IF(Tabla1[[#This Row],[Código_Actividad]]="","",'[1]Formulario PPGR1'!#REF!)</f>
        <v/>
      </c>
      <c r="E1010" s="131" t="str">
        <f>IF(Tabla1[[#This Row],[Código_Actividad]]="","",'[1]Formulario PPGR1'!#REF!)</f>
        <v/>
      </c>
      <c r="F1010" s="131" t="str">
        <f>IF(Tabla1[[#This Row],[Código_Actividad]]="","",'[1]Formulario PPGR1'!#REF!)</f>
        <v/>
      </c>
      <c r="G1010" s="132"/>
      <c r="H1010" s="133" t="str">
        <f>IFERROR(VLOOKUP(Tabla1[[#This Row],[Código_Actividad]],'[1]Formulario PPGR2'!$H$8:$I$1048576,2,FALSE),"")</f>
        <v/>
      </c>
      <c r="I1010" s="134" t="str">
        <f>IFERROR(VLOOKUP(Tabla1[[#This Row],[Código_Actividad]],[1]!Tabla2[[Código]:[Total de Acciones ]],15,FALSE),"")</f>
        <v/>
      </c>
      <c r="J1010" s="131"/>
      <c r="K1010" s="131" t="str">
        <f>IFERROR(VLOOKUP($J1010,[9]LSIns!$B$5:$C$45,2,FALSE),"")</f>
        <v/>
      </c>
      <c r="L1010" s="133"/>
      <c r="M1010" s="135" t="str">
        <f>IFERROR(VLOOKUP($L1010,[6]Insumos!$C$2:$F$517,2,FALSE),"")</f>
        <v/>
      </c>
      <c r="N1010" s="142"/>
      <c r="O1010" s="137" t="str">
        <f>IFERROR(VLOOKUP($L1010,[6]Insumos!$C$2:$F$517,3,FALSE),"")</f>
        <v/>
      </c>
      <c r="P1010" s="138" t="e">
        <f>+Tabla1[[#This Row],[Precio Unitario]]*Tabla1[[#This Row],[Cantidad de Insumos]]</f>
        <v>#VALUE!</v>
      </c>
      <c r="Q1010" s="137" t="str">
        <f>IFERROR(VLOOKUP($L1010,[6]Insumos!$C$2:$F$517,4,FALSE),"")</f>
        <v/>
      </c>
      <c r="R1010" s="135"/>
    </row>
    <row r="1011" spans="2:18" x14ac:dyDescent="0.25">
      <c r="B1011" s="131" t="str">
        <f>IF(Tabla1[[#This Row],[Código_Actividad]]="","",CONCATENATE(Tabla1[[#This Row],[POA]],".",Tabla1[[#This Row],[SRS]],".",Tabla1[[#This Row],[AREA]],".",Tabla1[[#This Row],[TIPO]]))</f>
        <v/>
      </c>
      <c r="C1011" s="131" t="str">
        <f>IF(Tabla1[[#This Row],[Código_Actividad]]="","",'[1]Formulario PPGR1'!#REF!)</f>
        <v/>
      </c>
      <c r="D1011" s="131" t="str">
        <f>IF(Tabla1[[#This Row],[Código_Actividad]]="","",'[1]Formulario PPGR1'!#REF!)</f>
        <v/>
      </c>
      <c r="E1011" s="131" t="str">
        <f>IF(Tabla1[[#This Row],[Código_Actividad]]="","",'[1]Formulario PPGR1'!#REF!)</f>
        <v/>
      </c>
      <c r="F1011" s="131" t="str">
        <f>IF(Tabla1[[#This Row],[Código_Actividad]]="","",'[1]Formulario PPGR1'!#REF!)</f>
        <v/>
      </c>
      <c r="G1011" s="132"/>
      <c r="H1011" s="133" t="str">
        <f>IFERROR(VLOOKUP(Tabla1[[#This Row],[Código_Actividad]],'[1]Formulario PPGR2'!$H$8:$I$1048576,2,FALSE),"")</f>
        <v/>
      </c>
      <c r="I1011" s="134" t="str">
        <f>IFERROR(VLOOKUP(Tabla1[[#This Row],[Código_Actividad]],[1]!Tabla2[[Código]:[Total de Acciones ]],15,FALSE),"")</f>
        <v/>
      </c>
      <c r="J1011" s="131"/>
      <c r="K1011" s="131" t="str">
        <f>IFERROR(VLOOKUP($J1011,[9]LSIns!$B$5:$C$45,2,FALSE),"")</f>
        <v/>
      </c>
      <c r="L1011" s="133"/>
      <c r="M1011" s="135" t="str">
        <f>IFERROR(VLOOKUP($L1011,[6]Insumos!$C$2:$F$517,2,FALSE),"")</f>
        <v/>
      </c>
      <c r="N1011" s="142"/>
      <c r="O1011" s="137" t="str">
        <f>IFERROR(VLOOKUP($L1011,[6]Insumos!$C$2:$F$517,3,FALSE),"")</f>
        <v/>
      </c>
      <c r="P1011" s="138" t="e">
        <f>+Tabla1[[#This Row],[Precio Unitario]]*Tabla1[[#This Row],[Cantidad de Insumos]]</f>
        <v>#VALUE!</v>
      </c>
      <c r="Q1011" s="137" t="str">
        <f>IFERROR(VLOOKUP($L1011,[6]Insumos!$C$2:$F$517,4,FALSE),"")</f>
        <v/>
      </c>
      <c r="R1011" s="135"/>
    </row>
    <row r="1012" spans="2:18" x14ac:dyDescent="0.25">
      <c r="B1012" s="131" t="str">
        <f>IF(Tabla1[[#This Row],[Código_Actividad]]="","",CONCATENATE(Tabla1[[#This Row],[POA]],".",Tabla1[[#This Row],[SRS]],".",Tabla1[[#This Row],[AREA]],".",Tabla1[[#This Row],[TIPO]]))</f>
        <v/>
      </c>
      <c r="C1012" s="131" t="str">
        <f>IF(Tabla1[[#This Row],[Código_Actividad]]="","",'[1]Formulario PPGR1'!#REF!)</f>
        <v/>
      </c>
      <c r="D1012" s="131" t="str">
        <f>IF(Tabla1[[#This Row],[Código_Actividad]]="","",'[1]Formulario PPGR1'!#REF!)</f>
        <v/>
      </c>
      <c r="E1012" s="131" t="str">
        <f>IF(Tabla1[[#This Row],[Código_Actividad]]="","",'[1]Formulario PPGR1'!#REF!)</f>
        <v/>
      </c>
      <c r="F1012" s="131" t="str">
        <f>IF(Tabla1[[#This Row],[Código_Actividad]]="","",'[1]Formulario PPGR1'!#REF!)</f>
        <v/>
      </c>
      <c r="G1012" s="132"/>
      <c r="H1012" s="133" t="str">
        <f>IFERROR(VLOOKUP(Tabla1[[#This Row],[Código_Actividad]],'[1]Formulario PPGR2'!$H$8:$I$1048576,2,FALSE),"")</f>
        <v/>
      </c>
      <c r="I1012" s="134" t="str">
        <f>IFERROR(VLOOKUP(Tabla1[[#This Row],[Código_Actividad]],[1]!Tabla2[[Código]:[Total de Acciones ]],15,FALSE),"")</f>
        <v/>
      </c>
      <c r="J1012" s="131"/>
      <c r="K1012" s="131" t="str">
        <f>IFERROR(VLOOKUP($J1012,[9]LSIns!$B$5:$C$45,2,FALSE),"")</f>
        <v/>
      </c>
      <c r="L1012" s="133"/>
      <c r="M1012" s="135" t="str">
        <f>IFERROR(VLOOKUP($L1012,[6]Insumos!$C$2:$F$517,2,FALSE),"")</f>
        <v/>
      </c>
      <c r="N1012" s="142"/>
      <c r="O1012" s="137" t="str">
        <f>IFERROR(VLOOKUP($L1012,[6]Insumos!$C$2:$F$517,3,FALSE),"")</f>
        <v/>
      </c>
      <c r="P1012" s="138" t="e">
        <f>+Tabla1[[#This Row],[Precio Unitario]]*Tabla1[[#This Row],[Cantidad de Insumos]]</f>
        <v>#VALUE!</v>
      </c>
      <c r="Q1012" s="137" t="str">
        <f>IFERROR(VLOOKUP($L1012,[6]Insumos!$C$2:$F$517,4,FALSE),"")</f>
        <v/>
      </c>
      <c r="R1012" s="135"/>
    </row>
    <row r="1013" spans="2:18" x14ac:dyDescent="0.25">
      <c r="B1013" s="131" t="str">
        <f>IF(Tabla1[[#This Row],[Código_Actividad]]="","",CONCATENATE(Tabla1[[#This Row],[POA]],".",Tabla1[[#This Row],[SRS]],".",Tabla1[[#This Row],[AREA]],".",Tabla1[[#This Row],[TIPO]]))</f>
        <v/>
      </c>
      <c r="C1013" s="131" t="str">
        <f>IF(Tabla1[[#This Row],[Código_Actividad]]="","",'[1]Formulario PPGR1'!#REF!)</f>
        <v/>
      </c>
      <c r="D1013" s="131" t="str">
        <f>IF(Tabla1[[#This Row],[Código_Actividad]]="","",'[1]Formulario PPGR1'!#REF!)</f>
        <v/>
      </c>
      <c r="E1013" s="131" t="str">
        <f>IF(Tabla1[[#This Row],[Código_Actividad]]="","",'[1]Formulario PPGR1'!#REF!)</f>
        <v/>
      </c>
      <c r="F1013" s="131" t="str">
        <f>IF(Tabla1[[#This Row],[Código_Actividad]]="","",'[1]Formulario PPGR1'!#REF!)</f>
        <v/>
      </c>
      <c r="G1013" s="132"/>
      <c r="H1013" s="133" t="str">
        <f>IFERROR(VLOOKUP(Tabla1[[#This Row],[Código_Actividad]],'[1]Formulario PPGR2'!$H$8:$I$1048576,2,FALSE),"")</f>
        <v/>
      </c>
      <c r="I1013" s="134" t="str">
        <f>IFERROR(VLOOKUP(Tabla1[[#This Row],[Código_Actividad]],[1]!Tabla2[[Código]:[Total de Acciones ]],15,FALSE),"")</f>
        <v/>
      </c>
      <c r="J1013" s="131"/>
      <c r="K1013" s="131" t="str">
        <f>IFERROR(VLOOKUP($J1013,[9]LSIns!$B$5:$C$45,2,FALSE),"")</f>
        <v/>
      </c>
      <c r="L1013" s="133"/>
      <c r="M1013" s="135" t="str">
        <f>IFERROR(VLOOKUP($L1013,[6]Insumos!$C$2:$F$517,2,FALSE),"")</f>
        <v/>
      </c>
      <c r="N1013" s="142"/>
      <c r="O1013" s="137" t="str">
        <f>IFERROR(VLOOKUP($L1013,[6]Insumos!$C$2:$F$517,3,FALSE),"")</f>
        <v/>
      </c>
      <c r="P1013" s="138" t="e">
        <f>+Tabla1[[#This Row],[Precio Unitario]]*Tabla1[[#This Row],[Cantidad de Insumos]]</f>
        <v>#VALUE!</v>
      </c>
      <c r="Q1013" s="137" t="str">
        <f>IFERROR(VLOOKUP($L1013,[6]Insumos!$C$2:$F$517,4,FALSE),"")</f>
        <v/>
      </c>
      <c r="R1013" s="135"/>
    </row>
    <row r="1014" spans="2:18" x14ac:dyDescent="0.25">
      <c r="B1014" s="131" t="str">
        <f>IF(Tabla1[[#This Row],[Código_Actividad]]="","",CONCATENATE(Tabla1[[#This Row],[POA]],".",Tabla1[[#This Row],[SRS]],".",Tabla1[[#This Row],[AREA]],".",Tabla1[[#This Row],[TIPO]]))</f>
        <v/>
      </c>
      <c r="C1014" s="131" t="str">
        <f>IF(Tabla1[[#This Row],[Código_Actividad]]="","",'[1]Formulario PPGR1'!#REF!)</f>
        <v/>
      </c>
      <c r="D1014" s="131" t="str">
        <f>IF(Tabla1[[#This Row],[Código_Actividad]]="","",'[1]Formulario PPGR1'!#REF!)</f>
        <v/>
      </c>
      <c r="E1014" s="131" t="str">
        <f>IF(Tabla1[[#This Row],[Código_Actividad]]="","",'[1]Formulario PPGR1'!#REF!)</f>
        <v/>
      </c>
      <c r="F1014" s="131" t="str">
        <f>IF(Tabla1[[#This Row],[Código_Actividad]]="","",'[1]Formulario PPGR1'!#REF!)</f>
        <v/>
      </c>
      <c r="G1014" s="132"/>
      <c r="H1014" s="133" t="str">
        <f>IFERROR(VLOOKUP(Tabla1[[#This Row],[Código_Actividad]],'[1]Formulario PPGR2'!$H$8:$I$1048576,2,FALSE),"")</f>
        <v/>
      </c>
      <c r="I1014" s="134" t="str">
        <f>IFERROR(VLOOKUP(Tabla1[[#This Row],[Código_Actividad]],[1]!Tabla2[[Código]:[Total de Acciones ]],15,FALSE),"")</f>
        <v/>
      </c>
      <c r="J1014" s="131"/>
      <c r="K1014" s="131" t="str">
        <f>IFERROR(VLOOKUP($J1014,[9]LSIns!$B$5:$C$45,2,FALSE),"")</f>
        <v/>
      </c>
      <c r="L1014" s="133"/>
      <c r="M1014" s="135" t="str">
        <f>IFERROR(VLOOKUP($L1014,[6]Insumos!$C$2:$F$517,2,FALSE),"")</f>
        <v/>
      </c>
      <c r="N1014" s="142"/>
      <c r="O1014" s="137" t="str">
        <f>IFERROR(VLOOKUP($L1014,[6]Insumos!$C$2:$F$517,3,FALSE),"")</f>
        <v/>
      </c>
      <c r="P1014" s="138" t="e">
        <f>+Tabla1[[#This Row],[Precio Unitario]]*Tabla1[[#This Row],[Cantidad de Insumos]]</f>
        <v>#VALUE!</v>
      </c>
      <c r="Q1014" s="137" t="str">
        <f>IFERROR(VLOOKUP($L1014,[6]Insumos!$C$2:$F$517,4,FALSE),"")</f>
        <v/>
      </c>
      <c r="R1014" s="135"/>
    </row>
    <row r="1015" spans="2:18" x14ac:dyDescent="0.25">
      <c r="B1015" s="131" t="str">
        <f>IF(Tabla1[[#This Row],[Código_Actividad]]="","",CONCATENATE(Tabla1[[#This Row],[POA]],".",Tabla1[[#This Row],[SRS]],".",Tabla1[[#This Row],[AREA]],".",Tabla1[[#This Row],[TIPO]]))</f>
        <v/>
      </c>
      <c r="C1015" s="131" t="str">
        <f>IF(Tabla1[[#This Row],[Código_Actividad]]="","",'[1]Formulario PPGR1'!#REF!)</f>
        <v/>
      </c>
      <c r="D1015" s="131" t="str">
        <f>IF(Tabla1[[#This Row],[Código_Actividad]]="","",'[1]Formulario PPGR1'!#REF!)</f>
        <v/>
      </c>
      <c r="E1015" s="131" t="str">
        <f>IF(Tabla1[[#This Row],[Código_Actividad]]="","",'[1]Formulario PPGR1'!#REF!)</f>
        <v/>
      </c>
      <c r="F1015" s="131" t="str">
        <f>IF(Tabla1[[#This Row],[Código_Actividad]]="","",'[1]Formulario PPGR1'!#REF!)</f>
        <v/>
      </c>
      <c r="G1015" s="132"/>
      <c r="H1015" s="133" t="str">
        <f>IFERROR(VLOOKUP(Tabla1[[#This Row],[Código_Actividad]],'[1]Formulario PPGR2'!$H$8:$I$1048576,2,FALSE),"")</f>
        <v/>
      </c>
      <c r="I1015" s="134" t="str">
        <f>IFERROR(VLOOKUP(Tabla1[[#This Row],[Código_Actividad]],[1]!Tabla2[[Código]:[Total de Acciones ]],15,FALSE),"")</f>
        <v/>
      </c>
      <c r="J1015" s="131"/>
      <c r="K1015" s="131" t="str">
        <f>IFERROR(VLOOKUP($J1015,[9]LSIns!$B$5:$C$45,2,FALSE),"")</f>
        <v/>
      </c>
      <c r="L1015" s="133"/>
      <c r="M1015" s="135" t="str">
        <f>IFERROR(VLOOKUP($L1015,[6]Insumos!$C$2:$F$517,2,FALSE),"")</f>
        <v/>
      </c>
      <c r="N1015" s="142"/>
      <c r="O1015" s="137" t="str">
        <f>IFERROR(VLOOKUP($L1015,[6]Insumos!$C$2:$F$517,3,FALSE),"")</f>
        <v/>
      </c>
      <c r="P1015" s="138" t="e">
        <f>+Tabla1[[#This Row],[Precio Unitario]]*Tabla1[[#This Row],[Cantidad de Insumos]]</f>
        <v>#VALUE!</v>
      </c>
      <c r="Q1015" s="137" t="str">
        <f>IFERROR(VLOOKUP($L1015,[6]Insumos!$C$2:$F$517,4,FALSE),"")</f>
        <v/>
      </c>
      <c r="R1015" s="135"/>
    </row>
    <row r="1016" spans="2:18" x14ac:dyDescent="0.25">
      <c r="B1016" s="131" t="str">
        <f>IF(Tabla1[[#This Row],[Código_Actividad]]="","",CONCATENATE(Tabla1[[#This Row],[POA]],".",Tabla1[[#This Row],[SRS]],".",Tabla1[[#This Row],[AREA]],".",Tabla1[[#This Row],[TIPO]]))</f>
        <v/>
      </c>
      <c r="C1016" s="131" t="str">
        <f>IF(Tabla1[[#This Row],[Código_Actividad]]="","",'[1]Formulario PPGR1'!#REF!)</f>
        <v/>
      </c>
      <c r="D1016" s="131" t="str">
        <f>IF(Tabla1[[#This Row],[Código_Actividad]]="","",'[1]Formulario PPGR1'!#REF!)</f>
        <v/>
      </c>
      <c r="E1016" s="131" t="str">
        <f>IF(Tabla1[[#This Row],[Código_Actividad]]="","",'[1]Formulario PPGR1'!#REF!)</f>
        <v/>
      </c>
      <c r="F1016" s="131" t="str">
        <f>IF(Tabla1[[#This Row],[Código_Actividad]]="","",'[1]Formulario PPGR1'!#REF!)</f>
        <v/>
      </c>
      <c r="G1016" s="132"/>
      <c r="H1016" s="133" t="str">
        <f>IFERROR(VLOOKUP(Tabla1[[#This Row],[Código_Actividad]],'[1]Formulario PPGR2'!$H$8:$I$1048576,2,FALSE),"")</f>
        <v/>
      </c>
      <c r="I1016" s="134" t="str">
        <f>IFERROR(VLOOKUP(Tabla1[[#This Row],[Código_Actividad]],[1]!Tabla2[[Código]:[Total de Acciones ]],15,FALSE),"")</f>
        <v/>
      </c>
      <c r="J1016" s="131"/>
      <c r="K1016" s="131" t="str">
        <f>IFERROR(VLOOKUP($J1016,[10]LSIns!$B$5:$C$45,2,FALSE),"")</f>
        <v/>
      </c>
      <c r="L1016" s="133"/>
      <c r="M1016" s="135" t="str">
        <f>IFERROR(VLOOKUP($L1016,[6]Insumos!$C$2:$F$517,2,FALSE),"")</f>
        <v/>
      </c>
      <c r="N1016" s="142"/>
      <c r="O1016" s="137" t="str">
        <f>IFERROR(VLOOKUP($L1016,[6]Insumos!$C$2:$F$517,3,FALSE),"")</f>
        <v/>
      </c>
      <c r="P1016" s="138" t="e">
        <f>+Tabla1[[#This Row],[Precio Unitario]]*Tabla1[[#This Row],[Cantidad de Insumos]]</f>
        <v>#VALUE!</v>
      </c>
      <c r="Q1016" s="137" t="str">
        <f>IFERROR(VLOOKUP($L1016,[6]Insumos!$C$2:$F$517,4,FALSE),"")</f>
        <v/>
      </c>
      <c r="R1016" s="135"/>
    </row>
    <row r="1017" spans="2:18" x14ac:dyDescent="0.25">
      <c r="B1017" s="131" t="str">
        <f>IF(Tabla1[[#This Row],[Código_Actividad]]="","",CONCATENATE(Tabla1[[#This Row],[POA]],".",Tabla1[[#This Row],[SRS]],".",Tabla1[[#This Row],[AREA]],".",Tabla1[[#This Row],[TIPO]]))</f>
        <v/>
      </c>
      <c r="C1017" s="131" t="str">
        <f>IF(Tabla1[[#This Row],[Código_Actividad]]="","",'[1]Formulario PPGR1'!#REF!)</f>
        <v/>
      </c>
      <c r="D1017" s="131" t="str">
        <f>IF(Tabla1[[#This Row],[Código_Actividad]]="","",'[1]Formulario PPGR1'!#REF!)</f>
        <v/>
      </c>
      <c r="E1017" s="131" t="str">
        <f>IF(Tabla1[[#This Row],[Código_Actividad]]="","",'[1]Formulario PPGR1'!#REF!)</f>
        <v/>
      </c>
      <c r="F1017" s="131" t="str">
        <f>IF(Tabla1[[#This Row],[Código_Actividad]]="","",'[1]Formulario PPGR1'!#REF!)</f>
        <v/>
      </c>
      <c r="G1017" s="132"/>
      <c r="H1017" s="133" t="str">
        <f>IFERROR(VLOOKUP(Tabla1[[#This Row],[Código_Actividad]],'[1]Formulario PPGR2'!$H$8:$I$1048576,2,FALSE),"")</f>
        <v/>
      </c>
      <c r="I1017" s="134" t="str">
        <f>IFERROR(VLOOKUP(Tabla1[[#This Row],[Código_Actividad]],[1]!Tabla2[[Código]:[Total de Acciones ]],15,FALSE),"")</f>
        <v/>
      </c>
      <c r="J1017" s="131"/>
      <c r="K1017" s="131" t="str">
        <f>IFERROR(VLOOKUP($J1017,[10]LSIns!$B$5:$C$45,2,FALSE),"")</f>
        <v/>
      </c>
      <c r="L1017" s="133"/>
      <c r="M1017" s="135" t="str">
        <f>IFERROR(VLOOKUP($L1017,[6]Insumos!$C$2:$F$517,2,FALSE),"")</f>
        <v/>
      </c>
      <c r="N1017" s="142"/>
      <c r="O1017" s="137" t="str">
        <f>IFERROR(VLOOKUP($L1017,[6]Insumos!$C$2:$F$517,3,FALSE),"")</f>
        <v/>
      </c>
      <c r="P1017" s="138" t="e">
        <f>+Tabla1[[#This Row],[Precio Unitario]]*Tabla1[[#This Row],[Cantidad de Insumos]]</f>
        <v>#VALUE!</v>
      </c>
      <c r="Q1017" s="137" t="str">
        <f>IFERROR(VLOOKUP($L1017,[6]Insumos!$C$2:$F$517,4,FALSE),"")</f>
        <v/>
      </c>
      <c r="R1017" s="135"/>
    </row>
    <row r="1018" spans="2:18" x14ac:dyDescent="0.25">
      <c r="B1018" s="131" t="str">
        <f>IF(Tabla1[[#This Row],[Código_Actividad]]="","",CONCATENATE(Tabla1[[#This Row],[POA]],".",Tabla1[[#This Row],[SRS]],".",Tabla1[[#This Row],[AREA]],".",Tabla1[[#This Row],[TIPO]]))</f>
        <v/>
      </c>
      <c r="C1018" s="131" t="str">
        <f>IF(Tabla1[[#This Row],[Código_Actividad]]="","",'[1]Formulario PPGR1'!#REF!)</f>
        <v/>
      </c>
      <c r="D1018" s="131" t="str">
        <f>IF(Tabla1[[#This Row],[Código_Actividad]]="","",'[1]Formulario PPGR1'!#REF!)</f>
        <v/>
      </c>
      <c r="E1018" s="131" t="str">
        <f>IF(Tabla1[[#This Row],[Código_Actividad]]="","",'[1]Formulario PPGR1'!#REF!)</f>
        <v/>
      </c>
      <c r="F1018" s="131" t="str">
        <f>IF(Tabla1[[#This Row],[Código_Actividad]]="","",'[1]Formulario PPGR1'!#REF!)</f>
        <v/>
      </c>
      <c r="G1018" s="132"/>
      <c r="H1018" s="133" t="str">
        <f>IFERROR(VLOOKUP(Tabla1[[#This Row],[Código_Actividad]],'[1]Formulario PPGR2'!$H$8:$I$1048576,2,FALSE),"")</f>
        <v/>
      </c>
      <c r="I1018" s="134" t="str">
        <f>IFERROR(VLOOKUP(Tabla1[[#This Row],[Código_Actividad]],[1]!Tabla2[[Código]:[Total de Acciones ]],15,FALSE),"")</f>
        <v/>
      </c>
      <c r="J1018" s="131"/>
      <c r="K1018" s="131" t="str">
        <f>IFERROR(VLOOKUP($J1018,[10]LSIns!$B$5:$C$45,2,FALSE),"")</f>
        <v/>
      </c>
      <c r="L1018" s="133"/>
      <c r="M1018" s="135" t="str">
        <f>IFERROR(VLOOKUP($L1018,[6]Insumos!$C$2:$F$517,2,FALSE),"")</f>
        <v/>
      </c>
      <c r="N1018" s="142"/>
      <c r="O1018" s="137" t="str">
        <f>IFERROR(VLOOKUP($L1018,[6]Insumos!$C$2:$F$517,3,FALSE),"")</f>
        <v/>
      </c>
      <c r="P1018" s="138" t="e">
        <f>+Tabla1[[#This Row],[Precio Unitario]]*Tabla1[[#This Row],[Cantidad de Insumos]]</f>
        <v>#VALUE!</v>
      </c>
      <c r="Q1018" s="137" t="str">
        <f>IFERROR(VLOOKUP($L1018,[6]Insumos!$C$2:$F$517,4,FALSE),"")</f>
        <v/>
      </c>
      <c r="R1018" s="135"/>
    </row>
    <row r="1019" spans="2:18" x14ac:dyDescent="0.25">
      <c r="B1019" s="131" t="str">
        <f>IF(Tabla1[[#This Row],[Código_Actividad]]="","",CONCATENATE(Tabla1[[#This Row],[POA]],".",Tabla1[[#This Row],[SRS]],".",Tabla1[[#This Row],[AREA]],".",Tabla1[[#This Row],[TIPO]]))</f>
        <v/>
      </c>
      <c r="C1019" s="131" t="str">
        <f>IF(Tabla1[[#This Row],[Código_Actividad]]="","",'[1]Formulario PPGR1'!#REF!)</f>
        <v/>
      </c>
      <c r="D1019" s="131" t="str">
        <f>IF(Tabla1[[#This Row],[Código_Actividad]]="","",'[1]Formulario PPGR1'!#REF!)</f>
        <v/>
      </c>
      <c r="E1019" s="131" t="str">
        <f>IF(Tabla1[[#This Row],[Código_Actividad]]="","",'[1]Formulario PPGR1'!#REF!)</f>
        <v/>
      </c>
      <c r="F1019" s="131" t="str">
        <f>IF(Tabla1[[#This Row],[Código_Actividad]]="","",'[1]Formulario PPGR1'!#REF!)</f>
        <v/>
      </c>
      <c r="G1019" s="132"/>
      <c r="H1019" s="133" t="str">
        <f>IFERROR(VLOOKUP(Tabla1[[#This Row],[Código_Actividad]],'[1]Formulario PPGR2'!$H$8:$I$1048576,2,FALSE),"")</f>
        <v/>
      </c>
      <c r="I1019" s="134" t="str">
        <f>IFERROR(VLOOKUP(Tabla1[[#This Row],[Código_Actividad]],[1]!Tabla2[[Código]:[Total de Acciones ]],15,FALSE),"")</f>
        <v/>
      </c>
      <c r="J1019" s="131"/>
      <c r="K1019" s="131" t="str">
        <f>IFERROR(VLOOKUP($J1019,[10]LSIns!$B$5:$C$45,2,FALSE),"")</f>
        <v/>
      </c>
      <c r="L1019" s="133"/>
      <c r="M1019" s="135" t="str">
        <f>IFERROR(VLOOKUP($L1019,[6]Insumos!$C$2:$F$517,2,FALSE),"")</f>
        <v/>
      </c>
      <c r="N1019" s="142"/>
      <c r="O1019" s="137" t="str">
        <f>IFERROR(VLOOKUP($L1019,[6]Insumos!$C$2:$F$517,3,FALSE),"")</f>
        <v/>
      </c>
      <c r="P1019" s="138" t="e">
        <f>+Tabla1[[#This Row],[Precio Unitario]]*Tabla1[[#This Row],[Cantidad de Insumos]]</f>
        <v>#VALUE!</v>
      </c>
      <c r="Q1019" s="137" t="str">
        <f>IFERROR(VLOOKUP($L1019,[6]Insumos!$C$2:$F$517,4,FALSE),"")</f>
        <v/>
      </c>
      <c r="R1019" s="135"/>
    </row>
    <row r="1020" spans="2:18" x14ac:dyDescent="0.25">
      <c r="B1020" s="131" t="str">
        <f>IF(Tabla1[[#This Row],[Código_Actividad]]="","",CONCATENATE(Tabla1[[#This Row],[POA]],".",Tabla1[[#This Row],[SRS]],".",Tabla1[[#This Row],[AREA]],".",Tabla1[[#This Row],[TIPO]]))</f>
        <v/>
      </c>
      <c r="C1020" s="131" t="str">
        <f>IF(Tabla1[[#This Row],[Código_Actividad]]="","",'[1]Formulario PPGR1'!#REF!)</f>
        <v/>
      </c>
      <c r="D1020" s="131" t="str">
        <f>IF(Tabla1[[#This Row],[Código_Actividad]]="","",'[1]Formulario PPGR1'!#REF!)</f>
        <v/>
      </c>
      <c r="E1020" s="131" t="str">
        <f>IF(Tabla1[[#This Row],[Código_Actividad]]="","",'[1]Formulario PPGR1'!#REF!)</f>
        <v/>
      </c>
      <c r="F1020" s="131" t="str">
        <f>IF(Tabla1[[#This Row],[Código_Actividad]]="","",'[1]Formulario PPGR1'!#REF!)</f>
        <v/>
      </c>
      <c r="G1020" s="132"/>
      <c r="H1020" s="133" t="str">
        <f>IFERROR(VLOOKUP(Tabla1[[#This Row],[Código_Actividad]],'[1]Formulario PPGR2'!$H$8:$I$1048576,2,FALSE),"")</f>
        <v/>
      </c>
      <c r="I1020" s="134" t="str">
        <f>IFERROR(VLOOKUP(Tabla1[[#This Row],[Código_Actividad]],[1]!Tabla2[[Código]:[Total de Acciones ]],15,FALSE),"")</f>
        <v/>
      </c>
      <c r="J1020" s="131"/>
      <c r="K1020" s="131" t="str">
        <f>IFERROR(VLOOKUP($J1020,[10]LSIns!$B$5:$C$45,2,FALSE),"")</f>
        <v/>
      </c>
      <c r="L1020" s="133"/>
      <c r="M1020" s="135" t="str">
        <f>IFERROR(VLOOKUP($L1020,[6]Insumos!$C$2:$F$517,2,FALSE),"")</f>
        <v/>
      </c>
      <c r="N1020" s="142"/>
      <c r="O1020" s="137" t="str">
        <f>IFERROR(VLOOKUP($L1020,[6]Insumos!$C$2:$F$517,3,FALSE),"")</f>
        <v/>
      </c>
      <c r="P1020" s="138" t="e">
        <f>+Tabla1[[#This Row],[Precio Unitario]]*Tabla1[[#This Row],[Cantidad de Insumos]]</f>
        <v>#VALUE!</v>
      </c>
      <c r="Q1020" s="137" t="str">
        <f>IFERROR(VLOOKUP($L1020,[6]Insumos!$C$2:$F$517,4,FALSE),"")</f>
        <v/>
      </c>
      <c r="R1020" s="135"/>
    </row>
    <row r="1021" spans="2:18" x14ac:dyDescent="0.25">
      <c r="B1021" s="131" t="str">
        <f>IF(Tabla1[[#This Row],[Código_Actividad]]="","",CONCATENATE(Tabla1[[#This Row],[POA]],".",Tabla1[[#This Row],[SRS]],".",Tabla1[[#This Row],[AREA]],".",Tabla1[[#This Row],[TIPO]]))</f>
        <v/>
      </c>
      <c r="C1021" s="131" t="str">
        <f>IF(Tabla1[[#This Row],[Código_Actividad]]="","",'[1]Formulario PPGR1'!#REF!)</f>
        <v/>
      </c>
      <c r="D1021" s="131" t="str">
        <f>IF(Tabla1[[#This Row],[Código_Actividad]]="","",'[1]Formulario PPGR1'!#REF!)</f>
        <v/>
      </c>
      <c r="E1021" s="131" t="str">
        <f>IF(Tabla1[[#This Row],[Código_Actividad]]="","",'[1]Formulario PPGR1'!#REF!)</f>
        <v/>
      </c>
      <c r="F1021" s="131" t="str">
        <f>IF(Tabla1[[#This Row],[Código_Actividad]]="","",'[1]Formulario PPGR1'!#REF!)</f>
        <v/>
      </c>
      <c r="G1021" s="132"/>
      <c r="H1021" s="133" t="str">
        <f>IFERROR(VLOOKUP(Tabla1[[#This Row],[Código_Actividad]],'[1]Formulario PPGR2'!$H$8:$I$1048576,2,FALSE),"")</f>
        <v/>
      </c>
      <c r="I1021" s="134" t="str">
        <f>IFERROR(VLOOKUP(Tabla1[[#This Row],[Código_Actividad]],[1]!Tabla2[[Código]:[Total de Acciones ]],15,FALSE),"")</f>
        <v/>
      </c>
      <c r="J1021" s="131"/>
      <c r="K1021" s="131" t="str">
        <f>IFERROR(VLOOKUP($J1021,[10]LSIns!$B$5:$C$45,2,FALSE),"")</f>
        <v/>
      </c>
      <c r="L1021" s="133"/>
      <c r="M1021" s="135" t="str">
        <f>IFERROR(VLOOKUP($L1021,[6]Insumos!$C$2:$F$517,2,FALSE),"")</f>
        <v/>
      </c>
      <c r="N1021" s="142"/>
      <c r="O1021" s="137" t="str">
        <f>IFERROR(VLOOKUP($L1021,[6]Insumos!$C$2:$F$517,3,FALSE),"")</f>
        <v/>
      </c>
      <c r="P1021" s="138" t="e">
        <f>+Tabla1[[#This Row],[Precio Unitario]]*Tabla1[[#This Row],[Cantidad de Insumos]]</f>
        <v>#VALUE!</v>
      </c>
      <c r="Q1021" s="137" t="str">
        <f>IFERROR(VLOOKUP($L1021,[6]Insumos!$C$2:$F$517,4,FALSE),"")</f>
        <v/>
      </c>
      <c r="R1021" s="135"/>
    </row>
    <row r="1022" spans="2:18" x14ac:dyDescent="0.25">
      <c r="B1022" s="131" t="str">
        <f>IF(Tabla1[[#This Row],[Código_Actividad]]="","",CONCATENATE(Tabla1[[#This Row],[POA]],".",Tabla1[[#This Row],[SRS]],".",Tabla1[[#This Row],[AREA]],".",Tabla1[[#This Row],[TIPO]]))</f>
        <v/>
      </c>
      <c r="C1022" s="131" t="str">
        <f>IF(Tabla1[[#This Row],[Código_Actividad]]="","",'[1]Formulario PPGR1'!#REF!)</f>
        <v/>
      </c>
      <c r="D1022" s="131" t="str">
        <f>IF(Tabla1[[#This Row],[Código_Actividad]]="","",'[1]Formulario PPGR1'!#REF!)</f>
        <v/>
      </c>
      <c r="E1022" s="131" t="str">
        <f>IF(Tabla1[[#This Row],[Código_Actividad]]="","",'[1]Formulario PPGR1'!#REF!)</f>
        <v/>
      </c>
      <c r="F1022" s="131" t="str">
        <f>IF(Tabla1[[#This Row],[Código_Actividad]]="","",'[1]Formulario PPGR1'!#REF!)</f>
        <v/>
      </c>
      <c r="G1022" s="132"/>
      <c r="H1022" s="133" t="str">
        <f>IFERROR(VLOOKUP(Tabla1[[#This Row],[Código_Actividad]],'[1]Formulario PPGR2'!$H$8:$I$1048576,2,FALSE),"")</f>
        <v/>
      </c>
      <c r="I1022" s="134" t="str">
        <f>IFERROR(VLOOKUP(Tabla1[[#This Row],[Código_Actividad]],[1]!Tabla2[[Código]:[Total de Acciones ]],15,FALSE),"")</f>
        <v/>
      </c>
      <c r="J1022" s="131"/>
      <c r="K1022" s="131" t="str">
        <f>IFERROR(VLOOKUP($J1022,[10]LSIns!$B$5:$C$45,2,FALSE),"")</f>
        <v/>
      </c>
      <c r="L1022" s="133"/>
      <c r="M1022" s="135" t="str">
        <f>IFERROR(VLOOKUP($L1022,[6]Insumos!$C$2:$F$517,2,FALSE),"")</f>
        <v/>
      </c>
      <c r="N1022" s="142"/>
      <c r="O1022" s="137" t="str">
        <f>IFERROR(VLOOKUP($L1022,[6]Insumos!$C$2:$F$517,3,FALSE),"")</f>
        <v/>
      </c>
      <c r="P1022" s="138" t="e">
        <f>+Tabla1[[#This Row],[Precio Unitario]]*Tabla1[[#This Row],[Cantidad de Insumos]]</f>
        <v>#VALUE!</v>
      </c>
      <c r="Q1022" s="137" t="str">
        <f>IFERROR(VLOOKUP($L1022,[6]Insumos!$C$2:$F$517,4,FALSE),"")</f>
        <v/>
      </c>
      <c r="R1022" s="135"/>
    </row>
    <row r="1023" spans="2:18" x14ac:dyDescent="0.25">
      <c r="B1023" s="131" t="str">
        <f>IF(Tabla1[[#This Row],[Código_Actividad]]="","",CONCATENATE(Tabla1[[#This Row],[POA]],".",Tabla1[[#This Row],[SRS]],".",Tabla1[[#This Row],[AREA]],".",Tabla1[[#This Row],[TIPO]]))</f>
        <v/>
      </c>
      <c r="C1023" s="131" t="str">
        <f>IF(Tabla1[[#This Row],[Código_Actividad]]="","",'[1]Formulario PPGR1'!#REF!)</f>
        <v/>
      </c>
      <c r="D1023" s="131" t="str">
        <f>IF(Tabla1[[#This Row],[Código_Actividad]]="","",'[1]Formulario PPGR1'!#REF!)</f>
        <v/>
      </c>
      <c r="E1023" s="131" t="str">
        <f>IF(Tabla1[[#This Row],[Código_Actividad]]="","",'[1]Formulario PPGR1'!#REF!)</f>
        <v/>
      </c>
      <c r="F1023" s="131" t="str">
        <f>IF(Tabla1[[#This Row],[Código_Actividad]]="","",'[1]Formulario PPGR1'!#REF!)</f>
        <v/>
      </c>
      <c r="G1023" s="132"/>
      <c r="H1023" s="133" t="str">
        <f>IFERROR(VLOOKUP(Tabla1[[#This Row],[Código_Actividad]],'[1]Formulario PPGR2'!$H$8:$I$1048576,2,FALSE),"")</f>
        <v/>
      </c>
      <c r="I1023" s="134" t="str">
        <f>IFERROR(VLOOKUP(Tabla1[[#This Row],[Código_Actividad]],[1]!Tabla2[[Código]:[Total de Acciones ]],15,FALSE),"")</f>
        <v/>
      </c>
      <c r="J1023" s="131"/>
      <c r="K1023" s="131" t="str">
        <f>IFERROR(VLOOKUP($J1023,[10]LSIns!$B$5:$C$45,2,FALSE),"")</f>
        <v/>
      </c>
      <c r="L1023" s="133"/>
      <c r="M1023" s="135" t="str">
        <f>IFERROR(VLOOKUP($L1023,[6]Insumos!$C$2:$F$517,2,FALSE),"")</f>
        <v/>
      </c>
      <c r="N1023" s="142"/>
      <c r="O1023" s="137" t="str">
        <f>IFERROR(VLOOKUP($L1023,[6]Insumos!$C$2:$F$517,3,FALSE),"")</f>
        <v/>
      </c>
      <c r="P1023" s="138" t="e">
        <f>+Tabla1[[#This Row],[Precio Unitario]]*Tabla1[[#This Row],[Cantidad de Insumos]]</f>
        <v>#VALUE!</v>
      </c>
      <c r="Q1023" s="137" t="str">
        <f>IFERROR(VLOOKUP($L1023,[6]Insumos!$C$2:$F$517,4,FALSE),"")</f>
        <v/>
      </c>
      <c r="R1023" s="135"/>
    </row>
    <row r="1024" spans="2:18" x14ac:dyDescent="0.25">
      <c r="B1024" s="131" t="str">
        <f>IF(Tabla1[[#This Row],[Código_Actividad]]="","",CONCATENATE(Tabla1[[#This Row],[POA]],".",Tabla1[[#This Row],[SRS]],".",Tabla1[[#This Row],[AREA]],".",Tabla1[[#This Row],[TIPO]]))</f>
        <v/>
      </c>
      <c r="C1024" s="131" t="str">
        <f>IF(Tabla1[[#This Row],[Código_Actividad]]="","",'[1]Formulario PPGR1'!#REF!)</f>
        <v/>
      </c>
      <c r="D1024" s="131" t="str">
        <f>IF(Tabla1[[#This Row],[Código_Actividad]]="","",'[1]Formulario PPGR1'!#REF!)</f>
        <v/>
      </c>
      <c r="E1024" s="131" t="str">
        <f>IF(Tabla1[[#This Row],[Código_Actividad]]="","",'[1]Formulario PPGR1'!#REF!)</f>
        <v/>
      </c>
      <c r="F1024" s="131" t="str">
        <f>IF(Tabla1[[#This Row],[Código_Actividad]]="","",'[1]Formulario PPGR1'!#REF!)</f>
        <v/>
      </c>
      <c r="G1024" s="132"/>
      <c r="H1024" s="133" t="str">
        <f>IFERROR(VLOOKUP(Tabla1[[#This Row],[Código_Actividad]],'[1]Formulario PPGR2'!$H$8:$I$1048576,2,FALSE),"")</f>
        <v/>
      </c>
      <c r="I1024" s="134" t="str">
        <f>IFERROR(VLOOKUP(Tabla1[[#This Row],[Código_Actividad]],[1]!Tabla2[[Código]:[Total de Acciones ]],15,FALSE),"")</f>
        <v/>
      </c>
      <c r="J1024" s="131"/>
      <c r="K1024" s="131" t="str">
        <f>IFERROR(VLOOKUP($J1024,[10]LSIns!$B$5:$C$45,2,FALSE),"")</f>
        <v/>
      </c>
      <c r="L1024" s="133"/>
      <c r="M1024" s="135" t="str">
        <f>IFERROR(VLOOKUP($L1024,[6]Insumos!$C$2:$F$517,2,FALSE),"")</f>
        <v/>
      </c>
      <c r="N1024" s="142"/>
      <c r="O1024" s="137" t="str">
        <f>IFERROR(VLOOKUP($L1024,[6]Insumos!$C$2:$F$517,3,FALSE),"")</f>
        <v/>
      </c>
      <c r="P1024" s="138" t="e">
        <f>+Tabla1[[#This Row],[Precio Unitario]]*Tabla1[[#This Row],[Cantidad de Insumos]]</f>
        <v>#VALUE!</v>
      </c>
      <c r="Q1024" s="137" t="str">
        <f>IFERROR(VLOOKUP($L1024,[6]Insumos!$C$2:$F$517,4,FALSE),"")</f>
        <v/>
      </c>
      <c r="R1024" s="135"/>
    </row>
    <row r="1025" spans="2:18" x14ac:dyDescent="0.25">
      <c r="B1025" s="131" t="str">
        <f>IF(Tabla1[[#This Row],[Código_Actividad]]="","",CONCATENATE(Tabla1[[#This Row],[POA]],".",Tabla1[[#This Row],[SRS]],".",Tabla1[[#This Row],[AREA]],".",Tabla1[[#This Row],[TIPO]]))</f>
        <v/>
      </c>
      <c r="C1025" s="131" t="str">
        <f>IF(Tabla1[[#This Row],[Código_Actividad]]="","",'[1]Formulario PPGR1'!#REF!)</f>
        <v/>
      </c>
      <c r="D1025" s="131" t="str">
        <f>IF(Tabla1[[#This Row],[Código_Actividad]]="","",'[1]Formulario PPGR1'!#REF!)</f>
        <v/>
      </c>
      <c r="E1025" s="131" t="str">
        <f>IF(Tabla1[[#This Row],[Código_Actividad]]="","",'[1]Formulario PPGR1'!#REF!)</f>
        <v/>
      </c>
      <c r="F1025" s="131" t="str">
        <f>IF(Tabla1[[#This Row],[Código_Actividad]]="","",'[1]Formulario PPGR1'!#REF!)</f>
        <v/>
      </c>
      <c r="G1025" s="132"/>
      <c r="H1025" s="133" t="str">
        <f>IFERROR(VLOOKUP(Tabla1[[#This Row],[Código_Actividad]],'[1]Formulario PPGR2'!$H$8:$I$1048576,2,FALSE),"")</f>
        <v/>
      </c>
      <c r="I1025" s="134" t="str">
        <f>IFERROR(VLOOKUP(Tabla1[[#This Row],[Código_Actividad]],[1]!Tabla2[[Código]:[Total de Acciones ]],15,FALSE),"")</f>
        <v/>
      </c>
      <c r="J1025" s="131"/>
      <c r="K1025" s="131" t="str">
        <f>IFERROR(VLOOKUP($J1025,[10]LSIns!$B$5:$C$45,2,FALSE),"")</f>
        <v/>
      </c>
      <c r="L1025" s="133"/>
      <c r="M1025" s="135" t="str">
        <f>IFERROR(VLOOKUP($L1025,[6]Insumos!$C$2:$F$517,2,FALSE),"")</f>
        <v/>
      </c>
      <c r="N1025" s="142"/>
      <c r="O1025" s="137" t="str">
        <f>IFERROR(VLOOKUP($L1025,[6]Insumos!$C$2:$F$517,3,FALSE),"")</f>
        <v/>
      </c>
      <c r="P1025" s="138" t="e">
        <f>+Tabla1[[#This Row],[Precio Unitario]]*Tabla1[[#This Row],[Cantidad de Insumos]]</f>
        <v>#VALUE!</v>
      </c>
      <c r="Q1025" s="137" t="str">
        <f>IFERROR(VLOOKUP($L1025,[6]Insumos!$C$2:$F$517,4,FALSE),"")</f>
        <v/>
      </c>
      <c r="R1025" s="135"/>
    </row>
    <row r="1026" spans="2:18" x14ac:dyDescent="0.25">
      <c r="B1026" s="131" t="str">
        <f>IF(Tabla1[[#This Row],[Código_Actividad]]="","",CONCATENATE(Tabla1[[#This Row],[POA]],".",Tabla1[[#This Row],[SRS]],".",Tabla1[[#This Row],[AREA]],".",Tabla1[[#This Row],[TIPO]]))</f>
        <v/>
      </c>
      <c r="C1026" s="131" t="str">
        <f>IF(Tabla1[[#This Row],[Código_Actividad]]="","",'[1]Formulario PPGR1'!#REF!)</f>
        <v/>
      </c>
      <c r="D1026" s="131" t="str">
        <f>IF(Tabla1[[#This Row],[Código_Actividad]]="","",'[1]Formulario PPGR1'!#REF!)</f>
        <v/>
      </c>
      <c r="E1026" s="131" t="str">
        <f>IF(Tabla1[[#This Row],[Código_Actividad]]="","",'[1]Formulario PPGR1'!#REF!)</f>
        <v/>
      </c>
      <c r="F1026" s="131" t="str">
        <f>IF(Tabla1[[#This Row],[Código_Actividad]]="","",'[1]Formulario PPGR1'!#REF!)</f>
        <v/>
      </c>
      <c r="G1026" s="132"/>
      <c r="H1026" s="133" t="str">
        <f>IFERROR(VLOOKUP(Tabla1[[#This Row],[Código_Actividad]],'[1]Formulario PPGR2'!$H$8:$I$1048576,2,FALSE),"")</f>
        <v/>
      </c>
      <c r="I1026" s="134" t="str">
        <f>IFERROR(VLOOKUP(Tabla1[[#This Row],[Código_Actividad]],[1]!Tabla2[[Código]:[Total de Acciones ]],15,FALSE),"")</f>
        <v/>
      </c>
      <c r="J1026" s="131"/>
      <c r="K1026" s="131" t="str">
        <f>IFERROR(VLOOKUP($J1026,[10]LSIns!$B$5:$C$45,2,FALSE),"")</f>
        <v/>
      </c>
      <c r="L1026" s="133"/>
      <c r="M1026" s="135" t="str">
        <f>IFERROR(VLOOKUP($L1026,[6]Insumos!$C$2:$F$517,2,FALSE),"")</f>
        <v/>
      </c>
      <c r="N1026" s="142"/>
      <c r="O1026" s="137" t="str">
        <f>IFERROR(VLOOKUP($L1026,[6]Insumos!$C$2:$F$517,3,FALSE),"")</f>
        <v/>
      </c>
      <c r="P1026" s="138" t="e">
        <f>+Tabla1[[#This Row],[Precio Unitario]]*Tabla1[[#This Row],[Cantidad de Insumos]]</f>
        <v>#VALUE!</v>
      </c>
      <c r="Q1026" s="137" t="str">
        <f>IFERROR(VLOOKUP($L1026,[6]Insumos!$C$2:$F$517,4,FALSE),"")</f>
        <v/>
      </c>
      <c r="R1026" s="135"/>
    </row>
    <row r="1027" spans="2:18" x14ac:dyDescent="0.25">
      <c r="B1027" s="131" t="str">
        <f>IF(Tabla1[[#This Row],[Código_Actividad]]="","",CONCATENATE(Tabla1[[#This Row],[POA]],".",Tabla1[[#This Row],[SRS]],".",Tabla1[[#This Row],[AREA]],".",Tabla1[[#This Row],[TIPO]]))</f>
        <v/>
      </c>
      <c r="C1027" s="131" t="str">
        <f>IF(Tabla1[[#This Row],[Código_Actividad]]="","",'[1]Formulario PPGR1'!#REF!)</f>
        <v/>
      </c>
      <c r="D1027" s="131" t="str">
        <f>IF(Tabla1[[#This Row],[Código_Actividad]]="","",'[1]Formulario PPGR1'!#REF!)</f>
        <v/>
      </c>
      <c r="E1027" s="131" t="str">
        <f>IF(Tabla1[[#This Row],[Código_Actividad]]="","",'[1]Formulario PPGR1'!#REF!)</f>
        <v/>
      </c>
      <c r="F1027" s="131" t="str">
        <f>IF(Tabla1[[#This Row],[Código_Actividad]]="","",'[1]Formulario PPGR1'!#REF!)</f>
        <v/>
      </c>
      <c r="G1027" s="132"/>
      <c r="H1027" s="133" t="str">
        <f>IFERROR(VLOOKUP(Tabla1[[#This Row],[Código_Actividad]],'[1]Formulario PPGR2'!$H$8:$I$1048576,2,FALSE),"")</f>
        <v/>
      </c>
      <c r="I1027" s="134" t="str">
        <f>IFERROR(VLOOKUP(Tabla1[[#This Row],[Código_Actividad]],[1]!Tabla2[[Código]:[Total de Acciones ]],15,FALSE),"")</f>
        <v/>
      </c>
      <c r="J1027" s="131"/>
      <c r="K1027" s="131" t="str">
        <f>IFERROR(VLOOKUP($J1027,[10]LSIns!$B$5:$C$45,2,FALSE),"")</f>
        <v/>
      </c>
      <c r="L1027" s="133"/>
      <c r="M1027" s="135" t="str">
        <f>IFERROR(VLOOKUP($L1027,[6]Insumos!$C$2:$F$517,2,FALSE),"")</f>
        <v/>
      </c>
      <c r="N1027" s="142"/>
      <c r="O1027" s="137" t="str">
        <f>IFERROR(VLOOKUP($L1027,[6]Insumos!$C$2:$F$517,3,FALSE),"")</f>
        <v/>
      </c>
      <c r="P1027" s="138" t="e">
        <f>+Tabla1[[#This Row],[Precio Unitario]]*Tabla1[[#This Row],[Cantidad de Insumos]]</f>
        <v>#VALUE!</v>
      </c>
      <c r="Q1027" s="137" t="str">
        <f>IFERROR(VLOOKUP($L1027,[6]Insumos!$C$2:$F$517,4,FALSE),"")</f>
        <v/>
      </c>
      <c r="R1027" s="135"/>
    </row>
    <row r="1028" spans="2:18" x14ac:dyDescent="0.25">
      <c r="B1028" s="131" t="str">
        <f>IF(Tabla1[[#This Row],[Código_Actividad]]="","",CONCATENATE(Tabla1[[#This Row],[POA]],".",Tabla1[[#This Row],[SRS]],".",Tabla1[[#This Row],[AREA]],".",Tabla1[[#This Row],[TIPO]]))</f>
        <v/>
      </c>
      <c r="C1028" s="131" t="str">
        <f>IF(Tabla1[[#This Row],[Código_Actividad]]="","",'[1]Formulario PPGR1'!#REF!)</f>
        <v/>
      </c>
      <c r="D1028" s="131" t="str">
        <f>IF(Tabla1[[#This Row],[Código_Actividad]]="","",'[1]Formulario PPGR1'!#REF!)</f>
        <v/>
      </c>
      <c r="E1028" s="131" t="str">
        <f>IF(Tabla1[[#This Row],[Código_Actividad]]="","",'[1]Formulario PPGR1'!#REF!)</f>
        <v/>
      </c>
      <c r="F1028" s="131" t="str">
        <f>IF(Tabla1[[#This Row],[Código_Actividad]]="","",'[1]Formulario PPGR1'!#REF!)</f>
        <v/>
      </c>
      <c r="G1028" s="132"/>
      <c r="H1028" s="133" t="str">
        <f>IFERROR(VLOOKUP(Tabla1[[#This Row],[Código_Actividad]],'[1]Formulario PPGR2'!$H$8:$I$1048576,2,FALSE),"")</f>
        <v/>
      </c>
      <c r="I1028" s="134" t="str">
        <f>IFERROR(VLOOKUP(Tabla1[[#This Row],[Código_Actividad]],[1]!Tabla2[[Código]:[Total de Acciones ]],15,FALSE),"")</f>
        <v/>
      </c>
      <c r="J1028" s="131"/>
      <c r="K1028" s="131" t="str">
        <f>IFERROR(VLOOKUP($J1028,[10]LSIns!$B$5:$C$45,2,FALSE),"")</f>
        <v/>
      </c>
      <c r="L1028" s="133"/>
      <c r="M1028" s="135" t="str">
        <f>IFERROR(VLOOKUP($L1028,[6]Insumos!$C$2:$F$517,2,FALSE),"")</f>
        <v/>
      </c>
      <c r="N1028" s="142"/>
      <c r="O1028" s="137" t="str">
        <f>IFERROR(VLOOKUP($L1028,[6]Insumos!$C$2:$F$517,3,FALSE),"")</f>
        <v/>
      </c>
      <c r="P1028" s="138" t="e">
        <f>+Tabla1[[#This Row],[Precio Unitario]]*Tabla1[[#This Row],[Cantidad de Insumos]]</f>
        <v>#VALUE!</v>
      </c>
      <c r="Q1028" s="137" t="str">
        <f>IFERROR(VLOOKUP($L1028,[6]Insumos!$C$2:$F$517,4,FALSE),"")</f>
        <v/>
      </c>
      <c r="R1028" s="135"/>
    </row>
    <row r="1029" spans="2:18" x14ac:dyDescent="0.25">
      <c r="B1029" s="131" t="str">
        <f>IF(Tabla1[[#This Row],[Código_Actividad]]="","",CONCATENATE(Tabla1[[#This Row],[POA]],".",Tabla1[[#This Row],[SRS]],".",Tabla1[[#This Row],[AREA]],".",Tabla1[[#This Row],[TIPO]]))</f>
        <v/>
      </c>
      <c r="C1029" s="131" t="str">
        <f>IF(Tabla1[[#This Row],[Código_Actividad]]="","",'[1]Formulario PPGR1'!#REF!)</f>
        <v/>
      </c>
      <c r="D1029" s="131" t="str">
        <f>IF(Tabla1[[#This Row],[Código_Actividad]]="","",'[1]Formulario PPGR1'!#REF!)</f>
        <v/>
      </c>
      <c r="E1029" s="131" t="str">
        <f>IF(Tabla1[[#This Row],[Código_Actividad]]="","",'[1]Formulario PPGR1'!#REF!)</f>
        <v/>
      </c>
      <c r="F1029" s="131" t="str">
        <f>IF(Tabla1[[#This Row],[Código_Actividad]]="","",'[1]Formulario PPGR1'!#REF!)</f>
        <v/>
      </c>
      <c r="G1029" s="132"/>
      <c r="H1029" s="133" t="str">
        <f>IFERROR(VLOOKUP(Tabla1[[#This Row],[Código_Actividad]],'[1]Formulario PPGR2'!$H$8:$I$1048576,2,FALSE),"")</f>
        <v/>
      </c>
      <c r="I1029" s="134" t="str">
        <f>IFERROR(VLOOKUP(Tabla1[[#This Row],[Código_Actividad]],[1]!Tabla2[[Código]:[Total de Acciones ]],15,FALSE),"")</f>
        <v/>
      </c>
      <c r="J1029" s="131"/>
      <c r="K1029" s="131" t="str">
        <f>IFERROR(VLOOKUP($J1029,[10]LSIns!$B$5:$C$45,2,FALSE),"")</f>
        <v/>
      </c>
      <c r="L1029" s="133"/>
      <c r="M1029" s="135" t="str">
        <f>IFERROR(VLOOKUP($L1029,[6]Insumos!$C$2:$F$517,2,FALSE),"")</f>
        <v/>
      </c>
      <c r="N1029" s="142"/>
      <c r="O1029" s="137" t="str">
        <f>IFERROR(VLOOKUP($L1029,[6]Insumos!$C$2:$F$517,3,FALSE),"")</f>
        <v/>
      </c>
      <c r="P1029" s="138" t="e">
        <f>+Tabla1[[#This Row],[Precio Unitario]]*Tabla1[[#This Row],[Cantidad de Insumos]]</f>
        <v>#VALUE!</v>
      </c>
      <c r="Q1029" s="137" t="str">
        <f>IFERROR(VLOOKUP($L1029,[6]Insumos!$C$2:$F$517,4,FALSE),"")</f>
        <v/>
      </c>
      <c r="R1029" s="135"/>
    </row>
    <row r="1030" spans="2:18" x14ac:dyDescent="0.25">
      <c r="B1030" s="131" t="str">
        <f>IF(Tabla1[[#This Row],[Código_Actividad]]="","",CONCATENATE(Tabla1[[#This Row],[POA]],".",Tabla1[[#This Row],[SRS]],".",Tabla1[[#This Row],[AREA]],".",Tabla1[[#This Row],[TIPO]]))</f>
        <v/>
      </c>
      <c r="C1030" s="131" t="str">
        <f>IF(Tabla1[[#This Row],[Código_Actividad]]="","",'[1]Formulario PPGR1'!#REF!)</f>
        <v/>
      </c>
      <c r="D1030" s="131" t="str">
        <f>IF(Tabla1[[#This Row],[Código_Actividad]]="","",'[1]Formulario PPGR1'!#REF!)</f>
        <v/>
      </c>
      <c r="E1030" s="131" t="str">
        <f>IF(Tabla1[[#This Row],[Código_Actividad]]="","",'[1]Formulario PPGR1'!#REF!)</f>
        <v/>
      </c>
      <c r="F1030" s="131" t="str">
        <f>IF(Tabla1[[#This Row],[Código_Actividad]]="","",'[1]Formulario PPGR1'!#REF!)</f>
        <v/>
      </c>
      <c r="G1030" s="132"/>
      <c r="H1030" s="133" t="str">
        <f>IFERROR(VLOOKUP(Tabla1[[#This Row],[Código_Actividad]],'[1]Formulario PPGR2'!$H$8:$I$1048576,2,FALSE),"")</f>
        <v/>
      </c>
      <c r="I1030" s="134" t="str">
        <f>IFERROR(VLOOKUP(Tabla1[[#This Row],[Código_Actividad]],[1]!Tabla2[[Código]:[Total de Acciones ]],15,FALSE),"")</f>
        <v/>
      </c>
      <c r="J1030" s="131"/>
      <c r="K1030" s="131" t="str">
        <f>IFERROR(VLOOKUP($J1030,[10]LSIns!$B$5:$C$45,2,FALSE),"")</f>
        <v/>
      </c>
      <c r="L1030" s="133"/>
      <c r="M1030" s="135" t="str">
        <f>IFERROR(VLOOKUP($L1030,[6]Insumos!$C$2:$F$517,2,FALSE),"")</f>
        <v/>
      </c>
      <c r="N1030" s="142"/>
      <c r="O1030" s="137" t="str">
        <f>IFERROR(VLOOKUP($L1030,[6]Insumos!$C$2:$F$517,3,FALSE),"")</f>
        <v/>
      </c>
      <c r="P1030" s="138" t="e">
        <f>+Tabla1[[#This Row],[Precio Unitario]]*Tabla1[[#This Row],[Cantidad de Insumos]]</f>
        <v>#VALUE!</v>
      </c>
      <c r="Q1030" s="137" t="str">
        <f>IFERROR(VLOOKUP($L1030,[6]Insumos!$C$2:$F$517,4,FALSE),"")</f>
        <v/>
      </c>
      <c r="R1030" s="135"/>
    </row>
    <row r="1031" spans="2:18" x14ac:dyDescent="0.25">
      <c r="B1031" s="131" t="str">
        <f>IF(Tabla1[[#This Row],[Código_Actividad]]="","",CONCATENATE(Tabla1[[#This Row],[POA]],".",Tabla1[[#This Row],[SRS]],".",Tabla1[[#This Row],[AREA]],".",Tabla1[[#This Row],[TIPO]]))</f>
        <v/>
      </c>
      <c r="C1031" s="131" t="str">
        <f>IF(Tabla1[[#This Row],[Código_Actividad]]="","",'[1]Formulario PPGR1'!#REF!)</f>
        <v/>
      </c>
      <c r="D1031" s="131" t="str">
        <f>IF(Tabla1[[#This Row],[Código_Actividad]]="","",'[1]Formulario PPGR1'!#REF!)</f>
        <v/>
      </c>
      <c r="E1031" s="131" t="str">
        <f>IF(Tabla1[[#This Row],[Código_Actividad]]="","",'[1]Formulario PPGR1'!#REF!)</f>
        <v/>
      </c>
      <c r="F1031" s="131" t="str">
        <f>IF(Tabla1[[#This Row],[Código_Actividad]]="","",'[1]Formulario PPGR1'!#REF!)</f>
        <v/>
      </c>
      <c r="G1031" s="132"/>
      <c r="H1031" s="133" t="str">
        <f>IFERROR(VLOOKUP(Tabla1[[#This Row],[Código_Actividad]],'[1]Formulario PPGR2'!$H$8:$I$1048576,2,FALSE),"")</f>
        <v/>
      </c>
      <c r="I1031" s="134" t="str">
        <f>IFERROR(VLOOKUP(Tabla1[[#This Row],[Código_Actividad]],[1]!Tabla2[[Código]:[Total de Acciones ]],15,FALSE),"")</f>
        <v/>
      </c>
      <c r="J1031" s="131"/>
      <c r="K1031" s="131" t="str">
        <f>IFERROR(VLOOKUP($J1031,[10]LSIns!$B$5:$C$45,2,FALSE),"")</f>
        <v/>
      </c>
      <c r="L1031" s="133"/>
      <c r="M1031" s="135" t="str">
        <f>IFERROR(VLOOKUP($L1031,[6]Insumos!$C$2:$F$517,2,FALSE),"")</f>
        <v/>
      </c>
      <c r="N1031" s="142"/>
      <c r="O1031" s="137" t="str">
        <f>IFERROR(VLOOKUP($L1031,[6]Insumos!$C$2:$F$517,3,FALSE),"")</f>
        <v/>
      </c>
      <c r="P1031" s="138" t="e">
        <f>+Tabla1[[#This Row],[Precio Unitario]]*Tabla1[[#This Row],[Cantidad de Insumos]]</f>
        <v>#VALUE!</v>
      </c>
      <c r="Q1031" s="137" t="str">
        <f>IFERROR(VLOOKUP($L1031,[6]Insumos!$C$2:$F$517,4,FALSE),"")</f>
        <v/>
      </c>
      <c r="R1031" s="135"/>
    </row>
    <row r="1032" spans="2:18" x14ac:dyDescent="0.25">
      <c r="B1032" s="131" t="str">
        <f>IF(Tabla1[[#This Row],[Código_Actividad]]="","",CONCATENATE(Tabla1[[#This Row],[POA]],".",Tabla1[[#This Row],[SRS]],".",Tabla1[[#This Row],[AREA]],".",Tabla1[[#This Row],[TIPO]]))</f>
        <v/>
      </c>
      <c r="C1032" s="131" t="str">
        <f>IF(Tabla1[[#This Row],[Código_Actividad]]="","",'[1]Formulario PPGR1'!#REF!)</f>
        <v/>
      </c>
      <c r="D1032" s="131" t="str">
        <f>IF(Tabla1[[#This Row],[Código_Actividad]]="","",'[1]Formulario PPGR1'!#REF!)</f>
        <v/>
      </c>
      <c r="E1032" s="131" t="str">
        <f>IF(Tabla1[[#This Row],[Código_Actividad]]="","",'[1]Formulario PPGR1'!#REF!)</f>
        <v/>
      </c>
      <c r="F1032" s="131" t="str">
        <f>IF(Tabla1[[#This Row],[Código_Actividad]]="","",'[1]Formulario PPGR1'!#REF!)</f>
        <v/>
      </c>
      <c r="G1032" s="141"/>
      <c r="H1032" s="133" t="str">
        <f>IFERROR(VLOOKUP(Tabla1[[#This Row],[Código_Actividad]],'[1]Formulario PPGR2'!$H$8:$I$1048576,2,FALSE),"")</f>
        <v/>
      </c>
      <c r="I1032" s="134" t="str">
        <f>IFERROR(VLOOKUP(Tabla1[[#This Row],[Código_Actividad]],[1]!Tabla2[[Código]:[Total de Acciones ]],15,FALSE),"")</f>
        <v/>
      </c>
      <c r="J1032" s="131"/>
      <c r="K1032" s="131" t="str">
        <f>IFERROR(VLOOKUP($J1032,[5]LSIns!$B$5:$C$45,2,FALSE),"")</f>
        <v/>
      </c>
      <c r="L1032" s="133"/>
      <c r="M1032" s="131" t="str">
        <f>IFERROR(VLOOKUP($L1032,[6]Insumos!$C$2:$F$517,2,FALSE),"")</f>
        <v/>
      </c>
      <c r="N1032" s="142"/>
      <c r="O1032" s="139" t="str">
        <f>IFERROR(VLOOKUP($L1032,[6]Insumos!$C$2:$F$517,3,FALSE),"")</f>
        <v/>
      </c>
      <c r="P1032" s="138" t="e">
        <f>+Tabla1[[#This Row],[Precio Unitario]]*Tabla1[[#This Row],[Cantidad de Insumos]]</f>
        <v>#VALUE!</v>
      </c>
      <c r="Q1032" s="140" t="str">
        <f>IFERROR(VLOOKUP($L1032,[6]Insumos!$C$2:$F$517,4,FALSE),"")</f>
        <v/>
      </c>
      <c r="R1032" s="131"/>
    </row>
    <row r="1033" spans="2:18" x14ac:dyDescent="0.25">
      <c r="B1033" s="131" t="str">
        <f>IF(Tabla1[[#This Row],[Código_Actividad]]="","",CONCATENATE(Tabla1[[#This Row],[POA]],".",Tabla1[[#This Row],[SRS]],".",Tabla1[[#This Row],[AREA]],".",Tabla1[[#This Row],[TIPO]]))</f>
        <v/>
      </c>
      <c r="C1033" s="131" t="str">
        <f>IF(Tabla1[[#This Row],[Código_Actividad]]="","",'[1]Formulario PPGR1'!#REF!)</f>
        <v/>
      </c>
      <c r="D1033" s="131" t="str">
        <f>IF(Tabla1[[#This Row],[Código_Actividad]]="","",'[1]Formulario PPGR1'!#REF!)</f>
        <v/>
      </c>
      <c r="E1033" s="131" t="str">
        <f>IF(Tabla1[[#This Row],[Código_Actividad]]="","",'[1]Formulario PPGR1'!#REF!)</f>
        <v/>
      </c>
      <c r="F1033" s="131" t="str">
        <f>IF(Tabla1[[#This Row],[Código_Actividad]]="","",'[1]Formulario PPGR1'!#REF!)</f>
        <v/>
      </c>
      <c r="G1033" s="141"/>
      <c r="H1033" s="133" t="str">
        <f>IFERROR(VLOOKUP(Tabla1[[#This Row],[Código_Actividad]],'[1]Formulario PPGR2'!$H$8:$I$1048576,2,FALSE),"")</f>
        <v/>
      </c>
      <c r="I1033" s="134" t="str">
        <f>IFERROR(VLOOKUP(Tabla1[[#This Row],[Código_Actividad]],[1]!Tabla2[[Código]:[Total de Acciones ]],15,FALSE),"")</f>
        <v/>
      </c>
      <c r="J1033" s="131"/>
      <c r="K1033" s="131" t="str">
        <f>IFERROR(VLOOKUP($J1033,[5]LSIns!$B$5:$C$45,2,FALSE),"")</f>
        <v/>
      </c>
      <c r="L1033" s="133"/>
      <c r="M1033" s="131" t="str">
        <f>IFERROR(VLOOKUP($L1033,[6]Insumos!$C$2:$F$517,2,FALSE),"")</f>
        <v/>
      </c>
      <c r="N1033" s="142"/>
      <c r="O1033" s="139" t="str">
        <f>IFERROR(VLOOKUP($L1033,[6]Insumos!$C$2:$F$517,3,FALSE),"")</f>
        <v/>
      </c>
      <c r="P1033" s="138" t="e">
        <f>+Tabla1[[#This Row],[Precio Unitario]]*Tabla1[[#This Row],[Cantidad de Insumos]]</f>
        <v>#VALUE!</v>
      </c>
      <c r="Q1033" s="140" t="str">
        <f>IFERROR(VLOOKUP($L1033,[6]Insumos!$C$2:$F$517,4,FALSE),"")</f>
        <v/>
      </c>
      <c r="R1033" s="131"/>
    </row>
    <row r="1034" spans="2:18" x14ac:dyDescent="0.25">
      <c r="B1034" s="131" t="str">
        <f>IF(Tabla1[[#This Row],[Código_Actividad]]="","",CONCATENATE(Tabla1[[#This Row],[POA]],".",Tabla1[[#This Row],[SRS]],".",Tabla1[[#This Row],[AREA]],".",Tabla1[[#This Row],[TIPO]]))</f>
        <v/>
      </c>
      <c r="C1034" s="131" t="str">
        <f>IF(Tabla1[[#This Row],[Código_Actividad]]="","",'[1]Formulario PPGR1'!#REF!)</f>
        <v/>
      </c>
      <c r="D1034" s="131" t="str">
        <f>IF(Tabla1[[#This Row],[Código_Actividad]]="","",'[1]Formulario PPGR1'!#REF!)</f>
        <v/>
      </c>
      <c r="E1034" s="131" t="str">
        <f>IF(Tabla1[[#This Row],[Código_Actividad]]="","",'[1]Formulario PPGR1'!#REF!)</f>
        <v/>
      </c>
      <c r="F1034" s="131" t="str">
        <f>IF(Tabla1[[#This Row],[Código_Actividad]]="","",'[1]Formulario PPGR1'!#REF!)</f>
        <v/>
      </c>
      <c r="G1034" s="141"/>
      <c r="H1034" s="133" t="str">
        <f>IFERROR(VLOOKUP(Tabla1[[#This Row],[Código_Actividad]],'[1]Formulario PPGR2'!$H$8:$I$1048576,2,FALSE),"")</f>
        <v/>
      </c>
      <c r="I1034" s="134" t="str">
        <f>IFERROR(VLOOKUP(Tabla1[[#This Row],[Código_Actividad]],[1]!Tabla2[[Código]:[Total de Acciones ]],15,FALSE),"")</f>
        <v/>
      </c>
      <c r="J1034" s="131"/>
      <c r="K1034" s="131" t="str">
        <f>IFERROR(VLOOKUP($J1034,[5]LSIns!$B$5:$C$45,2,FALSE),"")</f>
        <v/>
      </c>
      <c r="L1034" s="133"/>
      <c r="M1034" s="131" t="str">
        <f>IFERROR(VLOOKUP($L1034,[6]Insumos!$C$2:$F$517,2,FALSE),"")</f>
        <v/>
      </c>
      <c r="N1034" s="142"/>
      <c r="O1034" s="139" t="str">
        <f>IFERROR(VLOOKUP($L1034,[6]Insumos!$C$2:$F$517,3,FALSE),"")</f>
        <v/>
      </c>
      <c r="P1034" s="138" t="e">
        <f>+Tabla1[[#This Row],[Precio Unitario]]*Tabla1[[#This Row],[Cantidad de Insumos]]</f>
        <v>#VALUE!</v>
      </c>
      <c r="Q1034" s="140" t="str">
        <f>IFERROR(VLOOKUP($L1034,[6]Insumos!$C$2:$F$517,4,FALSE),"")</f>
        <v/>
      </c>
      <c r="R1034" s="131"/>
    </row>
    <row r="1035" spans="2:18" x14ac:dyDescent="0.25">
      <c r="B1035" s="131" t="str">
        <f>IF(Tabla1[[#This Row],[Código_Actividad]]="","",CONCATENATE(Tabla1[[#This Row],[POA]],".",Tabla1[[#This Row],[SRS]],".",Tabla1[[#This Row],[AREA]],".",Tabla1[[#This Row],[TIPO]]))</f>
        <v/>
      </c>
      <c r="C1035" s="131" t="str">
        <f>IF(Tabla1[[#This Row],[Código_Actividad]]="","",'[1]Formulario PPGR1'!#REF!)</f>
        <v/>
      </c>
      <c r="D1035" s="131" t="str">
        <f>IF(Tabla1[[#This Row],[Código_Actividad]]="","",'[1]Formulario PPGR1'!#REF!)</f>
        <v/>
      </c>
      <c r="E1035" s="131" t="str">
        <f>IF(Tabla1[[#This Row],[Código_Actividad]]="","",'[1]Formulario PPGR1'!#REF!)</f>
        <v/>
      </c>
      <c r="F1035" s="131" t="str">
        <f>IF(Tabla1[[#This Row],[Código_Actividad]]="","",'[1]Formulario PPGR1'!#REF!)</f>
        <v/>
      </c>
      <c r="G1035" s="141"/>
      <c r="H1035" s="133" t="str">
        <f>IFERROR(VLOOKUP(Tabla1[[#This Row],[Código_Actividad]],'[1]Formulario PPGR2'!$H$8:$I$1048576,2,FALSE),"")</f>
        <v/>
      </c>
      <c r="I1035" s="134" t="str">
        <f>IFERROR(VLOOKUP(Tabla1[[#This Row],[Código_Actividad]],[1]!Tabla2[[Código]:[Total de Acciones ]],15,FALSE),"")</f>
        <v/>
      </c>
      <c r="J1035" s="131"/>
      <c r="K1035" s="131" t="str">
        <f>IFERROR(VLOOKUP($J1035,[5]LSIns!$B$5:$C$45,2,FALSE),"")</f>
        <v/>
      </c>
      <c r="L1035" s="133"/>
      <c r="M1035" s="131" t="str">
        <f>IFERROR(VLOOKUP($L1035,[6]Insumos!$C$2:$F$517,2,FALSE),"")</f>
        <v/>
      </c>
      <c r="N1035" s="142"/>
      <c r="O1035" s="139" t="str">
        <f>IFERROR(VLOOKUP($L1035,[6]Insumos!$C$2:$F$517,3,FALSE),"")</f>
        <v/>
      </c>
      <c r="P1035" s="138" t="e">
        <f>+Tabla1[[#This Row],[Precio Unitario]]*Tabla1[[#This Row],[Cantidad de Insumos]]</f>
        <v>#VALUE!</v>
      </c>
      <c r="Q1035" s="140" t="str">
        <f>IFERROR(VLOOKUP($L1035,[6]Insumos!$C$2:$F$517,4,FALSE),"")</f>
        <v/>
      </c>
      <c r="R1035" s="131"/>
    </row>
    <row r="1036" spans="2:18" x14ac:dyDescent="0.25">
      <c r="B1036" s="131" t="str">
        <f>IF(Tabla1[[#This Row],[Código_Actividad]]="","",CONCATENATE(Tabla1[[#This Row],[POA]],".",Tabla1[[#This Row],[SRS]],".",Tabla1[[#This Row],[AREA]],".",Tabla1[[#This Row],[TIPO]]))</f>
        <v/>
      </c>
      <c r="C1036" s="131" t="str">
        <f>IF(Tabla1[[#This Row],[Código_Actividad]]="","",'[1]Formulario PPGR1'!#REF!)</f>
        <v/>
      </c>
      <c r="D1036" s="131" t="str">
        <f>IF(Tabla1[[#This Row],[Código_Actividad]]="","",'[1]Formulario PPGR1'!#REF!)</f>
        <v/>
      </c>
      <c r="E1036" s="131" t="str">
        <f>IF(Tabla1[[#This Row],[Código_Actividad]]="","",'[1]Formulario PPGR1'!#REF!)</f>
        <v/>
      </c>
      <c r="F1036" s="131" t="str">
        <f>IF(Tabla1[[#This Row],[Código_Actividad]]="","",'[1]Formulario PPGR1'!#REF!)</f>
        <v/>
      </c>
      <c r="G1036" s="141"/>
      <c r="H1036" s="133" t="str">
        <f>IFERROR(VLOOKUP(Tabla1[[#This Row],[Código_Actividad]],'[1]Formulario PPGR2'!$H$8:$I$1048576,2,FALSE),"")</f>
        <v/>
      </c>
      <c r="I1036" s="134" t="str">
        <f>IFERROR(VLOOKUP(Tabla1[[#This Row],[Código_Actividad]],[1]!Tabla2[[Código]:[Total de Acciones ]],15,FALSE),"")</f>
        <v/>
      </c>
      <c r="J1036" s="131"/>
      <c r="K1036" s="131" t="str">
        <f>IFERROR(VLOOKUP($J1036,[5]LSIns!$B$5:$C$45,2,FALSE),"")</f>
        <v/>
      </c>
      <c r="L1036" s="133"/>
      <c r="M1036" s="131" t="str">
        <f>IFERROR(VLOOKUP($L1036,[6]Insumos!$C$2:$F$517,2,FALSE),"")</f>
        <v/>
      </c>
      <c r="N1036" s="142"/>
      <c r="O1036" s="139" t="str">
        <f>IFERROR(VLOOKUP($L1036,[6]Insumos!$C$2:$F$517,3,FALSE),"")</f>
        <v/>
      </c>
      <c r="P1036" s="138" t="e">
        <f>+Tabla1[[#This Row],[Precio Unitario]]*Tabla1[[#This Row],[Cantidad de Insumos]]</f>
        <v>#VALUE!</v>
      </c>
      <c r="Q1036" s="140" t="str">
        <f>IFERROR(VLOOKUP($L1036,[6]Insumos!$C$2:$F$517,4,FALSE),"")</f>
        <v/>
      </c>
      <c r="R1036" s="131"/>
    </row>
    <row r="1037" spans="2:18" x14ac:dyDescent="0.25">
      <c r="B1037" s="131" t="str">
        <f>IF(Tabla1[[#This Row],[Código_Actividad]]="","",CONCATENATE(Tabla1[[#This Row],[POA]],".",Tabla1[[#This Row],[SRS]],".",Tabla1[[#This Row],[AREA]],".",Tabla1[[#This Row],[TIPO]]))</f>
        <v/>
      </c>
      <c r="C1037" s="131" t="str">
        <f>IF(Tabla1[[#This Row],[Código_Actividad]]="","",'[1]Formulario PPGR1'!#REF!)</f>
        <v/>
      </c>
      <c r="D1037" s="131" t="str">
        <f>IF(Tabla1[[#This Row],[Código_Actividad]]="","",'[1]Formulario PPGR1'!#REF!)</f>
        <v/>
      </c>
      <c r="E1037" s="131" t="str">
        <f>IF(Tabla1[[#This Row],[Código_Actividad]]="","",'[1]Formulario PPGR1'!#REF!)</f>
        <v/>
      </c>
      <c r="F1037" s="131" t="str">
        <f>IF(Tabla1[[#This Row],[Código_Actividad]]="","",'[1]Formulario PPGR1'!#REF!)</f>
        <v/>
      </c>
      <c r="G1037" s="141"/>
      <c r="H1037" s="133" t="str">
        <f>IFERROR(VLOOKUP(Tabla1[[#This Row],[Código_Actividad]],'[1]Formulario PPGR2'!$H$8:$I$1048576,2,FALSE),"")</f>
        <v/>
      </c>
      <c r="I1037" s="134" t="str">
        <f>IFERROR(VLOOKUP(Tabla1[[#This Row],[Código_Actividad]],[1]!Tabla2[[Código]:[Total de Acciones ]],15,FALSE),"")</f>
        <v/>
      </c>
      <c r="J1037" s="131"/>
      <c r="K1037" s="131" t="str">
        <f>IFERROR(VLOOKUP($J1037,[5]LSIns!$B$5:$C$45,2,FALSE),"")</f>
        <v/>
      </c>
      <c r="L1037" s="133"/>
      <c r="M1037" s="131" t="str">
        <f>IFERROR(VLOOKUP($L1037,[6]Insumos!$C$2:$F$517,2,FALSE),"")</f>
        <v/>
      </c>
      <c r="N1037" s="142"/>
      <c r="O1037" s="139" t="str">
        <f>IFERROR(VLOOKUP($L1037,[6]Insumos!$C$2:$F$517,3,FALSE),"")</f>
        <v/>
      </c>
      <c r="P1037" s="138" t="e">
        <f>+Tabla1[[#This Row],[Precio Unitario]]*Tabla1[[#This Row],[Cantidad de Insumos]]</f>
        <v>#VALUE!</v>
      </c>
      <c r="Q1037" s="140" t="str">
        <f>IFERROR(VLOOKUP($L1037,[6]Insumos!$C$2:$F$517,4,FALSE),"")</f>
        <v/>
      </c>
      <c r="R1037" s="131"/>
    </row>
    <row r="1038" spans="2:18" x14ac:dyDescent="0.25">
      <c r="B1038" s="131" t="str">
        <f>IF(Tabla1[[#This Row],[Código_Actividad]]="","",CONCATENATE(Tabla1[[#This Row],[POA]],".",Tabla1[[#This Row],[SRS]],".",Tabla1[[#This Row],[AREA]],".",Tabla1[[#This Row],[TIPO]]))</f>
        <v/>
      </c>
      <c r="C1038" s="131" t="str">
        <f>IF(Tabla1[[#This Row],[Código_Actividad]]="","",'[1]Formulario PPGR1'!#REF!)</f>
        <v/>
      </c>
      <c r="D1038" s="131" t="str">
        <f>IF(Tabla1[[#This Row],[Código_Actividad]]="","",'[1]Formulario PPGR1'!#REF!)</f>
        <v/>
      </c>
      <c r="E1038" s="131" t="str">
        <f>IF(Tabla1[[#This Row],[Código_Actividad]]="","",'[1]Formulario PPGR1'!#REF!)</f>
        <v/>
      </c>
      <c r="F1038" s="131" t="str">
        <f>IF(Tabla1[[#This Row],[Código_Actividad]]="","",'[1]Formulario PPGR1'!#REF!)</f>
        <v/>
      </c>
      <c r="G1038" s="141"/>
      <c r="H1038" s="133" t="str">
        <f>IFERROR(VLOOKUP(Tabla1[[#This Row],[Código_Actividad]],'[1]Formulario PPGR2'!$H$8:$I$1048576,2,FALSE),"")</f>
        <v/>
      </c>
      <c r="I1038" s="134" t="str">
        <f>IFERROR(VLOOKUP(Tabla1[[#This Row],[Código_Actividad]],[1]!Tabla2[[Código]:[Total de Acciones ]],15,FALSE),"")</f>
        <v/>
      </c>
      <c r="J1038" s="131"/>
      <c r="K1038" s="131" t="str">
        <f>IFERROR(VLOOKUP($J1038,[5]LSIns!$B$5:$C$45,2,FALSE),"")</f>
        <v/>
      </c>
      <c r="L1038" s="133"/>
      <c r="M1038" s="131" t="str">
        <f>IFERROR(VLOOKUP($L1038,[6]Insumos!$C$2:$F$517,2,FALSE),"")</f>
        <v/>
      </c>
      <c r="N1038" s="142"/>
      <c r="O1038" s="139" t="str">
        <f>IFERROR(VLOOKUP($L1038,[6]Insumos!$C$2:$F$517,3,FALSE),"")</f>
        <v/>
      </c>
      <c r="P1038" s="138" t="e">
        <f>+Tabla1[[#This Row],[Precio Unitario]]*Tabla1[[#This Row],[Cantidad de Insumos]]</f>
        <v>#VALUE!</v>
      </c>
      <c r="Q1038" s="140" t="str">
        <f>IFERROR(VLOOKUP($L1038,[6]Insumos!$C$2:$F$517,4,FALSE),"")</f>
        <v/>
      </c>
      <c r="R1038" s="131"/>
    </row>
    <row r="1039" spans="2:18" x14ac:dyDescent="0.25">
      <c r="B1039" s="131" t="str">
        <f>IF(Tabla1[[#This Row],[Código_Actividad]]="","",CONCATENATE(Tabla1[[#This Row],[POA]],".",Tabla1[[#This Row],[SRS]],".",Tabla1[[#This Row],[AREA]],".",Tabla1[[#This Row],[TIPO]]))</f>
        <v/>
      </c>
      <c r="C1039" s="131" t="str">
        <f>IF(Tabla1[[#This Row],[Código_Actividad]]="","",'[1]Formulario PPGR1'!#REF!)</f>
        <v/>
      </c>
      <c r="D1039" s="131" t="str">
        <f>IF(Tabla1[[#This Row],[Código_Actividad]]="","",'[1]Formulario PPGR1'!#REF!)</f>
        <v/>
      </c>
      <c r="E1039" s="131" t="str">
        <f>IF(Tabla1[[#This Row],[Código_Actividad]]="","",'[1]Formulario PPGR1'!#REF!)</f>
        <v/>
      </c>
      <c r="F1039" s="131" t="str">
        <f>IF(Tabla1[[#This Row],[Código_Actividad]]="","",'[1]Formulario PPGR1'!#REF!)</f>
        <v/>
      </c>
      <c r="G1039" s="141"/>
      <c r="H1039" s="133" t="str">
        <f>IFERROR(VLOOKUP(Tabla1[[#This Row],[Código_Actividad]],'[1]Formulario PPGR2'!$H$8:$I$1048576,2,FALSE),"")</f>
        <v/>
      </c>
      <c r="I1039" s="134" t="str">
        <f>IFERROR(VLOOKUP(Tabla1[[#This Row],[Código_Actividad]],[1]!Tabla2[[Código]:[Total de Acciones ]],15,FALSE),"")</f>
        <v/>
      </c>
      <c r="J1039" s="131"/>
      <c r="K1039" s="131" t="str">
        <f>IFERROR(VLOOKUP($J1039,[5]LSIns!$B$5:$C$45,2,FALSE),"")</f>
        <v/>
      </c>
      <c r="L1039" s="133"/>
      <c r="M1039" s="131" t="str">
        <f>IFERROR(VLOOKUP($L1039,[6]Insumos!$C$2:$F$517,2,FALSE),"")</f>
        <v/>
      </c>
      <c r="N1039" s="142"/>
      <c r="O1039" s="139" t="str">
        <f>IFERROR(VLOOKUP($L1039,[6]Insumos!$C$2:$F$517,3,FALSE),"")</f>
        <v/>
      </c>
      <c r="P1039" s="138" t="e">
        <f>+Tabla1[[#This Row],[Precio Unitario]]*Tabla1[[#This Row],[Cantidad de Insumos]]</f>
        <v>#VALUE!</v>
      </c>
      <c r="Q1039" s="140" t="str">
        <f>IFERROR(VLOOKUP($L1039,[6]Insumos!$C$2:$F$517,4,FALSE),"")</f>
        <v/>
      </c>
      <c r="R1039" s="131"/>
    </row>
    <row r="1040" spans="2:18" x14ac:dyDescent="0.25">
      <c r="B1040" s="131" t="str">
        <f>IF(Tabla1[[#This Row],[Código_Actividad]]="","",CONCATENATE(Tabla1[[#This Row],[POA]],".",Tabla1[[#This Row],[SRS]],".",Tabla1[[#This Row],[AREA]],".",Tabla1[[#This Row],[TIPO]]))</f>
        <v/>
      </c>
      <c r="C1040" s="131" t="str">
        <f>IF(Tabla1[[#This Row],[Código_Actividad]]="","",'[1]Formulario PPGR1'!#REF!)</f>
        <v/>
      </c>
      <c r="D1040" s="131" t="str">
        <f>IF(Tabla1[[#This Row],[Código_Actividad]]="","",'[1]Formulario PPGR1'!#REF!)</f>
        <v/>
      </c>
      <c r="E1040" s="131" t="str">
        <f>IF(Tabla1[[#This Row],[Código_Actividad]]="","",'[1]Formulario PPGR1'!#REF!)</f>
        <v/>
      </c>
      <c r="F1040" s="131" t="str">
        <f>IF(Tabla1[[#This Row],[Código_Actividad]]="","",'[1]Formulario PPGR1'!#REF!)</f>
        <v/>
      </c>
      <c r="G1040" s="141"/>
      <c r="H1040" s="133" t="str">
        <f>IFERROR(VLOOKUP(Tabla1[[#This Row],[Código_Actividad]],'[1]Formulario PPGR2'!$H$8:$I$1048576,2,FALSE),"")</f>
        <v/>
      </c>
      <c r="I1040" s="134" t="str">
        <f>IFERROR(VLOOKUP(Tabla1[[#This Row],[Código_Actividad]],[1]!Tabla2[[Código]:[Total de Acciones ]],15,FALSE),"")</f>
        <v/>
      </c>
      <c r="J1040" s="131"/>
      <c r="K1040" s="131" t="str">
        <f>IFERROR(VLOOKUP($J1040,[5]LSIns!$B$5:$C$45,2,FALSE),"")</f>
        <v/>
      </c>
      <c r="L1040" s="133"/>
      <c r="M1040" s="131" t="str">
        <f>IFERROR(VLOOKUP($L1040,[6]Insumos!$C$2:$F$517,2,FALSE),"")</f>
        <v/>
      </c>
      <c r="N1040" s="142"/>
      <c r="O1040" s="139" t="str">
        <f>IFERROR(VLOOKUP($L1040,[6]Insumos!$C$2:$F$517,3,FALSE),"")</f>
        <v/>
      </c>
      <c r="P1040" s="138" t="e">
        <f>+Tabla1[[#This Row],[Precio Unitario]]*Tabla1[[#This Row],[Cantidad de Insumos]]</f>
        <v>#VALUE!</v>
      </c>
      <c r="Q1040" s="140" t="str">
        <f>IFERROR(VLOOKUP($L1040,[6]Insumos!$C$2:$F$517,4,FALSE),"")</f>
        <v/>
      </c>
      <c r="R1040" s="131"/>
    </row>
    <row r="1041" spans="2:18" x14ac:dyDescent="0.25">
      <c r="B1041" s="131" t="str">
        <f>IF(Tabla1[[#This Row],[Código_Actividad]]="","",CONCATENATE(Tabla1[[#This Row],[POA]],".",Tabla1[[#This Row],[SRS]],".",Tabla1[[#This Row],[AREA]],".",Tabla1[[#This Row],[TIPO]]))</f>
        <v/>
      </c>
      <c r="C1041" s="131" t="str">
        <f>IF(Tabla1[[#This Row],[Código_Actividad]]="","",'[1]Formulario PPGR1'!#REF!)</f>
        <v/>
      </c>
      <c r="D1041" s="131" t="str">
        <f>IF(Tabla1[[#This Row],[Código_Actividad]]="","",'[1]Formulario PPGR1'!#REF!)</f>
        <v/>
      </c>
      <c r="E1041" s="131" t="str">
        <f>IF(Tabla1[[#This Row],[Código_Actividad]]="","",'[1]Formulario PPGR1'!#REF!)</f>
        <v/>
      </c>
      <c r="F1041" s="131" t="str">
        <f>IF(Tabla1[[#This Row],[Código_Actividad]]="","",'[1]Formulario PPGR1'!#REF!)</f>
        <v/>
      </c>
      <c r="G1041" s="141"/>
      <c r="H1041" s="133" t="str">
        <f>IFERROR(VLOOKUP(Tabla1[[#This Row],[Código_Actividad]],'[1]Formulario PPGR2'!$H$8:$I$1048576,2,FALSE),"")</f>
        <v/>
      </c>
      <c r="I1041" s="134" t="str">
        <f>IFERROR(VLOOKUP(Tabla1[[#This Row],[Código_Actividad]],[1]!Tabla2[[Código]:[Total de Acciones ]],15,FALSE),"")</f>
        <v/>
      </c>
      <c r="J1041" s="131"/>
      <c r="K1041" s="131" t="str">
        <f>IFERROR(VLOOKUP($J1041,[5]LSIns!$B$5:$C$45,2,FALSE),"")</f>
        <v/>
      </c>
      <c r="L1041" s="133"/>
      <c r="M1041" s="131" t="str">
        <f>IFERROR(VLOOKUP($L1041,[6]Insumos!$C$2:$F$517,2,FALSE),"")</f>
        <v/>
      </c>
      <c r="N1041" s="142"/>
      <c r="O1041" s="139" t="str">
        <f>IFERROR(VLOOKUP($L1041,[6]Insumos!$C$2:$F$517,3,FALSE),"")</f>
        <v/>
      </c>
      <c r="P1041" s="138" t="e">
        <f>+Tabla1[[#This Row],[Precio Unitario]]*Tabla1[[#This Row],[Cantidad de Insumos]]</f>
        <v>#VALUE!</v>
      </c>
      <c r="Q1041" s="140" t="str">
        <f>IFERROR(VLOOKUP($L1041,[6]Insumos!$C$2:$F$517,4,FALSE),"")</f>
        <v/>
      </c>
      <c r="R1041" s="131"/>
    </row>
    <row r="1042" spans="2:18" x14ac:dyDescent="0.25">
      <c r="B1042" s="131" t="str">
        <f>IF(Tabla1[[#This Row],[Código_Actividad]]="","",CONCATENATE(Tabla1[[#This Row],[POA]],".",Tabla1[[#This Row],[SRS]],".",Tabla1[[#This Row],[AREA]],".",Tabla1[[#This Row],[TIPO]]))</f>
        <v/>
      </c>
      <c r="C1042" s="131" t="str">
        <f>IF(Tabla1[[#This Row],[Código_Actividad]]="","",'[1]Formulario PPGR1'!#REF!)</f>
        <v/>
      </c>
      <c r="D1042" s="131" t="str">
        <f>IF(Tabla1[[#This Row],[Código_Actividad]]="","",'[1]Formulario PPGR1'!#REF!)</f>
        <v/>
      </c>
      <c r="E1042" s="131" t="str">
        <f>IF(Tabla1[[#This Row],[Código_Actividad]]="","",'[1]Formulario PPGR1'!#REF!)</f>
        <v/>
      </c>
      <c r="F1042" s="131" t="str">
        <f>IF(Tabla1[[#This Row],[Código_Actividad]]="","",'[1]Formulario PPGR1'!#REF!)</f>
        <v/>
      </c>
      <c r="G1042" s="141"/>
      <c r="H1042" s="133" t="str">
        <f>IFERROR(VLOOKUP(Tabla1[[#This Row],[Código_Actividad]],'[1]Formulario PPGR2'!$H$8:$I$1048576,2,FALSE),"")</f>
        <v/>
      </c>
      <c r="I1042" s="134" t="str">
        <f>IFERROR(VLOOKUP(Tabla1[[#This Row],[Código_Actividad]],[1]!Tabla2[[Código]:[Total de Acciones ]],15,FALSE),"")</f>
        <v/>
      </c>
      <c r="J1042" s="131"/>
      <c r="K1042" s="131" t="str">
        <f>IFERROR(VLOOKUP($J1042,[5]LSIns!$B$5:$C$45,2,FALSE),"")</f>
        <v/>
      </c>
      <c r="L1042" s="133"/>
      <c r="M1042" s="131" t="str">
        <f>IFERROR(VLOOKUP($L1042,[6]Insumos!$C$2:$F$517,2,FALSE),"")</f>
        <v/>
      </c>
      <c r="N1042" s="142"/>
      <c r="O1042" s="139" t="str">
        <f>IFERROR(VLOOKUP($L1042,[6]Insumos!$C$2:$F$517,3,FALSE),"")</f>
        <v/>
      </c>
      <c r="P1042" s="138" t="e">
        <f>+Tabla1[[#This Row],[Precio Unitario]]*Tabla1[[#This Row],[Cantidad de Insumos]]</f>
        <v>#VALUE!</v>
      </c>
      <c r="Q1042" s="140" t="str">
        <f>IFERROR(VLOOKUP($L1042,[6]Insumos!$C$2:$F$517,4,FALSE),"")</f>
        <v/>
      </c>
      <c r="R1042" s="131"/>
    </row>
    <row r="1043" spans="2:18" x14ac:dyDescent="0.25">
      <c r="B1043" s="131" t="str">
        <f>IF(Tabla1[[#This Row],[Código_Actividad]]="","",CONCATENATE(Tabla1[[#This Row],[POA]],".",Tabla1[[#This Row],[SRS]],".",Tabla1[[#This Row],[AREA]],".",Tabla1[[#This Row],[TIPO]]))</f>
        <v/>
      </c>
      <c r="C1043" s="131" t="str">
        <f>IF(Tabla1[[#This Row],[Código_Actividad]]="","",'[1]Formulario PPGR1'!#REF!)</f>
        <v/>
      </c>
      <c r="D1043" s="131" t="str">
        <f>IF(Tabla1[[#This Row],[Código_Actividad]]="","",'[1]Formulario PPGR1'!#REF!)</f>
        <v/>
      </c>
      <c r="E1043" s="131" t="str">
        <f>IF(Tabla1[[#This Row],[Código_Actividad]]="","",'[1]Formulario PPGR1'!#REF!)</f>
        <v/>
      </c>
      <c r="F1043" s="131" t="str">
        <f>IF(Tabla1[[#This Row],[Código_Actividad]]="","",'[1]Formulario PPGR1'!#REF!)</f>
        <v/>
      </c>
      <c r="G1043" s="141"/>
      <c r="H1043" s="133" t="str">
        <f>IFERROR(VLOOKUP(Tabla1[[#This Row],[Código_Actividad]],'[1]Formulario PPGR2'!$H$8:$I$1048576,2,FALSE),"")</f>
        <v/>
      </c>
      <c r="I1043" s="134" t="str">
        <f>IFERROR(VLOOKUP(Tabla1[[#This Row],[Código_Actividad]],[1]!Tabla2[[Código]:[Total de Acciones ]],15,FALSE),"")</f>
        <v/>
      </c>
      <c r="J1043" s="131"/>
      <c r="K1043" s="131" t="str">
        <f>IFERROR(VLOOKUP($J1043,[5]LSIns!$B$5:$C$45,2,FALSE),"")</f>
        <v/>
      </c>
      <c r="L1043" s="133"/>
      <c r="M1043" s="131" t="str">
        <f>IFERROR(VLOOKUP($L1043,[6]Insumos!$C$2:$F$517,2,FALSE),"")</f>
        <v/>
      </c>
      <c r="N1043" s="142"/>
      <c r="O1043" s="139" t="str">
        <f>IFERROR(VLOOKUP($L1043,[6]Insumos!$C$2:$F$517,3,FALSE),"")</f>
        <v/>
      </c>
      <c r="P1043" s="138" t="e">
        <f>+Tabla1[[#This Row],[Precio Unitario]]*Tabla1[[#This Row],[Cantidad de Insumos]]</f>
        <v>#VALUE!</v>
      </c>
      <c r="Q1043" s="140" t="str">
        <f>IFERROR(VLOOKUP($L1043,[6]Insumos!$C$2:$F$517,4,FALSE),"")</f>
        <v/>
      </c>
      <c r="R1043" s="131"/>
    </row>
    <row r="1044" spans="2:18" x14ac:dyDescent="0.25">
      <c r="B1044" s="131" t="str">
        <f>IF(Tabla1[[#This Row],[Código_Actividad]]="","",CONCATENATE(Tabla1[[#This Row],[POA]],".",Tabla1[[#This Row],[SRS]],".",Tabla1[[#This Row],[AREA]],".",Tabla1[[#This Row],[TIPO]]))</f>
        <v/>
      </c>
      <c r="C1044" s="131" t="str">
        <f>IF(Tabla1[[#This Row],[Código_Actividad]]="","",'[1]Formulario PPGR1'!#REF!)</f>
        <v/>
      </c>
      <c r="D1044" s="131" t="str">
        <f>IF(Tabla1[[#This Row],[Código_Actividad]]="","",'[1]Formulario PPGR1'!#REF!)</f>
        <v/>
      </c>
      <c r="E1044" s="131" t="str">
        <f>IF(Tabla1[[#This Row],[Código_Actividad]]="","",'[1]Formulario PPGR1'!#REF!)</f>
        <v/>
      </c>
      <c r="F1044" s="131" t="str">
        <f>IF(Tabla1[[#This Row],[Código_Actividad]]="","",'[1]Formulario PPGR1'!#REF!)</f>
        <v/>
      </c>
      <c r="G1044" s="141"/>
      <c r="H1044" s="133" t="str">
        <f>IFERROR(VLOOKUP(Tabla1[[#This Row],[Código_Actividad]],'[1]Formulario PPGR2'!$H$8:$I$1048576,2,FALSE),"")</f>
        <v/>
      </c>
      <c r="I1044" s="134" t="str">
        <f>IFERROR(VLOOKUP(Tabla1[[#This Row],[Código_Actividad]],[1]!Tabla2[[Código]:[Total de Acciones ]],15,FALSE),"")</f>
        <v/>
      </c>
      <c r="J1044" s="131"/>
      <c r="K1044" s="131" t="str">
        <f>IFERROR(VLOOKUP($J1044,[5]LSIns!$B$5:$C$45,2,FALSE),"")</f>
        <v/>
      </c>
      <c r="L1044" s="133"/>
      <c r="M1044" s="131" t="str">
        <f>IFERROR(VLOOKUP($L1044,[6]Insumos!$C$2:$F$517,2,FALSE),"")</f>
        <v/>
      </c>
      <c r="N1044" s="142"/>
      <c r="O1044" s="139" t="str">
        <f>IFERROR(VLOOKUP($L1044,[6]Insumos!$C$2:$F$517,3,FALSE),"")</f>
        <v/>
      </c>
      <c r="P1044" s="138" t="e">
        <f>+Tabla1[[#This Row],[Precio Unitario]]*Tabla1[[#This Row],[Cantidad de Insumos]]</f>
        <v>#VALUE!</v>
      </c>
      <c r="Q1044" s="140" t="str">
        <f>IFERROR(VLOOKUP($L1044,[6]Insumos!$C$2:$F$517,4,FALSE),"")</f>
        <v/>
      </c>
      <c r="R1044" s="131"/>
    </row>
    <row r="1045" spans="2:18" x14ac:dyDescent="0.25">
      <c r="B1045" s="131" t="str">
        <f>IF(Tabla1[[#This Row],[Código_Actividad]]="","",CONCATENATE(Tabla1[[#This Row],[POA]],".",Tabla1[[#This Row],[SRS]],".",Tabla1[[#This Row],[AREA]],".",Tabla1[[#This Row],[TIPO]]))</f>
        <v/>
      </c>
      <c r="C1045" s="131" t="str">
        <f>IF(Tabla1[[#This Row],[Código_Actividad]]="","",'[1]Formulario PPGR1'!#REF!)</f>
        <v/>
      </c>
      <c r="D1045" s="131" t="str">
        <f>IF(Tabla1[[#This Row],[Código_Actividad]]="","",'[1]Formulario PPGR1'!#REF!)</f>
        <v/>
      </c>
      <c r="E1045" s="131" t="str">
        <f>IF(Tabla1[[#This Row],[Código_Actividad]]="","",'[1]Formulario PPGR1'!#REF!)</f>
        <v/>
      </c>
      <c r="F1045" s="131" t="str">
        <f>IF(Tabla1[[#This Row],[Código_Actividad]]="","",'[1]Formulario PPGR1'!#REF!)</f>
        <v/>
      </c>
      <c r="G1045" s="141"/>
      <c r="H1045" s="133" t="str">
        <f>IFERROR(VLOOKUP(Tabla1[[#This Row],[Código_Actividad]],'[1]Formulario PPGR2'!$H$8:$I$1048576,2,FALSE),"")</f>
        <v/>
      </c>
      <c r="I1045" s="134" t="str">
        <f>IFERROR(VLOOKUP(Tabla1[[#This Row],[Código_Actividad]],[1]!Tabla2[[Código]:[Total de Acciones ]],15,FALSE),"")</f>
        <v/>
      </c>
      <c r="J1045" s="131"/>
      <c r="K1045" s="131" t="str">
        <f>IFERROR(VLOOKUP($J1045,[5]LSIns!$B$5:$C$45,2,FALSE),"")</f>
        <v/>
      </c>
      <c r="L1045" s="133"/>
      <c r="M1045" s="131" t="str">
        <f>IFERROR(VLOOKUP($L1045,[6]Insumos!$C$2:$F$517,2,FALSE),"")</f>
        <v/>
      </c>
      <c r="N1045" s="142"/>
      <c r="O1045" s="139" t="str">
        <f>IFERROR(VLOOKUP($L1045,[6]Insumos!$C$2:$F$517,3,FALSE),"")</f>
        <v/>
      </c>
      <c r="P1045" s="138" t="e">
        <f>+Tabla1[[#This Row],[Precio Unitario]]*Tabla1[[#This Row],[Cantidad de Insumos]]</f>
        <v>#VALUE!</v>
      </c>
      <c r="Q1045" s="140" t="str">
        <f>IFERROR(VLOOKUP($L1045,[6]Insumos!$C$2:$F$517,4,FALSE),"")</f>
        <v/>
      </c>
      <c r="R1045" s="131"/>
    </row>
    <row r="1046" spans="2:18" x14ac:dyDescent="0.25">
      <c r="B1046" s="131" t="str">
        <f>IF(Tabla1[[#This Row],[Código_Actividad]]="","",CONCATENATE(Tabla1[[#This Row],[POA]],".",Tabla1[[#This Row],[SRS]],".",Tabla1[[#This Row],[AREA]],".",Tabla1[[#This Row],[TIPO]]))</f>
        <v/>
      </c>
      <c r="C1046" s="131" t="str">
        <f>IF(Tabla1[[#This Row],[Código_Actividad]]="","",'[1]Formulario PPGR1'!#REF!)</f>
        <v/>
      </c>
      <c r="D1046" s="131" t="str">
        <f>IF(Tabla1[[#This Row],[Código_Actividad]]="","",'[1]Formulario PPGR1'!#REF!)</f>
        <v/>
      </c>
      <c r="E1046" s="131" t="str">
        <f>IF(Tabla1[[#This Row],[Código_Actividad]]="","",'[1]Formulario PPGR1'!#REF!)</f>
        <v/>
      </c>
      <c r="F1046" s="131" t="str">
        <f>IF(Tabla1[[#This Row],[Código_Actividad]]="","",'[1]Formulario PPGR1'!#REF!)</f>
        <v/>
      </c>
      <c r="G1046" s="141"/>
      <c r="H1046" s="133" t="str">
        <f>IFERROR(VLOOKUP(Tabla1[[#This Row],[Código_Actividad]],'[1]Formulario PPGR2'!$H$8:$I$1048576,2,FALSE),"")</f>
        <v/>
      </c>
      <c r="I1046" s="134" t="str">
        <f>IFERROR(VLOOKUP(Tabla1[[#This Row],[Código_Actividad]],[1]!Tabla2[[Código]:[Total de Acciones ]],15,FALSE),"")</f>
        <v/>
      </c>
      <c r="J1046" s="131"/>
      <c r="K1046" s="131" t="str">
        <f>IFERROR(VLOOKUP($J1046,[5]LSIns!$B$5:$C$45,2,FALSE),"")</f>
        <v/>
      </c>
      <c r="L1046" s="133"/>
      <c r="M1046" s="131" t="str">
        <f>IFERROR(VLOOKUP($L1046,[6]Insumos!$C$2:$F$517,2,FALSE),"")</f>
        <v/>
      </c>
      <c r="N1046" s="142"/>
      <c r="O1046" s="139" t="str">
        <f>IFERROR(VLOOKUP($L1046,[6]Insumos!$C$2:$F$517,3,FALSE),"")</f>
        <v/>
      </c>
      <c r="P1046" s="138" t="e">
        <f>+Tabla1[[#This Row],[Precio Unitario]]*Tabla1[[#This Row],[Cantidad de Insumos]]</f>
        <v>#VALUE!</v>
      </c>
      <c r="Q1046" s="140" t="str">
        <f>IFERROR(VLOOKUP($L1046,[6]Insumos!$C$2:$F$517,4,FALSE),"")</f>
        <v/>
      </c>
      <c r="R1046" s="131"/>
    </row>
    <row r="1047" spans="2:18" x14ac:dyDescent="0.25">
      <c r="B1047" s="131" t="str">
        <f>IF(Tabla1[[#This Row],[Código_Actividad]]="","",CONCATENATE(Tabla1[[#This Row],[POA]],".",Tabla1[[#This Row],[SRS]],".",Tabla1[[#This Row],[AREA]],".",Tabla1[[#This Row],[TIPO]]))</f>
        <v/>
      </c>
      <c r="C1047" s="131" t="str">
        <f>IF(Tabla1[[#This Row],[Código_Actividad]]="","",'[1]Formulario PPGR1'!#REF!)</f>
        <v/>
      </c>
      <c r="D1047" s="131" t="str">
        <f>IF(Tabla1[[#This Row],[Código_Actividad]]="","",'[1]Formulario PPGR1'!#REF!)</f>
        <v/>
      </c>
      <c r="E1047" s="131" t="str">
        <f>IF(Tabla1[[#This Row],[Código_Actividad]]="","",'[1]Formulario PPGR1'!#REF!)</f>
        <v/>
      </c>
      <c r="F1047" s="131" t="str">
        <f>IF(Tabla1[[#This Row],[Código_Actividad]]="","",'[1]Formulario PPGR1'!#REF!)</f>
        <v/>
      </c>
      <c r="G1047" s="141"/>
      <c r="H1047" s="133" t="str">
        <f>IFERROR(VLOOKUP(Tabla1[[#This Row],[Código_Actividad]],'[1]Formulario PPGR2'!$H$8:$I$1048576,2,FALSE),"")</f>
        <v/>
      </c>
      <c r="I1047" s="134" t="str">
        <f>IFERROR(VLOOKUP(Tabla1[[#This Row],[Código_Actividad]],[1]!Tabla2[[Código]:[Total de Acciones ]],15,FALSE),"")</f>
        <v/>
      </c>
      <c r="J1047" s="131"/>
      <c r="K1047" s="131" t="str">
        <f>IFERROR(VLOOKUP($J1047,[5]LSIns!$B$5:$C$45,2,FALSE),"")</f>
        <v/>
      </c>
      <c r="L1047" s="133"/>
      <c r="M1047" s="131" t="str">
        <f>IFERROR(VLOOKUP($L1047,[6]Insumos!$C$2:$F$517,2,FALSE),"")</f>
        <v/>
      </c>
      <c r="N1047" s="142"/>
      <c r="O1047" s="139" t="str">
        <f>IFERROR(VLOOKUP($L1047,[6]Insumos!$C$2:$F$517,3,FALSE),"")</f>
        <v/>
      </c>
      <c r="P1047" s="138" t="e">
        <f>+Tabla1[[#This Row],[Precio Unitario]]*Tabla1[[#This Row],[Cantidad de Insumos]]</f>
        <v>#VALUE!</v>
      </c>
      <c r="Q1047" s="140" t="str">
        <f>IFERROR(VLOOKUP($L1047,[6]Insumos!$C$2:$F$517,4,FALSE),"")</f>
        <v/>
      </c>
      <c r="R1047" s="131"/>
    </row>
    <row r="1048" spans="2:18" x14ac:dyDescent="0.25">
      <c r="B1048" s="131" t="str">
        <f>IF(Tabla1[[#This Row],[Código_Actividad]]="","",CONCATENATE(Tabla1[[#This Row],[POA]],".",Tabla1[[#This Row],[SRS]],".",Tabla1[[#This Row],[AREA]],".",Tabla1[[#This Row],[TIPO]]))</f>
        <v/>
      </c>
      <c r="C1048" s="131" t="str">
        <f>IF(Tabla1[[#This Row],[Código_Actividad]]="","",'[1]Formulario PPGR1'!#REF!)</f>
        <v/>
      </c>
      <c r="D1048" s="131" t="str">
        <f>IF(Tabla1[[#This Row],[Código_Actividad]]="","",'[1]Formulario PPGR1'!#REF!)</f>
        <v/>
      </c>
      <c r="E1048" s="131" t="str">
        <f>IF(Tabla1[[#This Row],[Código_Actividad]]="","",'[1]Formulario PPGR1'!#REF!)</f>
        <v/>
      </c>
      <c r="F1048" s="131" t="str">
        <f>IF(Tabla1[[#This Row],[Código_Actividad]]="","",'[1]Formulario PPGR1'!#REF!)</f>
        <v/>
      </c>
      <c r="G1048" s="141"/>
      <c r="H1048" s="133" t="str">
        <f>IFERROR(VLOOKUP(Tabla1[[#This Row],[Código_Actividad]],'[1]Formulario PPGR2'!$H$8:$I$1048576,2,FALSE),"")</f>
        <v/>
      </c>
      <c r="I1048" s="134" t="str">
        <f>IFERROR(VLOOKUP(Tabla1[[#This Row],[Código_Actividad]],[1]!Tabla2[[Código]:[Total de Acciones ]],15,FALSE),"")</f>
        <v/>
      </c>
      <c r="J1048" s="131"/>
      <c r="K1048" s="131" t="str">
        <f>IFERROR(VLOOKUP($J1048,[5]LSIns!$B$5:$C$45,2,FALSE),"")</f>
        <v/>
      </c>
      <c r="L1048" s="133"/>
      <c r="M1048" s="131" t="str">
        <f>IFERROR(VLOOKUP($L1048,[6]Insumos!$C$2:$F$517,2,FALSE),"")</f>
        <v/>
      </c>
      <c r="N1048" s="142"/>
      <c r="O1048" s="139" t="str">
        <f>IFERROR(VLOOKUP($L1048,[6]Insumos!$C$2:$F$517,3,FALSE),"")</f>
        <v/>
      </c>
      <c r="P1048" s="138" t="e">
        <f>+Tabla1[[#This Row],[Precio Unitario]]*Tabla1[[#This Row],[Cantidad de Insumos]]</f>
        <v>#VALUE!</v>
      </c>
      <c r="Q1048" s="140" t="str">
        <f>IFERROR(VLOOKUP($L1048,[6]Insumos!$C$2:$F$517,4,FALSE),"")</f>
        <v/>
      </c>
      <c r="R1048" s="131"/>
    </row>
    <row r="1049" spans="2:18" x14ac:dyDescent="0.25">
      <c r="B1049" s="131" t="str">
        <f>IF(Tabla1[[#This Row],[Código_Actividad]]="","",CONCATENATE(Tabla1[[#This Row],[POA]],".",Tabla1[[#This Row],[SRS]],".",Tabla1[[#This Row],[AREA]],".",Tabla1[[#This Row],[TIPO]]))</f>
        <v/>
      </c>
      <c r="C1049" s="131" t="str">
        <f>IF(Tabla1[[#This Row],[Código_Actividad]]="","",'[1]Formulario PPGR1'!#REF!)</f>
        <v/>
      </c>
      <c r="D1049" s="131" t="str">
        <f>IF(Tabla1[[#This Row],[Código_Actividad]]="","",'[1]Formulario PPGR1'!#REF!)</f>
        <v/>
      </c>
      <c r="E1049" s="131" t="str">
        <f>IF(Tabla1[[#This Row],[Código_Actividad]]="","",'[1]Formulario PPGR1'!#REF!)</f>
        <v/>
      </c>
      <c r="F1049" s="131" t="str">
        <f>IF(Tabla1[[#This Row],[Código_Actividad]]="","",'[1]Formulario PPGR1'!#REF!)</f>
        <v/>
      </c>
      <c r="G1049" s="141"/>
      <c r="H1049" s="133" t="str">
        <f>IFERROR(VLOOKUP(Tabla1[[#This Row],[Código_Actividad]],'[1]Formulario PPGR2'!$H$8:$I$1048576,2,FALSE),"")</f>
        <v/>
      </c>
      <c r="I1049" s="134" t="str">
        <f>IFERROR(VLOOKUP(Tabla1[[#This Row],[Código_Actividad]],[1]!Tabla2[[Código]:[Total de Acciones ]],15,FALSE),"")</f>
        <v/>
      </c>
      <c r="J1049" s="131"/>
      <c r="K1049" s="131" t="str">
        <f>IFERROR(VLOOKUP($J1049,[5]LSIns!$B$5:$C$45,2,FALSE),"")</f>
        <v/>
      </c>
      <c r="L1049" s="133"/>
      <c r="M1049" s="131" t="str">
        <f>IFERROR(VLOOKUP($L1049,[6]Insumos!$C$2:$F$517,2,FALSE),"")</f>
        <v/>
      </c>
      <c r="N1049" s="142"/>
      <c r="O1049" s="139" t="str">
        <f>IFERROR(VLOOKUP($L1049,[6]Insumos!$C$2:$F$517,3,FALSE),"")</f>
        <v/>
      </c>
      <c r="P1049" s="138" t="e">
        <f>+Tabla1[[#This Row],[Precio Unitario]]*Tabla1[[#This Row],[Cantidad de Insumos]]</f>
        <v>#VALUE!</v>
      </c>
      <c r="Q1049" s="140" t="str">
        <f>IFERROR(VLOOKUP($L1049,[6]Insumos!$C$2:$F$517,4,FALSE),"")</f>
        <v/>
      </c>
      <c r="R1049" s="131"/>
    </row>
    <row r="1050" spans="2:18" x14ac:dyDescent="0.25">
      <c r="B1050" s="131" t="str">
        <f>IF(Tabla1[[#This Row],[Código_Actividad]]="","",CONCATENATE(Tabla1[[#This Row],[POA]],".",Tabla1[[#This Row],[SRS]],".",Tabla1[[#This Row],[AREA]],".",Tabla1[[#This Row],[TIPO]]))</f>
        <v/>
      </c>
      <c r="C1050" s="131" t="str">
        <f>IF(Tabla1[[#This Row],[Código_Actividad]]="","",'[1]Formulario PPGR1'!#REF!)</f>
        <v/>
      </c>
      <c r="D1050" s="131" t="str">
        <f>IF(Tabla1[[#This Row],[Código_Actividad]]="","",'[1]Formulario PPGR1'!#REF!)</f>
        <v/>
      </c>
      <c r="E1050" s="131" t="str">
        <f>IF(Tabla1[[#This Row],[Código_Actividad]]="","",'[1]Formulario PPGR1'!#REF!)</f>
        <v/>
      </c>
      <c r="F1050" s="131" t="str">
        <f>IF(Tabla1[[#This Row],[Código_Actividad]]="","",'[1]Formulario PPGR1'!#REF!)</f>
        <v/>
      </c>
      <c r="G1050" s="141"/>
      <c r="H1050" s="133" t="str">
        <f>IFERROR(VLOOKUP(Tabla1[[#This Row],[Código_Actividad]],'[1]Formulario PPGR2'!$H$8:$I$1048576,2,FALSE),"")</f>
        <v/>
      </c>
      <c r="I1050" s="134" t="str">
        <f>IFERROR(VLOOKUP(Tabla1[[#This Row],[Código_Actividad]],[1]!Tabla2[[Código]:[Total de Acciones ]],15,FALSE),"")</f>
        <v/>
      </c>
      <c r="J1050" s="131"/>
      <c r="K1050" s="131" t="str">
        <f>IFERROR(VLOOKUP($J1050,[5]LSIns!$B$5:$C$45,2,FALSE),"")</f>
        <v/>
      </c>
      <c r="L1050" s="133"/>
      <c r="M1050" s="131" t="str">
        <f>IFERROR(VLOOKUP($L1050,[6]Insumos!$C$2:$F$517,2,FALSE),"")</f>
        <v/>
      </c>
      <c r="N1050" s="142"/>
      <c r="O1050" s="139" t="str">
        <f>IFERROR(VLOOKUP($L1050,[6]Insumos!$C$2:$F$517,3,FALSE),"")</f>
        <v/>
      </c>
      <c r="P1050" s="138" t="e">
        <f>+Tabla1[[#This Row],[Precio Unitario]]*Tabla1[[#This Row],[Cantidad de Insumos]]</f>
        <v>#VALUE!</v>
      </c>
      <c r="Q1050" s="140" t="str">
        <f>IFERROR(VLOOKUP($L1050,[6]Insumos!$C$2:$F$517,4,FALSE),"")</f>
        <v/>
      </c>
      <c r="R1050" s="131"/>
    </row>
    <row r="1051" spans="2:18" x14ac:dyDescent="0.25">
      <c r="B1051" s="131" t="str">
        <f>IF(Tabla1[[#This Row],[Código_Actividad]]="","",CONCATENATE(Tabla1[[#This Row],[POA]],".",Tabla1[[#This Row],[SRS]],".",Tabla1[[#This Row],[AREA]],".",Tabla1[[#This Row],[TIPO]]))</f>
        <v/>
      </c>
      <c r="C1051" s="131" t="str">
        <f>IF(Tabla1[[#This Row],[Código_Actividad]]="","",'[1]Formulario PPGR1'!#REF!)</f>
        <v/>
      </c>
      <c r="D1051" s="131" t="str">
        <f>IF(Tabla1[[#This Row],[Código_Actividad]]="","",'[1]Formulario PPGR1'!#REF!)</f>
        <v/>
      </c>
      <c r="E1051" s="131" t="str">
        <f>IF(Tabla1[[#This Row],[Código_Actividad]]="","",'[1]Formulario PPGR1'!#REF!)</f>
        <v/>
      </c>
      <c r="F1051" s="131" t="str">
        <f>IF(Tabla1[[#This Row],[Código_Actividad]]="","",'[1]Formulario PPGR1'!#REF!)</f>
        <v/>
      </c>
      <c r="G1051" s="141"/>
      <c r="H1051" s="133" t="str">
        <f>IFERROR(VLOOKUP(Tabla1[[#This Row],[Código_Actividad]],'[1]Formulario PPGR2'!$H$8:$I$1048576,2,FALSE),"")</f>
        <v/>
      </c>
      <c r="I1051" s="134" t="str">
        <f>IFERROR(VLOOKUP(Tabla1[[#This Row],[Código_Actividad]],[1]!Tabla2[[Código]:[Total de Acciones ]],15,FALSE),"")</f>
        <v/>
      </c>
      <c r="J1051" s="131"/>
      <c r="K1051" s="131" t="str">
        <f>IFERROR(VLOOKUP($J1051,[5]LSIns!$B$5:$C$45,2,FALSE),"")</f>
        <v/>
      </c>
      <c r="L1051" s="133"/>
      <c r="M1051" s="131" t="str">
        <f>IFERROR(VLOOKUP($L1051,[6]Insumos!$C$2:$F$517,2,FALSE),"")</f>
        <v/>
      </c>
      <c r="N1051" s="142"/>
      <c r="O1051" s="139" t="str">
        <f>IFERROR(VLOOKUP($L1051,[6]Insumos!$C$2:$F$517,3,FALSE),"")</f>
        <v/>
      </c>
      <c r="P1051" s="138" t="e">
        <f>+Tabla1[[#This Row],[Precio Unitario]]*Tabla1[[#This Row],[Cantidad de Insumos]]</f>
        <v>#VALUE!</v>
      </c>
      <c r="Q1051" s="140" t="str">
        <f>IFERROR(VLOOKUP($L1051,[6]Insumos!$C$2:$F$517,4,FALSE),"")</f>
        <v/>
      </c>
      <c r="R1051" s="131"/>
    </row>
    <row r="1052" spans="2:18" x14ac:dyDescent="0.25">
      <c r="B1052" s="131" t="str">
        <f>IF(Tabla1[[#This Row],[Código_Actividad]]="","",CONCATENATE(Tabla1[[#This Row],[POA]],".",Tabla1[[#This Row],[SRS]],".",Tabla1[[#This Row],[AREA]],".",Tabla1[[#This Row],[TIPO]]))</f>
        <v/>
      </c>
      <c r="C1052" s="131" t="str">
        <f>IF(Tabla1[[#This Row],[Código_Actividad]]="","",'[1]Formulario PPGR1'!#REF!)</f>
        <v/>
      </c>
      <c r="D1052" s="131" t="str">
        <f>IF(Tabla1[[#This Row],[Código_Actividad]]="","",'[1]Formulario PPGR1'!#REF!)</f>
        <v/>
      </c>
      <c r="E1052" s="131" t="str">
        <f>IF(Tabla1[[#This Row],[Código_Actividad]]="","",'[1]Formulario PPGR1'!#REF!)</f>
        <v/>
      </c>
      <c r="F1052" s="131" t="str">
        <f>IF(Tabla1[[#This Row],[Código_Actividad]]="","",'[1]Formulario PPGR1'!#REF!)</f>
        <v/>
      </c>
      <c r="G1052" s="141"/>
      <c r="H1052" s="133" t="str">
        <f>IFERROR(VLOOKUP(Tabla1[[#This Row],[Código_Actividad]],'[1]Formulario PPGR2'!$H$8:$I$1048576,2,FALSE),"")</f>
        <v/>
      </c>
      <c r="I1052" s="134" t="str">
        <f>IFERROR(VLOOKUP(Tabla1[[#This Row],[Código_Actividad]],[1]!Tabla2[[Código]:[Total de Acciones ]],15,FALSE),"")</f>
        <v/>
      </c>
      <c r="J1052" s="131"/>
      <c r="K1052" s="131" t="str">
        <f>IFERROR(VLOOKUP($J1052,[5]LSIns!$B$5:$C$45,2,FALSE),"")</f>
        <v/>
      </c>
      <c r="L1052" s="133"/>
      <c r="M1052" s="131" t="str">
        <f>IFERROR(VLOOKUP($L1052,[6]Insumos!$C$2:$F$517,2,FALSE),"")</f>
        <v/>
      </c>
      <c r="N1052" s="142"/>
      <c r="O1052" s="139" t="str">
        <f>IFERROR(VLOOKUP($L1052,[6]Insumos!$C$2:$F$517,3,FALSE),"")</f>
        <v/>
      </c>
      <c r="P1052" s="138" t="e">
        <f>+Tabla1[[#This Row],[Precio Unitario]]*Tabla1[[#This Row],[Cantidad de Insumos]]</f>
        <v>#VALUE!</v>
      </c>
      <c r="Q1052" s="140" t="str">
        <f>IFERROR(VLOOKUP($L1052,[6]Insumos!$C$2:$F$517,4,FALSE),"")</f>
        <v/>
      </c>
      <c r="R1052" s="131"/>
    </row>
    <row r="1053" spans="2:18" x14ac:dyDescent="0.25">
      <c r="B1053" s="131" t="str">
        <f>IF(Tabla1[[#This Row],[Código_Actividad]]="","",CONCATENATE(Tabla1[[#This Row],[POA]],".",Tabla1[[#This Row],[SRS]],".",Tabla1[[#This Row],[AREA]],".",Tabla1[[#This Row],[TIPO]]))</f>
        <v/>
      </c>
      <c r="C1053" s="131" t="str">
        <f>IF(Tabla1[[#This Row],[Código_Actividad]]="","",'[1]Formulario PPGR1'!#REF!)</f>
        <v/>
      </c>
      <c r="D1053" s="131" t="str">
        <f>IF(Tabla1[[#This Row],[Código_Actividad]]="","",'[1]Formulario PPGR1'!#REF!)</f>
        <v/>
      </c>
      <c r="E1053" s="131" t="str">
        <f>IF(Tabla1[[#This Row],[Código_Actividad]]="","",'[1]Formulario PPGR1'!#REF!)</f>
        <v/>
      </c>
      <c r="F1053" s="131" t="str">
        <f>IF(Tabla1[[#This Row],[Código_Actividad]]="","",'[1]Formulario PPGR1'!#REF!)</f>
        <v/>
      </c>
      <c r="G1053" s="141"/>
      <c r="H1053" s="133" t="str">
        <f>IFERROR(VLOOKUP(Tabla1[[#This Row],[Código_Actividad]],'[1]Formulario PPGR2'!$H$8:$I$1048576,2,FALSE),"")</f>
        <v/>
      </c>
      <c r="I1053" s="134" t="str">
        <f>IFERROR(VLOOKUP(Tabla1[[#This Row],[Código_Actividad]],[1]!Tabla2[[Código]:[Total de Acciones ]],15,FALSE),"")</f>
        <v/>
      </c>
      <c r="J1053" s="131"/>
      <c r="K1053" s="131" t="str">
        <f>IFERROR(VLOOKUP($J1053,[5]LSIns!$B$5:$C$45,2,FALSE),"")</f>
        <v/>
      </c>
      <c r="L1053" s="133"/>
      <c r="M1053" s="131" t="str">
        <f>IFERROR(VLOOKUP($L1053,[6]Insumos!$C$2:$F$517,2,FALSE),"")</f>
        <v/>
      </c>
      <c r="N1053" s="142"/>
      <c r="O1053" s="139" t="str">
        <f>IFERROR(VLOOKUP($L1053,[6]Insumos!$C$2:$F$517,3,FALSE),"")</f>
        <v/>
      </c>
      <c r="P1053" s="138" t="e">
        <f>+Tabla1[[#This Row],[Precio Unitario]]*Tabla1[[#This Row],[Cantidad de Insumos]]</f>
        <v>#VALUE!</v>
      </c>
      <c r="Q1053" s="140" t="str">
        <f>IFERROR(VLOOKUP($L1053,[6]Insumos!$C$2:$F$517,4,FALSE),"")</f>
        <v/>
      </c>
      <c r="R1053" s="131"/>
    </row>
    <row r="1054" spans="2:18" x14ac:dyDescent="0.25">
      <c r="B1054" s="131" t="str">
        <f>IF(Tabla1[[#This Row],[Código_Actividad]]="","",CONCATENATE(Tabla1[[#This Row],[POA]],".",Tabla1[[#This Row],[SRS]],".",Tabla1[[#This Row],[AREA]],".",Tabla1[[#This Row],[TIPO]]))</f>
        <v/>
      </c>
      <c r="C1054" s="131" t="str">
        <f>IF(Tabla1[[#This Row],[Código_Actividad]]="","",'[1]Formulario PPGR1'!#REF!)</f>
        <v/>
      </c>
      <c r="D1054" s="131" t="str">
        <f>IF(Tabla1[[#This Row],[Código_Actividad]]="","",'[1]Formulario PPGR1'!#REF!)</f>
        <v/>
      </c>
      <c r="E1054" s="131" t="str">
        <f>IF(Tabla1[[#This Row],[Código_Actividad]]="","",'[1]Formulario PPGR1'!#REF!)</f>
        <v/>
      </c>
      <c r="F1054" s="131" t="str">
        <f>IF(Tabla1[[#This Row],[Código_Actividad]]="","",'[1]Formulario PPGR1'!#REF!)</f>
        <v/>
      </c>
      <c r="G1054" s="141"/>
      <c r="H1054" s="133" t="str">
        <f>IFERROR(VLOOKUP(Tabla1[[#This Row],[Código_Actividad]],'[1]Formulario PPGR2'!$H$8:$I$1048576,2,FALSE),"")</f>
        <v/>
      </c>
      <c r="I1054" s="134" t="str">
        <f>IFERROR(VLOOKUP(Tabla1[[#This Row],[Código_Actividad]],[1]!Tabla2[[Código]:[Total de Acciones ]],15,FALSE),"")</f>
        <v/>
      </c>
      <c r="J1054" s="131"/>
      <c r="K1054" s="131" t="str">
        <f>IFERROR(VLOOKUP($J1054,[5]LSIns!$B$5:$C$45,2,FALSE),"")</f>
        <v/>
      </c>
      <c r="L1054" s="133"/>
      <c r="M1054" s="131" t="str">
        <f>IFERROR(VLOOKUP($L1054,[6]Insumos!$C$2:$F$517,2,FALSE),"")</f>
        <v/>
      </c>
      <c r="N1054" s="142"/>
      <c r="O1054" s="139" t="str">
        <f>IFERROR(VLOOKUP($L1054,[6]Insumos!$C$2:$F$517,3,FALSE),"")</f>
        <v/>
      </c>
      <c r="P1054" s="138" t="e">
        <f>+Tabla1[[#This Row],[Precio Unitario]]*Tabla1[[#This Row],[Cantidad de Insumos]]</f>
        <v>#VALUE!</v>
      </c>
      <c r="Q1054" s="140" t="str">
        <f>IFERROR(VLOOKUP($L1054,[6]Insumos!$C$2:$F$517,4,FALSE),"")</f>
        <v/>
      </c>
      <c r="R1054" s="131"/>
    </row>
    <row r="1055" spans="2:18" x14ac:dyDescent="0.25">
      <c r="B1055" s="131" t="str">
        <f>IF(Tabla1[[#This Row],[Código_Actividad]]="","",CONCATENATE(Tabla1[[#This Row],[POA]],".",Tabla1[[#This Row],[SRS]],".",Tabla1[[#This Row],[AREA]],".",Tabla1[[#This Row],[TIPO]]))</f>
        <v/>
      </c>
      <c r="C1055" s="131" t="str">
        <f>IF(Tabla1[[#This Row],[Código_Actividad]]="","",'[1]Formulario PPGR1'!#REF!)</f>
        <v/>
      </c>
      <c r="D1055" s="131" t="str">
        <f>IF(Tabla1[[#This Row],[Código_Actividad]]="","",'[1]Formulario PPGR1'!#REF!)</f>
        <v/>
      </c>
      <c r="E1055" s="131" t="str">
        <f>IF(Tabla1[[#This Row],[Código_Actividad]]="","",'[1]Formulario PPGR1'!#REF!)</f>
        <v/>
      </c>
      <c r="F1055" s="131" t="str">
        <f>IF(Tabla1[[#This Row],[Código_Actividad]]="","",'[1]Formulario PPGR1'!#REF!)</f>
        <v/>
      </c>
      <c r="G1055" s="141"/>
      <c r="H1055" s="133" t="str">
        <f>IFERROR(VLOOKUP(Tabla1[[#This Row],[Código_Actividad]],'[1]Formulario PPGR2'!$H$8:$I$1048576,2,FALSE),"")</f>
        <v/>
      </c>
      <c r="I1055" s="134" t="str">
        <f>IFERROR(VLOOKUP(Tabla1[[#This Row],[Código_Actividad]],[1]!Tabla2[[Código]:[Total de Acciones ]],15,FALSE),"")</f>
        <v/>
      </c>
      <c r="J1055" s="131"/>
      <c r="K1055" s="131" t="str">
        <f>IFERROR(VLOOKUP($J1055,[5]LSIns!$B$5:$C$45,2,FALSE),"")</f>
        <v/>
      </c>
      <c r="L1055" s="133"/>
      <c r="M1055" s="131" t="str">
        <f>IFERROR(VLOOKUP($L1055,[6]Insumos!$C$2:$F$517,2,FALSE),"")</f>
        <v/>
      </c>
      <c r="N1055" s="142"/>
      <c r="O1055" s="139" t="str">
        <f>IFERROR(VLOOKUP($L1055,[6]Insumos!$C$2:$F$517,3,FALSE),"")</f>
        <v/>
      </c>
      <c r="P1055" s="138" t="e">
        <f>+Tabla1[[#This Row],[Precio Unitario]]*Tabla1[[#This Row],[Cantidad de Insumos]]</f>
        <v>#VALUE!</v>
      </c>
      <c r="Q1055" s="140" t="str">
        <f>IFERROR(VLOOKUP($L1055,[6]Insumos!$C$2:$F$517,4,FALSE),"")</f>
        <v/>
      </c>
      <c r="R1055" s="131"/>
    </row>
    <row r="1056" spans="2:18" x14ac:dyDescent="0.25">
      <c r="B1056" s="131" t="str">
        <f>IF(Tabla1[[#This Row],[Código_Actividad]]="","",CONCATENATE(Tabla1[[#This Row],[POA]],".",Tabla1[[#This Row],[SRS]],".",Tabla1[[#This Row],[AREA]],".",Tabla1[[#This Row],[TIPO]]))</f>
        <v/>
      </c>
      <c r="C1056" s="131" t="str">
        <f>IF(Tabla1[[#This Row],[Código_Actividad]]="","",'[1]Formulario PPGR1'!#REF!)</f>
        <v/>
      </c>
      <c r="D1056" s="131" t="str">
        <f>IF(Tabla1[[#This Row],[Código_Actividad]]="","",'[1]Formulario PPGR1'!#REF!)</f>
        <v/>
      </c>
      <c r="E1056" s="131" t="str">
        <f>IF(Tabla1[[#This Row],[Código_Actividad]]="","",'[1]Formulario PPGR1'!#REF!)</f>
        <v/>
      </c>
      <c r="F1056" s="131" t="str">
        <f>IF(Tabla1[[#This Row],[Código_Actividad]]="","",'[1]Formulario PPGR1'!#REF!)</f>
        <v/>
      </c>
      <c r="G1056" s="141"/>
      <c r="H1056" s="133" t="str">
        <f>IFERROR(VLOOKUP(Tabla1[[#This Row],[Código_Actividad]],'[1]Formulario PPGR2'!$H$8:$I$1048576,2,FALSE),"")</f>
        <v/>
      </c>
      <c r="I1056" s="134" t="str">
        <f>IFERROR(VLOOKUP(Tabla1[[#This Row],[Código_Actividad]],[1]!Tabla2[[Código]:[Total de Acciones ]],15,FALSE),"")</f>
        <v/>
      </c>
      <c r="J1056" s="131"/>
      <c r="K1056" s="131" t="str">
        <f>IFERROR(VLOOKUP($J1056,[5]LSIns!$B$5:$C$45,2,FALSE),"")</f>
        <v/>
      </c>
      <c r="L1056" s="133"/>
      <c r="M1056" s="131" t="str">
        <f>IFERROR(VLOOKUP($L1056,[6]Insumos!$C$2:$F$517,2,FALSE),"")</f>
        <v/>
      </c>
      <c r="N1056" s="142"/>
      <c r="O1056" s="139" t="str">
        <f>IFERROR(VLOOKUP($L1056,[6]Insumos!$C$2:$F$517,3,FALSE),"")</f>
        <v/>
      </c>
      <c r="P1056" s="138" t="e">
        <f>+Tabla1[[#This Row],[Precio Unitario]]*Tabla1[[#This Row],[Cantidad de Insumos]]</f>
        <v>#VALUE!</v>
      </c>
      <c r="Q1056" s="140" t="str">
        <f>IFERROR(VLOOKUP($L1056,[6]Insumos!$C$2:$F$517,4,FALSE),"")</f>
        <v/>
      </c>
      <c r="R1056" s="131"/>
    </row>
    <row r="1057" spans="2:18" x14ac:dyDescent="0.25">
      <c r="B1057" s="131" t="str">
        <f>IF(Tabla1[[#This Row],[Código_Actividad]]="","",CONCATENATE(Tabla1[[#This Row],[POA]],".",Tabla1[[#This Row],[SRS]],".",Tabla1[[#This Row],[AREA]],".",Tabla1[[#This Row],[TIPO]]))</f>
        <v/>
      </c>
      <c r="C1057" s="131" t="str">
        <f>IF(Tabla1[[#This Row],[Código_Actividad]]="","",'[1]Formulario PPGR1'!#REF!)</f>
        <v/>
      </c>
      <c r="D1057" s="131" t="str">
        <f>IF(Tabla1[[#This Row],[Código_Actividad]]="","",'[1]Formulario PPGR1'!#REF!)</f>
        <v/>
      </c>
      <c r="E1057" s="131" t="str">
        <f>IF(Tabla1[[#This Row],[Código_Actividad]]="","",'[1]Formulario PPGR1'!#REF!)</f>
        <v/>
      </c>
      <c r="F1057" s="131" t="str">
        <f>IF(Tabla1[[#This Row],[Código_Actividad]]="","",'[1]Formulario PPGR1'!#REF!)</f>
        <v/>
      </c>
      <c r="G1057" s="141"/>
      <c r="H1057" s="133" t="str">
        <f>IFERROR(VLOOKUP(Tabla1[[#This Row],[Código_Actividad]],'[1]Formulario PPGR2'!$H$8:$I$1048576,2,FALSE),"")</f>
        <v/>
      </c>
      <c r="I1057" s="134" t="str">
        <f>IFERROR(VLOOKUP(Tabla1[[#This Row],[Código_Actividad]],[1]!Tabla2[[Código]:[Total de Acciones ]],15,FALSE),"")</f>
        <v/>
      </c>
      <c r="J1057" s="131"/>
      <c r="K1057" s="131" t="str">
        <f>IFERROR(VLOOKUP($J1057,[5]LSIns!$B$5:$C$45,2,FALSE),"")</f>
        <v/>
      </c>
      <c r="L1057" s="133"/>
      <c r="M1057" s="131" t="str">
        <f>IFERROR(VLOOKUP($L1057,[6]Insumos!$C$2:$F$517,2,FALSE),"")</f>
        <v/>
      </c>
      <c r="N1057" s="142"/>
      <c r="O1057" s="139" t="str">
        <f>IFERROR(VLOOKUP($L1057,[6]Insumos!$C$2:$F$517,3,FALSE),"")</f>
        <v/>
      </c>
      <c r="P1057" s="138" t="e">
        <f>+Tabla1[[#This Row],[Precio Unitario]]*Tabla1[[#This Row],[Cantidad de Insumos]]</f>
        <v>#VALUE!</v>
      </c>
      <c r="Q1057" s="140" t="str">
        <f>IFERROR(VLOOKUP($L1057,[6]Insumos!$C$2:$F$517,4,FALSE),"")</f>
        <v/>
      </c>
      <c r="R1057" s="131"/>
    </row>
    <row r="1058" spans="2:18" x14ac:dyDescent="0.25">
      <c r="B1058" s="131" t="str">
        <f>IF(Tabla1[[#This Row],[Código_Actividad]]="","",CONCATENATE(Tabla1[[#This Row],[POA]],".",Tabla1[[#This Row],[SRS]],".",Tabla1[[#This Row],[AREA]],".",Tabla1[[#This Row],[TIPO]]))</f>
        <v/>
      </c>
      <c r="C1058" s="131" t="str">
        <f>IF(Tabla1[[#This Row],[Código_Actividad]]="","",'[1]Formulario PPGR1'!#REF!)</f>
        <v/>
      </c>
      <c r="D1058" s="131" t="str">
        <f>IF(Tabla1[[#This Row],[Código_Actividad]]="","",'[1]Formulario PPGR1'!#REF!)</f>
        <v/>
      </c>
      <c r="E1058" s="131" t="str">
        <f>IF(Tabla1[[#This Row],[Código_Actividad]]="","",'[1]Formulario PPGR1'!#REF!)</f>
        <v/>
      </c>
      <c r="F1058" s="131" t="str">
        <f>IF(Tabla1[[#This Row],[Código_Actividad]]="","",'[1]Formulario PPGR1'!#REF!)</f>
        <v/>
      </c>
      <c r="G1058" s="141"/>
      <c r="H1058" s="133" t="str">
        <f>IFERROR(VLOOKUP(Tabla1[[#This Row],[Código_Actividad]],'[1]Formulario PPGR2'!$H$8:$I$1048576,2,FALSE),"")</f>
        <v/>
      </c>
      <c r="I1058" s="134" t="str">
        <f>IFERROR(VLOOKUP(Tabla1[[#This Row],[Código_Actividad]],[1]!Tabla2[[Código]:[Total de Acciones ]],15,FALSE),"")</f>
        <v/>
      </c>
      <c r="J1058" s="131"/>
      <c r="K1058" s="131" t="str">
        <f>IFERROR(VLOOKUP($J1058,[5]LSIns!$B$5:$C$45,2,FALSE),"")</f>
        <v/>
      </c>
      <c r="L1058" s="133"/>
      <c r="M1058" s="131" t="str">
        <f>IFERROR(VLOOKUP($L1058,[6]Insumos!$C$2:$F$517,2,FALSE),"")</f>
        <v/>
      </c>
      <c r="N1058" s="142"/>
      <c r="O1058" s="139" t="str">
        <f>IFERROR(VLOOKUP($L1058,[6]Insumos!$C$2:$F$517,3,FALSE),"")</f>
        <v/>
      </c>
      <c r="P1058" s="138" t="e">
        <f>+Tabla1[[#This Row],[Precio Unitario]]*Tabla1[[#This Row],[Cantidad de Insumos]]</f>
        <v>#VALUE!</v>
      </c>
      <c r="Q1058" s="140" t="str">
        <f>IFERROR(VLOOKUP($L1058,[6]Insumos!$C$2:$F$517,4,FALSE),"")</f>
        <v/>
      </c>
      <c r="R1058" s="131"/>
    </row>
    <row r="1059" spans="2:18" x14ac:dyDescent="0.25">
      <c r="B1059" s="131" t="str">
        <f>IF(Tabla1[[#This Row],[Código_Actividad]]="","",CONCATENATE(Tabla1[[#This Row],[POA]],".",Tabla1[[#This Row],[SRS]],".",Tabla1[[#This Row],[AREA]],".",Tabla1[[#This Row],[TIPO]]))</f>
        <v/>
      </c>
      <c r="C1059" s="131" t="str">
        <f>IF(Tabla1[[#This Row],[Código_Actividad]]="","",'[1]Formulario PPGR1'!#REF!)</f>
        <v/>
      </c>
      <c r="D1059" s="131" t="str">
        <f>IF(Tabla1[[#This Row],[Código_Actividad]]="","",'[1]Formulario PPGR1'!#REF!)</f>
        <v/>
      </c>
      <c r="E1059" s="131" t="str">
        <f>IF(Tabla1[[#This Row],[Código_Actividad]]="","",'[1]Formulario PPGR1'!#REF!)</f>
        <v/>
      </c>
      <c r="F1059" s="131" t="str">
        <f>IF(Tabla1[[#This Row],[Código_Actividad]]="","",'[1]Formulario PPGR1'!#REF!)</f>
        <v/>
      </c>
      <c r="G1059" s="141"/>
      <c r="H1059" s="133" t="str">
        <f>IFERROR(VLOOKUP(Tabla1[[#This Row],[Código_Actividad]],'[1]Formulario PPGR2'!$H$8:$I$1048576,2,FALSE),"")</f>
        <v/>
      </c>
      <c r="I1059" s="134" t="str">
        <f>IFERROR(VLOOKUP(Tabla1[[#This Row],[Código_Actividad]],[1]!Tabla2[[Código]:[Total de Acciones ]],15,FALSE),"")</f>
        <v/>
      </c>
      <c r="J1059" s="131"/>
      <c r="K1059" s="131" t="str">
        <f>IFERROR(VLOOKUP($J1059,[5]LSIns!$B$5:$C$45,2,FALSE),"")</f>
        <v/>
      </c>
      <c r="L1059" s="133"/>
      <c r="M1059" s="131" t="str">
        <f>IFERROR(VLOOKUP($L1059,[6]Insumos!$C$2:$F$517,2,FALSE),"")</f>
        <v/>
      </c>
      <c r="N1059" s="142"/>
      <c r="O1059" s="139" t="str">
        <f>IFERROR(VLOOKUP($L1059,[6]Insumos!$C$2:$F$517,3,FALSE),"")</f>
        <v/>
      </c>
      <c r="P1059" s="138" t="e">
        <f>+Tabla1[[#This Row],[Precio Unitario]]*Tabla1[[#This Row],[Cantidad de Insumos]]</f>
        <v>#VALUE!</v>
      </c>
      <c r="Q1059" s="140" t="str">
        <f>IFERROR(VLOOKUP($L1059,[6]Insumos!$C$2:$F$517,4,FALSE),"")</f>
        <v/>
      </c>
      <c r="R1059" s="131"/>
    </row>
    <row r="1060" spans="2:18" x14ac:dyDescent="0.25">
      <c r="B1060" s="131" t="str">
        <f>IF(Tabla1[[#This Row],[Código_Actividad]]="","",CONCATENATE(Tabla1[[#This Row],[POA]],".",Tabla1[[#This Row],[SRS]],".",Tabla1[[#This Row],[AREA]],".",Tabla1[[#This Row],[TIPO]]))</f>
        <v/>
      </c>
      <c r="C1060" s="131" t="str">
        <f>IF(Tabla1[[#This Row],[Código_Actividad]]="","",'[1]Formulario PPGR1'!#REF!)</f>
        <v/>
      </c>
      <c r="D1060" s="131" t="str">
        <f>IF(Tabla1[[#This Row],[Código_Actividad]]="","",'[1]Formulario PPGR1'!#REF!)</f>
        <v/>
      </c>
      <c r="E1060" s="131" t="str">
        <f>IF(Tabla1[[#This Row],[Código_Actividad]]="","",'[1]Formulario PPGR1'!#REF!)</f>
        <v/>
      </c>
      <c r="F1060" s="131" t="str">
        <f>IF(Tabla1[[#This Row],[Código_Actividad]]="","",'[1]Formulario PPGR1'!#REF!)</f>
        <v/>
      </c>
      <c r="G1060" s="141"/>
      <c r="H1060" s="133" t="str">
        <f>IFERROR(VLOOKUP(Tabla1[[#This Row],[Código_Actividad]],'[1]Formulario PPGR2'!$H$8:$I$1048576,2,FALSE),"")</f>
        <v/>
      </c>
      <c r="I1060" s="134" t="str">
        <f>IFERROR(VLOOKUP(Tabla1[[#This Row],[Código_Actividad]],[1]!Tabla2[[Código]:[Total de Acciones ]],15,FALSE),"")</f>
        <v/>
      </c>
      <c r="J1060" s="131"/>
      <c r="K1060" s="131" t="str">
        <f>IFERROR(VLOOKUP($J1060,[5]LSIns!$B$5:$C$45,2,FALSE),"")</f>
        <v/>
      </c>
      <c r="L1060" s="133"/>
      <c r="M1060" s="131" t="str">
        <f>IFERROR(VLOOKUP($L1060,[6]Insumos!$C$2:$F$517,2,FALSE),"")</f>
        <v/>
      </c>
      <c r="N1060" s="142"/>
      <c r="O1060" s="139" t="str">
        <f>IFERROR(VLOOKUP($L1060,[6]Insumos!$C$2:$F$517,3,FALSE),"")</f>
        <v/>
      </c>
      <c r="P1060" s="138" t="e">
        <f>+Tabla1[[#This Row],[Precio Unitario]]*Tabla1[[#This Row],[Cantidad de Insumos]]</f>
        <v>#VALUE!</v>
      </c>
      <c r="Q1060" s="140" t="str">
        <f>IFERROR(VLOOKUP($L1060,[6]Insumos!$C$2:$F$517,4,FALSE),"")</f>
        <v/>
      </c>
      <c r="R1060" s="131"/>
    </row>
    <row r="1061" spans="2:18" x14ac:dyDescent="0.25">
      <c r="B1061" s="131" t="str">
        <f>IF(Tabla1[[#This Row],[Código_Actividad]]="","",CONCATENATE(Tabla1[[#This Row],[POA]],".",Tabla1[[#This Row],[SRS]],".",Tabla1[[#This Row],[AREA]],".",Tabla1[[#This Row],[TIPO]]))</f>
        <v/>
      </c>
      <c r="C1061" s="131" t="str">
        <f>IF(Tabla1[[#This Row],[Código_Actividad]]="","",'[1]Formulario PPGR1'!#REF!)</f>
        <v/>
      </c>
      <c r="D1061" s="131" t="str">
        <f>IF(Tabla1[[#This Row],[Código_Actividad]]="","",'[1]Formulario PPGR1'!#REF!)</f>
        <v/>
      </c>
      <c r="E1061" s="131" t="str">
        <f>IF(Tabla1[[#This Row],[Código_Actividad]]="","",'[1]Formulario PPGR1'!#REF!)</f>
        <v/>
      </c>
      <c r="F1061" s="131" t="str">
        <f>IF(Tabla1[[#This Row],[Código_Actividad]]="","",'[1]Formulario PPGR1'!#REF!)</f>
        <v/>
      </c>
      <c r="G1061" s="141"/>
      <c r="H1061" s="133" t="str">
        <f>IFERROR(VLOOKUP(Tabla1[[#This Row],[Código_Actividad]],'[1]Formulario PPGR2'!$H$8:$I$1048576,2,FALSE),"")</f>
        <v/>
      </c>
      <c r="I1061" s="134" t="str">
        <f>IFERROR(VLOOKUP(Tabla1[[#This Row],[Código_Actividad]],[1]!Tabla2[[Código]:[Total de Acciones ]],15,FALSE),"")</f>
        <v/>
      </c>
      <c r="J1061" s="131"/>
      <c r="K1061" s="131" t="str">
        <f>IFERROR(VLOOKUP($J1061,[5]LSIns!$B$5:$C$45,2,FALSE),"")</f>
        <v/>
      </c>
      <c r="L1061" s="133"/>
      <c r="M1061" s="131" t="str">
        <f>IFERROR(VLOOKUP($L1061,[6]Insumos!$C$2:$F$517,2,FALSE),"")</f>
        <v/>
      </c>
      <c r="N1061" s="142"/>
      <c r="O1061" s="139" t="str">
        <f>IFERROR(VLOOKUP($L1061,[6]Insumos!$C$2:$F$517,3,FALSE),"")</f>
        <v/>
      </c>
      <c r="P1061" s="138" t="e">
        <f>+Tabla1[[#This Row],[Precio Unitario]]*Tabla1[[#This Row],[Cantidad de Insumos]]</f>
        <v>#VALUE!</v>
      </c>
      <c r="Q1061" s="140" t="str">
        <f>IFERROR(VLOOKUP($L1061,[6]Insumos!$C$2:$F$517,4,FALSE),"")</f>
        <v/>
      </c>
      <c r="R1061" s="131"/>
    </row>
    <row r="1062" spans="2:18" x14ac:dyDescent="0.25">
      <c r="B1062" s="131" t="str">
        <f>IF(Tabla1[[#This Row],[Código_Actividad]]="","",CONCATENATE(Tabla1[[#This Row],[POA]],".",Tabla1[[#This Row],[SRS]],".",Tabla1[[#This Row],[AREA]],".",Tabla1[[#This Row],[TIPO]]))</f>
        <v/>
      </c>
      <c r="C1062" s="131" t="str">
        <f>IF(Tabla1[[#This Row],[Código_Actividad]]="","",'[1]Formulario PPGR1'!#REF!)</f>
        <v/>
      </c>
      <c r="D1062" s="131" t="str">
        <f>IF(Tabla1[[#This Row],[Código_Actividad]]="","",'[1]Formulario PPGR1'!#REF!)</f>
        <v/>
      </c>
      <c r="E1062" s="131" t="str">
        <f>IF(Tabla1[[#This Row],[Código_Actividad]]="","",'[1]Formulario PPGR1'!#REF!)</f>
        <v/>
      </c>
      <c r="F1062" s="131" t="str">
        <f>IF(Tabla1[[#This Row],[Código_Actividad]]="","",'[1]Formulario PPGR1'!#REF!)</f>
        <v/>
      </c>
      <c r="G1062" s="141"/>
      <c r="H1062" s="133" t="str">
        <f>IFERROR(VLOOKUP(Tabla1[[#This Row],[Código_Actividad]],'[1]Formulario PPGR2'!$H$8:$I$1048576,2,FALSE),"")</f>
        <v/>
      </c>
      <c r="I1062" s="134" t="str">
        <f>IFERROR(VLOOKUP(Tabla1[[#This Row],[Código_Actividad]],[1]!Tabla2[[Código]:[Total de Acciones ]],15,FALSE),"")</f>
        <v/>
      </c>
      <c r="J1062" s="131"/>
      <c r="K1062" s="131" t="str">
        <f>IFERROR(VLOOKUP($J1062,[5]LSIns!$B$5:$C$45,2,FALSE),"")</f>
        <v/>
      </c>
      <c r="L1062" s="133"/>
      <c r="M1062" s="131" t="str">
        <f>IFERROR(VLOOKUP($L1062,[6]Insumos!$C$2:$F$517,2,FALSE),"")</f>
        <v/>
      </c>
      <c r="N1062" s="142"/>
      <c r="O1062" s="139" t="str">
        <f>IFERROR(VLOOKUP($L1062,[6]Insumos!$C$2:$F$517,3,FALSE),"")</f>
        <v/>
      </c>
      <c r="P1062" s="138" t="e">
        <f>+Tabla1[[#This Row],[Precio Unitario]]*Tabla1[[#This Row],[Cantidad de Insumos]]</f>
        <v>#VALUE!</v>
      </c>
      <c r="Q1062" s="140" t="str">
        <f>IFERROR(VLOOKUP($L1062,[6]Insumos!$C$2:$F$517,4,FALSE),"")</f>
        <v/>
      </c>
      <c r="R1062" s="131"/>
    </row>
    <row r="1063" spans="2:18" x14ac:dyDescent="0.25">
      <c r="B1063" s="131" t="str">
        <f>IF(Tabla1[[#This Row],[Código_Actividad]]="","",CONCATENATE(Tabla1[[#This Row],[POA]],".",Tabla1[[#This Row],[SRS]],".",Tabla1[[#This Row],[AREA]],".",Tabla1[[#This Row],[TIPO]]))</f>
        <v/>
      </c>
      <c r="C1063" s="131" t="str">
        <f>IF(Tabla1[[#This Row],[Código_Actividad]]="","",'[1]Formulario PPGR1'!#REF!)</f>
        <v/>
      </c>
      <c r="D1063" s="131" t="str">
        <f>IF(Tabla1[[#This Row],[Código_Actividad]]="","",'[1]Formulario PPGR1'!#REF!)</f>
        <v/>
      </c>
      <c r="E1063" s="131" t="str">
        <f>IF(Tabla1[[#This Row],[Código_Actividad]]="","",'[1]Formulario PPGR1'!#REF!)</f>
        <v/>
      </c>
      <c r="F1063" s="131" t="str">
        <f>IF(Tabla1[[#This Row],[Código_Actividad]]="","",'[1]Formulario PPGR1'!#REF!)</f>
        <v/>
      </c>
      <c r="G1063" s="141"/>
      <c r="H1063" s="133" t="str">
        <f>IFERROR(VLOOKUP(Tabla1[[#This Row],[Código_Actividad]],'[1]Formulario PPGR2'!$H$8:$I$1048576,2,FALSE),"")</f>
        <v/>
      </c>
      <c r="I1063" s="134" t="str">
        <f>IFERROR(VLOOKUP(Tabla1[[#This Row],[Código_Actividad]],[1]!Tabla2[[Código]:[Total de Acciones ]],15,FALSE),"")</f>
        <v/>
      </c>
      <c r="J1063" s="131"/>
      <c r="K1063" s="131" t="str">
        <f>IFERROR(VLOOKUP($J1063,[5]LSIns!$B$5:$C$45,2,FALSE),"")</f>
        <v/>
      </c>
      <c r="L1063" s="133"/>
      <c r="M1063" s="131" t="str">
        <f>IFERROR(VLOOKUP($L1063,[6]Insumos!$C$2:$F$517,2,FALSE),"")</f>
        <v/>
      </c>
      <c r="N1063" s="142"/>
      <c r="O1063" s="139" t="str">
        <f>IFERROR(VLOOKUP($L1063,[6]Insumos!$C$2:$F$517,3,FALSE),"")</f>
        <v/>
      </c>
      <c r="P1063" s="138" t="e">
        <f>+Tabla1[[#This Row],[Precio Unitario]]*Tabla1[[#This Row],[Cantidad de Insumos]]</f>
        <v>#VALUE!</v>
      </c>
      <c r="Q1063" s="140" t="str">
        <f>IFERROR(VLOOKUP($L1063,[6]Insumos!$C$2:$F$517,4,FALSE),"")</f>
        <v/>
      </c>
      <c r="R1063" s="131"/>
    </row>
    <row r="1064" spans="2:18" x14ac:dyDescent="0.25">
      <c r="B1064" s="131" t="str">
        <f>IF(Tabla1[[#This Row],[Código_Actividad]]="","",CONCATENATE(Tabla1[[#This Row],[POA]],".",Tabla1[[#This Row],[SRS]],".",Tabla1[[#This Row],[AREA]],".",Tabla1[[#This Row],[TIPO]]))</f>
        <v/>
      </c>
      <c r="C1064" s="131" t="str">
        <f>IF(Tabla1[[#This Row],[Código_Actividad]]="","",'[1]Formulario PPGR1'!#REF!)</f>
        <v/>
      </c>
      <c r="D1064" s="131" t="str">
        <f>IF(Tabla1[[#This Row],[Código_Actividad]]="","",'[1]Formulario PPGR1'!#REF!)</f>
        <v/>
      </c>
      <c r="E1064" s="131" t="str">
        <f>IF(Tabla1[[#This Row],[Código_Actividad]]="","",'[1]Formulario PPGR1'!#REF!)</f>
        <v/>
      </c>
      <c r="F1064" s="131" t="str">
        <f>IF(Tabla1[[#This Row],[Código_Actividad]]="","",'[1]Formulario PPGR1'!#REF!)</f>
        <v/>
      </c>
      <c r="G1064" s="141"/>
      <c r="H1064" s="133" t="str">
        <f>IFERROR(VLOOKUP(Tabla1[[#This Row],[Código_Actividad]],'[1]Formulario PPGR2'!$H$8:$I$1048576,2,FALSE),"")</f>
        <v/>
      </c>
      <c r="I1064" s="134" t="str">
        <f>IFERROR(VLOOKUP(Tabla1[[#This Row],[Código_Actividad]],[1]!Tabla2[[Código]:[Total de Acciones ]],15,FALSE),"")</f>
        <v/>
      </c>
      <c r="J1064" s="131"/>
      <c r="K1064" s="131" t="str">
        <f>IFERROR(VLOOKUP($J1064,[5]LSIns!$B$5:$C$45,2,FALSE),"")</f>
        <v/>
      </c>
      <c r="L1064" s="133"/>
      <c r="M1064" s="131" t="str">
        <f>IFERROR(VLOOKUP($L1064,[6]Insumos!$C$2:$F$517,2,FALSE),"")</f>
        <v/>
      </c>
      <c r="N1064" s="142"/>
      <c r="O1064" s="139" t="str">
        <f>IFERROR(VLOOKUP($L1064,[6]Insumos!$C$2:$F$517,3,FALSE),"")</f>
        <v/>
      </c>
      <c r="P1064" s="138" t="e">
        <f>+Tabla1[[#This Row],[Precio Unitario]]*Tabla1[[#This Row],[Cantidad de Insumos]]</f>
        <v>#VALUE!</v>
      </c>
      <c r="Q1064" s="140" t="str">
        <f>IFERROR(VLOOKUP($L1064,[6]Insumos!$C$2:$F$517,4,FALSE),"")</f>
        <v/>
      </c>
      <c r="R1064" s="131"/>
    </row>
    <row r="1065" spans="2:18" x14ac:dyDescent="0.25">
      <c r="B1065" s="131" t="str">
        <f>IF(Tabla1[[#This Row],[Código_Actividad]]="","",CONCATENATE(Tabla1[[#This Row],[POA]],".",Tabla1[[#This Row],[SRS]],".",Tabla1[[#This Row],[AREA]],".",Tabla1[[#This Row],[TIPO]]))</f>
        <v/>
      </c>
      <c r="C1065" s="131" t="str">
        <f>IF(Tabla1[[#This Row],[Código_Actividad]]="","",'[1]Formulario PPGR1'!#REF!)</f>
        <v/>
      </c>
      <c r="D1065" s="131" t="str">
        <f>IF(Tabla1[[#This Row],[Código_Actividad]]="","",'[1]Formulario PPGR1'!#REF!)</f>
        <v/>
      </c>
      <c r="E1065" s="131" t="str">
        <f>IF(Tabla1[[#This Row],[Código_Actividad]]="","",'[1]Formulario PPGR1'!#REF!)</f>
        <v/>
      </c>
      <c r="F1065" s="131" t="str">
        <f>IF(Tabla1[[#This Row],[Código_Actividad]]="","",'[1]Formulario PPGR1'!#REF!)</f>
        <v/>
      </c>
      <c r="G1065" s="141"/>
      <c r="H1065" s="133" t="str">
        <f>IFERROR(VLOOKUP(Tabla1[[#This Row],[Código_Actividad]],'[1]Formulario PPGR2'!$H$8:$I$1048576,2,FALSE),"")</f>
        <v/>
      </c>
      <c r="I1065" s="134" t="str">
        <f>IFERROR(VLOOKUP(Tabla1[[#This Row],[Código_Actividad]],[1]!Tabla2[[Código]:[Total de Acciones ]],15,FALSE),"")</f>
        <v/>
      </c>
      <c r="J1065" s="131"/>
      <c r="K1065" s="131" t="str">
        <f>IFERROR(VLOOKUP($J1065,[5]LSIns!$B$5:$C$45,2,FALSE),"")</f>
        <v/>
      </c>
      <c r="L1065" s="133"/>
      <c r="M1065" s="131" t="str">
        <f>IFERROR(VLOOKUP($L1065,[6]Insumos!$C$2:$F$517,2,FALSE),"")</f>
        <v/>
      </c>
      <c r="N1065" s="142"/>
      <c r="O1065" s="139" t="str">
        <f>IFERROR(VLOOKUP($L1065,[6]Insumos!$C$2:$F$517,3,FALSE),"")</f>
        <v/>
      </c>
      <c r="P1065" s="138" t="e">
        <f>+Tabla1[[#This Row],[Precio Unitario]]*Tabla1[[#This Row],[Cantidad de Insumos]]</f>
        <v>#VALUE!</v>
      </c>
      <c r="Q1065" s="140" t="str">
        <f>IFERROR(VLOOKUP($L1065,[6]Insumos!$C$2:$F$517,4,FALSE),"")</f>
        <v/>
      </c>
      <c r="R1065" s="131"/>
    </row>
    <row r="1066" spans="2:18" x14ac:dyDescent="0.25">
      <c r="B1066" s="131" t="str">
        <f>IF(Tabla1[[#This Row],[Código_Actividad]]="","",CONCATENATE(Tabla1[[#This Row],[POA]],".",Tabla1[[#This Row],[SRS]],".",Tabla1[[#This Row],[AREA]],".",Tabla1[[#This Row],[TIPO]]))</f>
        <v/>
      </c>
      <c r="C1066" s="131" t="str">
        <f>IF(Tabla1[[#This Row],[Código_Actividad]]="","",'[1]Formulario PPGR1'!#REF!)</f>
        <v/>
      </c>
      <c r="D1066" s="131" t="str">
        <f>IF(Tabla1[[#This Row],[Código_Actividad]]="","",'[1]Formulario PPGR1'!#REF!)</f>
        <v/>
      </c>
      <c r="E1066" s="131" t="str">
        <f>IF(Tabla1[[#This Row],[Código_Actividad]]="","",'[1]Formulario PPGR1'!#REF!)</f>
        <v/>
      </c>
      <c r="F1066" s="131" t="str">
        <f>IF(Tabla1[[#This Row],[Código_Actividad]]="","",'[1]Formulario PPGR1'!#REF!)</f>
        <v/>
      </c>
      <c r="G1066" s="141"/>
      <c r="H1066" s="133" t="str">
        <f>IFERROR(VLOOKUP(Tabla1[[#This Row],[Código_Actividad]],'[1]Formulario PPGR2'!$H$8:$I$1048576,2,FALSE),"")</f>
        <v/>
      </c>
      <c r="I1066" s="134" t="str">
        <f>IFERROR(VLOOKUP(Tabla1[[#This Row],[Código_Actividad]],[1]!Tabla2[[Código]:[Total de Acciones ]],15,FALSE),"")</f>
        <v/>
      </c>
      <c r="J1066" s="131"/>
      <c r="K1066" s="131" t="str">
        <f>IFERROR(VLOOKUP($J1066,[5]LSIns!$B$5:$C$45,2,FALSE),"")</f>
        <v/>
      </c>
      <c r="L1066" s="133"/>
      <c r="M1066" s="131" t="str">
        <f>IFERROR(VLOOKUP($L1066,[6]Insumos!$C$2:$F$517,2,FALSE),"")</f>
        <v/>
      </c>
      <c r="N1066" s="142"/>
      <c r="O1066" s="139" t="str">
        <f>IFERROR(VLOOKUP($L1066,[6]Insumos!$C$2:$F$517,3,FALSE),"")</f>
        <v/>
      </c>
      <c r="P1066" s="138" t="e">
        <f>+Tabla1[[#This Row],[Precio Unitario]]*Tabla1[[#This Row],[Cantidad de Insumos]]</f>
        <v>#VALUE!</v>
      </c>
      <c r="Q1066" s="140" t="str">
        <f>IFERROR(VLOOKUP($L1066,[6]Insumos!$C$2:$F$517,4,FALSE),"")</f>
        <v/>
      </c>
      <c r="R1066" s="131"/>
    </row>
    <row r="1067" spans="2:18" x14ac:dyDescent="0.25">
      <c r="B1067" s="131" t="str">
        <f>IF(Tabla1[[#This Row],[Código_Actividad]]="","",CONCATENATE(Tabla1[[#This Row],[POA]],".",Tabla1[[#This Row],[SRS]],".",Tabla1[[#This Row],[AREA]],".",Tabla1[[#This Row],[TIPO]]))</f>
        <v/>
      </c>
      <c r="C1067" s="131" t="str">
        <f>IF(Tabla1[[#This Row],[Código_Actividad]]="","",'[1]Formulario PPGR1'!#REF!)</f>
        <v/>
      </c>
      <c r="D1067" s="131" t="str">
        <f>IF(Tabla1[[#This Row],[Código_Actividad]]="","",'[1]Formulario PPGR1'!#REF!)</f>
        <v/>
      </c>
      <c r="E1067" s="131" t="str">
        <f>IF(Tabla1[[#This Row],[Código_Actividad]]="","",'[1]Formulario PPGR1'!#REF!)</f>
        <v/>
      </c>
      <c r="F1067" s="131" t="str">
        <f>IF(Tabla1[[#This Row],[Código_Actividad]]="","",'[1]Formulario PPGR1'!#REF!)</f>
        <v/>
      </c>
      <c r="G1067" s="141"/>
      <c r="H1067" s="133" t="str">
        <f>IFERROR(VLOOKUP(Tabla1[[#This Row],[Código_Actividad]],'[1]Formulario PPGR2'!$H$8:$I$1048576,2,FALSE),"")</f>
        <v/>
      </c>
      <c r="I1067" s="134" t="str">
        <f>IFERROR(VLOOKUP(Tabla1[[#This Row],[Código_Actividad]],[1]!Tabla2[[Código]:[Total de Acciones ]],15,FALSE),"")</f>
        <v/>
      </c>
      <c r="J1067" s="131"/>
      <c r="K1067" s="131" t="str">
        <f>IFERROR(VLOOKUP($J1067,[5]LSIns!$B$5:$C$45,2,FALSE),"")</f>
        <v/>
      </c>
      <c r="L1067" s="133"/>
      <c r="M1067" s="131" t="str">
        <f>IFERROR(VLOOKUP($L1067,[6]Insumos!$C$2:$F$517,2,FALSE),"")</f>
        <v/>
      </c>
      <c r="N1067" s="142"/>
      <c r="O1067" s="139" t="str">
        <f>IFERROR(VLOOKUP($L1067,[6]Insumos!$C$2:$F$517,3,FALSE),"")</f>
        <v/>
      </c>
      <c r="P1067" s="138" t="e">
        <f>+Tabla1[[#This Row],[Precio Unitario]]*Tabla1[[#This Row],[Cantidad de Insumos]]</f>
        <v>#VALUE!</v>
      </c>
      <c r="Q1067" s="140" t="str">
        <f>IFERROR(VLOOKUP($L1067,[6]Insumos!$C$2:$F$517,4,FALSE),"")</f>
        <v/>
      </c>
      <c r="R1067" s="131"/>
    </row>
    <row r="1068" spans="2:18" x14ac:dyDescent="0.25">
      <c r="B1068" s="131" t="str">
        <f>IF(Tabla1[[#This Row],[Código_Actividad]]="","",CONCATENATE(Tabla1[[#This Row],[POA]],".",Tabla1[[#This Row],[SRS]],".",Tabla1[[#This Row],[AREA]],".",Tabla1[[#This Row],[TIPO]]))</f>
        <v/>
      </c>
      <c r="C1068" s="131" t="str">
        <f>IF(Tabla1[[#This Row],[Código_Actividad]]="","",'[1]Formulario PPGR1'!#REF!)</f>
        <v/>
      </c>
      <c r="D1068" s="131" t="str">
        <f>IF(Tabla1[[#This Row],[Código_Actividad]]="","",'[1]Formulario PPGR1'!#REF!)</f>
        <v/>
      </c>
      <c r="E1068" s="131" t="str">
        <f>IF(Tabla1[[#This Row],[Código_Actividad]]="","",'[1]Formulario PPGR1'!#REF!)</f>
        <v/>
      </c>
      <c r="F1068" s="131" t="str">
        <f>IF(Tabla1[[#This Row],[Código_Actividad]]="","",'[1]Formulario PPGR1'!#REF!)</f>
        <v/>
      </c>
      <c r="G1068" s="141"/>
      <c r="H1068" s="133" t="str">
        <f>IFERROR(VLOOKUP(Tabla1[[#This Row],[Código_Actividad]],'[1]Formulario PPGR2'!$H$8:$I$1048576,2,FALSE),"")</f>
        <v/>
      </c>
      <c r="I1068" s="134" t="str">
        <f>IFERROR(VLOOKUP(Tabla1[[#This Row],[Código_Actividad]],[1]!Tabla2[[Código]:[Total de Acciones ]],15,FALSE),"")</f>
        <v/>
      </c>
      <c r="J1068" s="131"/>
      <c r="K1068" s="131" t="str">
        <f>IFERROR(VLOOKUP($J1068,[5]LSIns!$B$5:$C$45,2,FALSE),"")</f>
        <v/>
      </c>
      <c r="L1068" s="133"/>
      <c r="M1068" s="131" t="str">
        <f>IFERROR(VLOOKUP($L1068,[6]Insumos!$C$2:$F$517,2,FALSE),"")</f>
        <v/>
      </c>
      <c r="N1068" s="142"/>
      <c r="O1068" s="139" t="str">
        <f>IFERROR(VLOOKUP($L1068,[6]Insumos!$C$2:$F$517,3,FALSE),"")</f>
        <v/>
      </c>
      <c r="P1068" s="138" t="e">
        <f>+Tabla1[[#This Row],[Precio Unitario]]*Tabla1[[#This Row],[Cantidad de Insumos]]</f>
        <v>#VALUE!</v>
      </c>
      <c r="Q1068" s="140" t="str">
        <f>IFERROR(VLOOKUP($L1068,[6]Insumos!$C$2:$F$517,4,FALSE),"")</f>
        <v/>
      </c>
      <c r="R1068" s="131"/>
    </row>
    <row r="1069" spans="2:18" x14ac:dyDescent="0.25">
      <c r="B1069" s="131" t="str">
        <f>IF(Tabla1[[#This Row],[Código_Actividad]]="","",CONCATENATE(Tabla1[[#This Row],[POA]],".",Tabla1[[#This Row],[SRS]],".",Tabla1[[#This Row],[AREA]],".",Tabla1[[#This Row],[TIPO]]))</f>
        <v/>
      </c>
      <c r="C1069" s="131" t="str">
        <f>IF(Tabla1[[#This Row],[Código_Actividad]]="","",'[1]Formulario PPGR1'!#REF!)</f>
        <v/>
      </c>
      <c r="D1069" s="131" t="str">
        <f>IF(Tabla1[[#This Row],[Código_Actividad]]="","",'[1]Formulario PPGR1'!#REF!)</f>
        <v/>
      </c>
      <c r="E1069" s="131" t="str">
        <f>IF(Tabla1[[#This Row],[Código_Actividad]]="","",'[1]Formulario PPGR1'!#REF!)</f>
        <v/>
      </c>
      <c r="F1069" s="131" t="str">
        <f>IF(Tabla1[[#This Row],[Código_Actividad]]="","",'[1]Formulario PPGR1'!#REF!)</f>
        <v/>
      </c>
      <c r="G1069" s="141"/>
      <c r="H1069" s="133" t="str">
        <f>IFERROR(VLOOKUP(Tabla1[[#This Row],[Código_Actividad]],'[1]Formulario PPGR2'!$H$8:$I$1048576,2,FALSE),"")</f>
        <v/>
      </c>
      <c r="I1069" s="134" t="str">
        <f>IFERROR(VLOOKUP(Tabla1[[#This Row],[Código_Actividad]],[1]!Tabla2[[Código]:[Total de Acciones ]],15,FALSE),"")</f>
        <v/>
      </c>
      <c r="J1069" s="131"/>
      <c r="K1069" s="131" t="str">
        <f>IFERROR(VLOOKUP($J1069,[5]LSIns!$B$5:$C$45,2,FALSE),"")</f>
        <v/>
      </c>
      <c r="L1069" s="133"/>
      <c r="M1069" s="131" t="str">
        <f>IFERROR(VLOOKUP($L1069,[6]Insumos!$C$2:$F$517,2,FALSE),"")</f>
        <v/>
      </c>
      <c r="N1069" s="142"/>
      <c r="O1069" s="139" t="str">
        <f>IFERROR(VLOOKUP($L1069,[6]Insumos!$C$2:$F$517,3,FALSE),"")</f>
        <v/>
      </c>
      <c r="P1069" s="138" t="e">
        <f>+Tabla1[[#This Row],[Precio Unitario]]*Tabla1[[#This Row],[Cantidad de Insumos]]</f>
        <v>#VALUE!</v>
      </c>
      <c r="Q1069" s="140" t="str">
        <f>IFERROR(VLOOKUP($L1069,[6]Insumos!$C$2:$F$517,4,FALSE),"")</f>
        <v/>
      </c>
      <c r="R1069" s="131"/>
    </row>
    <row r="1070" spans="2:18" x14ac:dyDescent="0.25">
      <c r="B1070" s="131" t="str">
        <f>IF(Tabla1[[#This Row],[Código_Actividad]]="","",CONCATENATE(Tabla1[[#This Row],[POA]],".",Tabla1[[#This Row],[SRS]],".",Tabla1[[#This Row],[AREA]],".",Tabla1[[#This Row],[TIPO]]))</f>
        <v/>
      </c>
      <c r="C1070" s="131" t="str">
        <f>IF(Tabla1[[#This Row],[Código_Actividad]]="","",'[1]Formulario PPGR1'!#REF!)</f>
        <v/>
      </c>
      <c r="D1070" s="131" t="str">
        <f>IF(Tabla1[[#This Row],[Código_Actividad]]="","",'[1]Formulario PPGR1'!#REF!)</f>
        <v/>
      </c>
      <c r="E1070" s="131" t="str">
        <f>IF(Tabla1[[#This Row],[Código_Actividad]]="","",'[1]Formulario PPGR1'!#REF!)</f>
        <v/>
      </c>
      <c r="F1070" s="131" t="str">
        <f>IF(Tabla1[[#This Row],[Código_Actividad]]="","",'[1]Formulario PPGR1'!#REF!)</f>
        <v/>
      </c>
      <c r="G1070" s="141"/>
      <c r="H1070" s="133" t="str">
        <f>IFERROR(VLOOKUP(Tabla1[[#This Row],[Código_Actividad]],'[1]Formulario PPGR2'!$H$8:$I$1048576,2,FALSE),"")</f>
        <v/>
      </c>
      <c r="I1070" s="134" t="str">
        <f>IFERROR(VLOOKUP(Tabla1[[#This Row],[Código_Actividad]],[1]!Tabla2[[Código]:[Total de Acciones ]],15,FALSE),"")</f>
        <v/>
      </c>
      <c r="J1070" s="131"/>
      <c r="K1070" s="131" t="str">
        <f>IFERROR(VLOOKUP($J1070,[5]LSIns!$B$5:$C$45,2,FALSE),"")</f>
        <v/>
      </c>
      <c r="L1070" s="133"/>
      <c r="M1070" s="131" t="str">
        <f>IFERROR(VLOOKUP($L1070,[6]Insumos!$C$2:$F$517,2,FALSE),"")</f>
        <v/>
      </c>
      <c r="N1070" s="142"/>
      <c r="O1070" s="139" t="str">
        <f>IFERROR(VLOOKUP($L1070,[6]Insumos!$C$2:$F$517,3,FALSE),"")</f>
        <v/>
      </c>
      <c r="P1070" s="138" t="e">
        <f>+Tabla1[[#This Row],[Precio Unitario]]*Tabla1[[#This Row],[Cantidad de Insumos]]</f>
        <v>#VALUE!</v>
      </c>
      <c r="Q1070" s="140" t="str">
        <f>IFERROR(VLOOKUP($L1070,[6]Insumos!$C$2:$F$517,4,FALSE),"")</f>
        <v/>
      </c>
      <c r="R1070" s="131"/>
    </row>
    <row r="1071" spans="2:18" x14ac:dyDescent="0.25">
      <c r="B1071" s="131" t="str">
        <f>IF(Tabla1[[#This Row],[Código_Actividad]]="","",CONCATENATE(Tabla1[[#This Row],[POA]],".",Tabla1[[#This Row],[SRS]],".",Tabla1[[#This Row],[AREA]],".",Tabla1[[#This Row],[TIPO]]))</f>
        <v/>
      </c>
      <c r="C1071" s="131" t="str">
        <f>IF(Tabla1[[#This Row],[Código_Actividad]]="","",'[1]Formulario PPGR1'!#REF!)</f>
        <v/>
      </c>
      <c r="D1071" s="131" t="str">
        <f>IF(Tabla1[[#This Row],[Código_Actividad]]="","",'[1]Formulario PPGR1'!#REF!)</f>
        <v/>
      </c>
      <c r="E1071" s="131" t="str">
        <f>IF(Tabla1[[#This Row],[Código_Actividad]]="","",'[1]Formulario PPGR1'!#REF!)</f>
        <v/>
      </c>
      <c r="F1071" s="131" t="str">
        <f>IF(Tabla1[[#This Row],[Código_Actividad]]="","",'[1]Formulario PPGR1'!#REF!)</f>
        <v/>
      </c>
      <c r="G1071" s="141"/>
      <c r="H1071" s="133" t="str">
        <f>IFERROR(VLOOKUP(Tabla1[[#This Row],[Código_Actividad]],'[1]Formulario PPGR2'!$H$8:$I$1048576,2,FALSE),"")</f>
        <v/>
      </c>
      <c r="I1071" s="134" t="str">
        <f>IFERROR(VLOOKUP(Tabla1[[#This Row],[Código_Actividad]],[1]!Tabla2[[Código]:[Total de Acciones ]],15,FALSE),"")</f>
        <v/>
      </c>
      <c r="J1071" s="131"/>
      <c r="K1071" s="131" t="str">
        <f>IFERROR(VLOOKUP($J1071,[5]LSIns!$B$5:$C$45,2,FALSE),"")</f>
        <v/>
      </c>
      <c r="L1071" s="133"/>
      <c r="M1071" s="131" t="str">
        <f>IFERROR(VLOOKUP($L1071,[6]Insumos!$C$2:$F$517,2,FALSE),"")</f>
        <v/>
      </c>
      <c r="N1071" s="142"/>
      <c r="O1071" s="139" t="str">
        <f>IFERROR(VLOOKUP($L1071,[6]Insumos!$C$2:$F$517,3,FALSE),"")</f>
        <v/>
      </c>
      <c r="P1071" s="138" t="e">
        <f>+Tabla1[[#This Row],[Precio Unitario]]*Tabla1[[#This Row],[Cantidad de Insumos]]</f>
        <v>#VALUE!</v>
      </c>
      <c r="Q1071" s="140" t="str">
        <f>IFERROR(VLOOKUP($L1071,[6]Insumos!$C$2:$F$517,4,FALSE),"")</f>
        <v/>
      </c>
      <c r="R1071" s="131"/>
    </row>
    <row r="1072" spans="2:18" x14ac:dyDescent="0.25">
      <c r="B1072" s="131" t="str">
        <f>IF(Tabla1[[#This Row],[Código_Actividad]]="","",CONCATENATE(Tabla1[[#This Row],[POA]],".",Tabla1[[#This Row],[SRS]],".",Tabla1[[#This Row],[AREA]],".",Tabla1[[#This Row],[TIPO]]))</f>
        <v/>
      </c>
      <c r="C1072" s="131" t="str">
        <f>IF(Tabla1[[#This Row],[Código_Actividad]]="","",'[1]Formulario PPGR1'!#REF!)</f>
        <v/>
      </c>
      <c r="D1072" s="131" t="str">
        <f>IF(Tabla1[[#This Row],[Código_Actividad]]="","",'[1]Formulario PPGR1'!#REF!)</f>
        <v/>
      </c>
      <c r="E1072" s="131" t="str">
        <f>IF(Tabla1[[#This Row],[Código_Actividad]]="","",'[1]Formulario PPGR1'!#REF!)</f>
        <v/>
      </c>
      <c r="F1072" s="131" t="str">
        <f>IF(Tabla1[[#This Row],[Código_Actividad]]="","",'[1]Formulario PPGR1'!#REF!)</f>
        <v/>
      </c>
      <c r="G1072" s="141"/>
      <c r="H1072" s="133" t="str">
        <f>IFERROR(VLOOKUP(Tabla1[[#This Row],[Código_Actividad]],'[1]Formulario PPGR2'!$H$8:$I$1048576,2,FALSE),"")</f>
        <v/>
      </c>
      <c r="I1072" s="134" t="str">
        <f>IFERROR(VLOOKUP(Tabla1[[#This Row],[Código_Actividad]],[1]!Tabla2[[Código]:[Total de Acciones ]],15,FALSE),"")</f>
        <v/>
      </c>
      <c r="J1072" s="131"/>
      <c r="K1072" s="131" t="str">
        <f>IFERROR(VLOOKUP($J1072,[5]LSIns!$B$5:$C$45,2,FALSE),"")</f>
        <v/>
      </c>
      <c r="L1072" s="133"/>
      <c r="M1072" s="131" t="str">
        <f>IFERROR(VLOOKUP($L1072,[6]Insumos!$C$2:$F$517,2,FALSE),"")</f>
        <v/>
      </c>
      <c r="N1072" s="142"/>
      <c r="O1072" s="139" t="str">
        <f>IFERROR(VLOOKUP($L1072,[6]Insumos!$C$2:$F$517,3,FALSE),"")</f>
        <v/>
      </c>
      <c r="P1072" s="138" t="e">
        <f>+Tabla1[[#This Row],[Precio Unitario]]*Tabla1[[#This Row],[Cantidad de Insumos]]</f>
        <v>#VALUE!</v>
      </c>
      <c r="Q1072" s="140" t="str">
        <f>IFERROR(VLOOKUP($L1072,[6]Insumos!$C$2:$F$517,4,FALSE),"")</f>
        <v/>
      </c>
      <c r="R1072" s="131"/>
    </row>
    <row r="1073" spans="2:18" x14ac:dyDescent="0.25">
      <c r="B1073" s="131" t="str">
        <f>IF(Tabla1[[#This Row],[Código_Actividad]]="","",CONCATENATE(Tabla1[[#This Row],[POA]],".",Tabla1[[#This Row],[SRS]],".",Tabla1[[#This Row],[AREA]],".",Tabla1[[#This Row],[TIPO]]))</f>
        <v/>
      </c>
      <c r="C1073" s="131" t="str">
        <f>IF(Tabla1[[#This Row],[Código_Actividad]]="","",'[1]Formulario PPGR1'!#REF!)</f>
        <v/>
      </c>
      <c r="D1073" s="131" t="str">
        <f>IF(Tabla1[[#This Row],[Código_Actividad]]="","",'[1]Formulario PPGR1'!#REF!)</f>
        <v/>
      </c>
      <c r="E1073" s="131" t="str">
        <f>IF(Tabla1[[#This Row],[Código_Actividad]]="","",'[1]Formulario PPGR1'!#REF!)</f>
        <v/>
      </c>
      <c r="F1073" s="131" t="str">
        <f>IF(Tabla1[[#This Row],[Código_Actividad]]="","",'[1]Formulario PPGR1'!#REF!)</f>
        <v/>
      </c>
      <c r="G1073" s="141"/>
      <c r="H1073" s="133" t="str">
        <f>IFERROR(VLOOKUP(Tabla1[[#This Row],[Código_Actividad]],'[1]Formulario PPGR2'!$H$8:$I$1048576,2,FALSE),"")</f>
        <v/>
      </c>
      <c r="I1073" s="134" t="str">
        <f>IFERROR(VLOOKUP(Tabla1[[#This Row],[Código_Actividad]],[1]!Tabla2[[Código]:[Total de Acciones ]],15,FALSE),"")</f>
        <v/>
      </c>
      <c r="J1073" s="131"/>
      <c r="K1073" s="131" t="str">
        <f>IFERROR(VLOOKUP($J1073,[5]LSIns!$B$5:$C$45,2,FALSE),"")</f>
        <v/>
      </c>
      <c r="L1073" s="133"/>
      <c r="M1073" s="131" t="str">
        <f>IFERROR(VLOOKUP($L1073,[6]Insumos!$C$2:$F$517,2,FALSE),"")</f>
        <v/>
      </c>
      <c r="N1073" s="142"/>
      <c r="O1073" s="139" t="str">
        <f>IFERROR(VLOOKUP($L1073,[6]Insumos!$C$2:$F$517,3,FALSE),"")</f>
        <v/>
      </c>
      <c r="P1073" s="138" t="e">
        <f>+Tabla1[[#This Row],[Precio Unitario]]*Tabla1[[#This Row],[Cantidad de Insumos]]</f>
        <v>#VALUE!</v>
      </c>
      <c r="Q1073" s="140" t="str">
        <f>IFERROR(VLOOKUP($L1073,[6]Insumos!$C$2:$F$517,4,FALSE),"")</f>
        <v/>
      </c>
      <c r="R1073" s="131"/>
    </row>
    <row r="1074" spans="2:18" x14ac:dyDescent="0.25">
      <c r="B1074" s="131" t="str">
        <f>IF(Tabla1[[#This Row],[Código_Actividad]]="","",CONCATENATE(Tabla1[[#This Row],[POA]],".",Tabla1[[#This Row],[SRS]],".",Tabla1[[#This Row],[AREA]],".",Tabla1[[#This Row],[TIPO]]))</f>
        <v/>
      </c>
      <c r="C1074" s="131" t="str">
        <f>IF(Tabla1[[#This Row],[Código_Actividad]]="","",'[1]Formulario PPGR1'!#REF!)</f>
        <v/>
      </c>
      <c r="D1074" s="131" t="str">
        <f>IF(Tabla1[[#This Row],[Código_Actividad]]="","",'[1]Formulario PPGR1'!#REF!)</f>
        <v/>
      </c>
      <c r="E1074" s="131" t="str">
        <f>IF(Tabla1[[#This Row],[Código_Actividad]]="","",'[1]Formulario PPGR1'!#REF!)</f>
        <v/>
      </c>
      <c r="F1074" s="131" t="str">
        <f>IF(Tabla1[[#This Row],[Código_Actividad]]="","",'[1]Formulario PPGR1'!#REF!)</f>
        <v/>
      </c>
      <c r="G1074" s="141"/>
      <c r="H1074" s="133" t="str">
        <f>IFERROR(VLOOKUP(Tabla1[[#This Row],[Código_Actividad]],'[1]Formulario PPGR2'!$H$8:$I$1048576,2,FALSE),"")</f>
        <v/>
      </c>
      <c r="I1074" s="134" t="str">
        <f>IFERROR(VLOOKUP(Tabla1[[#This Row],[Código_Actividad]],[1]!Tabla2[[Código]:[Total de Acciones ]],15,FALSE),"")</f>
        <v/>
      </c>
      <c r="J1074" s="131"/>
      <c r="K1074" s="131" t="str">
        <f>IFERROR(VLOOKUP($J1074,[5]LSIns!$B$5:$C$45,2,FALSE),"")</f>
        <v/>
      </c>
      <c r="L1074" s="133"/>
      <c r="M1074" s="131" t="str">
        <f>IFERROR(VLOOKUP($L1074,[6]Insumos!$C$2:$F$517,2,FALSE),"")</f>
        <v/>
      </c>
      <c r="N1074" s="142"/>
      <c r="O1074" s="139" t="str">
        <f>IFERROR(VLOOKUP($L1074,[6]Insumos!$C$2:$F$517,3,FALSE),"")</f>
        <v/>
      </c>
      <c r="P1074" s="138" t="e">
        <f>+Tabla1[[#This Row],[Precio Unitario]]*Tabla1[[#This Row],[Cantidad de Insumos]]</f>
        <v>#VALUE!</v>
      </c>
      <c r="Q1074" s="140" t="str">
        <f>IFERROR(VLOOKUP($L1074,[6]Insumos!$C$2:$F$517,4,FALSE),"")</f>
        <v/>
      </c>
      <c r="R1074" s="131"/>
    </row>
    <row r="1075" spans="2:18" x14ac:dyDescent="0.25">
      <c r="B1075" s="131" t="str">
        <f>IF(Tabla1[[#This Row],[Código_Actividad]]="","",CONCATENATE(Tabla1[[#This Row],[POA]],".",Tabla1[[#This Row],[SRS]],".",Tabla1[[#This Row],[AREA]],".",Tabla1[[#This Row],[TIPO]]))</f>
        <v/>
      </c>
      <c r="C1075" s="131" t="str">
        <f>IF(Tabla1[[#This Row],[Código_Actividad]]="","",'[1]Formulario PPGR1'!#REF!)</f>
        <v/>
      </c>
      <c r="D1075" s="131" t="str">
        <f>IF(Tabla1[[#This Row],[Código_Actividad]]="","",'[1]Formulario PPGR1'!#REF!)</f>
        <v/>
      </c>
      <c r="E1075" s="131" t="str">
        <f>IF(Tabla1[[#This Row],[Código_Actividad]]="","",'[1]Formulario PPGR1'!#REF!)</f>
        <v/>
      </c>
      <c r="F1075" s="131" t="str">
        <f>IF(Tabla1[[#This Row],[Código_Actividad]]="","",'[1]Formulario PPGR1'!#REF!)</f>
        <v/>
      </c>
      <c r="G1075" s="141"/>
      <c r="H1075" s="133" t="str">
        <f>IFERROR(VLOOKUP(Tabla1[[#This Row],[Código_Actividad]],'[1]Formulario PPGR2'!$H$8:$I$1048576,2,FALSE),"")</f>
        <v/>
      </c>
      <c r="I1075" s="134" t="str">
        <f>IFERROR(VLOOKUP(Tabla1[[#This Row],[Código_Actividad]],[1]!Tabla2[[Código]:[Total de Acciones ]],15,FALSE),"")</f>
        <v/>
      </c>
      <c r="J1075" s="131"/>
      <c r="K1075" s="131" t="str">
        <f>IFERROR(VLOOKUP($J1075,[5]LSIns!$B$5:$C$45,2,FALSE),"")</f>
        <v/>
      </c>
      <c r="L1075" s="133"/>
      <c r="M1075" s="131" t="str">
        <f>IFERROR(VLOOKUP($L1075,[6]Insumos!$C$2:$F$517,2,FALSE),"")</f>
        <v/>
      </c>
      <c r="N1075" s="142"/>
      <c r="O1075" s="139" t="str">
        <f>IFERROR(VLOOKUP($L1075,[6]Insumos!$C$2:$F$517,3,FALSE),"")</f>
        <v/>
      </c>
      <c r="P1075" s="138" t="e">
        <f>+Tabla1[[#This Row],[Precio Unitario]]*Tabla1[[#This Row],[Cantidad de Insumos]]</f>
        <v>#VALUE!</v>
      </c>
      <c r="Q1075" s="140" t="str">
        <f>IFERROR(VLOOKUP($L1075,[6]Insumos!$C$2:$F$517,4,FALSE),"")</f>
        <v/>
      </c>
      <c r="R1075" s="131"/>
    </row>
    <row r="1076" spans="2:18" x14ac:dyDescent="0.25">
      <c r="B1076" s="131" t="str">
        <f>IF(Tabla1[[#This Row],[Código_Actividad]]="","",CONCATENATE(Tabla1[[#This Row],[POA]],".",Tabla1[[#This Row],[SRS]],".",Tabla1[[#This Row],[AREA]],".",Tabla1[[#This Row],[TIPO]]))</f>
        <v/>
      </c>
      <c r="C1076" s="131" t="str">
        <f>IF(Tabla1[[#This Row],[Código_Actividad]]="","",'[1]Formulario PPGR1'!#REF!)</f>
        <v/>
      </c>
      <c r="D1076" s="131" t="str">
        <f>IF(Tabla1[[#This Row],[Código_Actividad]]="","",'[1]Formulario PPGR1'!#REF!)</f>
        <v/>
      </c>
      <c r="E1076" s="131" t="str">
        <f>IF(Tabla1[[#This Row],[Código_Actividad]]="","",'[1]Formulario PPGR1'!#REF!)</f>
        <v/>
      </c>
      <c r="F1076" s="131" t="str">
        <f>IF(Tabla1[[#This Row],[Código_Actividad]]="","",'[1]Formulario PPGR1'!#REF!)</f>
        <v/>
      </c>
      <c r="G1076" s="141"/>
      <c r="H1076" s="133" t="str">
        <f>IFERROR(VLOOKUP(Tabla1[[#This Row],[Código_Actividad]],'[1]Formulario PPGR2'!$H$8:$I$1048576,2,FALSE),"")</f>
        <v/>
      </c>
      <c r="I1076" s="134" t="str">
        <f>IFERROR(VLOOKUP(Tabla1[[#This Row],[Código_Actividad]],[1]!Tabla2[[Código]:[Total de Acciones ]],15,FALSE),"")</f>
        <v/>
      </c>
      <c r="J1076" s="131"/>
      <c r="K1076" s="131" t="str">
        <f>IFERROR(VLOOKUP($J1076,[5]LSIns!$B$5:$C$45,2,FALSE),"")</f>
        <v/>
      </c>
      <c r="L1076" s="133"/>
      <c r="M1076" s="131" t="str">
        <f>IFERROR(VLOOKUP($L1076,[6]Insumos!$C$2:$F$517,2,FALSE),"")</f>
        <v/>
      </c>
      <c r="N1076" s="142"/>
      <c r="O1076" s="139" t="str">
        <f>IFERROR(VLOOKUP($L1076,[6]Insumos!$C$2:$F$517,3,FALSE),"")</f>
        <v/>
      </c>
      <c r="P1076" s="138" t="e">
        <f>+Tabla1[[#This Row],[Precio Unitario]]*Tabla1[[#This Row],[Cantidad de Insumos]]</f>
        <v>#VALUE!</v>
      </c>
      <c r="Q1076" s="140" t="str">
        <f>IFERROR(VLOOKUP($L1076,[6]Insumos!$C$2:$F$517,4,FALSE),"")</f>
        <v/>
      </c>
      <c r="R1076" s="131"/>
    </row>
    <row r="1077" spans="2:18" x14ac:dyDescent="0.25">
      <c r="B1077" s="131" t="str">
        <f>IF(Tabla1[[#This Row],[Código_Actividad]]="","",CONCATENATE(Tabla1[[#This Row],[POA]],".",Tabla1[[#This Row],[SRS]],".",Tabla1[[#This Row],[AREA]],".",Tabla1[[#This Row],[TIPO]]))</f>
        <v/>
      </c>
      <c r="C1077" s="131" t="str">
        <f>IF(Tabla1[[#This Row],[Código_Actividad]]="","",'[1]Formulario PPGR1'!#REF!)</f>
        <v/>
      </c>
      <c r="D1077" s="131" t="str">
        <f>IF(Tabla1[[#This Row],[Código_Actividad]]="","",'[1]Formulario PPGR1'!#REF!)</f>
        <v/>
      </c>
      <c r="E1077" s="131" t="str">
        <f>IF(Tabla1[[#This Row],[Código_Actividad]]="","",'[1]Formulario PPGR1'!#REF!)</f>
        <v/>
      </c>
      <c r="F1077" s="131" t="str">
        <f>IF(Tabla1[[#This Row],[Código_Actividad]]="","",'[1]Formulario PPGR1'!#REF!)</f>
        <v/>
      </c>
      <c r="G1077" s="141"/>
      <c r="H1077" s="133" t="str">
        <f>IFERROR(VLOOKUP(Tabla1[[#This Row],[Código_Actividad]],'[1]Formulario PPGR2'!$H$8:$I$1048576,2,FALSE),"")</f>
        <v/>
      </c>
      <c r="I1077" s="134" t="str">
        <f>IFERROR(VLOOKUP(Tabla1[[#This Row],[Código_Actividad]],[1]!Tabla2[[Código]:[Total de Acciones ]],15,FALSE),"")</f>
        <v/>
      </c>
      <c r="J1077" s="131"/>
      <c r="K1077" s="131" t="str">
        <f>IFERROR(VLOOKUP($J1077,[5]LSIns!$B$5:$C$45,2,FALSE),"")</f>
        <v/>
      </c>
      <c r="L1077" s="133"/>
      <c r="M1077" s="131" t="str">
        <f>IFERROR(VLOOKUP($L1077,[6]Insumos!$C$2:$F$517,2,FALSE),"")</f>
        <v/>
      </c>
      <c r="N1077" s="142"/>
      <c r="O1077" s="139" t="str">
        <f>IFERROR(VLOOKUP($L1077,[6]Insumos!$C$2:$F$517,3,FALSE),"")</f>
        <v/>
      </c>
      <c r="P1077" s="138" t="e">
        <f>+Tabla1[[#This Row],[Precio Unitario]]*Tabla1[[#This Row],[Cantidad de Insumos]]</f>
        <v>#VALUE!</v>
      </c>
      <c r="Q1077" s="140" t="str">
        <f>IFERROR(VLOOKUP($L1077,[6]Insumos!$C$2:$F$517,4,FALSE),"")</f>
        <v/>
      </c>
      <c r="R1077" s="131"/>
    </row>
    <row r="1078" spans="2:18" x14ac:dyDescent="0.25">
      <c r="B1078" s="131" t="str">
        <f>IF(Tabla1[[#This Row],[Código_Actividad]]="","",CONCATENATE(Tabla1[[#This Row],[POA]],".",Tabla1[[#This Row],[SRS]],".",Tabla1[[#This Row],[AREA]],".",Tabla1[[#This Row],[TIPO]]))</f>
        <v/>
      </c>
      <c r="C1078" s="131" t="str">
        <f>IF(Tabla1[[#This Row],[Código_Actividad]]="","",'[1]Formulario PPGR1'!#REF!)</f>
        <v/>
      </c>
      <c r="D1078" s="131" t="str">
        <f>IF(Tabla1[[#This Row],[Código_Actividad]]="","",'[1]Formulario PPGR1'!#REF!)</f>
        <v/>
      </c>
      <c r="E1078" s="131" t="str">
        <f>IF(Tabla1[[#This Row],[Código_Actividad]]="","",'[1]Formulario PPGR1'!#REF!)</f>
        <v/>
      </c>
      <c r="F1078" s="131" t="str">
        <f>IF(Tabla1[[#This Row],[Código_Actividad]]="","",'[1]Formulario PPGR1'!#REF!)</f>
        <v/>
      </c>
      <c r="G1078" s="141"/>
      <c r="H1078" s="133" t="str">
        <f>IFERROR(VLOOKUP(Tabla1[[#This Row],[Código_Actividad]],'[1]Formulario PPGR2'!$H$8:$I$1048576,2,FALSE),"")</f>
        <v/>
      </c>
      <c r="I1078" s="134" t="str">
        <f>IFERROR(VLOOKUP(Tabla1[[#This Row],[Código_Actividad]],[1]!Tabla2[[Código]:[Total de Acciones ]],15,FALSE),"")</f>
        <v/>
      </c>
      <c r="J1078" s="131"/>
      <c r="K1078" s="131" t="str">
        <f>IFERROR(VLOOKUP($J1078,[5]LSIns!$B$5:$C$45,2,FALSE),"")</f>
        <v/>
      </c>
      <c r="L1078" s="133"/>
      <c r="M1078" s="131" t="str">
        <f>IFERROR(VLOOKUP($L1078,[6]Insumos!$C$2:$F$517,2,FALSE),"")</f>
        <v/>
      </c>
      <c r="N1078" s="142"/>
      <c r="O1078" s="139" t="str">
        <f>IFERROR(VLOOKUP($L1078,[6]Insumos!$C$2:$F$517,3,FALSE),"")</f>
        <v/>
      </c>
      <c r="P1078" s="138" t="e">
        <f>+Tabla1[[#This Row],[Precio Unitario]]*Tabla1[[#This Row],[Cantidad de Insumos]]</f>
        <v>#VALUE!</v>
      </c>
      <c r="Q1078" s="140" t="str">
        <f>IFERROR(VLOOKUP($L1078,[6]Insumos!$C$2:$F$517,4,FALSE),"")</f>
        <v/>
      </c>
      <c r="R1078" s="131"/>
    </row>
    <row r="1079" spans="2:18" x14ac:dyDescent="0.25">
      <c r="B1079" s="131" t="str">
        <f>IF(Tabla1[[#This Row],[Código_Actividad]]="","",CONCATENATE(Tabla1[[#This Row],[POA]],".",Tabla1[[#This Row],[SRS]],".",Tabla1[[#This Row],[AREA]],".",Tabla1[[#This Row],[TIPO]]))</f>
        <v/>
      </c>
      <c r="C1079" s="131" t="str">
        <f>IF(Tabla1[[#This Row],[Código_Actividad]]="","",'[1]Formulario PPGR1'!#REF!)</f>
        <v/>
      </c>
      <c r="D1079" s="131" t="str">
        <f>IF(Tabla1[[#This Row],[Código_Actividad]]="","",'[1]Formulario PPGR1'!#REF!)</f>
        <v/>
      </c>
      <c r="E1079" s="131" t="str">
        <f>IF(Tabla1[[#This Row],[Código_Actividad]]="","",'[1]Formulario PPGR1'!#REF!)</f>
        <v/>
      </c>
      <c r="F1079" s="131" t="str">
        <f>IF(Tabla1[[#This Row],[Código_Actividad]]="","",'[1]Formulario PPGR1'!#REF!)</f>
        <v/>
      </c>
      <c r="G1079" s="141"/>
      <c r="H1079" s="133" t="str">
        <f>IFERROR(VLOOKUP(Tabla1[[#This Row],[Código_Actividad]],'[1]Formulario PPGR2'!$H$8:$I$1048576,2,FALSE),"")</f>
        <v/>
      </c>
      <c r="I1079" s="134" t="str">
        <f>IFERROR(VLOOKUP(Tabla1[[#This Row],[Código_Actividad]],[1]!Tabla2[[Código]:[Total de Acciones ]],15,FALSE),"")</f>
        <v/>
      </c>
      <c r="J1079" s="131"/>
      <c r="K1079" s="131" t="str">
        <f>IFERROR(VLOOKUP($J1079,[5]LSIns!$B$5:$C$45,2,FALSE),"")</f>
        <v/>
      </c>
      <c r="L1079" s="133"/>
      <c r="M1079" s="131" t="str">
        <f>IFERROR(VLOOKUP($L1079,[6]Insumos!$C$2:$F$517,2,FALSE),"")</f>
        <v/>
      </c>
      <c r="N1079" s="142"/>
      <c r="O1079" s="139" t="str">
        <f>IFERROR(VLOOKUP($L1079,[6]Insumos!$C$2:$F$517,3,FALSE),"")</f>
        <v/>
      </c>
      <c r="P1079" s="138" t="e">
        <f>+Tabla1[[#This Row],[Precio Unitario]]*Tabla1[[#This Row],[Cantidad de Insumos]]</f>
        <v>#VALUE!</v>
      </c>
      <c r="Q1079" s="140" t="str">
        <f>IFERROR(VLOOKUP($L1079,[6]Insumos!$C$2:$F$517,4,FALSE),"")</f>
        <v/>
      </c>
      <c r="R1079" s="131"/>
    </row>
    <row r="1080" spans="2:18" x14ac:dyDescent="0.25">
      <c r="B1080" s="131" t="str">
        <f>IF(Tabla1[[#This Row],[Código_Actividad]]="","",CONCATENATE(Tabla1[[#This Row],[POA]],".",Tabla1[[#This Row],[SRS]],".",Tabla1[[#This Row],[AREA]],".",Tabla1[[#This Row],[TIPO]]))</f>
        <v/>
      </c>
      <c r="C1080" s="131" t="str">
        <f>IF(Tabla1[[#This Row],[Código_Actividad]]="","",'[1]Formulario PPGR1'!#REF!)</f>
        <v/>
      </c>
      <c r="D1080" s="131" t="str">
        <f>IF(Tabla1[[#This Row],[Código_Actividad]]="","",'[1]Formulario PPGR1'!#REF!)</f>
        <v/>
      </c>
      <c r="E1080" s="131" t="str">
        <f>IF(Tabla1[[#This Row],[Código_Actividad]]="","",'[1]Formulario PPGR1'!#REF!)</f>
        <v/>
      </c>
      <c r="F1080" s="131" t="str">
        <f>IF(Tabla1[[#This Row],[Código_Actividad]]="","",'[1]Formulario PPGR1'!#REF!)</f>
        <v/>
      </c>
      <c r="G1080" s="141"/>
      <c r="H1080" s="133" t="str">
        <f>IFERROR(VLOOKUP(Tabla1[[#This Row],[Código_Actividad]],'[1]Formulario PPGR2'!$H$8:$I$1048576,2,FALSE),"")</f>
        <v/>
      </c>
      <c r="I1080" s="134" t="str">
        <f>IFERROR(VLOOKUP(Tabla1[[#This Row],[Código_Actividad]],[1]!Tabla2[[Código]:[Total de Acciones ]],15,FALSE),"")</f>
        <v/>
      </c>
      <c r="J1080" s="131"/>
      <c r="K1080" s="131" t="str">
        <f>IFERROR(VLOOKUP($J1080,[5]LSIns!$B$5:$C$45,2,FALSE),"")</f>
        <v/>
      </c>
      <c r="L1080" s="133"/>
      <c r="M1080" s="131" t="str">
        <f>IFERROR(VLOOKUP($L1080,[6]Insumos!$C$2:$F$517,2,FALSE),"")</f>
        <v/>
      </c>
      <c r="N1080" s="142"/>
      <c r="O1080" s="139" t="str">
        <f>IFERROR(VLOOKUP($L1080,[6]Insumos!$C$2:$F$517,3,FALSE),"")</f>
        <v/>
      </c>
      <c r="P1080" s="138" t="e">
        <f>+Tabla1[[#This Row],[Precio Unitario]]*Tabla1[[#This Row],[Cantidad de Insumos]]</f>
        <v>#VALUE!</v>
      </c>
      <c r="Q1080" s="140" t="str">
        <f>IFERROR(VLOOKUP($L1080,[6]Insumos!$C$2:$F$517,4,FALSE),"")</f>
        <v/>
      </c>
      <c r="R1080" s="131"/>
    </row>
    <row r="1081" spans="2:18" x14ac:dyDescent="0.25">
      <c r="B1081" s="131" t="str">
        <f>IF(Tabla1[[#This Row],[Código_Actividad]]="","",CONCATENATE(Tabla1[[#This Row],[POA]],".",Tabla1[[#This Row],[SRS]],".",Tabla1[[#This Row],[AREA]],".",Tabla1[[#This Row],[TIPO]]))</f>
        <v/>
      </c>
      <c r="C1081" s="131" t="str">
        <f>IF(Tabla1[[#This Row],[Código_Actividad]]="","",'[1]Formulario PPGR1'!#REF!)</f>
        <v/>
      </c>
      <c r="D1081" s="131" t="str">
        <f>IF(Tabla1[[#This Row],[Código_Actividad]]="","",'[1]Formulario PPGR1'!#REF!)</f>
        <v/>
      </c>
      <c r="E1081" s="131" t="str">
        <f>IF(Tabla1[[#This Row],[Código_Actividad]]="","",'[1]Formulario PPGR1'!#REF!)</f>
        <v/>
      </c>
      <c r="F1081" s="131" t="str">
        <f>IF(Tabla1[[#This Row],[Código_Actividad]]="","",'[1]Formulario PPGR1'!#REF!)</f>
        <v/>
      </c>
      <c r="G1081" s="141"/>
      <c r="H1081" s="133" t="str">
        <f>IFERROR(VLOOKUP(Tabla1[[#This Row],[Código_Actividad]],'[1]Formulario PPGR2'!$H$8:$I$1048576,2,FALSE),"")</f>
        <v/>
      </c>
      <c r="I1081" s="134" t="str">
        <f>IFERROR(VLOOKUP(Tabla1[[#This Row],[Código_Actividad]],[1]!Tabla2[[Código]:[Total de Acciones ]],15,FALSE),"")</f>
        <v/>
      </c>
      <c r="J1081" s="131"/>
      <c r="K1081" s="131" t="str">
        <f>IFERROR(VLOOKUP($J1081,[5]LSIns!$B$5:$C$45,2,FALSE),"")</f>
        <v/>
      </c>
      <c r="L1081" s="133"/>
      <c r="M1081" s="131" t="str">
        <f>IFERROR(VLOOKUP($L1081,[6]Insumos!$C$2:$F$517,2,FALSE),"")</f>
        <v/>
      </c>
      <c r="N1081" s="142"/>
      <c r="O1081" s="139" t="str">
        <f>IFERROR(VLOOKUP($L1081,[6]Insumos!$C$2:$F$517,3,FALSE),"")</f>
        <v/>
      </c>
      <c r="P1081" s="138" t="e">
        <f>+Tabla1[[#This Row],[Precio Unitario]]*Tabla1[[#This Row],[Cantidad de Insumos]]</f>
        <v>#VALUE!</v>
      </c>
      <c r="Q1081" s="140" t="str">
        <f>IFERROR(VLOOKUP($L1081,[6]Insumos!$C$2:$F$517,4,FALSE),"")</f>
        <v/>
      </c>
      <c r="R1081" s="131"/>
    </row>
    <row r="1082" spans="2:18" x14ac:dyDescent="0.25">
      <c r="B1082" s="131" t="str">
        <f>IF(Tabla1[[#This Row],[Código_Actividad]]="","",CONCATENATE(Tabla1[[#This Row],[POA]],".",Tabla1[[#This Row],[SRS]],".",Tabla1[[#This Row],[AREA]],".",Tabla1[[#This Row],[TIPO]]))</f>
        <v/>
      </c>
      <c r="C1082" s="131" t="str">
        <f>IF(Tabla1[[#This Row],[Código_Actividad]]="","",'[1]Formulario PPGR1'!#REF!)</f>
        <v/>
      </c>
      <c r="D1082" s="131" t="str">
        <f>IF(Tabla1[[#This Row],[Código_Actividad]]="","",'[1]Formulario PPGR1'!#REF!)</f>
        <v/>
      </c>
      <c r="E1082" s="131" t="str">
        <f>IF(Tabla1[[#This Row],[Código_Actividad]]="","",'[1]Formulario PPGR1'!#REF!)</f>
        <v/>
      </c>
      <c r="F1082" s="131" t="str">
        <f>IF(Tabla1[[#This Row],[Código_Actividad]]="","",'[1]Formulario PPGR1'!#REF!)</f>
        <v/>
      </c>
      <c r="G1082" s="141"/>
      <c r="H1082" s="133" t="str">
        <f>IFERROR(VLOOKUP(Tabla1[[#This Row],[Código_Actividad]],'[1]Formulario PPGR2'!$H$8:$I$1048576,2,FALSE),"")</f>
        <v/>
      </c>
      <c r="I1082" s="134" t="str">
        <f>IFERROR(VLOOKUP(Tabla1[[#This Row],[Código_Actividad]],[1]!Tabla2[[Código]:[Total de Acciones ]],15,FALSE),"")</f>
        <v/>
      </c>
      <c r="J1082" s="131"/>
      <c r="K1082" s="131" t="str">
        <f>IFERROR(VLOOKUP($J1082,[5]LSIns!$B$5:$C$45,2,FALSE),"")</f>
        <v/>
      </c>
      <c r="L1082" s="133"/>
      <c r="M1082" s="131" t="str">
        <f>IFERROR(VLOOKUP($L1082,[6]Insumos!$C$2:$F$517,2,FALSE),"")</f>
        <v/>
      </c>
      <c r="N1082" s="142"/>
      <c r="O1082" s="139" t="str">
        <f>IFERROR(VLOOKUP($L1082,[6]Insumos!$C$2:$F$517,3,FALSE),"")</f>
        <v/>
      </c>
      <c r="P1082" s="138" t="e">
        <f>+Tabla1[[#This Row],[Precio Unitario]]*Tabla1[[#This Row],[Cantidad de Insumos]]</f>
        <v>#VALUE!</v>
      </c>
      <c r="Q1082" s="140" t="str">
        <f>IFERROR(VLOOKUP($L1082,[6]Insumos!$C$2:$F$517,4,FALSE),"")</f>
        <v/>
      </c>
      <c r="R1082" s="131"/>
    </row>
    <row r="1083" spans="2:18" x14ac:dyDescent="0.25">
      <c r="B1083" s="131" t="str">
        <f>IF(Tabla1[[#This Row],[Código_Actividad]]="","",CONCATENATE(Tabla1[[#This Row],[POA]],".",Tabla1[[#This Row],[SRS]],".",Tabla1[[#This Row],[AREA]],".",Tabla1[[#This Row],[TIPO]]))</f>
        <v/>
      </c>
      <c r="C1083" s="131" t="str">
        <f>IF(Tabla1[[#This Row],[Código_Actividad]]="","",'[1]Formulario PPGR1'!#REF!)</f>
        <v/>
      </c>
      <c r="D1083" s="131" t="str">
        <f>IF(Tabla1[[#This Row],[Código_Actividad]]="","",'[1]Formulario PPGR1'!#REF!)</f>
        <v/>
      </c>
      <c r="E1083" s="131" t="str">
        <f>IF(Tabla1[[#This Row],[Código_Actividad]]="","",'[1]Formulario PPGR1'!#REF!)</f>
        <v/>
      </c>
      <c r="F1083" s="131" t="str">
        <f>IF(Tabla1[[#This Row],[Código_Actividad]]="","",'[1]Formulario PPGR1'!#REF!)</f>
        <v/>
      </c>
      <c r="G1083" s="141"/>
      <c r="H1083" s="133" t="str">
        <f>IFERROR(VLOOKUP(Tabla1[[#This Row],[Código_Actividad]],'[1]Formulario PPGR2'!$H$8:$I$1048576,2,FALSE),"")</f>
        <v/>
      </c>
      <c r="I1083" s="134" t="str">
        <f>IFERROR(VLOOKUP(Tabla1[[#This Row],[Código_Actividad]],[1]!Tabla2[[Código]:[Total de Acciones ]],15,FALSE),"")</f>
        <v/>
      </c>
      <c r="J1083" s="131"/>
      <c r="K1083" s="131" t="str">
        <f>IFERROR(VLOOKUP($J1083,[5]LSIns!$B$5:$C$45,2,FALSE),"")</f>
        <v/>
      </c>
      <c r="L1083" s="133"/>
      <c r="M1083" s="131" t="str">
        <f>IFERROR(VLOOKUP($L1083,[6]Insumos!$C$2:$F$517,2,FALSE),"")</f>
        <v/>
      </c>
      <c r="N1083" s="142"/>
      <c r="O1083" s="139" t="str">
        <f>IFERROR(VLOOKUP($L1083,[6]Insumos!$C$2:$F$517,3,FALSE),"")</f>
        <v/>
      </c>
      <c r="P1083" s="138" t="e">
        <f>+Tabla1[[#This Row],[Precio Unitario]]*Tabla1[[#This Row],[Cantidad de Insumos]]</f>
        <v>#VALUE!</v>
      </c>
      <c r="Q1083" s="140" t="str">
        <f>IFERROR(VLOOKUP($L1083,[6]Insumos!$C$2:$F$517,4,FALSE),"")</f>
        <v/>
      </c>
      <c r="R1083" s="131"/>
    </row>
    <row r="1084" spans="2:18" x14ac:dyDescent="0.25">
      <c r="B1084" s="131" t="str">
        <f>IF(Tabla1[[#This Row],[Código_Actividad]]="","",CONCATENATE(Tabla1[[#This Row],[POA]],".",Tabla1[[#This Row],[SRS]],".",Tabla1[[#This Row],[AREA]],".",Tabla1[[#This Row],[TIPO]]))</f>
        <v/>
      </c>
      <c r="C1084" s="131" t="str">
        <f>IF(Tabla1[[#This Row],[Código_Actividad]]="","",'[1]Formulario PPGR1'!#REF!)</f>
        <v/>
      </c>
      <c r="D1084" s="131" t="str">
        <f>IF(Tabla1[[#This Row],[Código_Actividad]]="","",'[1]Formulario PPGR1'!#REF!)</f>
        <v/>
      </c>
      <c r="E1084" s="131" t="str">
        <f>IF(Tabla1[[#This Row],[Código_Actividad]]="","",'[1]Formulario PPGR1'!#REF!)</f>
        <v/>
      </c>
      <c r="F1084" s="131" t="str">
        <f>IF(Tabla1[[#This Row],[Código_Actividad]]="","",'[1]Formulario PPGR1'!#REF!)</f>
        <v/>
      </c>
      <c r="G1084" s="141"/>
      <c r="H1084" s="133" t="str">
        <f>IFERROR(VLOOKUP(Tabla1[[#This Row],[Código_Actividad]],'[1]Formulario PPGR2'!$H$8:$I$1048576,2,FALSE),"")</f>
        <v/>
      </c>
      <c r="I1084" s="134" t="str">
        <f>IFERROR(VLOOKUP(Tabla1[[#This Row],[Código_Actividad]],[1]!Tabla2[[Código]:[Total de Acciones ]],15,FALSE),"")</f>
        <v/>
      </c>
      <c r="J1084" s="131"/>
      <c r="K1084" s="131" t="str">
        <f>IFERROR(VLOOKUP($J1084,[5]LSIns!$B$5:$C$45,2,FALSE),"")</f>
        <v/>
      </c>
      <c r="L1084" s="133"/>
      <c r="M1084" s="131" t="str">
        <f>IFERROR(VLOOKUP($L1084,[6]Insumos!$C$2:$F$517,2,FALSE),"")</f>
        <v/>
      </c>
      <c r="N1084" s="142"/>
      <c r="O1084" s="139" t="str">
        <f>IFERROR(VLOOKUP($L1084,[6]Insumos!$C$2:$F$517,3,FALSE),"")</f>
        <v/>
      </c>
      <c r="P1084" s="138" t="e">
        <f>+Tabla1[[#This Row],[Precio Unitario]]*Tabla1[[#This Row],[Cantidad de Insumos]]</f>
        <v>#VALUE!</v>
      </c>
      <c r="Q1084" s="140" t="str">
        <f>IFERROR(VLOOKUP($L1084,[6]Insumos!$C$2:$F$517,4,FALSE),"")</f>
        <v/>
      </c>
      <c r="R1084" s="131"/>
    </row>
    <row r="1085" spans="2:18" x14ac:dyDescent="0.25">
      <c r="B1085" s="131" t="str">
        <f>IF(Tabla1[[#This Row],[Código_Actividad]]="","",CONCATENATE(Tabla1[[#This Row],[POA]],".",Tabla1[[#This Row],[SRS]],".",Tabla1[[#This Row],[AREA]],".",Tabla1[[#This Row],[TIPO]]))</f>
        <v/>
      </c>
      <c r="C1085" s="131" t="str">
        <f>IF(Tabla1[[#This Row],[Código_Actividad]]="","",'[1]Formulario PPGR1'!#REF!)</f>
        <v/>
      </c>
      <c r="D1085" s="131" t="str">
        <f>IF(Tabla1[[#This Row],[Código_Actividad]]="","",'[1]Formulario PPGR1'!#REF!)</f>
        <v/>
      </c>
      <c r="E1085" s="131" t="str">
        <f>IF(Tabla1[[#This Row],[Código_Actividad]]="","",'[1]Formulario PPGR1'!#REF!)</f>
        <v/>
      </c>
      <c r="F1085" s="131" t="str">
        <f>IF(Tabla1[[#This Row],[Código_Actividad]]="","",'[1]Formulario PPGR1'!#REF!)</f>
        <v/>
      </c>
      <c r="G1085" s="141"/>
      <c r="H1085" s="133" t="str">
        <f>IFERROR(VLOOKUP(Tabla1[[#This Row],[Código_Actividad]],'[1]Formulario PPGR2'!$H$8:$I$1048576,2,FALSE),"")</f>
        <v/>
      </c>
      <c r="I1085" s="134" t="str">
        <f>IFERROR(VLOOKUP(Tabla1[[#This Row],[Código_Actividad]],[1]!Tabla2[[Código]:[Total de Acciones ]],15,FALSE),"")</f>
        <v/>
      </c>
      <c r="J1085" s="131"/>
      <c r="K1085" s="131" t="str">
        <f>IFERROR(VLOOKUP($J1085,[5]LSIns!$B$5:$C$45,2,FALSE),"")</f>
        <v/>
      </c>
      <c r="L1085" s="133"/>
      <c r="M1085" s="131" t="str">
        <f>IFERROR(VLOOKUP($L1085,[6]Insumos!$C$2:$F$517,2,FALSE),"")</f>
        <v/>
      </c>
      <c r="N1085" s="142"/>
      <c r="O1085" s="139" t="str">
        <f>IFERROR(VLOOKUP($L1085,[6]Insumos!$C$2:$F$517,3,FALSE),"")</f>
        <v/>
      </c>
      <c r="P1085" s="138" t="e">
        <f>+Tabla1[[#This Row],[Precio Unitario]]*Tabla1[[#This Row],[Cantidad de Insumos]]</f>
        <v>#VALUE!</v>
      </c>
      <c r="Q1085" s="140" t="str">
        <f>IFERROR(VLOOKUP($L1085,[6]Insumos!$C$2:$F$517,4,FALSE),"")</f>
        <v/>
      </c>
      <c r="R1085" s="131"/>
    </row>
    <row r="1086" spans="2:18" x14ac:dyDescent="0.25">
      <c r="B1086" s="131" t="str">
        <f>IF(Tabla1[[#This Row],[Código_Actividad]]="","",CONCATENATE(Tabla1[[#This Row],[POA]],".",Tabla1[[#This Row],[SRS]],".",Tabla1[[#This Row],[AREA]],".",Tabla1[[#This Row],[TIPO]]))</f>
        <v/>
      </c>
      <c r="C1086" s="131" t="str">
        <f>IF(Tabla1[[#This Row],[Código_Actividad]]="","",'[1]Formulario PPGR1'!#REF!)</f>
        <v/>
      </c>
      <c r="D1086" s="131" t="str">
        <f>IF(Tabla1[[#This Row],[Código_Actividad]]="","",'[1]Formulario PPGR1'!#REF!)</f>
        <v/>
      </c>
      <c r="E1086" s="131" t="str">
        <f>IF(Tabla1[[#This Row],[Código_Actividad]]="","",'[1]Formulario PPGR1'!#REF!)</f>
        <v/>
      </c>
      <c r="F1086" s="131" t="str">
        <f>IF(Tabla1[[#This Row],[Código_Actividad]]="","",'[1]Formulario PPGR1'!#REF!)</f>
        <v/>
      </c>
      <c r="G1086" s="141"/>
      <c r="H1086" s="133" t="str">
        <f>IFERROR(VLOOKUP(Tabla1[[#This Row],[Código_Actividad]],'[1]Formulario PPGR2'!$H$8:$I$1048576,2,FALSE),"")</f>
        <v/>
      </c>
      <c r="I1086" s="134" t="str">
        <f>IFERROR(VLOOKUP(Tabla1[[#This Row],[Código_Actividad]],[1]!Tabla2[[Código]:[Total de Acciones ]],15,FALSE),"")</f>
        <v/>
      </c>
      <c r="J1086" s="131"/>
      <c r="K1086" s="131" t="str">
        <f>IFERROR(VLOOKUP($J1086,[5]LSIns!$B$5:$C$45,2,FALSE),"")</f>
        <v/>
      </c>
      <c r="L1086" s="133"/>
      <c r="M1086" s="131" t="str">
        <f>IFERROR(VLOOKUP($L1086,[6]Insumos!$C$2:$F$517,2,FALSE),"")</f>
        <v/>
      </c>
      <c r="N1086" s="142"/>
      <c r="O1086" s="139" t="str">
        <f>IFERROR(VLOOKUP($L1086,[6]Insumos!$C$2:$F$517,3,FALSE),"")</f>
        <v/>
      </c>
      <c r="P1086" s="138" t="e">
        <f>+Tabla1[[#This Row],[Precio Unitario]]*Tabla1[[#This Row],[Cantidad de Insumos]]</f>
        <v>#VALUE!</v>
      </c>
      <c r="Q1086" s="140" t="str">
        <f>IFERROR(VLOOKUP($L1086,[6]Insumos!$C$2:$F$517,4,FALSE),"")</f>
        <v/>
      </c>
      <c r="R1086" s="131"/>
    </row>
    <row r="1087" spans="2:18" x14ac:dyDescent="0.25">
      <c r="B1087" s="131" t="str">
        <f>IF(Tabla1[[#This Row],[Código_Actividad]]="","",CONCATENATE(Tabla1[[#This Row],[POA]],".",Tabla1[[#This Row],[SRS]],".",Tabla1[[#This Row],[AREA]],".",Tabla1[[#This Row],[TIPO]]))</f>
        <v/>
      </c>
      <c r="C1087" s="131" t="str">
        <f>IF(Tabla1[[#This Row],[Código_Actividad]]="","",'[1]Formulario PPGR1'!#REF!)</f>
        <v/>
      </c>
      <c r="D1087" s="131" t="str">
        <f>IF(Tabla1[[#This Row],[Código_Actividad]]="","",'[1]Formulario PPGR1'!#REF!)</f>
        <v/>
      </c>
      <c r="E1087" s="131" t="str">
        <f>IF(Tabla1[[#This Row],[Código_Actividad]]="","",'[1]Formulario PPGR1'!#REF!)</f>
        <v/>
      </c>
      <c r="F1087" s="131" t="str">
        <f>IF(Tabla1[[#This Row],[Código_Actividad]]="","",'[1]Formulario PPGR1'!#REF!)</f>
        <v/>
      </c>
      <c r="G1087" s="141"/>
      <c r="H1087" s="133" t="str">
        <f>IFERROR(VLOOKUP(Tabla1[[#This Row],[Código_Actividad]],'[1]Formulario PPGR2'!$H$8:$I$1048576,2,FALSE),"")</f>
        <v/>
      </c>
      <c r="I1087" s="134" t="str">
        <f>IFERROR(VLOOKUP(Tabla1[[#This Row],[Código_Actividad]],[1]!Tabla2[[Código]:[Total de Acciones ]],15,FALSE),"")</f>
        <v/>
      </c>
      <c r="J1087" s="131"/>
      <c r="K1087" s="131" t="str">
        <f>IFERROR(VLOOKUP($J1087,[5]LSIns!$B$5:$C$45,2,FALSE),"")</f>
        <v/>
      </c>
      <c r="L1087" s="133"/>
      <c r="M1087" s="131" t="str">
        <f>IFERROR(VLOOKUP($L1087,[6]Insumos!$C$2:$F$517,2,FALSE),"")</f>
        <v/>
      </c>
      <c r="N1087" s="142"/>
      <c r="O1087" s="139" t="str">
        <f>IFERROR(VLOOKUP($L1087,[6]Insumos!$C$2:$F$517,3,FALSE),"")</f>
        <v/>
      </c>
      <c r="P1087" s="138" t="e">
        <f>+Tabla1[[#This Row],[Precio Unitario]]*Tabla1[[#This Row],[Cantidad de Insumos]]</f>
        <v>#VALUE!</v>
      </c>
      <c r="Q1087" s="140" t="str">
        <f>IFERROR(VLOOKUP($L1087,[6]Insumos!$C$2:$F$517,4,FALSE),"")</f>
        <v/>
      </c>
      <c r="R1087" s="131"/>
    </row>
    <row r="1088" spans="2:18" x14ac:dyDescent="0.25">
      <c r="B1088" s="131" t="str">
        <f>IF(Tabla1[[#This Row],[Código_Actividad]]="","",CONCATENATE(Tabla1[[#This Row],[POA]],".",Tabla1[[#This Row],[SRS]],".",Tabla1[[#This Row],[AREA]],".",Tabla1[[#This Row],[TIPO]]))</f>
        <v/>
      </c>
      <c r="C1088" s="131" t="str">
        <f>IF(Tabla1[[#This Row],[Código_Actividad]]="","",'[1]Formulario PPGR1'!#REF!)</f>
        <v/>
      </c>
      <c r="D1088" s="131" t="str">
        <f>IF(Tabla1[[#This Row],[Código_Actividad]]="","",'[1]Formulario PPGR1'!#REF!)</f>
        <v/>
      </c>
      <c r="E1088" s="131" t="str">
        <f>IF(Tabla1[[#This Row],[Código_Actividad]]="","",'[1]Formulario PPGR1'!#REF!)</f>
        <v/>
      </c>
      <c r="F1088" s="131" t="str">
        <f>IF(Tabla1[[#This Row],[Código_Actividad]]="","",'[1]Formulario PPGR1'!#REF!)</f>
        <v/>
      </c>
      <c r="G1088" s="141"/>
      <c r="H1088" s="133" t="str">
        <f>IFERROR(VLOOKUP(Tabla1[[#This Row],[Código_Actividad]],'[1]Formulario PPGR2'!$H$8:$I$1048576,2,FALSE),"")</f>
        <v/>
      </c>
      <c r="I1088" s="134" t="str">
        <f>IFERROR(VLOOKUP(Tabla1[[#This Row],[Código_Actividad]],[1]!Tabla2[[Código]:[Total de Acciones ]],15,FALSE),"")</f>
        <v/>
      </c>
      <c r="J1088" s="131"/>
      <c r="K1088" s="131" t="str">
        <f>IFERROR(VLOOKUP($J1088,[5]LSIns!$B$5:$C$45,2,FALSE),"")</f>
        <v/>
      </c>
      <c r="L1088" s="133"/>
      <c r="M1088" s="131" t="str">
        <f>IFERROR(VLOOKUP($L1088,[6]Insumos!$C$2:$F$517,2,FALSE),"")</f>
        <v/>
      </c>
      <c r="N1088" s="142"/>
      <c r="O1088" s="139" t="str">
        <f>IFERROR(VLOOKUP($L1088,[6]Insumos!$C$2:$F$517,3,FALSE),"")</f>
        <v/>
      </c>
      <c r="P1088" s="138" t="e">
        <f>+Tabla1[[#This Row],[Precio Unitario]]*Tabla1[[#This Row],[Cantidad de Insumos]]</f>
        <v>#VALUE!</v>
      </c>
      <c r="Q1088" s="140" t="str">
        <f>IFERROR(VLOOKUP($L1088,[6]Insumos!$C$2:$F$517,4,FALSE),"")</f>
        <v/>
      </c>
      <c r="R1088" s="131"/>
    </row>
    <row r="1089" spans="2:18" x14ac:dyDescent="0.25">
      <c r="B1089" s="131" t="str">
        <f>IF(Tabla1[[#This Row],[Código_Actividad]]="","",CONCATENATE(Tabla1[[#This Row],[POA]],".",Tabla1[[#This Row],[SRS]],".",Tabla1[[#This Row],[AREA]],".",Tabla1[[#This Row],[TIPO]]))</f>
        <v/>
      </c>
      <c r="C1089" s="131" t="str">
        <f>IF(Tabla1[[#This Row],[Código_Actividad]]="","",'[1]Formulario PPGR1'!#REF!)</f>
        <v/>
      </c>
      <c r="D1089" s="131" t="str">
        <f>IF(Tabla1[[#This Row],[Código_Actividad]]="","",'[1]Formulario PPGR1'!#REF!)</f>
        <v/>
      </c>
      <c r="E1089" s="131" t="str">
        <f>IF(Tabla1[[#This Row],[Código_Actividad]]="","",'[1]Formulario PPGR1'!#REF!)</f>
        <v/>
      </c>
      <c r="F1089" s="131" t="str">
        <f>IF(Tabla1[[#This Row],[Código_Actividad]]="","",'[1]Formulario PPGR1'!#REF!)</f>
        <v/>
      </c>
      <c r="G1089" s="141"/>
      <c r="H1089" s="133" t="str">
        <f>IFERROR(VLOOKUP(Tabla1[[#This Row],[Código_Actividad]],'[1]Formulario PPGR2'!$H$8:$I$1048576,2,FALSE),"")</f>
        <v/>
      </c>
      <c r="I1089" s="134" t="str">
        <f>IFERROR(VLOOKUP(Tabla1[[#This Row],[Código_Actividad]],[1]!Tabla2[[Código]:[Total de Acciones ]],15,FALSE),"")</f>
        <v/>
      </c>
      <c r="J1089" s="131"/>
      <c r="K1089" s="131" t="str">
        <f>IFERROR(VLOOKUP($J1089,[5]LSIns!$B$5:$C$45,2,FALSE),"")</f>
        <v/>
      </c>
      <c r="L1089" s="133"/>
      <c r="M1089" s="131" t="str">
        <f>IFERROR(VLOOKUP($L1089,[6]Insumos!$C$2:$F$517,2,FALSE),"")</f>
        <v/>
      </c>
      <c r="N1089" s="142"/>
      <c r="O1089" s="139" t="str">
        <f>IFERROR(VLOOKUP($L1089,[6]Insumos!$C$2:$F$517,3,FALSE),"")</f>
        <v/>
      </c>
      <c r="P1089" s="138" t="e">
        <f>+Tabla1[[#This Row],[Precio Unitario]]*Tabla1[[#This Row],[Cantidad de Insumos]]</f>
        <v>#VALUE!</v>
      </c>
      <c r="Q1089" s="140" t="str">
        <f>IFERROR(VLOOKUP($L1089,[6]Insumos!$C$2:$F$517,4,FALSE),"")</f>
        <v/>
      </c>
      <c r="R1089" s="131"/>
    </row>
    <row r="1090" spans="2:18" x14ac:dyDescent="0.25">
      <c r="B1090" s="131" t="str">
        <f>IF(Tabla1[[#This Row],[Código_Actividad]]="","",CONCATENATE(Tabla1[[#This Row],[POA]],".",Tabla1[[#This Row],[SRS]],".",Tabla1[[#This Row],[AREA]],".",Tabla1[[#This Row],[TIPO]]))</f>
        <v/>
      </c>
      <c r="C1090" s="131" t="str">
        <f>IF(Tabla1[[#This Row],[Código_Actividad]]="","",'[1]Formulario PPGR1'!#REF!)</f>
        <v/>
      </c>
      <c r="D1090" s="131" t="str">
        <f>IF(Tabla1[[#This Row],[Código_Actividad]]="","",'[1]Formulario PPGR1'!#REF!)</f>
        <v/>
      </c>
      <c r="E1090" s="131" t="str">
        <f>IF(Tabla1[[#This Row],[Código_Actividad]]="","",'[1]Formulario PPGR1'!#REF!)</f>
        <v/>
      </c>
      <c r="F1090" s="131" t="str">
        <f>IF(Tabla1[[#This Row],[Código_Actividad]]="","",'[1]Formulario PPGR1'!#REF!)</f>
        <v/>
      </c>
      <c r="G1090" s="141"/>
      <c r="H1090" s="133" t="str">
        <f>IFERROR(VLOOKUP(Tabla1[[#This Row],[Código_Actividad]],'[1]Formulario PPGR2'!$H$8:$I$1048576,2,FALSE),"")</f>
        <v/>
      </c>
      <c r="I1090" s="134" t="str">
        <f>IFERROR(VLOOKUP(Tabla1[[#This Row],[Código_Actividad]],[1]!Tabla2[[Código]:[Total de Acciones ]],15,FALSE),"")</f>
        <v/>
      </c>
      <c r="J1090" s="131"/>
      <c r="K1090" s="131" t="str">
        <f>IFERROR(VLOOKUP($J1090,[5]LSIns!$B$5:$C$45,2,FALSE),"")</f>
        <v/>
      </c>
      <c r="L1090" s="133"/>
      <c r="M1090" s="131" t="str">
        <f>IFERROR(VLOOKUP($L1090,[6]Insumos!$C$2:$F$517,2,FALSE),"")</f>
        <v/>
      </c>
      <c r="N1090" s="142"/>
      <c r="O1090" s="139" t="str">
        <f>IFERROR(VLOOKUP($L1090,[6]Insumos!$C$2:$F$517,3,FALSE),"")</f>
        <v/>
      </c>
      <c r="P1090" s="138" t="e">
        <f>+Tabla1[[#This Row],[Precio Unitario]]*Tabla1[[#This Row],[Cantidad de Insumos]]</f>
        <v>#VALUE!</v>
      </c>
      <c r="Q1090" s="140" t="str">
        <f>IFERROR(VLOOKUP($L1090,[6]Insumos!$C$2:$F$517,4,FALSE),"")</f>
        <v/>
      </c>
      <c r="R1090" s="131"/>
    </row>
    <row r="1091" spans="2:18" x14ac:dyDescent="0.25">
      <c r="B1091" s="131" t="str">
        <f>IF(Tabla1[[#This Row],[Código_Actividad]]="","",CONCATENATE(Tabla1[[#This Row],[POA]],".",Tabla1[[#This Row],[SRS]],".",Tabla1[[#This Row],[AREA]],".",Tabla1[[#This Row],[TIPO]]))</f>
        <v/>
      </c>
      <c r="C1091" s="131" t="str">
        <f>IF(Tabla1[[#This Row],[Código_Actividad]]="","",'[1]Formulario PPGR1'!#REF!)</f>
        <v/>
      </c>
      <c r="D1091" s="131" t="str">
        <f>IF(Tabla1[[#This Row],[Código_Actividad]]="","",'[1]Formulario PPGR1'!#REF!)</f>
        <v/>
      </c>
      <c r="E1091" s="131" t="str">
        <f>IF(Tabla1[[#This Row],[Código_Actividad]]="","",'[1]Formulario PPGR1'!#REF!)</f>
        <v/>
      </c>
      <c r="F1091" s="131" t="str">
        <f>IF(Tabla1[[#This Row],[Código_Actividad]]="","",'[1]Formulario PPGR1'!#REF!)</f>
        <v/>
      </c>
      <c r="G1091" s="141"/>
      <c r="H1091" s="133" t="str">
        <f>IFERROR(VLOOKUP(Tabla1[[#This Row],[Código_Actividad]],'[1]Formulario PPGR2'!$H$8:$I$1048576,2,FALSE),"")</f>
        <v/>
      </c>
      <c r="I1091" s="134" t="str">
        <f>IFERROR(VLOOKUP(Tabla1[[#This Row],[Código_Actividad]],[1]!Tabla2[[Código]:[Total de Acciones ]],15,FALSE),"")</f>
        <v/>
      </c>
      <c r="J1091" s="131"/>
      <c r="K1091" s="131" t="str">
        <f>IFERROR(VLOOKUP($J1091,[5]LSIns!$B$5:$C$45,2,FALSE),"")</f>
        <v/>
      </c>
      <c r="L1091" s="133"/>
      <c r="M1091" s="131" t="str">
        <f>IFERROR(VLOOKUP($L1091,[6]Insumos!$C$2:$F$517,2,FALSE),"")</f>
        <v/>
      </c>
      <c r="N1091" s="142"/>
      <c r="O1091" s="139" t="str">
        <f>IFERROR(VLOOKUP($L1091,[6]Insumos!$C$2:$F$517,3,FALSE),"")</f>
        <v/>
      </c>
      <c r="P1091" s="138" t="e">
        <f>+Tabla1[[#This Row],[Precio Unitario]]*Tabla1[[#This Row],[Cantidad de Insumos]]</f>
        <v>#VALUE!</v>
      </c>
      <c r="Q1091" s="140" t="str">
        <f>IFERROR(VLOOKUP($L1091,[6]Insumos!$C$2:$F$517,4,FALSE),"")</f>
        <v/>
      </c>
      <c r="R1091" s="131"/>
    </row>
    <row r="1092" spans="2:18" x14ac:dyDescent="0.25">
      <c r="B1092" s="131" t="str">
        <f>IF(Tabla1[[#This Row],[Código_Actividad]]="","",CONCATENATE(Tabla1[[#This Row],[POA]],".",Tabla1[[#This Row],[SRS]],".",Tabla1[[#This Row],[AREA]],".",Tabla1[[#This Row],[TIPO]]))</f>
        <v/>
      </c>
      <c r="C1092" s="131" t="str">
        <f>IF(Tabla1[[#This Row],[Código_Actividad]]="","",'[1]Formulario PPGR1'!#REF!)</f>
        <v/>
      </c>
      <c r="D1092" s="131" t="str">
        <f>IF(Tabla1[[#This Row],[Código_Actividad]]="","",'[1]Formulario PPGR1'!#REF!)</f>
        <v/>
      </c>
      <c r="E1092" s="131" t="str">
        <f>IF(Tabla1[[#This Row],[Código_Actividad]]="","",'[1]Formulario PPGR1'!#REF!)</f>
        <v/>
      </c>
      <c r="F1092" s="131" t="str">
        <f>IF(Tabla1[[#This Row],[Código_Actividad]]="","",'[1]Formulario PPGR1'!#REF!)</f>
        <v/>
      </c>
      <c r="G1092" s="141"/>
      <c r="H1092" s="133" t="str">
        <f>IFERROR(VLOOKUP(Tabla1[[#This Row],[Código_Actividad]],'[1]Formulario PPGR2'!$H$8:$I$1048576,2,FALSE),"")</f>
        <v/>
      </c>
      <c r="I1092" s="134" t="str">
        <f>IFERROR(VLOOKUP(Tabla1[[#This Row],[Código_Actividad]],[1]!Tabla2[[Código]:[Total de Acciones ]],15,FALSE),"")</f>
        <v/>
      </c>
      <c r="J1092" s="131"/>
      <c r="K1092" s="131" t="str">
        <f>IFERROR(VLOOKUP($J1092,[5]LSIns!$B$5:$C$45,2,FALSE),"")</f>
        <v/>
      </c>
      <c r="L1092" s="133"/>
      <c r="M1092" s="131" t="str">
        <f>IFERROR(VLOOKUP($L1092,[6]Insumos!$C$2:$F$517,2,FALSE),"")</f>
        <v/>
      </c>
      <c r="N1092" s="142"/>
      <c r="O1092" s="139" t="str">
        <f>IFERROR(VLOOKUP($L1092,[6]Insumos!$C$2:$F$517,3,FALSE),"")</f>
        <v/>
      </c>
      <c r="P1092" s="138" t="e">
        <f>+Tabla1[[#This Row],[Precio Unitario]]*Tabla1[[#This Row],[Cantidad de Insumos]]</f>
        <v>#VALUE!</v>
      </c>
      <c r="Q1092" s="140" t="str">
        <f>IFERROR(VLOOKUP($L1092,[6]Insumos!$C$2:$F$517,4,FALSE),"")</f>
        <v/>
      </c>
      <c r="R1092" s="131"/>
    </row>
    <row r="1093" spans="2:18" x14ac:dyDescent="0.25">
      <c r="B1093" s="131" t="str">
        <f>IF(Tabla1[[#This Row],[Código_Actividad]]="","",CONCATENATE(Tabla1[[#This Row],[POA]],".",Tabla1[[#This Row],[SRS]],".",Tabla1[[#This Row],[AREA]],".",Tabla1[[#This Row],[TIPO]]))</f>
        <v/>
      </c>
      <c r="C1093" s="131" t="str">
        <f>IF(Tabla1[[#This Row],[Código_Actividad]]="","",'[1]Formulario PPGR1'!#REF!)</f>
        <v/>
      </c>
      <c r="D1093" s="131" t="str">
        <f>IF(Tabla1[[#This Row],[Código_Actividad]]="","",'[1]Formulario PPGR1'!#REF!)</f>
        <v/>
      </c>
      <c r="E1093" s="131" t="str">
        <f>IF(Tabla1[[#This Row],[Código_Actividad]]="","",'[1]Formulario PPGR1'!#REF!)</f>
        <v/>
      </c>
      <c r="F1093" s="131" t="str">
        <f>IF(Tabla1[[#This Row],[Código_Actividad]]="","",'[1]Formulario PPGR1'!#REF!)</f>
        <v/>
      </c>
      <c r="G1093" s="141"/>
      <c r="H1093" s="133" t="str">
        <f>IFERROR(VLOOKUP(Tabla1[[#This Row],[Código_Actividad]],'[1]Formulario PPGR2'!$H$8:$I$1048576,2,FALSE),"")</f>
        <v/>
      </c>
      <c r="I1093" s="134" t="str">
        <f>IFERROR(VLOOKUP(Tabla1[[#This Row],[Código_Actividad]],[1]!Tabla2[[Código]:[Total de Acciones ]],15,FALSE),"")</f>
        <v/>
      </c>
      <c r="J1093" s="131"/>
      <c r="K1093" s="131" t="str">
        <f>IFERROR(VLOOKUP($J1093,[5]LSIns!$B$5:$C$45,2,FALSE),"")</f>
        <v/>
      </c>
      <c r="L1093" s="133"/>
      <c r="M1093" s="131" t="str">
        <f>IFERROR(VLOOKUP($L1093,[6]Insumos!$C$2:$F$517,2,FALSE),"")</f>
        <v/>
      </c>
      <c r="N1093" s="142"/>
      <c r="O1093" s="139" t="str">
        <f>IFERROR(VLOOKUP($L1093,[6]Insumos!$C$2:$F$517,3,FALSE),"")</f>
        <v/>
      </c>
      <c r="P1093" s="138" t="e">
        <f>+Tabla1[[#This Row],[Precio Unitario]]*Tabla1[[#This Row],[Cantidad de Insumos]]</f>
        <v>#VALUE!</v>
      </c>
      <c r="Q1093" s="140" t="str">
        <f>IFERROR(VLOOKUP($L1093,[6]Insumos!$C$2:$F$517,4,FALSE),"")</f>
        <v/>
      </c>
      <c r="R1093" s="131"/>
    </row>
    <row r="1094" spans="2:18" x14ac:dyDescent="0.25">
      <c r="B1094" s="131" t="str">
        <f>IF(Tabla1[[#This Row],[Código_Actividad]]="","",CONCATENATE(Tabla1[[#This Row],[POA]],".",Tabla1[[#This Row],[SRS]],".",Tabla1[[#This Row],[AREA]],".",Tabla1[[#This Row],[TIPO]]))</f>
        <v/>
      </c>
      <c r="C1094" s="131" t="str">
        <f>IF(Tabla1[[#This Row],[Código_Actividad]]="","",'[1]Formulario PPGR1'!#REF!)</f>
        <v/>
      </c>
      <c r="D1094" s="131" t="str">
        <f>IF(Tabla1[[#This Row],[Código_Actividad]]="","",'[1]Formulario PPGR1'!#REF!)</f>
        <v/>
      </c>
      <c r="E1094" s="131" t="str">
        <f>IF(Tabla1[[#This Row],[Código_Actividad]]="","",'[1]Formulario PPGR1'!#REF!)</f>
        <v/>
      </c>
      <c r="F1094" s="131" t="str">
        <f>IF(Tabla1[[#This Row],[Código_Actividad]]="","",'[1]Formulario PPGR1'!#REF!)</f>
        <v/>
      </c>
      <c r="G1094" s="141"/>
      <c r="H1094" s="133" t="str">
        <f>IFERROR(VLOOKUP(Tabla1[[#This Row],[Código_Actividad]],'[1]Formulario PPGR2'!$H$8:$I$1048576,2,FALSE),"")</f>
        <v/>
      </c>
      <c r="I1094" s="134" t="str">
        <f>IFERROR(VLOOKUP(Tabla1[[#This Row],[Código_Actividad]],[1]!Tabla2[[Código]:[Total de Acciones ]],15,FALSE),"")</f>
        <v/>
      </c>
      <c r="J1094" s="131"/>
      <c r="K1094" s="131" t="str">
        <f>IFERROR(VLOOKUP($J1094,[5]LSIns!$B$5:$C$45,2,FALSE),"")</f>
        <v/>
      </c>
      <c r="L1094" s="133"/>
      <c r="M1094" s="131" t="str">
        <f>IFERROR(VLOOKUP($L1094,[6]Insumos!$C$2:$F$517,2,FALSE),"")</f>
        <v/>
      </c>
      <c r="N1094" s="142"/>
      <c r="O1094" s="139" t="str">
        <f>IFERROR(VLOOKUP($L1094,[6]Insumos!$C$2:$F$517,3,FALSE),"")</f>
        <v/>
      </c>
      <c r="P1094" s="138" t="e">
        <f>+Tabla1[[#This Row],[Precio Unitario]]*Tabla1[[#This Row],[Cantidad de Insumos]]</f>
        <v>#VALUE!</v>
      </c>
      <c r="Q1094" s="140" t="str">
        <f>IFERROR(VLOOKUP($L1094,[6]Insumos!$C$2:$F$517,4,FALSE),"")</f>
        <v/>
      </c>
      <c r="R1094" s="131"/>
    </row>
    <row r="1095" spans="2:18" x14ac:dyDescent="0.25">
      <c r="B1095" s="131" t="str">
        <f>IF(Tabla1[[#This Row],[Código_Actividad]]="","",CONCATENATE(Tabla1[[#This Row],[POA]],".",Tabla1[[#This Row],[SRS]],".",Tabla1[[#This Row],[AREA]],".",Tabla1[[#This Row],[TIPO]]))</f>
        <v/>
      </c>
      <c r="C1095" s="131" t="str">
        <f>IF(Tabla1[[#This Row],[Código_Actividad]]="","",'[1]Formulario PPGR1'!#REF!)</f>
        <v/>
      </c>
      <c r="D1095" s="131" t="str">
        <f>IF(Tabla1[[#This Row],[Código_Actividad]]="","",'[1]Formulario PPGR1'!#REF!)</f>
        <v/>
      </c>
      <c r="E1095" s="131" t="str">
        <f>IF(Tabla1[[#This Row],[Código_Actividad]]="","",'[1]Formulario PPGR1'!#REF!)</f>
        <v/>
      </c>
      <c r="F1095" s="131" t="str">
        <f>IF(Tabla1[[#This Row],[Código_Actividad]]="","",'[1]Formulario PPGR1'!#REF!)</f>
        <v/>
      </c>
      <c r="G1095" s="141"/>
      <c r="H1095" s="133" t="str">
        <f>IFERROR(VLOOKUP(Tabla1[[#This Row],[Código_Actividad]],'[1]Formulario PPGR2'!$H$8:$I$1048576,2,FALSE),"")</f>
        <v/>
      </c>
      <c r="I1095" s="134" t="str">
        <f>IFERROR(VLOOKUP(Tabla1[[#This Row],[Código_Actividad]],[1]!Tabla2[[Código]:[Total de Acciones ]],15,FALSE),"")</f>
        <v/>
      </c>
      <c r="J1095" s="131"/>
      <c r="K1095" s="131" t="str">
        <f>IFERROR(VLOOKUP($J1095,[5]LSIns!$B$5:$C$45,2,FALSE),"")</f>
        <v/>
      </c>
      <c r="L1095" s="133"/>
      <c r="M1095" s="131" t="str">
        <f>IFERROR(VLOOKUP($L1095,[6]Insumos!$C$2:$F$517,2,FALSE),"")</f>
        <v/>
      </c>
      <c r="N1095" s="142"/>
      <c r="O1095" s="139" t="str">
        <f>IFERROR(VLOOKUP($L1095,[6]Insumos!$C$2:$F$517,3,FALSE),"")</f>
        <v/>
      </c>
      <c r="P1095" s="138" t="e">
        <f>+Tabla1[[#This Row],[Precio Unitario]]*Tabla1[[#This Row],[Cantidad de Insumos]]</f>
        <v>#VALUE!</v>
      </c>
      <c r="Q1095" s="140" t="str">
        <f>IFERROR(VLOOKUP($L1095,[6]Insumos!$C$2:$F$517,4,FALSE),"")</f>
        <v/>
      </c>
      <c r="R1095" s="131"/>
    </row>
    <row r="1096" spans="2:18" x14ac:dyDescent="0.25">
      <c r="B1096" s="131" t="str">
        <f>IF(Tabla1[[#This Row],[Código_Actividad]]="","",CONCATENATE(Tabla1[[#This Row],[POA]],".",Tabla1[[#This Row],[SRS]],".",Tabla1[[#This Row],[AREA]],".",Tabla1[[#This Row],[TIPO]]))</f>
        <v/>
      </c>
      <c r="C1096" s="131" t="str">
        <f>IF(Tabla1[[#This Row],[Código_Actividad]]="","",'[1]Formulario PPGR1'!#REF!)</f>
        <v/>
      </c>
      <c r="D1096" s="131" t="str">
        <f>IF(Tabla1[[#This Row],[Código_Actividad]]="","",'[1]Formulario PPGR1'!#REF!)</f>
        <v/>
      </c>
      <c r="E1096" s="131" t="str">
        <f>IF(Tabla1[[#This Row],[Código_Actividad]]="","",'[1]Formulario PPGR1'!#REF!)</f>
        <v/>
      </c>
      <c r="F1096" s="131" t="str">
        <f>IF(Tabla1[[#This Row],[Código_Actividad]]="","",'[1]Formulario PPGR1'!#REF!)</f>
        <v/>
      </c>
      <c r="G1096" s="141"/>
      <c r="H1096" s="133" t="str">
        <f>IFERROR(VLOOKUP(Tabla1[[#This Row],[Código_Actividad]],'[1]Formulario PPGR2'!$H$8:$I$1048576,2,FALSE),"")</f>
        <v/>
      </c>
      <c r="I1096" s="134" t="str">
        <f>IFERROR(VLOOKUP(Tabla1[[#This Row],[Código_Actividad]],[1]!Tabla2[[Código]:[Total de Acciones ]],15,FALSE),"")</f>
        <v/>
      </c>
      <c r="J1096" s="131"/>
      <c r="K1096" s="131" t="str">
        <f>IFERROR(VLOOKUP($J1096,[5]LSIns!$B$5:$C$45,2,FALSE),"")</f>
        <v/>
      </c>
      <c r="L1096" s="133"/>
      <c r="M1096" s="131" t="str">
        <f>IFERROR(VLOOKUP($L1096,[6]Insumos!$C$2:$F$517,2,FALSE),"")</f>
        <v/>
      </c>
      <c r="N1096" s="142"/>
      <c r="O1096" s="139" t="str">
        <f>IFERROR(VLOOKUP($L1096,[6]Insumos!$C$2:$F$517,3,FALSE),"")</f>
        <v/>
      </c>
      <c r="P1096" s="138" t="e">
        <f>+Tabla1[[#This Row],[Precio Unitario]]*Tabla1[[#This Row],[Cantidad de Insumos]]</f>
        <v>#VALUE!</v>
      </c>
      <c r="Q1096" s="140" t="str">
        <f>IFERROR(VLOOKUP($L1096,[6]Insumos!$C$2:$F$517,4,FALSE),"")</f>
        <v/>
      </c>
      <c r="R1096" s="131"/>
    </row>
    <row r="1097" spans="2:18" x14ac:dyDescent="0.25">
      <c r="B1097" s="131" t="str">
        <f>IF(Tabla1[[#This Row],[Código_Actividad]]="","",CONCATENATE(Tabla1[[#This Row],[POA]],".",Tabla1[[#This Row],[SRS]],".",Tabla1[[#This Row],[AREA]],".",Tabla1[[#This Row],[TIPO]]))</f>
        <v/>
      </c>
      <c r="C1097" s="131" t="str">
        <f>IF(Tabla1[[#This Row],[Código_Actividad]]="","",'[1]Formulario PPGR1'!#REF!)</f>
        <v/>
      </c>
      <c r="D1097" s="131" t="str">
        <f>IF(Tabla1[[#This Row],[Código_Actividad]]="","",'[1]Formulario PPGR1'!#REF!)</f>
        <v/>
      </c>
      <c r="E1097" s="131" t="str">
        <f>IF(Tabla1[[#This Row],[Código_Actividad]]="","",'[1]Formulario PPGR1'!#REF!)</f>
        <v/>
      </c>
      <c r="F1097" s="131" t="str">
        <f>IF(Tabla1[[#This Row],[Código_Actividad]]="","",'[1]Formulario PPGR1'!#REF!)</f>
        <v/>
      </c>
      <c r="G1097" s="141"/>
      <c r="H1097" s="133" t="str">
        <f>IFERROR(VLOOKUP(Tabla1[[#This Row],[Código_Actividad]],'[1]Formulario PPGR2'!$H$8:$I$1048576,2,FALSE),"")</f>
        <v/>
      </c>
      <c r="I1097" s="134" t="str">
        <f>IFERROR(VLOOKUP(Tabla1[[#This Row],[Código_Actividad]],[1]!Tabla2[[Código]:[Total de Acciones ]],15,FALSE),"")</f>
        <v/>
      </c>
      <c r="J1097" s="131"/>
      <c r="K1097" s="131" t="str">
        <f>IFERROR(VLOOKUP($J1097,[5]LSIns!$B$5:$C$45,2,FALSE),"")</f>
        <v/>
      </c>
      <c r="L1097" s="133"/>
      <c r="M1097" s="131" t="str">
        <f>IFERROR(VLOOKUP($L1097,[6]Insumos!$C$2:$F$517,2,FALSE),"")</f>
        <v/>
      </c>
      <c r="N1097" s="142"/>
      <c r="O1097" s="139" t="str">
        <f>IFERROR(VLOOKUP($L1097,[6]Insumos!$C$2:$F$517,3,FALSE),"")</f>
        <v/>
      </c>
      <c r="P1097" s="138" t="e">
        <f>+Tabla1[[#This Row],[Precio Unitario]]*Tabla1[[#This Row],[Cantidad de Insumos]]</f>
        <v>#VALUE!</v>
      </c>
      <c r="Q1097" s="140" t="str">
        <f>IFERROR(VLOOKUP($L1097,[6]Insumos!$C$2:$F$517,4,FALSE),"")</f>
        <v/>
      </c>
      <c r="R1097" s="131"/>
    </row>
    <row r="1098" spans="2:18" x14ac:dyDescent="0.25">
      <c r="B1098" s="131" t="str">
        <f>IF(Tabla1[[#This Row],[Código_Actividad]]="","",CONCATENATE(Tabla1[[#This Row],[POA]],".",Tabla1[[#This Row],[SRS]],".",Tabla1[[#This Row],[AREA]],".",Tabla1[[#This Row],[TIPO]]))</f>
        <v/>
      </c>
      <c r="C1098" s="131" t="str">
        <f>IF(Tabla1[[#This Row],[Código_Actividad]]="","",'[1]Formulario PPGR1'!#REF!)</f>
        <v/>
      </c>
      <c r="D1098" s="131" t="str">
        <f>IF(Tabla1[[#This Row],[Código_Actividad]]="","",'[1]Formulario PPGR1'!#REF!)</f>
        <v/>
      </c>
      <c r="E1098" s="131" t="str">
        <f>IF(Tabla1[[#This Row],[Código_Actividad]]="","",'[1]Formulario PPGR1'!#REF!)</f>
        <v/>
      </c>
      <c r="F1098" s="131" t="str">
        <f>IF(Tabla1[[#This Row],[Código_Actividad]]="","",'[1]Formulario PPGR1'!#REF!)</f>
        <v/>
      </c>
      <c r="G1098" s="141"/>
      <c r="H1098" s="133" t="str">
        <f>IFERROR(VLOOKUP(Tabla1[[#This Row],[Código_Actividad]],'[1]Formulario PPGR2'!$H$8:$I$1048576,2,FALSE),"")</f>
        <v/>
      </c>
      <c r="I1098" s="134" t="str">
        <f>IFERROR(VLOOKUP(Tabla1[[#This Row],[Código_Actividad]],[1]!Tabla2[[Código]:[Total de Acciones ]],15,FALSE),"")</f>
        <v/>
      </c>
      <c r="J1098" s="131"/>
      <c r="K1098" s="131" t="str">
        <f>IFERROR(VLOOKUP($J1098,[5]LSIns!$B$5:$C$45,2,FALSE),"")</f>
        <v/>
      </c>
      <c r="L1098" s="133"/>
      <c r="M1098" s="131" t="str">
        <f>IFERROR(VLOOKUP($L1098,[6]Insumos!$C$2:$F$517,2,FALSE),"")</f>
        <v/>
      </c>
      <c r="N1098" s="142"/>
      <c r="O1098" s="139" t="str">
        <f>IFERROR(VLOOKUP($L1098,[6]Insumos!$C$2:$F$517,3,FALSE),"")</f>
        <v/>
      </c>
      <c r="P1098" s="138" t="e">
        <f>+Tabla1[[#This Row],[Precio Unitario]]*Tabla1[[#This Row],[Cantidad de Insumos]]</f>
        <v>#VALUE!</v>
      </c>
      <c r="Q1098" s="140" t="str">
        <f>IFERROR(VLOOKUP($L1098,[6]Insumos!$C$2:$F$517,4,FALSE),"")</f>
        <v/>
      </c>
      <c r="R1098" s="131"/>
    </row>
    <row r="1099" spans="2:18" x14ac:dyDescent="0.25">
      <c r="B1099" s="131" t="str">
        <f>IF(Tabla1[[#This Row],[Código_Actividad]]="","",CONCATENATE(Tabla1[[#This Row],[POA]],".",Tabla1[[#This Row],[SRS]],".",Tabla1[[#This Row],[AREA]],".",Tabla1[[#This Row],[TIPO]]))</f>
        <v/>
      </c>
      <c r="C1099" s="131" t="str">
        <f>IF(Tabla1[[#This Row],[Código_Actividad]]="","",'[1]Formulario PPGR1'!#REF!)</f>
        <v/>
      </c>
      <c r="D1099" s="131" t="str">
        <f>IF(Tabla1[[#This Row],[Código_Actividad]]="","",'[1]Formulario PPGR1'!#REF!)</f>
        <v/>
      </c>
      <c r="E1099" s="131" t="str">
        <f>IF(Tabla1[[#This Row],[Código_Actividad]]="","",'[1]Formulario PPGR1'!#REF!)</f>
        <v/>
      </c>
      <c r="F1099" s="131" t="str">
        <f>IF(Tabla1[[#This Row],[Código_Actividad]]="","",'[1]Formulario PPGR1'!#REF!)</f>
        <v/>
      </c>
      <c r="G1099" s="141"/>
      <c r="H1099" s="133" t="str">
        <f>IFERROR(VLOOKUP(Tabla1[[#This Row],[Código_Actividad]],'[1]Formulario PPGR2'!$H$8:$I$1048576,2,FALSE),"")</f>
        <v/>
      </c>
      <c r="I1099" s="134" t="str">
        <f>IFERROR(VLOOKUP(Tabla1[[#This Row],[Código_Actividad]],[1]!Tabla2[[Código]:[Total de Acciones ]],15,FALSE),"")</f>
        <v/>
      </c>
      <c r="J1099" s="131"/>
      <c r="K1099" s="131" t="str">
        <f>IFERROR(VLOOKUP($J1099,[5]LSIns!$B$5:$C$45,2,FALSE),"")</f>
        <v/>
      </c>
      <c r="L1099" s="133"/>
      <c r="M1099" s="131" t="str">
        <f>IFERROR(VLOOKUP($L1099,[6]Insumos!$C$2:$F$517,2,FALSE),"")</f>
        <v/>
      </c>
      <c r="N1099" s="142"/>
      <c r="O1099" s="139" t="str">
        <f>IFERROR(VLOOKUP($L1099,[6]Insumos!$C$2:$F$517,3,FALSE),"")</f>
        <v/>
      </c>
      <c r="P1099" s="138" t="e">
        <f>+Tabla1[[#This Row],[Precio Unitario]]*Tabla1[[#This Row],[Cantidad de Insumos]]</f>
        <v>#VALUE!</v>
      </c>
      <c r="Q1099" s="140" t="str">
        <f>IFERROR(VLOOKUP($L1099,[6]Insumos!$C$2:$F$517,4,FALSE),"")</f>
        <v/>
      </c>
      <c r="R1099" s="131"/>
    </row>
    <row r="1100" spans="2:18" x14ac:dyDescent="0.25">
      <c r="B1100" s="131" t="str">
        <f>IF(Tabla1[[#This Row],[Código_Actividad]]="","",CONCATENATE(Tabla1[[#This Row],[POA]],".",Tabla1[[#This Row],[SRS]],".",Tabla1[[#This Row],[AREA]],".",Tabla1[[#This Row],[TIPO]]))</f>
        <v/>
      </c>
      <c r="C1100" s="131" t="str">
        <f>IF(Tabla1[[#This Row],[Código_Actividad]]="","",'[1]Formulario PPGR1'!#REF!)</f>
        <v/>
      </c>
      <c r="D1100" s="131" t="str">
        <f>IF(Tabla1[[#This Row],[Código_Actividad]]="","",'[1]Formulario PPGR1'!#REF!)</f>
        <v/>
      </c>
      <c r="E1100" s="131" t="str">
        <f>IF(Tabla1[[#This Row],[Código_Actividad]]="","",'[1]Formulario PPGR1'!#REF!)</f>
        <v/>
      </c>
      <c r="F1100" s="131" t="str">
        <f>IF(Tabla1[[#This Row],[Código_Actividad]]="","",'[1]Formulario PPGR1'!#REF!)</f>
        <v/>
      </c>
      <c r="G1100" s="141"/>
      <c r="H1100" s="133" t="str">
        <f>IFERROR(VLOOKUP(Tabla1[[#This Row],[Código_Actividad]],'[1]Formulario PPGR2'!$H$8:$I$1048576,2,FALSE),"")</f>
        <v/>
      </c>
      <c r="I1100" s="134" t="str">
        <f>IFERROR(VLOOKUP(Tabla1[[#This Row],[Código_Actividad]],[1]!Tabla2[[Código]:[Total de Acciones ]],15,FALSE),"")</f>
        <v/>
      </c>
      <c r="J1100" s="131"/>
      <c r="K1100" s="131" t="str">
        <f>IFERROR(VLOOKUP($J1100,[5]LSIns!$B$5:$C$45,2,FALSE),"")</f>
        <v/>
      </c>
      <c r="L1100" s="133"/>
      <c r="M1100" s="131" t="str">
        <f>IFERROR(VLOOKUP($L1100,[6]Insumos!$C$2:$F$517,2,FALSE),"")</f>
        <v/>
      </c>
      <c r="N1100" s="142"/>
      <c r="O1100" s="139" t="str">
        <f>IFERROR(VLOOKUP($L1100,[6]Insumos!$C$2:$F$517,3,FALSE),"")</f>
        <v/>
      </c>
      <c r="P1100" s="138" t="e">
        <f>+Tabla1[[#This Row],[Precio Unitario]]*Tabla1[[#This Row],[Cantidad de Insumos]]</f>
        <v>#VALUE!</v>
      </c>
      <c r="Q1100" s="140" t="str">
        <f>IFERROR(VLOOKUP($L1100,[6]Insumos!$C$2:$F$517,4,FALSE),"")</f>
        <v/>
      </c>
      <c r="R1100" s="131"/>
    </row>
    <row r="1101" spans="2:18" x14ac:dyDescent="0.25">
      <c r="B1101" s="131" t="str">
        <f>IF(Tabla1[[#This Row],[Código_Actividad]]="","",CONCATENATE(Tabla1[[#This Row],[POA]],".",Tabla1[[#This Row],[SRS]],".",Tabla1[[#This Row],[AREA]],".",Tabla1[[#This Row],[TIPO]]))</f>
        <v/>
      </c>
      <c r="C1101" s="131" t="str">
        <f>IF(Tabla1[[#This Row],[Código_Actividad]]="","",'[1]Formulario PPGR1'!#REF!)</f>
        <v/>
      </c>
      <c r="D1101" s="131" t="str">
        <f>IF(Tabla1[[#This Row],[Código_Actividad]]="","",'[1]Formulario PPGR1'!#REF!)</f>
        <v/>
      </c>
      <c r="E1101" s="131" t="str">
        <f>IF(Tabla1[[#This Row],[Código_Actividad]]="","",'[1]Formulario PPGR1'!#REF!)</f>
        <v/>
      </c>
      <c r="F1101" s="131" t="str">
        <f>IF(Tabla1[[#This Row],[Código_Actividad]]="","",'[1]Formulario PPGR1'!#REF!)</f>
        <v/>
      </c>
      <c r="G1101" s="141"/>
      <c r="H1101" s="133" t="str">
        <f>IFERROR(VLOOKUP(Tabla1[[#This Row],[Código_Actividad]],'[1]Formulario PPGR2'!$H$8:$I$1048576,2,FALSE),"")</f>
        <v/>
      </c>
      <c r="I1101" s="134" t="str">
        <f>IFERROR(VLOOKUP(Tabla1[[#This Row],[Código_Actividad]],[1]!Tabla2[[Código]:[Total de Acciones ]],15,FALSE),"")</f>
        <v/>
      </c>
      <c r="J1101" s="131"/>
      <c r="K1101" s="131" t="str">
        <f>IFERROR(VLOOKUP($J1101,[5]LSIns!$B$5:$C$45,2,FALSE),"")</f>
        <v/>
      </c>
      <c r="L1101" s="133"/>
      <c r="M1101" s="131" t="str">
        <f>IFERROR(VLOOKUP($L1101,[6]Insumos!$C$2:$F$517,2,FALSE),"")</f>
        <v/>
      </c>
      <c r="N1101" s="142"/>
      <c r="O1101" s="139" t="str">
        <f>IFERROR(VLOOKUP($L1101,[6]Insumos!$C$2:$F$517,3,FALSE),"")</f>
        <v/>
      </c>
      <c r="P1101" s="138" t="e">
        <f>+Tabla1[[#This Row],[Precio Unitario]]*Tabla1[[#This Row],[Cantidad de Insumos]]</f>
        <v>#VALUE!</v>
      </c>
      <c r="Q1101" s="140" t="str">
        <f>IFERROR(VLOOKUP($L1101,[6]Insumos!$C$2:$F$517,4,FALSE),"")</f>
        <v/>
      </c>
      <c r="R1101" s="131"/>
    </row>
    <row r="1102" spans="2:18" x14ac:dyDescent="0.25">
      <c r="B1102" s="131" t="str">
        <f>IF(Tabla1[[#This Row],[Código_Actividad]]="","",CONCATENATE(Tabla1[[#This Row],[POA]],".",Tabla1[[#This Row],[SRS]],".",Tabla1[[#This Row],[AREA]],".",Tabla1[[#This Row],[TIPO]]))</f>
        <v/>
      </c>
      <c r="C1102" s="131" t="str">
        <f>IF(Tabla1[[#This Row],[Código_Actividad]]="","",'[1]Formulario PPGR1'!#REF!)</f>
        <v/>
      </c>
      <c r="D1102" s="131" t="str">
        <f>IF(Tabla1[[#This Row],[Código_Actividad]]="","",'[1]Formulario PPGR1'!#REF!)</f>
        <v/>
      </c>
      <c r="E1102" s="131" t="str">
        <f>IF(Tabla1[[#This Row],[Código_Actividad]]="","",'[1]Formulario PPGR1'!#REF!)</f>
        <v/>
      </c>
      <c r="F1102" s="131" t="str">
        <f>IF(Tabla1[[#This Row],[Código_Actividad]]="","",'[1]Formulario PPGR1'!#REF!)</f>
        <v/>
      </c>
      <c r="G1102" s="141"/>
      <c r="H1102" s="133" t="str">
        <f>IFERROR(VLOOKUP(Tabla1[[#This Row],[Código_Actividad]],'[1]Formulario PPGR2'!$H$8:$I$1048576,2,FALSE),"")</f>
        <v/>
      </c>
      <c r="I1102" s="134" t="str">
        <f>IFERROR(VLOOKUP(Tabla1[[#This Row],[Código_Actividad]],[1]!Tabla2[[Código]:[Total de Acciones ]],15,FALSE),"")</f>
        <v/>
      </c>
      <c r="J1102" s="131"/>
      <c r="K1102" s="131" t="str">
        <f>IFERROR(VLOOKUP($J1102,[5]LSIns!$B$5:$C$45,2,FALSE),"")</f>
        <v/>
      </c>
      <c r="L1102" s="133"/>
      <c r="M1102" s="131" t="str">
        <f>IFERROR(VLOOKUP($L1102,[6]Insumos!$C$2:$F$517,2,FALSE),"")</f>
        <v/>
      </c>
      <c r="N1102" s="142"/>
      <c r="O1102" s="139" t="str">
        <f>IFERROR(VLOOKUP($L1102,[6]Insumos!$C$2:$F$517,3,FALSE),"")</f>
        <v/>
      </c>
      <c r="P1102" s="138" t="e">
        <f>+Tabla1[[#This Row],[Precio Unitario]]*Tabla1[[#This Row],[Cantidad de Insumos]]</f>
        <v>#VALUE!</v>
      </c>
      <c r="Q1102" s="140" t="str">
        <f>IFERROR(VLOOKUP($L1102,[6]Insumos!$C$2:$F$517,4,FALSE),"")</f>
        <v/>
      </c>
      <c r="R1102" s="131"/>
    </row>
    <row r="1103" spans="2:18" x14ac:dyDescent="0.25">
      <c r="B1103" s="131" t="str">
        <f>IF(Tabla1[[#This Row],[Código_Actividad]]="","",CONCATENATE(Tabla1[[#This Row],[POA]],".",Tabla1[[#This Row],[SRS]],".",Tabla1[[#This Row],[AREA]],".",Tabla1[[#This Row],[TIPO]]))</f>
        <v/>
      </c>
      <c r="C1103" s="131" t="str">
        <f>IF(Tabla1[[#This Row],[Código_Actividad]]="","",'[1]Formulario PPGR1'!#REF!)</f>
        <v/>
      </c>
      <c r="D1103" s="131" t="str">
        <f>IF(Tabla1[[#This Row],[Código_Actividad]]="","",'[1]Formulario PPGR1'!#REF!)</f>
        <v/>
      </c>
      <c r="E1103" s="131" t="str">
        <f>IF(Tabla1[[#This Row],[Código_Actividad]]="","",'[1]Formulario PPGR1'!#REF!)</f>
        <v/>
      </c>
      <c r="F1103" s="131" t="str">
        <f>IF(Tabla1[[#This Row],[Código_Actividad]]="","",'[1]Formulario PPGR1'!#REF!)</f>
        <v/>
      </c>
      <c r="G1103" s="141"/>
      <c r="H1103" s="133" t="str">
        <f>IFERROR(VLOOKUP(Tabla1[[#This Row],[Código_Actividad]],'[1]Formulario PPGR2'!$H$8:$I$1048576,2,FALSE),"")</f>
        <v/>
      </c>
      <c r="I1103" s="134" t="str">
        <f>IFERROR(VLOOKUP(Tabla1[[#This Row],[Código_Actividad]],[1]!Tabla2[[Código]:[Total de Acciones ]],15,FALSE),"")</f>
        <v/>
      </c>
      <c r="J1103" s="131"/>
      <c r="K1103" s="131" t="str">
        <f>IFERROR(VLOOKUP($J1103,[5]LSIns!$B$5:$C$45,2,FALSE),"")</f>
        <v/>
      </c>
      <c r="L1103" s="133"/>
      <c r="M1103" s="131" t="str">
        <f>IFERROR(VLOOKUP($L1103,[6]Insumos!$C$2:$F$517,2,FALSE),"")</f>
        <v/>
      </c>
      <c r="N1103" s="142"/>
      <c r="O1103" s="139" t="str">
        <f>IFERROR(VLOOKUP($L1103,[6]Insumos!$C$2:$F$517,3,FALSE),"")</f>
        <v/>
      </c>
      <c r="P1103" s="138" t="e">
        <f>+Tabla1[[#This Row],[Precio Unitario]]*Tabla1[[#This Row],[Cantidad de Insumos]]</f>
        <v>#VALUE!</v>
      </c>
      <c r="Q1103" s="140" t="str">
        <f>IFERROR(VLOOKUP($L1103,[6]Insumos!$C$2:$F$517,4,FALSE),"")</f>
        <v/>
      </c>
      <c r="R1103" s="131"/>
    </row>
    <row r="1104" spans="2:18" x14ac:dyDescent="0.25">
      <c r="B1104" s="131" t="str">
        <f>IF(Tabla1[[#This Row],[Código_Actividad]]="","",CONCATENATE(Tabla1[[#This Row],[POA]],".",Tabla1[[#This Row],[SRS]],".",Tabla1[[#This Row],[AREA]],".",Tabla1[[#This Row],[TIPO]]))</f>
        <v/>
      </c>
      <c r="C1104" s="131" t="str">
        <f>IF(Tabla1[[#This Row],[Código_Actividad]]="","",'[1]Formulario PPGR1'!#REF!)</f>
        <v/>
      </c>
      <c r="D1104" s="131" t="str">
        <f>IF(Tabla1[[#This Row],[Código_Actividad]]="","",'[1]Formulario PPGR1'!#REF!)</f>
        <v/>
      </c>
      <c r="E1104" s="131" t="str">
        <f>IF(Tabla1[[#This Row],[Código_Actividad]]="","",'[1]Formulario PPGR1'!#REF!)</f>
        <v/>
      </c>
      <c r="F1104" s="131" t="str">
        <f>IF(Tabla1[[#This Row],[Código_Actividad]]="","",'[1]Formulario PPGR1'!#REF!)</f>
        <v/>
      </c>
      <c r="G1104" s="141"/>
      <c r="H1104" s="133" t="str">
        <f>IFERROR(VLOOKUP(Tabla1[[#This Row],[Código_Actividad]],'[1]Formulario PPGR2'!$H$8:$I$1048576,2,FALSE),"")</f>
        <v/>
      </c>
      <c r="I1104" s="134" t="str">
        <f>IFERROR(VLOOKUP(Tabla1[[#This Row],[Código_Actividad]],[1]!Tabla2[[Código]:[Total de Acciones ]],15,FALSE),"")</f>
        <v/>
      </c>
      <c r="J1104" s="131"/>
      <c r="K1104" s="131" t="str">
        <f>IFERROR(VLOOKUP($J1104,[5]LSIns!$B$5:$C$45,2,FALSE),"")</f>
        <v/>
      </c>
      <c r="L1104" s="133"/>
      <c r="M1104" s="131" t="str">
        <f>IFERROR(VLOOKUP($L1104,[6]Insumos!$C$2:$F$517,2,FALSE),"")</f>
        <v/>
      </c>
      <c r="N1104" s="142"/>
      <c r="O1104" s="139" t="str">
        <f>IFERROR(VLOOKUP($L1104,[6]Insumos!$C$2:$F$517,3,FALSE),"")</f>
        <v/>
      </c>
      <c r="P1104" s="138" t="e">
        <f>+Tabla1[[#This Row],[Precio Unitario]]*Tabla1[[#This Row],[Cantidad de Insumos]]</f>
        <v>#VALUE!</v>
      </c>
      <c r="Q1104" s="140" t="str">
        <f>IFERROR(VLOOKUP($L1104,[6]Insumos!$C$2:$F$517,4,FALSE),"")</f>
        <v/>
      </c>
      <c r="R1104" s="131"/>
    </row>
    <row r="1105" spans="2:18" x14ac:dyDescent="0.25">
      <c r="B1105" s="131" t="str">
        <f>IF(Tabla1[[#This Row],[Código_Actividad]]="","",CONCATENATE(Tabla1[[#This Row],[POA]],".",Tabla1[[#This Row],[SRS]],".",Tabla1[[#This Row],[AREA]],".",Tabla1[[#This Row],[TIPO]]))</f>
        <v/>
      </c>
      <c r="C1105" s="131" t="str">
        <f>IF(Tabla1[[#This Row],[Código_Actividad]]="","",'[1]Formulario PPGR1'!#REF!)</f>
        <v/>
      </c>
      <c r="D1105" s="131" t="str">
        <f>IF(Tabla1[[#This Row],[Código_Actividad]]="","",'[1]Formulario PPGR1'!#REF!)</f>
        <v/>
      </c>
      <c r="E1105" s="131" t="str">
        <f>IF(Tabla1[[#This Row],[Código_Actividad]]="","",'[1]Formulario PPGR1'!#REF!)</f>
        <v/>
      </c>
      <c r="F1105" s="131" t="str">
        <f>IF(Tabla1[[#This Row],[Código_Actividad]]="","",'[1]Formulario PPGR1'!#REF!)</f>
        <v/>
      </c>
      <c r="G1105" s="141"/>
      <c r="H1105" s="133" t="str">
        <f>IFERROR(VLOOKUP(Tabla1[[#This Row],[Código_Actividad]],'[1]Formulario PPGR2'!$H$8:$I$1048576,2,FALSE),"")</f>
        <v/>
      </c>
      <c r="I1105" s="134" t="str">
        <f>IFERROR(VLOOKUP(Tabla1[[#This Row],[Código_Actividad]],[1]!Tabla2[[Código]:[Total de Acciones ]],15,FALSE),"")</f>
        <v/>
      </c>
      <c r="J1105" s="131"/>
      <c r="K1105" s="131" t="str">
        <f>IFERROR(VLOOKUP($J1105,[5]LSIns!$B$5:$C$45,2,FALSE),"")</f>
        <v/>
      </c>
      <c r="L1105" s="133"/>
      <c r="M1105" s="131" t="str">
        <f>IFERROR(VLOOKUP($L1105,[6]Insumos!$C$2:$F$517,2,FALSE),"")</f>
        <v/>
      </c>
      <c r="N1105" s="142"/>
      <c r="O1105" s="139" t="str">
        <f>IFERROR(VLOOKUP($L1105,[6]Insumos!$C$2:$F$517,3,FALSE),"")</f>
        <v/>
      </c>
      <c r="P1105" s="138" t="e">
        <f>+Tabla1[[#This Row],[Precio Unitario]]*Tabla1[[#This Row],[Cantidad de Insumos]]</f>
        <v>#VALUE!</v>
      </c>
      <c r="Q1105" s="140" t="str">
        <f>IFERROR(VLOOKUP($L1105,[6]Insumos!$C$2:$F$517,4,FALSE),"")</f>
        <v/>
      </c>
      <c r="R1105" s="131"/>
    </row>
    <row r="1106" spans="2:18" x14ac:dyDescent="0.25">
      <c r="B1106" s="131" t="str">
        <f>IF(Tabla1[[#This Row],[Código_Actividad]]="","",CONCATENATE(Tabla1[[#This Row],[POA]],".",Tabla1[[#This Row],[SRS]],".",Tabla1[[#This Row],[AREA]],".",Tabla1[[#This Row],[TIPO]]))</f>
        <v/>
      </c>
      <c r="C1106" s="131" t="str">
        <f>IF(Tabla1[[#This Row],[Código_Actividad]]="","",'[1]Formulario PPGR1'!#REF!)</f>
        <v/>
      </c>
      <c r="D1106" s="131" t="str">
        <f>IF(Tabla1[[#This Row],[Código_Actividad]]="","",'[1]Formulario PPGR1'!#REF!)</f>
        <v/>
      </c>
      <c r="E1106" s="131" t="str">
        <f>IF(Tabla1[[#This Row],[Código_Actividad]]="","",'[1]Formulario PPGR1'!#REF!)</f>
        <v/>
      </c>
      <c r="F1106" s="131" t="str">
        <f>IF(Tabla1[[#This Row],[Código_Actividad]]="","",'[1]Formulario PPGR1'!#REF!)</f>
        <v/>
      </c>
      <c r="G1106" s="141"/>
      <c r="H1106" s="133" t="str">
        <f>IFERROR(VLOOKUP(Tabla1[[#This Row],[Código_Actividad]],'[1]Formulario PPGR2'!$H$8:$I$1048576,2,FALSE),"")</f>
        <v/>
      </c>
      <c r="I1106" s="134" t="str">
        <f>IFERROR(VLOOKUP(Tabla1[[#This Row],[Código_Actividad]],[1]!Tabla2[[Código]:[Total de Acciones ]],15,FALSE),"")</f>
        <v/>
      </c>
      <c r="J1106" s="131"/>
      <c r="K1106" s="131" t="str">
        <f>IFERROR(VLOOKUP($J1106,[5]LSIns!$B$5:$C$45,2,FALSE),"")</f>
        <v/>
      </c>
      <c r="L1106" s="133"/>
      <c r="M1106" s="131" t="str">
        <f>IFERROR(VLOOKUP($L1106,[6]Insumos!$C$2:$F$517,2,FALSE),"")</f>
        <v/>
      </c>
      <c r="N1106" s="142"/>
      <c r="O1106" s="139" t="str">
        <f>IFERROR(VLOOKUP($L1106,[6]Insumos!$C$2:$F$517,3,FALSE),"")</f>
        <v/>
      </c>
      <c r="P1106" s="138" t="e">
        <f>+Tabla1[[#This Row],[Precio Unitario]]*Tabla1[[#This Row],[Cantidad de Insumos]]</f>
        <v>#VALUE!</v>
      </c>
      <c r="Q1106" s="140" t="str">
        <f>IFERROR(VLOOKUP($L1106,[6]Insumos!$C$2:$F$517,4,FALSE),"")</f>
        <v/>
      </c>
      <c r="R1106" s="131"/>
    </row>
    <row r="1107" spans="2:18" x14ac:dyDescent="0.25">
      <c r="B1107" s="131" t="str">
        <f>IF(Tabla1[[#This Row],[Código_Actividad]]="","",CONCATENATE(Tabla1[[#This Row],[POA]],".",Tabla1[[#This Row],[SRS]],".",Tabla1[[#This Row],[AREA]],".",Tabla1[[#This Row],[TIPO]]))</f>
        <v/>
      </c>
      <c r="C1107" s="131" t="str">
        <f>IF(Tabla1[[#This Row],[Código_Actividad]]="","",'[1]Formulario PPGR1'!#REF!)</f>
        <v/>
      </c>
      <c r="D1107" s="131" t="str">
        <f>IF(Tabla1[[#This Row],[Código_Actividad]]="","",'[1]Formulario PPGR1'!#REF!)</f>
        <v/>
      </c>
      <c r="E1107" s="131" t="str">
        <f>IF(Tabla1[[#This Row],[Código_Actividad]]="","",'[1]Formulario PPGR1'!#REF!)</f>
        <v/>
      </c>
      <c r="F1107" s="131" t="str">
        <f>IF(Tabla1[[#This Row],[Código_Actividad]]="","",'[1]Formulario PPGR1'!#REF!)</f>
        <v/>
      </c>
      <c r="G1107" s="141"/>
      <c r="H1107" s="133" t="str">
        <f>IFERROR(VLOOKUP(Tabla1[[#This Row],[Código_Actividad]],'[1]Formulario PPGR2'!$H$8:$I$1048576,2,FALSE),"")</f>
        <v/>
      </c>
      <c r="I1107" s="134" t="str">
        <f>IFERROR(VLOOKUP(Tabla1[[#This Row],[Código_Actividad]],[1]!Tabla2[[Código]:[Total de Acciones ]],15,FALSE),"")</f>
        <v/>
      </c>
      <c r="J1107" s="131"/>
      <c r="K1107" s="131" t="str">
        <f>IFERROR(VLOOKUP($J1107,[5]LSIns!$B$5:$C$45,2,FALSE),"")</f>
        <v/>
      </c>
      <c r="L1107" s="133"/>
      <c r="M1107" s="131" t="str">
        <f>IFERROR(VLOOKUP($L1107,[6]Insumos!$C$2:$F$517,2,FALSE),"")</f>
        <v/>
      </c>
      <c r="N1107" s="142"/>
      <c r="O1107" s="139" t="str">
        <f>IFERROR(VLOOKUP($L1107,[6]Insumos!$C$2:$F$517,3,FALSE),"")</f>
        <v/>
      </c>
      <c r="P1107" s="138" t="e">
        <f>+Tabla1[[#This Row],[Precio Unitario]]*Tabla1[[#This Row],[Cantidad de Insumos]]</f>
        <v>#VALUE!</v>
      </c>
      <c r="Q1107" s="140" t="str">
        <f>IFERROR(VLOOKUP($L1107,[6]Insumos!$C$2:$F$517,4,FALSE),"")</f>
        <v/>
      </c>
      <c r="R1107" s="131"/>
    </row>
    <row r="1108" spans="2:18" x14ac:dyDescent="0.25">
      <c r="B1108" s="131" t="str">
        <f>IF(Tabla1[[#This Row],[Código_Actividad]]="","",CONCATENATE(Tabla1[[#This Row],[POA]],".",Tabla1[[#This Row],[SRS]],".",Tabla1[[#This Row],[AREA]],".",Tabla1[[#This Row],[TIPO]]))</f>
        <v/>
      </c>
      <c r="C1108" s="131" t="str">
        <f>IF(Tabla1[[#This Row],[Código_Actividad]]="","",'[1]Formulario PPGR1'!#REF!)</f>
        <v/>
      </c>
      <c r="D1108" s="131" t="str">
        <f>IF(Tabla1[[#This Row],[Código_Actividad]]="","",'[1]Formulario PPGR1'!#REF!)</f>
        <v/>
      </c>
      <c r="E1108" s="131" t="str">
        <f>IF(Tabla1[[#This Row],[Código_Actividad]]="","",'[1]Formulario PPGR1'!#REF!)</f>
        <v/>
      </c>
      <c r="F1108" s="131" t="str">
        <f>IF(Tabla1[[#This Row],[Código_Actividad]]="","",'[1]Formulario PPGR1'!#REF!)</f>
        <v/>
      </c>
      <c r="G1108" s="141"/>
      <c r="H1108" s="133" t="str">
        <f>IFERROR(VLOOKUP(Tabla1[[#This Row],[Código_Actividad]],'[1]Formulario PPGR2'!$H$8:$I$1048576,2,FALSE),"")</f>
        <v/>
      </c>
      <c r="I1108" s="134" t="str">
        <f>IFERROR(VLOOKUP(Tabla1[[#This Row],[Código_Actividad]],[1]!Tabla2[[Código]:[Total de Acciones ]],15,FALSE),"")</f>
        <v/>
      </c>
      <c r="J1108" s="131"/>
      <c r="K1108" s="131" t="str">
        <f>IFERROR(VLOOKUP($J1108,[5]LSIns!$B$5:$C$45,2,FALSE),"")</f>
        <v/>
      </c>
      <c r="L1108" s="133"/>
      <c r="M1108" s="131" t="str">
        <f>IFERROR(VLOOKUP($L1108,[6]Insumos!$C$2:$F$517,2,FALSE),"")</f>
        <v/>
      </c>
      <c r="N1108" s="142"/>
      <c r="O1108" s="139" t="str">
        <f>IFERROR(VLOOKUP($L1108,[6]Insumos!$C$2:$F$517,3,FALSE),"")</f>
        <v/>
      </c>
      <c r="P1108" s="138" t="e">
        <f>+Tabla1[[#This Row],[Precio Unitario]]*Tabla1[[#This Row],[Cantidad de Insumos]]</f>
        <v>#VALUE!</v>
      </c>
      <c r="Q1108" s="140" t="str">
        <f>IFERROR(VLOOKUP($L1108,[6]Insumos!$C$2:$F$517,4,FALSE),"")</f>
        <v/>
      </c>
      <c r="R1108" s="131"/>
    </row>
    <row r="1109" spans="2:18" x14ac:dyDescent="0.25">
      <c r="B1109" s="131" t="str">
        <f>IF(Tabla1[[#This Row],[Código_Actividad]]="","",CONCATENATE(Tabla1[[#This Row],[POA]],".",Tabla1[[#This Row],[SRS]],".",Tabla1[[#This Row],[AREA]],".",Tabla1[[#This Row],[TIPO]]))</f>
        <v/>
      </c>
      <c r="C1109" s="131" t="str">
        <f>IF(Tabla1[[#This Row],[Código_Actividad]]="","",'[1]Formulario PPGR1'!#REF!)</f>
        <v/>
      </c>
      <c r="D1109" s="131" t="str">
        <f>IF(Tabla1[[#This Row],[Código_Actividad]]="","",'[1]Formulario PPGR1'!#REF!)</f>
        <v/>
      </c>
      <c r="E1109" s="131" t="str">
        <f>IF(Tabla1[[#This Row],[Código_Actividad]]="","",'[1]Formulario PPGR1'!#REF!)</f>
        <v/>
      </c>
      <c r="F1109" s="131" t="str">
        <f>IF(Tabla1[[#This Row],[Código_Actividad]]="","",'[1]Formulario PPGR1'!#REF!)</f>
        <v/>
      </c>
      <c r="G1109" s="141"/>
      <c r="H1109" s="133" t="str">
        <f>IFERROR(VLOOKUP(Tabla1[[#This Row],[Código_Actividad]],'[1]Formulario PPGR2'!$H$8:$I$1048576,2,FALSE),"")</f>
        <v/>
      </c>
      <c r="I1109" s="134" t="str">
        <f>IFERROR(VLOOKUP(Tabla1[[#This Row],[Código_Actividad]],[1]!Tabla2[[Código]:[Total de Acciones ]],15,FALSE),"")</f>
        <v/>
      </c>
      <c r="J1109" s="131"/>
      <c r="K1109" s="131" t="str">
        <f>IFERROR(VLOOKUP($J1109,[5]LSIns!$B$5:$C$45,2,FALSE),"")</f>
        <v/>
      </c>
      <c r="L1109" s="133"/>
      <c r="M1109" s="131" t="str">
        <f>IFERROR(VLOOKUP($L1109,[6]Insumos!$C$2:$F$517,2,FALSE),"")</f>
        <v/>
      </c>
      <c r="N1109" s="142"/>
      <c r="O1109" s="139" t="str">
        <f>IFERROR(VLOOKUP($L1109,[6]Insumos!$C$2:$F$517,3,FALSE),"")</f>
        <v/>
      </c>
      <c r="P1109" s="138" t="e">
        <f>+Tabla1[[#This Row],[Precio Unitario]]*Tabla1[[#This Row],[Cantidad de Insumos]]</f>
        <v>#VALUE!</v>
      </c>
      <c r="Q1109" s="140" t="str">
        <f>IFERROR(VLOOKUP($L1109,[6]Insumos!$C$2:$F$517,4,FALSE),"")</f>
        <v/>
      </c>
      <c r="R1109" s="131"/>
    </row>
    <row r="1110" spans="2:18" x14ac:dyDescent="0.25">
      <c r="B1110" s="131" t="str">
        <f>IF(Tabla1[[#This Row],[Código_Actividad]]="","",CONCATENATE(Tabla1[[#This Row],[POA]],".",Tabla1[[#This Row],[SRS]],".",Tabla1[[#This Row],[AREA]],".",Tabla1[[#This Row],[TIPO]]))</f>
        <v/>
      </c>
      <c r="C1110" s="131" t="str">
        <f>IF(Tabla1[[#This Row],[Código_Actividad]]="","",'[1]Formulario PPGR1'!#REF!)</f>
        <v/>
      </c>
      <c r="D1110" s="131" t="str">
        <f>IF(Tabla1[[#This Row],[Código_Actividad]]="","",'[1]Formulario PPGR1'!#REF!)</f>
        <v/>
      </c>
      <c r="E1110" s="131" t="str">
        <f>IF(Tabla1[[#This Row],[Código_Actividad]]="","",'[1]Formulario PPGR1'!#REF!)</f>
        <v/>
      </c>
      <c r="F1110" s="131" t="str">
        <f>IF(Tabla1[[#This Row],[Código_Actividad]]="","",'[1]Formulario PPGR1'!#REF!)</f>
        <v/>
      </c>
      <c r="G1110" s="141"/>
      <c r="H1110" s="133" t="str">
        <f>IFERROR(VLOOKUP(Tabla1[[#This Row],[Código_Actividad]],'[1]Formulario PPGR2'!$H$8:$I$1048576,2,FALSE),"")</f>
        <v/>
      </c>
      <c r="I1110" s="134" t="str">
        <f>IFERROR(VLOOKUP(Tabla1[[#This Row],[Código_Actividad]],[1]!Tabla2[[Código]:[Total de Acciones ]],15,FALSE),"")</f>
        <v/>
      </c>
      <c r="J1110" s="131"/>
      <c r="K1110" s="131" t="str">
        <f>IFERROR(VLOOKUP($J1110,[5]LSIns!$B$5:$C$45,2,FALSE),"")</f>
        <v/>
      </c>
      <c r="L1110" s="133"/>
      <c r="M1110" s="131" t="str">
        <f>IFERROR(VLOOKUP($L1110,[6]Insumos!$C$2:$F$517,2,FALSE),"")</f>
        <v/>
      </c>
      <c r="N1110" s="142"/>
      <c r="O1110" s="139" t="str">
        <f>IFERROR(VLOOKUP($L1110,[6]Insumos!$C$2:$F$517,3,FALSE),"")</f>
        <v/>
      </c>
      <c r="P1110" s="138" t="e">
        <f>+Tabla1[[#This Row],[Precio Unitario]]*Tabla1[[#This Row],[Cantidad de Insumos]]</f>
        <v>#VALUE!</v>
      </c>
      <c r="Q1110" s="140" t="str">
        <f>IFERROR(VLOOKUP($L1110,[6]Insumos!$C$2:$F$517,4,FALSE),"")</f>
        <v/>
      </c>
      <c r="R1110" s="131"/>
    </row>
    <row r="1111" spans="2:18" x14ac:dyDescent="0.25">
      <c r="B1111" s="131" t="str">
        <f>IF(Tabla1[[#This Row],[Código_Actividad]]="","",CONCATENATE(Tabla1[[#This Row],[POA]],".",Tabla1[[#This Row],[SRS]],".",Tabla1[[#This Row],[AREA]],".",Tabla1[[#This Row],[TIPO]]))</f>
        <v/>
      </c>
      <c r="C1111" s="131" t="str">
        <f>IF(Tabla1[[#This Row],[Código_Actividad]]="","",'[1]Formulario PPGR1'!#REF!)</f>
        <v/>
      </c>
      <c r="D1111" s="131" t="str">
        <f>IF(Tabla1[[#This Row],[Código_Actividad]]="","",'[1]Formulario PPGR1'!#REF!)</f>
        <v/>
      </c>
      <c r="E1111" s="131" t="str">
        <f>IF(Tabla1[[#This Row],[Código_Actividad]]="","",'[1]Formulario PPGR1'!#REF!)</f>
        <v/>
      </c>
      <c r="F1111" s="131" t="str">
        <f>IF(Tabla1[[#This Row],[Código_Actividad]]="","",'[1]Formulario PPGR1'!#REF!)</f>
        <v/>
      </c>
      <c r="G1111" s="141"/>
      <c r="H1111" s="133" t="str">
        <f>IFERROR(VLOOKUP(Tabla1[[#This Row],[Código_Actividad]],'[1]Formulario PPGR2'!$H$8:$I$1048576,2,FALSE),"")</f>
        <v/>
      </c>
      <c r="I1111" s="134" t="str">
        <f>IFERROR(VLOOKUP(Tabla1[[#This Row],[Código_Actividad]],[1]!Tabla2[[Código]:[Total de Acciones ]],15,FALSE),"")</f>
        <v/>
      </c>
      <c r="J1111" s="131"/>
      <c r="K1111" s="131" t="str">
        <f>IFERROR(VLOOKUP($J1111,[5]LSIns!$B$5:$C$45,2,FALSE),"")</f>
        <v/>
      </c>
      <c r="L1111" s="133"/>
      <c r="M1111" s="131" t="str">
        <f>IFERROR(VLOOKUP($L1111,[6]Insumos!$C$2:$F$517,2,FALSE),"")</f>
        <v/>
      </c>
      <c r="N1111" s="142"/>
      <c r="O1111" s="139" t="str">
        <f>IFERROR(VLOOKUP($L1111,[6]Insumos!$C$2:$F$517,3,FALSE),"")</f>
        <v/>
      </c>
      <c r="P1111" s="138" t="e">
        <f>+Tabla1[[#This Row],[Precio Unitario]]*Tabla1[[#This Row],[Cantidad de Insumos]]</f>
        <v>#VALUE!</v>
      </c>
      <c r="Q1111" s="140" t="str">
        <f>IFERROR(VLOOKUP($L1111,[6]Insumos!$C$2:$F$517,4,FALSE),"")</f>
        <v/>
      </c>
      <c r="R1111" s="131"/>
    </row>
    <row r="1112" spans="2:18" x14ac:dyDescent="0.25">
      <c r="B1112" s="131" t="str">
        <f>IF(Tabla1[[#This Row],[Código_Actividad]]="","",CONCATENATE(Tabla1[[#This Row],[POA]],".",Tabla1[[#This Row],[SRS]],".",Tabla1[[#This Row],[AREA]],".",Tabla1[[#This Row],[TIPO]]))</f>
        <v/>
      </c>
      <c r="C1112" s="131" t="str">
        <f>IF(Tabla1[[#This Row],[Código_Actividad]]="","",'[1]Formulario PPGR1'!#REF!)</f>
        <v/>
      </c>
      <c r="D1112" s="131" t="str">
        <f>IF(Tabla1[[#This Row],[Código_Actividad]]="","",'[1]Formulario PPGR1'!#REF!)</f>
        <v/>
      </c>
      <c r="E1112" s="131" t="str">
        <f>IF(Tabla1[[#This Row],[Código_Actividad]]="","",'[1]Formulario PPGR1'!#REF!)</f>
        <v/>
      </c>
      <c r="F1112" s="131" t="str">
        <f>IF(Tabla1[[#This Row],[Código_Actividad]]="","",'[1]Formulario PPGR1'!#REF!)</f>
        <v/>
      </c>
      <c r="G1112" s="141"/>
      <c r="H1112" s="133" t="str">
        <f>IFERROR(VLOOKUP(Tabla1[[#This Row],[Código_Actividad]],'[1]Formulario PPGR2'!$H$8:$I$1048576,2,FALSE),"")</f>
        <v/>
      </c>
      <c r="I1112" s="134" t="str">
        <f>IFERROR(VLOOKUP(Tabla1[[#This Row],[Código_Actividad]],[1]!Tabla2[[Código]:[Total de Acciones ]],15,FALSE),"")</f>
        <v/>
      </c>
      <c r="J1112" s="131"/>
      <c r="K1112" s="131" t="str">
        <f>IFERROR(VLOOKUP($J1112,[5]LSIns!$B$5:$C$45,2,FALSE),"")</f>
        <v/>
      </c>
      <c r="L1112" s="133"/>
      <c r="M1112" s="131" t="str">
        <f>IFERROR(VLOOKUP($L1112,[6]Insumos!$C$2:$F$517,2,FALSE),"")</f>
        <v/>
      </c>
      <c r="N1112" s="142"/>
      <c r="O1112" s="139" t="str">
        <f>IFERROR(VLOOKUP($L1112,[6]Insumos!$C$2:$F$517,3,FALSE),"")</f>
        <v/>
      </c>
      <c r="P1112" s="138" t="e">
        <f>+Tabla1[[#This Row],[Precio Unitario]]*Tabla1[[#This Row],[Cantidad de Insumos]]</f>
        <v>#VALUE!</v>
      </c>
      <c r="Q1112" s="140" t="str">
        <f>IFERROR(VLOOKUP($L1112,[6]Insumos!$C$2:$F$517,4,FALSE),"")</f>
        <v/>
      </c>
      <c r="R1112" s="131"/>
    </row>
    <row r="1113" spans="2:18" x14ac:dyDescent="0.25">
      <c r="B1113" s="131" t="str">
        <f>IF(Tabla1[[#This Row],[Código_Actividad]]="","",CONCATENATE(Tabla1[[#This Row],[POA]],".",Tabla1[[#This Row],[SRS]],".",Tabla1[[#This Row],[AREA]],".",Tabla1[[#This Row],[TIPO]]))</f>
        <v/>
      </c>
      <c r="C1113" s="131" t="str">
        <f>IF(Tabla1[[#This Row],[Código_Actividad]]="","",'[1]Formulario PPGR1'!#REF!)</f>
        <v/>
      </c>
      <c r="D1113" s="131" t="str">
        <f>IF(Tabla1[[#This Row],[Código_Actividad]]="","",'[1]Formulario PPGR1'!#REF!)</f>
        <v/>
      </c>
      <c r="E1113" s="131" t="str">
        <f>IF(Tabla1[[#This Row],[Código_Actividad]]="","",'[1]Formulario PPGR1'!#REF!)</f>
        <v/>
      </c>
      <c r="F1113" s="131" t="str">
        <f>IF(Tabla1[[#This Row],[Código_Actividad]]="","",'[1]Formulario PPGR1'!#REF!)</f>
        <v/>
      </c>
      <c r="G1113" s="141"/>
      <c r="H1113" s="133" t="str">
        <f>IFERROR(VLOOKUP(Tabla1[[#This Row],[Código_Actividad]],'[1]Formulario PPGR2'!$H$8:$I$1048576,2,FALSE),"")</f>
        <v/>
      </c>
      <c r="I1113" s="134" t="str">
        <f>IFERROR(VLOOKUP(Tabla1[[#This Row],[Código_Actividad]],[1]!Tabla2[[Código]:[Total de Acciones ]],15,FALSE),"")</f>
        <v/>
      </c>
      <c r="J1113" s="131"/>
      <c r="K1113" s="131" t="str">
        <f>IFERROR(VLOOKUP($J1113,[5]LSIns!$B$5:$C$45,2,FALSE),"")</f>
        <v/>
      </c>
      <c r="L1113" s="133"/>
      <c r="M1113" s="131" t="str">
        <f>IFERROR(VLOOKUP($L1113,[6]Insumos!$C$2:$F$517,2,FALSE),"")</f>
        <v/>
      </c>
      <c r="N1113" s="142"/>
      <c r="O1113" s="139" t="str">
        <f>IFERROR(VLOOKUP($L1113,[6]Insumos!$C$2:$F$517,3,FALSE),"")</f>
        <v/>
      </c>
      <c r="P1113" s="138" t="e">
        <f>+Tabla1[[#This Row],[Precio Unitario]]*Tabla1[[#This Row],[Cantidad de Insumos]]</f>
        <v>#VALUE!</v>
      </c>
      <c r="Q1113" s="140" t="str">
        <f>IFERROR(VLOOKUP($L1113,[6]Insumos!$C$2:$F$517,4,FALSE),"")</f>
        <v/>
      </c>
      <c r="R1113" s="131"/>
    </row>
    <row r="1114" spans="2:18" x14ac:dyDescent="0.25">
      <c r="B1114" s="131" t="str">
        <f>IF(Tabla1[[#This Row],[Código_Actividad]]="","",CONCATENATE(Tabla1[[#This Row],[POA]],".",Tabla1[[#This Row],[SRS]],".",Tabla1[[#This Row],[AREA]],".",Tabla1[[#This Row],[TIPO]]))</f>
        <v/>
      </c>
      <c r="C1114" s="131" t="str">
        <f>IF(Tabla1[[#This Row],[Código_Actividad]]="","",'[1]Formulario PPGR1'!#REF!)</f>
        <v/>
      </c>
      <c r="D1114" s="131" t="str">
        <f>IF(Tabla1[[#This Row],[Código_Actividad]]="","",'[1]Formulario PPGR1'!#REF!)</f>
        <v/>
      </c>
      <c r="E1114" s="131" t="str">
        <f>IF(Tabla1[[#This Row],[Código_Actividad]]="","",'[1]Formulario PPGR1'!#REF!)</f>
        <v/>
      </c>
      <c r="F1114" s="131" t="str">
        <f>IF(Tabla1[[#This Row],[Código_Actividad]]="","",'[1]Formulario PPGR1'!#REF!)</f>
        <v/>
      </c>
      <c r="G1114" s="141"/>
      <c r="H1114" s="133" t="str">
        <f>IFERROR(VLOOKUP(Tabla1[[#This Row],[Código_Actividad]],'[1]Formulario PPGR2'!$H$8:$I$1048576,2,FALSE),"")</f>
        <v/>
      </c>
      <c r="I1114" s="134" t="str">
        <f>IFERROR(VLOOKUP(Tabla1[[#This Row],[Código_Actividad]],[1]!Tabla2[[Código]:[Total de Acciones ]],15,FALSE),"")</f>
        <v/>
      </c>
      <c r="J1114" s="131"/>
      <c r="K1114" s="131" t="str">
        <f>IFERROR(VLOOKUP($J1114,[5]LSIns!$B$5:$C$45,2,FALSE),"")</f>
        <v/>
      </c>
      <c r="L1114" s="133"/>
      <c r="M1114" s="131" t="str">
        <f>IFERROR(VLOOKUP($L1114,[6]Insumos!$C$2:$F$517,2,FALSE),"")</f>
        <v/>
      </c>
      <c r="N1114" s="142"/>
      <c r="O1114" s="139" t="str">
        <f>IFERROR(VLOOKUP($L1114,[6]Insumos!$C$2:$F$517,3,FALSE),"")</f>
        <v/>
      </c>
      <c r="P1114" s="138" t="e">
        <f>+Tabla1[[#This Row],[Precio Unitario]]*Tabla1[[#This Row],[Cantidad de Insumos]]</f>
        <v>#VALUE!</v>
      </c>
      <c r="Q1114" s="140" t="str">
        <f>IFERROR(VLOOKUP($L1114,[6]Insumos!$C$2:$F$517,4,FALSE),"")</f>
        <v/>
      </c>
      <c r="R1114" s="131"/>
    </row>
    <row r="1115" spans="2:18" x14ac:dyDescent="0.25">
      <c r="B1115" s="131" t="str">
        <f>IF(Tabla1[[#This Row],[Código_Actividad]]="","",CONCATENATE(Tabla1[[#This Row],[POA]],".",Tabla1[[#This Row],[SRS]],".",Tabla1[[#This Row],[AREA]],".",Tabla1[[#This Row],[TIPO]]))</f>
        <v/>
      </c>
      <c r="C1115" s="131" t="str">
        <f>IF(Tabla1[[#This Row],[Código_Actividad]]="","",'[1]Formulario PPGR1'!#REF!)</f>
        <v/>
      </c>
      <c r="D1115" s="131" t="str">
        <f>IF(Tabla1[[#This Row],[Código_Actividad]]="","",'[1]Formulario PPGR1'!#REF!)</f>
        <v/>
      </c>
      <c r="E1115" s="131" t="str">
        <f>IF(Tabla1[[#This Row],[Código_Actividad]]="","",'[1]Formulario PPGR1'!#REF!)</f>
        <v/>
      </c>
      <c r="F1115" s="131" t="str">
        <f>IF(Tabla1[[#This Row],[Código_Actividad]]="","",'[1]Formulario PPGR1'!#REF!)</f>
        <v/>
      </c>
      <c r="G1115" s="141"/>
      <c r="H1115" s="133" t="str">
        <f>IFERROR(VLOOKUP(Tabla1[[#This Row],[Código_Actividad]],'[1]Formulario PPGR2'!$H$8:$I$1048576,2,FALSE),"")</f>
        <v/>
      </c>
      <c r="I1115" s="134" t="str">
        <f>IFERROR(VLOOKUP(Tabla1[[#This Row],[Código_Actividad]],[1]!Tabla2[[Código]:[Total de Acciones ]],15,FALSE),"")</f>
        <v/>
      </c>
      <c r="J1115" s="131"/>
      <c r="K1115" s="131" t="str">
        <f>IFERROR(VLOOKUP($J1115,[5]LSIns!$B$5:$C$45,2,FALSE),"")</f>
        <v/>
      </c>
      <c r="L1115" s="133"/>
      <c r="M1115" s="131" t="str">
        <f>IFERROR(VLOOKUP($L1115,[6]Insumos!$C$2:$F$517,2,FALSE),"")</f>
        <v/>
      </c>
      <c r="N1115" s="142"/>
      <c r="O1115" s="139" t="str">
        <f>IFERROR(VLOOKUP($L1115,[6]Insumos!$C$2:$F$517,3,FALSE),"")</f>
        <v/>
      </c>
      <c r="P1115" s="138" t="e">
        <f>+Tabla1[[#This Row],[Precio Unitario]]*Tabla1[[#This Row],[Cantidad de Insumos]]</f>
        <v>#VALUE!</v>
      </c>
      <c r="Q1115" s="140" t="str">
        <f>IFERROR(VLOOKUP($L1115,[6]Insumos!$C$2:$F$517,4,FALSE),"")</f>
        <v/>
      </c>
      <c r="R1115" s="131"/>
    </row>
    <row r="1116" spans="2:18" x14ac:dyDescent="0.25">
      <c r="B1116" s="131" t="str">
        <f>IF(Tabla1[[#This Row],[Código_Actividad]]="","",CONCATENATE(Tabla1[[#This Row],[POA]],".",Tabla1[[#This Row],[SRS]],".",Tabla1[[#This Row],[AREA]],".",Tabla1[[#This Row],[TIPO]]))</f>
        <v/>
      </c>
      <c r="C1116" s="131" t="str">
        <f>IF(Tabla1[[#This Row],[Código_Actividad]]="","",'[1]Formulario PPGR1'!#REF!)</f>
        <v/>
      </c>
      <c r="D1116" s="131" t="str">
        <f>IF(Tabla1[[#This Row],[Código_Actividad]]="","",'[1]Formulario PPGR1'!#REF!)</f>
        <v/>
      </c>
      <c r="E1116" s="131" t="str">
        <f>IF(Tabla1[[#This Row],[Código_Actividad]]="","",'[1]Formulario PPGR1'!#REF!)</f>
        <v/>
      </c>
      <c r="F1116" s="131" t="str">
        <f>IF(Tabla1[[#This Row],[Código_Actividad]]="","",'[1]Formulario PPGR1'!#REF!)</f>
        <v/>
      </c>
      <c r="G1116" s="141"/>
      <c r="H1116" s="133" t="str">
        <f>IFERROR(VLOOKUP(Tabla1[[#This Row],[Código_Actividad]],'[1]Formulario PPGR2'!$H$8:$I$1048576,2,FALSE),"")</f>
        <v/>
      </c>
      <c r="I1116" s="134" t="str">
        <f>IFERROR(VLOOKUP(Tabla1[[#This Row],[Código_Actividad]],[1]!Tabla2[[Código]:[Total de Acciones ]],15,FALSE),"")</f>
        <v/>
      </c>
      <c r="J1116" s="131"/>
      <c r="K1116" s="131" t="str">
        <f>IFERROR(VLOOKUP($J1116,[5]LSIns!$B$5:$C$45,2,FALSE),"")</f>
        <v/>
      </c>
      <c r="L1116" s="133"/>
      <c r="M1116" s="131" t="str">
        <f>IFERROR(VLOOKUP($L1116,[6]Insumos!$C$2:$F$517,2,FALSE),"")</f>
        <v/>
      </c>
      <c r="N1116" s="142"/>
      <c r="O1116" s="139" t="str">
        <f>IFERROR(VLOOKUP($L1116,[6]Insumos!$C$2:$F$517,3,FALSE),"")</f>
        <v/>
      </c>
      <c r="P1116" s="138" t="e">
        <f>+Tabla1[[#This Row],[Precio Unitario]]*Tabla1[[#This Row],[Cantidad de Insumos]]</f>
        <v>#VALUE!</v>
      </c>
      <c r="Q1116" s="140" t="str">
        <f>IFERROR(VLOOKUP($L1116,[6]Insumos!$C$2:$F$517,4,FALSE),"")</f>
        <v/>
      </c>
      <c r="R1116" s="131"/>
    </row>
    <row r="1117" spans="2:18" x14ac:dyDescent="0.25">
      <c r="B1117" s="131" t="str">
        <f>IF(Tabla1[[#This Row],[Código_Actividad]]="","",CONCATENATE(Tabla1[[#This Row],[POA]],".",Tabla1[[#This Row],[SRS]],".",Tabla1[[#This Row],[AREA]],".",Tabla1[[#This Row],[TIPO]]))</f>
        <v/>
      </c>
      <c r="C1117" s="131" t="str">
        <f>IF(Tabla1[[#This Row],[Código_Actividad]]="","",'[1]Formulario PPGR1'!#REF!)</f>
        <v/>
      </c>
      <c r="D1117" s="131" t="str">
        <f>IF(Tabla1[[#This Row],[Código_Actividad]]="","",'[1]Formulario PPGR1'!#REF!)</f>
        <v/>
      </c>
      <c r="E1117" s="131" t="str">
        <f>IF(Tabla1[[#This Row],[Código_Actividad]]="","",'[1]Formulario PPGR1'!#REF!)</f>
        <v/>
      </c>
      <c r="F1117" s="131" t="str">
        <f>IF(Tabla1[[#This Row],[Código_Actividad]]="","",'[1]Formulario PPGR1'!#REF!)</f>
        <v/>
      </c>
      <c r="G1117" s="141"/>
      <c r="H1117" s="133" t="str">
        <f>IFERROR(VLOOKUP(Tabla1[[#This Row],[Código_Actividad]],'[1]Formulario PPGR2'!$H$8:$I$1048576,2,FALSE),"")</f>
        <v/>
      </c>
      <c r="I1117" s="134" t="str">
        <f>IFERROR(VLOOKUP(Tabla1[[#This Row],[Código_Actividad]],[1]!Tabla2[[Código]:[Total de Acciones ]],15,FALSE),"")</f>
        <v/>
      </c>
      <c r="J1117" s="131"/>
      <c r="K1117" s="131" t="str">
        <f>IFERROR(VLOOKUP($J1117,[5]LSIns!$B$5:$C$45,2,FALSE),"")</f>
        <v/>
      </c>
      <c r="L1117" s="133"/>
      <c r="M1117" s="131" t="str">
        <f>IFERROR(VLOOKUP($L1117,[6]Insumos!$C$2:$F$517,2,FALSE),"")</f>
        <v/>
      </c>
      <c r="N1117" s="142"/>
      <c r="O1117" s="139" t="str">
        <f>IFERROR(VLOOKUP($L1117,[6]Insumos!$C$2:$F$517,3,FALSE),"")</f>
        <v/>
      </c>
      <c r="P1117" s="138" t="e">
        <f>+Tabla1[[#This Row],[Precio Unitario]]*Tabla1[[#This Row],[Cantidad de Insumos]]</f>
        <v>#VALUE!</v>
      </c>
      <c r="Q1117" s="140" t="str">
        <f>IFERROR(VLOOKUP($L1117,[6]Insumos!$C$2:$F$517,4,FALSE),"")</f>
        <v/>
      </c>
      <c r="R1117" s="131"/>
    </row>
    <row r="1118" spans="2:18" x14ac:dyDescent="0.25">
      <c r="B1118" s="131" t="str">
        <f>IF(Tabla1[[#This Row],[Código_Actividad]]="","",CONCATENATE(Tabla1[[#This Row],[POA]],".",Tabla1[[#This Row],[SRS]],".",Tabla1[[#This Row],[AREA]],".",Tabla1[[#This Row],[TIPO]]))</f>
        <v/>
      </c>
      <c r="C1118" s="131" t="str">
        <f>IF(Tabla1[[#This Row],[Código_Actividad]]="","",'[1]Formulario PPGR1'!#REF!)</f>
        <v/>
      </c>
      <c r="D1118" s="131" t="str">
        <f>IF(Tabla1[[#This Row],[Código_Actividad]]="","",'[1]Formulario PPGR1'!#REF!)</f>
        <v/>
      </c>
      <c r="E1118" s="131" t="str">
        <f>IF(Tabla1[[#This Row],[Código_Actividad]]="","",'[1]Formulario PPGR1'!#REF!)</f>
        <v/>
      </c>
      <c r="F1118" s="131" t="str">
        <f>IF(Tabla1[[#This Row],[Código_Actividad]]="","",'[1]Formulario PPGR1'!#REF!)</f>
        <v/>
      </c>
      <c r="G1118" s="141"/>
      <c r="H1118" s="133" t="str">
        <f>IFERROR(VLOOKUP(Tabla1[[#This Row],[Código_Actividad]],'[1]Formulario PPGR2'!$H$8:$I$1048576,2,FALSE),"")</f>
        <v/>
      </c>
      <c r="I1118" s="134" t="str">
        <f>IFERROR(VLOOKUP(Tabla1[[#This Row],[Código_Actividad]],[1]!Tabla2[[Código]:[Total de Acciones ]],15,FALSE),"")</f>
        <v/>
      </c>
      <c r="J1118" s="131"/>
      <c r="K1118" s="131" t="str">
        <f>IFERROR(VLOOKUP($J1118,[5]LSIns!$B$5:$C$45,2,FALSE),"")</f>
        <v/>
      </c>
      <c r="L1118" s="133"/>
      <c r="M1118" s="131" t="str">
        <f>IFERROR(VLOOKUP($L1118,[6]Insumos!$C$2:$F$517,2,FALSE),"")</f>
        <v/>
      </c>
      <c r="N1118" s="142"/>
      <c r="O1118" s="139" t="str">
        <f>IFERROR(VLOOKUP($L1118,[6]Insumos!$C$2:$F$517,3,FALSE),"")</f>
        <v/>
      </c>
      <c r="P1118" s="138" t="e">
        <f>+Tabla1[[#This Row],[Precio Unitario]]*Tabla1[[#This Row],[Cantidad de Insumos]]</f>
        <v>#VALUE!</v>
      </c>
      <c r="Q1118" s="140" t="str">
        <f>IFERROR(VLOOKUP($L1118,[6]Insumos!$C$2:$F$517,4,FALSE),"")</f>
        <v/>
      </c>
      <c r="R1118" s="131"/>
    </row>
    <row r="1119" spans="2:18" x14ac:dyDescent="0.25">
      <c r="B1119" s="131" t="str">
        <f>IF(Tabla1[[#This Row],[Código_Actividad]]="","",CONCATENATE(Tabla1[[#This Row],[POA]],".",Tabla1[[#This Row],[SRS]],".",Tabla1[[#This Row],[AREA]],".",Tabla1[[#This Row],[TIPO]]))</f>
        <v/>
      </c>
      <c r="C1119" s="131" t="str">
        <f>IF(Tabla1[[#This Row],[Código_Actividad]]="","",'[1]Formulario PPGR1'!#REF!)</f>
        <v/>
      </c>
      <c r="D1119" s="131" t="str">
        <f>IF(Tabla1[[#This Row],[Código_Actividad]]="","",'[1]Formulario PPGR1'!#REF!)</f>
        <v/>
      </c>
      <c r="E1119" s="131" t="str">
        <f>IF(Tabla1[[#This Row],[Código_Actividad]]="","",'[1]Formulario PPGR1'!#REF!)</f>
        <v/>
      </c>
      <c r="F1119" s="131" t="str">
        <f>IF(Tabla1[[#This Row],[Código_Actividad]]="","",'[1]Formulario PPGR1'!#REF!)</f>
        <v/>
      </c>
      <c r="G1119" s="141"/>
      <c r="H1119" s="133" t="str">
        <f>IFERROR(VLOOKUP(Tabla1[[#This Row],[Código_Actividad]],'[1]Formulario PPGR2'!$H$8:$I$1048576,2,FALSE),"")</f>
        <v/>
      </c>
      <c r="I1119" s="134" t="str">
        <f>IFERROR(VLOOKUP(Tabla1[[#This Row],[Código_Actividad]],[1]!Tabla2[[Código]:[Total de Acciones ]],15,FALSE),"")</f>
        <v/>
      </c>
      <c r="J1119" s="131"/>
      <c r="K1119" s="131" t="str">
        <f>IFERROR(VLOOKUP($J1119,[5]LSIns!$B$5:$C$45,2,FALSE),"")</f>
        <v/>
      </c>
      <c r="L1119" s="133"/>
      <c r="M1119" s="131" t="str">
        <f>IFERROR(VLOOKUP($L1119,[6]Insumos!$C$2:$F$517,2,FALSE),"")</f>
        <v/>
      </c>
      <c r="N1119" s="142"/>
      <c r="O1119" s="139" t="str">
        <f>IFERROR(VLOOKUP($L1119,[6]Insumos!$C$2:$F$517,3,FALSE),"")</f>
        <v/>
      </c>
      <c r="P1119" s="138" t="e">
        <f>+Tabla1[[#This Row],[Precio Unitario]]*Tabla1[[#This Row],[Cantidad de Insumos]]</f>
        <v>#VALUE!</v>
      </c>
      <c r="Q1119" s="140" t="str">
        <f>IFERROR(VLOOKUP($L1119,[6]Insumos!$C$2:$F$517,4,FALSE),"")</f>
        <v/>
      </c>
      <c r="R1119" s="131"/>
    </row>
    <row r="1120" spans="2:18" x14ac:dyDescent="0.25">
      <c r="B1120" s="131" t="str">
        <f>IF(Tabla1[[#This Row],[Código_Actividad]]="","",CONCATENATE(Tabla1[[#This Row],[POA]],".",Tabla1[[#This Row],[SRS]],".",Tabla1[[#This Row],[AREA]],".",Tabla1[[#This Row],[TIPO]]))</f>
        <v/>
      </c>
      <c r="C1120" s="131" t="str">
        <f>IF(Tabla1[[#This Row],[Código_Actividad]]="","",'[1]Formulario PPGR1'!#REF!)</f>
        <v/>
      </c>
      <c r="D1120" s="131" t="str">
        <f>IF(Tabla1[[#This Row],[Código_Actividad]]="","",'[1]Formulario PPGR1'!#REF!)</f>
        <v/>
      </c>
      <c r="E1120" s="131" t="str">
        <f>IF(Tabla1[[#This Row],[Código_Actividad]]="","",'[1]Formulario PPGR1'!#REF!)</f>
        <v/>
      </c>
      <c r="F1120" s="131" t="str">
        <f>IF(Tabla1[[#This Row],[Código_Actividad]]="","",'[1]Formulario PPGR1'!#REF!)</f>
        <v/>
      </c>
      <c r="G1120" s="141"/>
      <c r="H1120" s="133" t="str">
        <f>IFERROR(VLOOKUP(Tabla1[[#This Row],[Código_Actividad]],'[1]Formulario PPGR2'!$H$8:$I$1048576,2,FALSE),"")</f>
        <v/>
      </c>
      <c r="I1120" s="134" t="str">
        <f>IFERROR(VLOOKUP(Tabla1[[#This Row],[Código_Actividad]],[1]!Tabla2[[Código]:[Total de Acciones ]],15,FALSE),"")</f>
        <v/>
      </c>
      <c r="J1120" s="131"/>
      <c r="K1120" s="131" t="str">
        <f>IFERROR(VLOOKUP($J1120,[5]LSIns!$B$5:$C$45,2,FALSE),"")</f>
        <v/>
      </c>
      <c r="L1120" s="133"/>
      <c r="M1120" s="131" t="str">
        <f>IFERROR(VLOOKUP($L1120,[6]Insumos!$C$2:$F$517,2,FALSE),"")</f>
        <v/>
      </c>
      <c r="N1120" s="142"/>
      <c r="O1120" s="139" t="str">
        <f>IFERROR(VLOOKUP($L1120,[6]Insumos!$C$2:$F$517,3,FALSE),"")</f>
        <v/>
      </c>
      <c r="P1120" s="138" t="e">
        <f>+Tabla1[[#This Row],[Precio Unitario]]*Tabla1[[#This Row],[Cantidad de Insumos]]</f>
        <v>#VALUE!</v>
      </c>
      <c r="Q1120" s="140" t="str">
        <f>IFERROR(VLOOKUP($L1120,[6]Insumos!$C$2:$F$517,4,FALSE),"")</f>
        <v/>
      </c>
      <c r="R1120" s="131"/>
    </row>
    <row r="1121" spans="2:18" x14ac:dyDescent="0.25">
      <c r="B1121" s="131" t="str">
        <f>IF(Tabla1[[#This Row],[Código_Actividad]]="","",CONCATENATE(Tabla1[[#This Row],[POA]],".",Tabla1[[#This Row],[SRS]],".",Tabla1[[#This Row],[AREA]],".",Tabla1[[#This Row],[TIPO]]))</f>
        <v/>
      </c>
      <c r="C1121" s="131" t="str">
        <f>IF(Tabla1[[#This Row],[Código_Actividad]]="","",'[1]Formulario PPGR1'!#REF!)</f>
        <v/>
      </c>
      <c r="D1121" s="131" t="str">
        <f>IF(Tabla1[[#This Row],[Código_Actividad]]="","",'[1]Formulario PPGR1'!#REF!)</f>
        <v/>
      </c>
      <c r="E1121" s="131" t="str">
        <f>IF(Tabla1[[#This Row],[Código_Actividad]]="","",'[1]Formulario PPGR1'!#REF!)</f>
        <v/>
      </c>
      <c r="F1121" s="131" t="str">
        <f>IF(Tabla1[[#This Row],[Código_Actividad]]="","",'[1]Formulario PPGR1'!#REF!)</f>
        <v/>
      </c>
      <c r="G1121" s="141"/>
      <c r="H1121" s="133" t="str">
        <f>IFERROR(VLOOKUP(Tabla1[[#This Row],[Código_Actividad]],'[1]Formulario PPGR2'!$H$8:$I$1048576,2,FALSE),"")</f>
        <v/>
      </c>
      <c r="I1121" s="134" t="str">
        <f>IFERROR(VLOOKUP(Tabla1[[#This Row],[Código_Actividad]],[1]!Tabla2[[Código]:[Total de Acciones ]],15,FALSE),"")</f>
        <v/>
      </c>
      <c r="J1121" s="131"/>
      <c r="K1121" s="131" t="str">
        <f>IFERROR(VLOOKUP($J1121,[5]LSIns!$B$5:$C$45,2,FALSE),"")</f>
        <v/>
      </c>
      <c r="L1121" s="133"/>
      <c r="M1121" s="131" t="str">
        <f>IFERROR(VLOOKUP($L1121,[6]Insumos!$C$2:$F$517,2,FALSE),"")</f>
        <v/>
      </c>
      <c r="N1121" s="142"/>
      <c r="O1121" s="139" t="str">
        <f>IFERROR(VLOOKUP($L1121,[6]Insumos!$C$2:$F$517,3,FALSE),"")</f>
        <v/>
      </c>
      <c r="P1121" s="138" t="e">
        <f>+Tabla1[[#This Row],[Precio Unitario]]*Tabla1[[#This Row],[Cantidad de Insumos]]</f>
        <v>#VALUE!</v>
      </c>
      <c r="Q1121" s="140" t="str">
        <f>IFERROR(VLOOKUP($L1121,[6]Insumos!$C$2:$F$517,4,FALSE),"")</f>
        <v/>
      </c>
      <c r="R1121" s="131"/>
    </row>
    <row r="1122" spans="2:18" x14ac:dyDescent="0.25">
      <c r="B1122" s="131" t="str">
        <f>IF(Tabla1[[#This Row],[Código_Actividad]]="","",CONCATENATE(Tabla1[[#This Row],[POA]],".",Tabla1[[#This Row],[SRS]],".",Tabla1[[#This Row],[AREA]],".",Tabla1[[#This Row],[TIPO]]))</f>
        <v/>
      </c>
      <c r="C1122" s="131" t="str">
        <f>IF(Tabla1[[#This Row],[Código_Actividad]]="","",'[1]Formulario PPGR1'!#REF!)</f>
        <v/>
      </c>
      <c r="D1122" s="131" t="str">
        <f>IF(Tabla1[[#This Row],[Código_Actividad]]="","",'[1]Formulario PPGR1'!#REF!)</f>
        <v/>
      </c>
      <c r="E1122" s="131" t="str">
        <f>IF(Tabla1[[#This Row],[Código_Actividad]]="","",'[1]Formulario PPGR1'!#REF!)</f>
        <v/>
      </c>
      <c r="F1122" s="131" t="str">
        <f>IF(Tabla1[[#This Row],[Código_Actividad]]="","",'[1]Formulario PPGR1'!#REF!)</f>
        <v/>
      </c>
      <c r="G1122" s="141"/>
      <c r="H1122" s="133" t="str">
        <f>IFERROR(VLOOKUP(Tabla1[[#This Row],[Código_Actividad]],'[1]Formulario PPGR2'!$H$8:$I$1048576,2,FALSE),"")</f>
        <v/>
      </c>
      <c r="I1122" s="134" t="str">
        <f>IFERROR(VLOOKUP(Tabla1[[#This Row],[Código_Actividad]],[1]!Tabla2[[Código]:[Total de Acciones ]],15,FALSE),"")</f>
        <v/>
      </c>
      <c r="J1122" s="131"/>
      <c r="K1122" s="131" t="str">
        <f>IFERROR(VLOOKUP($J1122,[5]LSIns!$B$5:$C$45,2,FALSE),"")</f>
        <v/>
      </c>
      <c r="L1122" s="133"/>
      <c r="M1122" s="131" t="str">
        <f>IFERROR(VLOOKUP($L1122,[6]Insumos!$C$2:$F$517,2,FALSE),"")</f>
        <v/>
      </c>
      <c r="N1122" s="142"/>
      <c r="O1122" s="139" t="str">
        <f>IFERROR(VLOOKUP($L1122,[6]Insumos!$C$2:$F$517,3,FALSE),"")</f>
        <v/>
      </c>
      <c r="P1122" s="138" t="e">
        <f>+Tabla1[[#This Row],[Precio Unitario]]*Tabla1[[#This Row],[Cantidad de Insumos]]</f>
        <v>#VALUE!</v>
      </c>
      <c r="Q1122" s="140" t="str">
        <f>IFERROR(VLOOKUP($L1122,[6]Insumos!$C$2:$F$517,4,FALSE),"")</f>
        <v/>
      </c>
      <c r="R1122" s="131"/>
    </row>
    <row r="1123" spans="2:18" x14ac:dyDescent="0.25">
      <c r="B1123" s="131" t="str">
        <f>IF(Tabla1[[#This Row],[Código_Actividad]]="","",CONCATENATE(Tabla1[[#This Row],[POA]],".",Tabla1[[#This Row],[SRS]],".",Tabla1[[#This Row],[AREA]],".",Tabla1[[#This Row],[TIPO]]))</f>
        <v/>
      </c>
      <c r="C1123" s="131" t="str">
        <f>IF(Tabla1[[#This Row],[Código_Actividad]]="","",'[1]Formulario PPGR1'!#REF!)</f>
        <v/>
      </c>
      <c r="D1123" s="131" t="str">
        <f>IF(Tabla1[[#This Row],[Código_Actividad]]="","",'[1]Formulario PPGR1'!#REF!)</f>
        <v/>
      </c>
      <c r="E1123" s="131" t="str">
        <f>IF(Tabla1[[#This Row],[Código_Actividad]]="","",'[1]Formulario PPGR1'!#REF!)</f>
        <v/>
      </c>
      <c r="F1123" s="131" t="str">
        <f>IF(Tabla1[[#This Row],[Código_Actividad]]="","",'[1]Formulario PPGR1'!#REF!)</f>
        <v/>
      </c>
      <c r="G1123" s="141"/>
      <c r="H1123" s="133" t="str">
        <f>IFERROR(VLOOKUP(Tabla1[[#This Row],[Código_Actividad]],'[1]Formulario PPGR2'!$H$8:$I$1048576,2,FALSE),"")</f>
        <v/>
      </c>
      <c r="I1123" s="134" t="str">
        <f>IFERROR(VLOOKUP(Tabla1[[#This Row],[Código_Actividad]],[1]!Tabla2[[Código]:[Total de Acciones ]],15,FALSE),"")</f>
        <v/>
      </c>
      <c r="J1123" s="131"/>
      <c r="K1123" s="131" t="str">
        <f>IFERROR(VLOOKUP($J1123,[5]LSIns!$B$5:$C$45,2,FALSE),"")</f>
        <v/>
      </c>
      <c r="L1123" s="133"/>
      <c r="M1123" s="131" t="str">
        <f>IFERROR(VLOOKUP($L1123,[6]Insumos!$C$2:$F$517,2,FALSE),"")</f>
        <v/>
      </c>
      <c r="N1123" s="142"/>
      <c r="O1123" s="139" t="str">
        <f>IFERROR(VLOOKUP($L1123,[6]Insumos!$C$2:$F$517,3,FALSE),"")</f>
        <v/>
      </c>
      <c r="P1123" s="138" t="e">
        <f>+Tabla1[[#This Row],[Precio Unitario]]*Tabla1[[#This Row],[Cantidad de Insumos]]</f>
        <v>#VALUE!</v>
      </c>
      <c r="Q1123" s="140" t="str">
        <f>IFERROR(VLOOKUP($L1123,[6]Insumos!$C$2:$F$517,4,FALSE),"")</f>
        <v/>
      </c>
      <c r="R1123" s="131"/>
    </row>
    <row r="1124" spans="2:18" x14ac:dyDescent="0.25">
      <c r="B1124" s="131" t="str">
        <f>IF(Tabla1[[#This Row],[Código_Actividad]]="","",CONCATENATE(Tabla1[[#This Row],[POA]],".",Tabla1[[#This Row],[SRS]],".",Tabla1[[#This Row],[AREA]],".",Tabla1[[#This Row],[TIPO]]))</f>
        <v/>
      </c>
      <c r="C1124" s="131" t="str">
        <f>IF(Tabla1[[#This Row],[Código_Actividad]]="","",'[1]Formulario PPGR1'!#REF!)</f>
        <v/>
      </c>
      <c r="D1124" s="131" t="str">
        <f>IF(Tabla1[[#This Row],[Código_Actividad]]="","",'[1]Formulario PPGR1'!#REF!)</f>
        <v/>
      </c>
      <c r="E1124" s="131" t="str">
        <f>IF(Tabla1[[#This Row],[Código_Actividad]]="","",'[1]Formulario PPGR1'!#REF!)</f>
        <v/>
      </c>
      <c r="F1124" s="131" t="str">
        <f>IF(Tabla1[[#This Row],[Código_Actividad]]="","",'[1]Formulario PPGR1'!#REF!)</f>
        <v/>
      </c>
      <c r="G1124" s="141"/>
      <c r="H1124" s="133" t="str">
        <f>IFERROR(VLOOKUP(Tabla1[[#This Row],[Código_Actividad]],'[1]Formulario PPGR2'!$H$8:$I$1048576,2,FALSE),"")</f>
        <v/>
      </c>
      <c r="I1124" s="134" t="str">
        <f>IFERROR(VLOOKUP(Tabla1[[#This Row],[Código_Actividad]],[1]!Tabla2[[Código]:[Total de Acciones ]],15,FALSE),"")</f>
        <v/>
      </c>
      <c r="J1124" s="131"/>
      <c r="K1124" s="131" t="str">
        <f>IFERROR(VLOOKUP($J1124,[5]LSIns!$B$5:$C$45,2,FALSE),"")</f>
        <v/>
      </c>
      <c r="L1124" s="133"/>
      <c r="M1124" s="131" t="str">
        <f>IFERROR(VLOOKUP($L1124,[6]Insumos!$C$2:$F$517,2,FALSE),"")</f>
        <v/>
      </c>
      <c r="N1124" s="142"/>
      <c r="O1124" s="139" t="str">
        <f>IFERROR(VLOOKUP($L1124,[6]Insumos!$C$2:$F$517,3,FALSE),"")</f>
        <v/>
      </c>
      <c r="P1124" s="138" t="e">
        <f>+Tabla1[[#This Row],[Precio Unitario]]*Tabla1[[#This Row],[Cantidad de Insumos]]</f>
        <v>#VALUE!</v>
      </c>
      <c r="Q1124" s="140" t="str">
        <f>IFERROR(VLOOKUP($L1124,[6]Insumos!$C$2:$F$517,4,FALSE),"")</f>
        <v/>
      </c>
      <c r="R1124" s="131"/>
    </row>
    <row r="1125" spans="2:18" x14ac:dyDescent="0.25">
      <c r="B1125" s="131" t="str">
        <f>IF(Tabla1[[#This Row],[Código_Actividad]]="","",CONCATENATE(Tabla1[[#This Row],[POA]],".",Tabla1[[#This Row],[SRS]],".",Tabla1[[#This Row],[AREA]],".",Tabla1[[#This Row],[TIPO]]))</f>
        <v/>
      </c>
      <c r="C1125" s="131" t="str">
        <f>IF(Tabla1[[#This Row],[Código_Actividad]]="","",'[1]Formulario PPGR1'!#REF!)</f>
        <v/>
      </c>
      <c r="D1125" s="131" t="str">
        <f>IF(Tabla1[[#This Row],[Código_Actividad]]="","",'[1]Formulario PPGR1'!#REF!)</f>
        <v/>
      </c>
      <c r="E1125" s="131" t="str">
        <f>IF(Tabla1[[#This Row],[Código_Actividad]]="","",'[1]Formulario PPGR1'!#REF!)</f>
        <v/>
      </c>
      <c r="F1125" s="131" t="str">
        <f>IF(Tabla1[[#This Row],[Código_Actividad]]="","",'[1]Formulario PPGR1'!#REF!)</f>
        <v/>
      </c>
      <c r="G1125" s="141"/>
      <c r="H1125" s="133" t="str">
        <f>IFERROR(VLOOKUP(Tabla1[[#This Row],[Código_Actividad]],'[1]Formulario PPGR2'!$H$8:$I$1048576,2,FALSE),"")</f>
        <v/>
      </c>
      <c r="I1125" s="134" t="str">
        <f>IFERROR(VLOOKUP(Tabla1[[#This Row],[Código_Actividad]],[1]!Tabla2[[Código]:[Total de Acciones ]],15,FALSE),"")</f>
        <v/>
      </c>
      <c r="J1125" s="131"/>
      <c r="K1125" s="131" t="str">
        <f>IFERROR(VLOOKUP($J1125,[5]LSIns!$B$5:$C$45,2,FALSE),"")</f>
        <v/>
      </c>
      <c r="L1125" s="133"/>
      <c r="M1125" s="131" t="str">
        <f>IFERROR(VLOOKUP($L1125,[6]Insumos!$C$2:$F$517,2,FALSE),"")</f>
        <v/>
      </c>
      <c r="N1125" s="142"/>
      <c r="O1125" s="139" t="str">
        <f>IFERROR(VLOOKUP($L1125,[6]Insumos!$C$2:$F$517,3,FALSE),"")</f>
        <v/>
      </c>
      <c r="P1125" s="138" t="e">
        <f>+Tabla1[[#This Row],[Precio Unitario]]*Tabla1[[#This Row],[Cantidad de Insumos]]</f>
        <v>#VALUE!</v>
      </c>
      <c r="Q1125" s="140" t="str">
        <f>IFERROR(VLOOKUP($L1125,[6]Insumos!$C$2:$F$517,4,FALSE),"")</f>
        <v/>
      </c>
      <c r="R1125" s="131"/>
    </row>
    <row r="1126" spans="2:18" x14ac:dyDescent="0.25">
      <c r="B1126" s="131" t="str">
        <f>IF(Tabla1[[#This Row],[Código_Actividad]]="","",CONCATENATE(Tabla1[[#This Row],[POA]],".",Tabla1[[#This Row],[SRS]],".",Tabla1[[#This Row],[AREA]],".",Tabla1[[#This Row],[TIPO]]))</f>
        <v/>
      </c>
      <c r="C1126" s="131" t="str">
        <f>IF(Tabla1[[#This Row],[Código_Actividad]]="","",'[1]Formulario PPGR1'!#REF!)</f>
        <v/>
      </c>
      <c r="D1126" s="131" t="str">
        <f>IF(Tabla1[[#This Row],[Código_Actividad]]="","",'[1]Formulario PPGR1'!#REF!)</f>
        <v/>
      </c>
      <c r="E1126" s="131" t="str">
        <f>IF(Tabla1[[#This Row],[Código_Actividad]]="","",'[1]Formulario PPGR1'!#REF!)</f>
        <v/>
      </c>
      <c r="F1126" s="131" t="str">
        <f>IF(Tabla1[[#This Row],[Código_Actividad]]="","",'[1]Formulario PPGR1'!#REF!)</f>
        <v/>
      </c>
      <c r="G1126" s="141"/>
      <c r="H1126" s="133" t="str">
        <f>IFERROR(VLOOKUP(Tabla1[[#This Row],[Código_Actividad]],'[1]Formulario PPGR2'!$H$8:$I$1048576,2,FALSE),"")</f>
        <v/>
      </c>
      <c r="I1126" s="134" t="str">
        <f>IFERROR(VLOOKUP(Tabla1[[#This Row],[Código_Actividad]],[1]!Tabla2[[Código]:[Total de Acciones ]],15,FALSE),"")</f>
        <v/>
      </c>
      <c r="J1126" s="131"/>
      <c r="K1126" s="131" t="str">
        <f>IFERROR(VLOOKUP($J1126,[5]LSIns!$B$5:$C$45,2,FALSE),"")</f>
        <v/>
      </c>
      <c r="L1126" s="133"/>
      <c r="M1126" s="131" t="str">
        <f>IFERROR(VLOOKUP($L1126,[6]Insumos!$C$2:$F$517,2,FALSE),"")</f>
        <v/>
      </c>
      <c r="N1126" s="142"/>
      <c r="O1126" s="139" t="str">
        <f>IFERROR(VLOOKUP($L1126,[6]Insumos!$C$2:$F$517,3,FALSE),"")</f>
        <v/>
      </c>
      <c r="P1126" s="138" t="e">
        <f>+Tabla1[[#This Row],[Precio Unitario]]*Tabla1[[#This Row],[Cantidad de Insumos]]</f>
        <v>#VALUE!</v>
      </c>
      <c r="Q1126" s="140" t="str">
        <f>IFERROR(VLOOKUP($L1126,[6]Insumos!$C$2:$F$517,4,FALSE),"")</f>
        <v/>
      </c>
      <c r="R1126" s="131"/>
    </row>
    <row r="1127" spans="2:18" x14ac:dyDescent="0.25">
      <c r="B1127" s="131" t="str">
        <f>IF(Tabla1[[#This Row],[Código_Actividad]]="","",CONCATENATE(Tabla1[[#This Row],[POA]],".",Tabla1[[#This Row],[SRS]],".",Tabla1[[#This Row],[AREA]],".",Tabla1[[#This Row],[TIPO]]))</f>
        <v/>
      </c>
      <c r="C1127" s="131" t="str">
        <f>IF(Tabla1[[#This Row],[Código_Actividad]]="","",'[1]Formulario PPGR1'!#REF!)</f>
        <v/>
      </c>
      <c r="D1127" s="131" t="str">
        <f>IF(Tabla1[[#This Row],[Código_Actividad]]="","",'[1]Formulario PPGR1'!#REF!)</f>
        <v/>
      </c>
      <c r="E1127" s="131" t="str">
        <f>IF(Tabla1[[#This Row],[Código_Actividad]]="","",'[1]Formulario PPGR1'!#REF!)</f>
        <v/>
      </c>
      <c r="F1127" s="131" t="str">
        <f>IF(Tabla1[[#This Row],[Código_Actividad]]="","",'[1]Formulario PPGR1'!#REF!)</f>
        <v/>
      </c>
      <c r="G1127" s="141"/>
      <c r="H1127" s="133" t="str">
        <f>IFERROR(VLOOKUP(Tabla1[[#This Row],[Código_Actividad]],'[1]Formulario PPGR2'!$H$8:$I$1048576,2,FALSE),"")</f>
        <v/>
      </c>
      <c r="I1127" s="134" t="str">
        <f>IFERROR(VLOOKUP(Tabla1[[#This Row],[Código_Actividad]],[1]!Tabla2[[Código]:[Total de Acciones ]],15,FALSE),"")</f>
        <v/>
      </c>
      <c r="J1127" s="131"/>
      <c r="K1127" s="131" t="str">
        <f>IFERROR(VLOOKUP($J1127,[5]LSIns!$B$5:$C$45,2,FALSE),"")</f>
        <v/>
      </c>
      <c r="L1127" s="133"/>
      <c r="M1127" s="131" t="str">
        <f>IFERROR(VLOOKUP($L1127,[6]Insumos!$C$2:$F$517,2,FALSE),"")</f>
        <v/>
      </c>
      <c r="N1127" s="142"/>
      <c r="O1127" s="139" t="str">
        <f>IFERROR(VLOOKUP($L1127,[6]Insumos!$C$2:$F$517,3,FALSE),"")</f>
        <v/>
      </c>
      <c r="P1127" s="138" t="e">
        <f>+Tabla1[[#This Row],[Precio Unitario]]*Tabla1[[#This Row],[Cantidad de Insumos]]</f>
        <v>#VALUE!</v>
      </c>
      <c r="Q1127" s="140" t="str">
        <f>IFERROR(VLOOKUP($L1127,[6]Insumos!$C$2:$F$517,4,FALSE),"")</f>
        <v/>
      </c>
      <c r="R1127" s="131"/>
    </row>
    <row r="1128" spans="2:18" x14ac:dyDescent="0.25">
      <c r="B1128" s="131" t="str">
        <f>IF(Tabla1[[#This Row],[Código_Actividad]]="","",CONCATENATE(Tabla1[[#This Row],[POA]],".",Tabla1[[#This Row],[SRS]],".",Tabla1[[#This Row],[AREA]],".",Tabla1[[#This Row],[TIPO]]))</f>
        <v/>
      </c>
      <c r="C1128" s="131" t="str">
        <f>IF(Tabla1[[#This Row],[Código_Actividad]]="","",'[1]Formulario PPGR1'!#REF!)</f>
        <v/>
      </c>
      <c r="D1128" s="131" t="str">
        <f>IF(Tabla1[[#This Row],[Código_Actividad]]="","",'[1]Formulario PPGR1'!#REF!)</f>
        <v/>
      </c>
      <c r="E1128" s="131" t="str">
        <f>IF(Tabla1[[#This Row],[Código_Actividad]]="","",'[1]Formulario PPGR1'!#REF!)</f>
        <v/>
      </c>
      <c r="F1128" s="131" t="str">
        <f>IF(Tabla1[[#This Row],[Código_Actividad]]="","",'[1]Formulario PPGR1'!#REF!)</f>
        <v/>
      </c>
      <c r="G1128" s="141"/>
      <c r="H1128" s="133" t="str">
        <f>IFERROR(VLOOKUP(Tabla1[[#This Row],[Código_Actividad]],'[1]Formulario PPGR2'!$H$8:$I$1048576,2,FALSE),"")</f>
        <v/>
      </c>
      <c r="I1128" s="134" t="str">
        <f>IFERROR(VLOOKUP(Tabla1[[#This Row],[Código_Actividad]],[1]!Tabla2[[Código]:[Total de Acciones ]],15,FALSE),"")</f>
        <v/>
      </c>
      <c r="J1128" s="131"/>
      <c r="K1128" s="131" t="str">
        <f>IFERROR(VLOOKUP($J1128,[5]LSIns!$B$5:$C$45,2,FALSE),"")</f>
        <v/>
      </c>
      <c r="L1128" s="133"/>
      <c r="M1128" s="131" t="str">
        <f>IFERROR(VLOOKUP($L1128,[6]Insumos!$C$2:$F$517,2,FALSE),"")</f>
        <v/>
      </c>
      <c r="N1128" s="142"/>
      <c r="O1128" s="139" t="str">
        <f>IFERROR(VLOOKUP($L1128,[6]Insumos!$C$2:$F$517,3,FALSE),"")</f>
        <v/>
      </c>
      <c r="P1128" s="138" t="e">
        <f>+Tabla1[[#This Row],[Precio Unitario]]*Tabla1[[#This Row],[Cantidad de Insumos]]</f>
        <v>#VALUE!</v>
      </c>
      <c r="Q1128" s="140" t="str">
        <f>IFERROR(VLOOKUP($L1128,[6]Insumos!$C$2:$F$517,4,FALSE),"")</f>
        <v/>
      </c>
      <c r="R1128" s="131"/>
    </row>
    <row r="1129" spans="2:18" x14ac:dyDescent="0.25">
      <c r="B1129" s="131" t="str">
        <f>IF(Tabla1[[#This Row],[Código_Actividad]]="","",CONCATENATE(Tabla1[[#This Row],[POA]],".",Tabla1[[#This Row],[SRS]],".",Tabla1[[#This Row],[AREA]],".",Tabla1[[#This Row],[TIPO]]))</f>
        <v/>
      </c>
      <c r="C1129" s="131" t="str">
        <f>IF(Tabla1[[#This Row],[Código_Actividad]]="","",'[1]Formulario PPGR1'!#REF!)</f>
        <v/>
      </c>
      <c r="D1129" s="131" t="str">
        <f>IF(Tabla1[[#This Row],[Código_Actividad]]="","",'[1]Formulario PPGR1'!#REF!)</f>
        <v/>
      </c>
      <c r="E1129" s="131" t="str">
        <f>IF(Tabla1[[#This Row],[Código_Actividad]]="","",'[1]Formulario PPGR1'!#REF!)</f>
        <v/>
      </c>
      <c r="F1129" s="131" t="str">
        <f>IF(Tabla1[[#This Row],[Código_Actividad]]="","",'[1]Formulario PPGR1'!#REF!)</f>
        <v/>
      </c>
      <c r="G1129" s="141"/>
      <c r="H1129" s="133" t="str">
        <f>IFERROR(VLOOKUP(Tabla1[[#This Row],[Código_Actividad]],'[1]Formulario PPGR2'!$H$8:$I$1048576,2,FALSE),"")</f>
        <v/>
      </c>
      <c r="I1129" s="134" t="str">
        <f>IFERROR(VLOOKUP(Tabla1[[#This Row],[Código_Actividad]],[1]!Tabla2[[Código]:[Total de Acciones ]],15,FALSE),"")</f>
        <v/>
      </c>
      <c r="J1129" s="131"/>
      <c r="K1129" s="131" t="str">
        <f>IFERROR(VLOOKUP($J1129,[5]LSIns!$B$5:$C$45,2,FALSE),"")</f>
        <v/>
      </c>
      <c r="L1129" s="133"/>
      <c r="M1129" s="131" t="str">
        <f>IFERROR(VLOOKUP($L1129,[6]Insumos!$C$2:$F$517,2,FALSE),"")</f>
        <v/>
      </c>
      <c r="N1129" s="142"/>
      <c r="O1129" s="139" t="str">
        <f>IFERROR(VLOOKUP($L1129,[6]Insumos!$C$2:$F$517,3,FALSE),"")</f>
        <v/>
      </c>
      <c r="P1129" s="138" t="e">
        <f>+Tabla1[[#This Row],[Precio Unitario]]*Tabla1[[#This Row],[Cantidad de Insumos]]</f>
        <v>#VALUE!</v>
      </c>
      <c r="Q1129" s="140" t="str">
        <f>IFERROR(VLOOKUP($L1129,[6]Insumos!$C$2:$F$517,4,FALSE),"")</f>
        <v/>
      </c>
      <c r="R1129" s="131"/>
    </row>
    <row r="1130" spans="2:18" x14ac:dyDescent="0.25">
      <c r="B1130" s="131" t="str">
        <f>IF(Tabla1[[#This Row],[Código_Actividad]]="","",CONCATENATE(Tabla1[[#This Row],[POA]],".",Tabla1[[#This Row],[SRS]],".",Tabla1[[#This Row],[AREA]],".",Tabla1[[#This Row],[TIPO]]))</f>
        <v/>
      </c>
      <c r="C1130" s="131" t="str">
        <f>IF(Tabla1[[#This Row],[Código_Actividad]]="","",'[1]Formulario PPGR1'!#REF!)</f>
        <v/>
      </c>
      <c r="D1130" s="131" t="str">
        <f>IF(Tabla1[[#This Row],[Código_Actividad]]="","",'[1]Formulario PPGR1'!#REF!)</f>
        <v/>
      </c>
      <c r="E1130" s="131" t="str">
        <f>IF(Tabla1[[#This Row],[Código_Actividad]]="","",'[1]Formulario PPGR1'!#REF!)</f>
        <v/>
      </c>
      <c r="F1130" s="131" t="str">
        <f>IF(Tabla1[[#This Row],[Código_Actividad]]="","",'[1]Formulario PPGR1'!#REF!)</f>
        <v/>
      </c>
      <c r="G1130" s="141"/>
      <c r="H1130" s="133" t="str">
        <f>IFERROR(VLOOKUP(Tabla1[[#This Row],[Código_Actividad]],'[1]Formulario PPGR2'!$H$8:$I$1048576,2,FALSE),"")</f>
        <v/>
      </c>
      <c r="I1130" s="134" t="str">
        <f>IFERROR(VLOOKUP(Tabla1[[#This Row],[Código_Actividad]],[1]!Tabla2[[Código]:[Total de Acciones ]],15,FALSE),"")</f>
        <v/>
      </c>
      <c r="J1130" s="131"/>
      <c r="K1130" s="131" t="str">
        <f>IFERROR(VLOOKUP($J1130,[5]LSIns!$B$5:$C$45,2,FALSE),"")</f>
        <v/>
      </c>
      <c r="L1130" s="133"/>
      <c r="M1130" s="131" t="str">
        <f>IFERROR(VLOOKUP($L1130,[6]Insumos!$C$2:$F$517,2,FALSE),"")</f>
        <v/>
      </c>
      <c r="N1130" s="142"/>
      <c r="O1130" s="139" t="str">
        <f>IFERROR(VLOOKUP($L1130,[6]Insumos!$C$2:$F$517,3,FALSE),"")</f>
        <v/>
      </c>
      <c r="P1130" s="138" t="e">
        <f>+Tabla1[[#This Row],[Precio Unitario]]*Tabla1[[#This Row],[Cantidad de Insumos]]</f>
        <v>#VALUE!</v>
      </c>
      <c r="Q1130" s="140" t="str">
        <f>IFERROR(VLOOKUP($L1130,[6]Insumos!$C$2:$F$517,4,FALSE),"")</f>
        <v/>
      </c>
      <c r="R1130" s="131"/>
    </row>
    <row r="1131" spans="2:18" x14ac:dyDescent="0.25">
      <c r="B1131" s="131" t="str">
        <f>IF(Tabla1[[#This Row],[Código_Actividad]]="","",CONCATENATE(Tabla1[[#This Row],[POA]],".",Tabla1[[#This Row],[SRS]],".",Tabla1[[#This Row],[AREA]],".",Tabla1[[#This Row],[TIPO]]))</f>
        <v/>
      </c>
      <c r="C1131" s="131" t="str">
        <f>IF(Tabla1[[#This Row],[Código_Actividad]]="","",'[1]Formulario PPGR1'!#REF!)</f>
        <v/>
      </c>
      <c r="D1131" s="131" t="str">
        <f>IF(Tabla1[[#This Row],[Código_Actividad]]="","",'[1]Formulario PPGR1'!#REF!)</f>
        <v/>
      </c>
      <c r="E1131" s="131" t="str">
        <f>IF(Tabla1[[#This Row],[Código_Actividad]]="","",'[1]Formulario PPGR1'!#REF!)</f>
        <v/>
      </c>
      <c r="F1131" s="131" t="str">
        <f>IF(Tabla1[[#This Row],[Código_Actividad]]="","",'[1]Formulario PPGR1'!#REF!)</f>
        <v/>
      </c>
      <c r="G1131" s="141"/>
      <c r="H1131" s="133" t="str">
        <f>IFERROR(VLOOKUP(Tabla1[[#This Row],[Código_Actividad]],'[1]Formulario PPGR2'!$H$8:$I$1048576,2,FALSE),"")</f>
        <v/>
      </c>
      <c r="I1131" s="134" t="str">
        <f>IFERROR(VLOOKUP(Tabla1[[#This Row],[Código_Actividad]],[1]!Tabla2[[Código]:[Total de Acciones ]],15,FALSE),"")</f>
        <v/>
      </c>
      <c r="J1131" s="131"/>
      <c r="K1131" s="131" t="str">
        <f>IFERROR(VLOOKUP($J1131,[5]LSIns!$B$5:$C$45,2,FALSE),"")</f>
        <v/>
      </c>
      <c r="L1131" s="133"/>
      <c r="M1131" s="131" t="str">
        <f>IFERROR(VLOOKUP($L1131,[6]Insumos!$C$2:$F$517,2,FALSE),"")</f>
        <v/>
      </c>
      <c r="N1131" s="142"/>
      <c r="O1131" s="139" t="str">
        <f>IFERROR(VLOOKUP($L1131,[6]Insumos!$C$2:$F$517,3,FALSE),"")</f>
        <v/>
      </c>
      <c r="P1131" s="138" t="e">
        <f>+Tabla1[[#This Row],[Precio Unitario]]*Tabla1[[#This Row],[Cantidad de Insumos]]</f>
        <v>#VALUE!</v>
      </c>
      <c r="Q1131" s="140" t="str">
        <f>IFERROR(VLOOKUP($L1131,[6]Insumos!$C$2:$F$517,4,FALSE),"")</f>
        <v/>
      </c>
      <c r="R1131" s="131"/>
    </row>
    <row r="1132" spans="2:18" x14ac:dyDescent="0.25">
      <c r="B1132" s="131" t="str">
        <f>IF(Tabla1[[#This Row],[Código_Actividad]]="","",CONCATENATE(Tabla1[[#This Row],[POA]],".",Tabla1[[#This Row],[SRS]],".",Tabla1[[#This Row],[AREA]],".",Tabla1[[#This Row],[TIPO]]))</f>
        <v/>
      </c>
      <c r="C1132" s="131" t="str">
        <f>IF(Tabla1[[#This Row],[Código_Actividad]]="","",'[1]Formulario PPGR1'!#REF!)</f>
        <v/>
      </c>
      <c r="D1132" s="131" t="str">
        <f>IF(Tabla1[[#This Row],[Código_Actividad]]="","",'[1]Formulario PPGR1'!#REF!)</f>
        <v/>
      </c>
      <c r="E1132" s="131" t="str">
        <f>IF(Tabla1[[#This Row],[Código_Actividad]]="","",'[1]Formulario PPGR1'!#REF!)</f>
        <v/>
      </c>
      <c r="F1132" s="131" t="str">
        <f>IF(Tabla1[[#This Row],[Código_Actividad]]="","",'[1]Formulario PPGR1'!#REF!)</f>
        <v/>
      </c>
      <c r="G1132" s="141"/>
      <c r="H1132" s="133" t="str">
        <f>IFERROR(VLOOKUP(Tabla1[[#This Row],[Código_Actividad]],'[1]Formulario PPGR2'!$H$8:$I$1048576,2,FALSE),"")</f>
        <v/>
      </c>
      <c r="I1132" s="134" t="str">
        <f>IFERROR(VLOOKUP(Tabla1[[#This Row],[Código_Actividad]],[1]!Tabla2[[Código]:[Total de Acciones ]],15,FALSE),"")</f>
        <v/>
      </c>
      <c r="J1132" s="131"/>
      <c r="K1132" s="131" t="str">
        <f>IFERROR(VLOOKUP($J1132,[5]LSIns!$B$5:$C$45,2,FALSE),"")</f>
        <v/>
      </c>
      <c r="L1132" s="133"/>
      <c r="M1132" s="131" t="str">
        <f>IFERROR(VLOOKUP($L1132,[6]Insumos!$C$2:$F$517,2,FALSE),"")</f>
        <v/>
      </c>
      <c r="N1132" s="142"/>
      <c r="O1132" s="139" t="str">
        <f>IFERROR(VLOOKUP($L1132,[6]Insumos!$C$2:$F$517,3,FALSE),"")</f>
        <v/>
      </c>
      <c r="P1132" s="138" t="e">
        <f>+Tabla1[[#This Row],[Precio Unitario]]*Tabla1[[#This Row],[Cantidad de Insumos]]</f>
        <v>#VALUE!</v>
      </c>
      <c r="Q1132" s="140" t="str">
        <f>IFERROR(VLOOKUP($L1132,[6]Insumos!$C$2:$F$517,4,FALSE),"")</f>
        <v/>
      </c>
      <c r="R1132" s="131"/>
    </row>
    <row r="1133" spans="2:18" x14ac:dyDescent="0.25">
      <c r="B1133" s="131" t="str">
        <f>IF(Tabla1[[#This Row],[Código_Actividad]]="","",CONCATENATE(Tabla1[[#This Row],[POA]],".",Tabla1[[#This Row],[SRS]],".",Tabla1[[#This Row],[AREA]],".",Tabla1[[#This Row],[TIPO]]))</f>
        <v/>
      </c>
      <c r="C1133" s="131" t="str">
        <f>IF(Tabla1[[#This Row],[Código_Actividad]]="","",'[1]Formulario PPGR1'!#REF!)</f>
        <v/>
      </c>
      <c r="D1133" s="131" t="str">
        <f>IF(Tabla1[[#This Row],[Código_Actividad]]="","",'[1]Formulario PPGR1'!#REF!)</f>
        <v/>
      </c>
      <c r="E1133" s="131" t="str">
        <f>IF(Tabla1[[#This Row],[Código_Actividad]]="","",'[1]Formulario PPGR1'!#REF!)</f>
        <v/>
      </c>
      <c r="F1133" s="131" t="str">
        <f>IF(Tabla1[[#This Row],[Código_Actividad]]="","",'[1]Formulario PPGR1'!#REF!)</f>
        <v/>
      </c>
      <c r="G1133" s="141"/>
      <c r="H1133" s="133" t="str">
        <f>IFERROR(VLOOKUP(Tabla1[[#This Row],[Código_Actividad]],'[1]Formulario PPGR2'!$H$8:$I$1048576,2,FALSE),"")</f>
        <v/>
      </c>
      <c r="I1133" s="134" t="str">
        <f>IFERROR(VLOOKUP(Tabla1[[#This Row],[Código_Actividad]],[1]!Tabla2[[Código]:[Total de Acciones ]],15,FALSE),"")</f>
        <v/>
      </c>
      <c r="J1133" s="131"/>
      <c r="K1133" s="131" t="str">
        <f>IFERROR(VLOOKUP($J1133,[5]LSIns!$B$5:$C$45,2,FALSE),"")</f>
        <v/>
      </c>
      <c r="L1133" s="133"/>
      <c r="M1133" s="131" t="str">
        <f>IFERROR(VLOOKUP($L1133,[6]Insumos!$C$2:$F$517,2,FALSE),"")</f>
        <v/>
      </c>
      <c r="N1133" s="142"/>
      <c r="O1133" s="139" t="str">
        <f>IFERROR(VLOOKUP($L1133,[6]Insumos!$C$2:$F$517,3,FALSE),"")</f>
        <v/>
      </c>
      <c r="P1133" s="138" t="e">
        <f>+Tabla1[[#This Row],[Precio Unitario]]*Tabla1[[#This Row],[Cantidad de Insumos]]</f>
        <v>#VALUE!</v>
      </c>
      <c r="Q1133" s="140" t="str">
        <f>IFERROR(VLOOKUP($L1133,[6]Insumos!$C$2:$F$517,4,FALSE),"")</f>
        <v/>
      </c>
      <c r="R1133" s="131"/>
    </row>
    <row r="1134" spans="2:18" x14ac:dyDescent="0.25">
      <c r="B1134" s="131" t="str">
        <f>IF(Tabla1[[#This Row],[Código_Actividad]]="","",CONCATENATE(Tabla1[[#This Row],[POA]],".",Tabla1[[#This Row],[SRS]],".",Tabla1[[#This Row],[AREA]],".",Tabla1[[#This Row],[TIPO]]))</f>
        <v/>
      </c>
      <c r="C1134" s="131" t="str">
        <f>IF(Tabla1[[#This Row],[Código_Actividad]]="","",'[1]Formulario PPGR1'!#REF!)</f>
        <v/>
      </c>
      <c r="D1134" s="131" t="str">
        <f>IF(Tabla1[[#This Row],[Código_Actividad]]="","",'[1]Formulario PPGR1'!#REF!)</f>
        <v/>
      </c>
      <c r="E1134" s="131" t="str">
        <f>IF(Tabla1[[#This Row],[Código_Actividad]]="","",'[1]Formulario PPGR1'!#REF!)</f>
        <v/>
      </c>
      <c r="F1134" s="131" t="str">
        <f>IF(Tabla1[[#This Row],[Código_Actividad]]="","",'[1]Formulario PPGR1'!#REF!)</f>
        <v/>
      </c>
      <c r="G1134" s="141"/>
      <c r="H1134" s="133" t="str">
        <f>IFERROR(VLOOKUP(Tabla1[[#This Row],[Código_Actividad]],'[1]Formulario PPGR2'!$H$8:$I$1048576,2,FALSE),"")</f>
        <v/>
      </c>
      <c r="I1134" s="134" t="str">
        <f>IFERROR(VLOOKUP(Tabla1[[#This Row],[Código_Actividad]],[1]!Tabla2[[Código]:[Total de Acciones ]],15,FALSE),"")</f>
        <v/>
      </c>
      <c r="J1134" s="131"/>
      <c r="K1134" s="131" t="str">
        <f>IFERROR(VLOOKUP($J1134,[5]LSIns!$B$5:$C$45,2,FALSE),"")</f>
        <v/>
      </c>
      <c r="L1134" s="133"/>
      <c r="M1134" s="131" t="str">
        <f>IFERROR(VLOOKUP($L1134,[6]Insumos!$C$2:$F$517,2,FALSE),"")</f>
        <v/>
      </c>
      <c r="N1134" s="142"/>
      <c r="O1134" s="139" t="str">
        <f>IFERROR(VLOOKUP($L1134,[6]Insumos!$C$2:$F$517,3,FALSE),"")</f>
        <v/>
      </c>
      <c r="P1134" s="138" t="e">
        <f>+Tabla1[[#This Row],[Precio Unitario]]*Tabla1[[#This Row],[Cantidad de Insumos]]</f>
        <v>#VALUE!</v>
      </c>
      <c r="Q1134" s="140" t="str">
        <f>IFERROR(VLOOKUP($L1134,[6]Insumos!$C$2:$F$517,4,FALSE),"")</f>
        <v/>
      </c>
      <c r="R1134" s="131"/>
    </row>
    <row r="1135" spans="2:18" x14ac:dyDescent="0.25">
      <c r="B1135" s="131" t="str">
        <f>IF(Tabla1[[#This Row],[Código_Actividad]]="","",CONCATENATE(Tabla1[[#This Row],[POA]],".",Tabla1[[#This Row],[SRS]],".",Tabla1[[#This Row],[AREA]],".",Tabla1[[#This Row],[TIPO]]))</f>
        <v/>
      </c>
      <c r="C1135" s="131" t="str">
        <f>IF(Tabla1[[#This Row],[Código_Actividad]]="","",'[1]Formulario PPGR1'!#REF!)</f>
        <v/>
      </c>
      <c r="D1135" s="131" t="str">
        <f>IF(Tabla1[[#This Row],[Código_Actividad]]="","",'[1]Formulario PPGR1'!#REF!)</f>
        <v/>
      </c>
      <c r="E1135" s="131" t="str">
        <f>IF(Tabla1[[#This Row],[Código_Actividad]]="","",'[1]Formulario PPGR1'!#REF!)</f>
        <v/>
      </c>
      <c r="F1135" s="131" t="str">
        <f>IF(Tabla1[[#This Row],[Código_Actividad]]="","",'[1]Formulario PPGR1'!#REF!)</f>
        <v/>
      </c>
      <c r="G1135" s="141"/>
      <c r="H1135" s="133" t="str">
        <f>IFERROR(VLOOKUP(Tabla1[[#This Row],[Código_Actividad]],'[1]Formulario PPGR2'!$H$8:$I$1048576,2,FALSE),"")</f>
        <v/>
      </c>
      <c r="I1135" s="134" t="str">
        <f>IFERROR(VLOOKUP(Tabla1[[#This Row],[Código_Actividad]],[1]!Tabla2[[Código]:[Total de Acciones ]],15,FALSE),"")</f>
        <v/>
      </c>
      <c r="J1135" s="131"/>
      <c r="K1135" s="131" t="str">
        <f>IFERROR(VLOOKUP($J1135,[5]LSIns!$B$5:$C$45,2,FALSE),"")</f>
        <v/>
      </c>
      <c r="L1135" s="133"/>
      <c r="M1135" s="131" t="str">
        <f>IFERROR(VLOOKUP($L1135,[6]Insumos!$C$2:$F$517,2,FALSE),"")</f>
        <v/>
      </c>
      <c r="N1135" s="142"/>
      <c r="O1135" s="139" t="str">
        <f>IFERROR(VLOOKUP($L1135,[6]Insumos!$C$2:$F$517,3,FALSE),"")</f>
        <v/>
      </c>
      <c r="P1135" s="138" t="e">
        <f>+Tabla1[[#This Row],[Precio Unitario]]*Tabla1[[#This Row],[Cantidad de Insumos]]</f>
        <v>#VALUE!</v>
      </c>
      <c r="Q1135" s="140" t="str">
        <f>IFERROR(VLOOKUP($L1135,[6]Insumos!$C$2:$F$517,4,FALSE),"")</f>
        <v/>
      </c>
      <c r="R1135" s="131"/>
    </row>
    <row r="1136" spans="2:18" x14ac:dyDescent="0.25">
      <c r="B1136" s="131" t="str">
        <f>IF(Tabla1[[#This Row],[Código_Actividad]]="","",CONCATENATE(Tabla1[[#This Row],[POA]],".",Tabla1[[#This Row],[SRS]],".",Tabla1[[#This Row],[AREA]],".",Tabla1[[#This Row],[TIPO]]))</f>
        <v/>
      </c>
      <c r="C1136" s="131" t="str">
        <f>IF(Tabla1[[#This Row],[Código_Actividad]]="","",'[1]Formulario PPGR1'!#REF!)</f>
        <v/>
      </c>
      <c r="D1136" s="131" t="str">
        <f>IF(Tabla1[[#This Row],[Código_Actividad]]="","",'[1]Formulario PPGR1'!#REF!)</f>
        <v/>
      </c>
      <c r="E1136" s="131" t="str">
        <f>IF(Tabla1[[#This Row],[Código_Actividad]]="","",'[1]Formulario PPGR1'!#REF!)</f>
        <v/>
      </c>
      <c r="F1136" s="131" t="str">
        <f>IF(Tabla1[[#This Row],[Código_Actividad]]="","",'[1]Formulario PPGR1'!#REF!)</f>
        <v/>
      </c>
      <c r="G1136" s="141"/>
      <c r="H1136" s="133" t="str">
        <f>IFERROR(VLOOKUP(Tabla1[[#This Row],[Código_Actividad]],'[1]Formulario PPGR2'!$H$8:$I$1048576,2,FALSE),"")</f>
        <v/>
      </c>
      <c r="I1136" s="134" t="str">
        <f>IFERROR(VLOOKUP(Tabla1[[#This Row],[Código_Actividad]],[1]!Tabla2[[Código]:[Total de Acciones ]],15,FALSE),"")</f>
        <v/>
      </c>
      <c r="J1136" s="131"/>
      <c r="K1136" s="131" t="str">
        <f>IFERROR(VLOOKUP($J1136,[5]LSIns!$B$5:$C$45,2,FALSE),"")</f>
        <v/>
      </c>
      <c r="L1136" s="133"/>
      <c r="M1136" s="131" t="str">
        <f>IFERROR(VLOOKUP($L1136,[6]Insumos!$C$2:$F$517,2,FALSE),"")</f>
        <v/>
      </c>
      <c r="N1136" s="142"/>
      <c r="O1136" s="139" t="str">
        <f>IFERROR(VLOOKUP($L1136,[6]Insumos!$C$2:$F$517,3,FALSE),"")</f>
        <v/>
      </c>
      <c r="P1136" s="138" t="e">
        <f>+Tabla1[[#This Row],[Precio Unitario]]*Tabla1[[#This Row],[Cantidad de Insumos]]</f>
        <v>#VALUE!</v>
      </c>
      <c r="Q1136" s="140" t="str">
        <f>IFERROR(VLOOKUP($L1136,[6]Insumos!$C$2:$F$517,4,FALSE),"")</f>
        <v/>
      </c>
      <c r="R1136" s="131"/>
    </row>
    <row r="1137" spans="2:18" x14ac:dyDescent="0.25">
      <c r="B1137" s="131" t="str">
        <f>IF(Tabla1[[#This Row],[Código_Actividad]]="","",CONCATENATE(Tabla1[[#This Row],[POA]],".",Tabla1[[#This Row],[SRS]],".",Tabla1[[#This Row],[AREA]],".",Tabla1[[#This Row],[TIPO]]))</f>
        <v/>
      </c>
      <c r="C1137" s="131" t="str">
        <f>IF(Tabla1[[#This Row],[Código_Actividad]]="","",'[1]Formulario PPGR1'!#REF!)</f>
        <v/>
      </c>
      <c r="D1137" s="131" t="str">
        <f>IF(Tabla1[[#This Row],[Código_Actividad]]="","",'[1]Formulario PPGR1'!#REF!)</f>
        <v/>
      </c>
      <c r="E1137" s="131" t="str">
        <f>IF(Tabla1[[#This Row],[Código_Actividad]]="","",'[1]Formulario PPGR1'!#REF!)</f>
        <v/>
      </c>
      <c r="F1137" s="131" t="str">
        <f>IF(Tabla1[[#This Row],[Código_Actividad]]="","",'[1]Formulario PPGR1'!#REF!)</f>
        <v/>
      </c>
      <c r="G1137" s="141"/>
      <c r="H1137" s="133" t="str">
        <f>IFERROR(VLOOKUP(Tabla1[[#This Row],[Código_Actividad]],'[1]Formulario PPGR2'!$H$8:$I$1048576,2,FALSE),"")</f>
        <v/>
      </c>
      <c r="I1137" s="134" t="str">
        <f>IFERROR(VLOOKUP(Tabla1[[#This Row],[Código_Actividad]],[1]!Tabla2[[Código]:[Total de Acciones ]],15,FALSE),"")</f>
        <v/>
      </c>
      <c r="J1137" s="131"/>
      <c r="K1137" s="131" t="str">
        <f>IFERROR(VLOOKUP($J1137,[5]LSIns!$B$5:$C$45,2,FALSE),"")</f>
        <v/>
      </c>
      <c r="L1137" s="133"/>
      <c r="M1137" s="131" t="str">
        <f>IFERROR(VLOOKUP($L1137,[6]Insumos!$C$2:$F$517,2,FALSE),"")</f>
        <v/>
      </c>
      <c r="N1137" s="142"/>
      <c r="O1137" s="139" t="str">
        <f>IFERROR(VLOOKUP($L1137,[6]Insumos!$C$2:$F$517,3,FALSE),"")</f>
        <v/>
      </c>
      <c r="P1137" s="138" t="e">
        <f>+Tabla1[[#This Row],[Precio Unitario]]*Tabla1[[#This Row],[Cantidad de Insumos]]</f>
        <v>#VALUE!</v>
      </c>
      <c r="Q1137" s="140" t="str">
        <f>IFERROR(VLOOKUP($L1137,[6]Insumos!$C$2:$F$517,4,FALSE),"")</f>
        <v/>
      </c>
      <c r="R1137" s="131"/>
    </row>
    <row r="1138" spans="2:18" x14ac:dyDescent="0.25">
      <c r="B1138" s="131" t="str">
        <f>IF(Tabla1[[#This Row],[Código_Actividad]]="","",CONCATENATE(Tabla1[[#This Row],[POA]],".",Tabla1[[#This Row],[SRS]],".",Tabla1[[#This Row],[AREA]],".",Tabla1[[#This Row],[TIPO]]))</f>
        <v/>
      </c>
      <c r="C1138" s="131" t="str">
        <f>IF(Tabla1[[#This Row],[Código_Actividad]]="","",'[1]Formulario PPGR1'!#REF!)</f>
        <v/>
      </c>
      <c r="D1138" s="131" t="str">
        <f>IF(Tabla1[[#This Row],[Código_Actividad]]="","",'[1]Formulario PPGR1'!#REF!)</f>
        <v/>
      </c>
      <c r="E1138" s="131" t="str">
        <f>IF(Tabla1[[#This Row],[Código_Actividad]]="","",'[1]Formulario PPGR1'!#REF!)</f>
        <v/>
      </c>
      <c r="F1138" s="131" t="str">
        <f>IF(Tabla1[[#This Row],[Código_Actividad]]="","",'[1]Formulario PPGR1'!#REF!)</f>
        <v/>
      </c>
      <c r="G1138" s="141"/>
      <c r="H1138" s="133" t="str">
        <f>IFERROR(VLOOKUP(Tabla1[[#This Row],[Código_Actividad]],'[1]Formulario PPGR2'!$H$8:$I$1048576,2,FALSE),"")</f>
        <v/>
      </c>
      <c r="I1138" s="134" t="str">
        <f>IFERROR(VLOOKUP(Tabla1[[#This Row],[Código_Actividad]],[1]!Tabla2[[Código]:[Total de Acciones ]],15,FALSE),"")</f>
        <v/>
      </c>
      <c r="J1138" s="131"/>
      <c r="K1138" s="131" t="str">
        <f>IFERROR(VLOOKUP($J1138,[5]LSIns!$B$5:$C$45,2,FALSE),"")</f>
        <v/>
      </c>
      <c r="L1138" s="133"/>
      <c r="M1138" s="131" t="str">
        <f>IFERROR(VLOOKUP($L1138,[6]Insumos!$C$2:$F$517,2,FALSE),"")</f>
        <v/>
      </c>
      <c r="N1138" s="142"/>
      <c r="O1138" s="139" t="str">
        <f>IFERROR(VLOOKUP($L1138,[6]Insumos!$C$2:$F$517,3,FALSE),"")</f>
        <v/>
      </c>
      <c r="P1138" s="138" t="e">
        <f>+Tabla1[[#This Row],[Precio Unitario]]*Tabla1[[#This Row],[Cantidad de Insumos]]</f>
        <v>#VALUE!</v>
      </c>
      <c r="Q1138" s="140" t="str">
        <f>IFERROR(VLOOKUP($L1138,[6]Insumos!$C$2:$F$517,4,FALSE),"")</f>
        <v/>
      </c>
      <c r="R1138" s="131"/>
    </row>
    <row r="1139" spans="2:18" x14ac:dyDescent="0.25">
      <c r="B1139" s="131" t="str">
        <f>IF(Tabla1[[#This Row],[Código_Actividad]]="","",CONCATENATE(Tabla1[[#This Row],[POA]],".",Tabla1[[#This Row],[SRS]],".",Tabla1[[#This Row],[AREA]],".",Tabla1[[#This Row],[TIPO]]))</f>
        <v/>
      </c>
      <c r="C1139" s="131" t="str">
        <f>IF(Tabla1[[#This Row],[Código_Actividad]]="","",'[1]Formulario PPGR1'!#REF!)</f>
        <v/>
      </c>
      <c r="D1139" s="131" t="str">
        <f>IF(Tabla1[[#This Row],[Código_Actividad]]="","",'[1]Formulario PPGR1'!#REF!)</f>
        <v/>
      </c>
      <c r="E1139" s="131" t="str">
        <f>IF(Tabla1[[#This Row],[Código_Actividad]]="","",'[1]Formulario PPGR1'!#REF!)</f>
        <v/>
      </c>
      <c r="F1139" s="131" t="str">
        <f>IF(Tabla1[[#This Row],[Código_Actividad]]="","",'[1]Formulario PPGR1'!#REF!)</f>
        <v/>
      </c>
      <c r="G1139" s="141"/>
      <c r="H1139" s="133" t="str">
        <f>IFERROR(VLOOKUP(Tabla1[[#This Row],[Código_Actividad]],'[1]Formulario PPGR2'!$H$8:$I$1048576,2,FALSE),"")</f>
        <v/>
      </c>
      <c r="I1139" s="134" t="str">
        <f>IFERROR(VLOOKUP(Tabla1[[#This Row],[Código_Actividad]],[1]!Tabla2[[Código]:[Total de Acciones ]],15,FALSE),"")</f>
        <v/>
      </c>
      <c r="J1139" s="131"/>
      <c r="K1139" s="131" t="str">
        <f>IFERROR(VLOOKUP($J1139,[5]LSIns!$B$5:$C$45,2,FALSE),"")</f>
        <v/>
      </c>
      <c r="L1139" s="133"/>
      <c r="M1139" s="131" t="str">
        <f>IFERROR(VLOOKUP($L1139,[6]Insumos!$C$2:$F$517,2,FALSE),"")</f>
        <v/>
      </c>
      <c r="N1139" s="142"/>
      <c r="O1139" s="139" t="str">
        <f>IFERROR(VLOOKUP($L1139,[6]Insumos!$C$2:$F$517,3,FALSE),"")</f>
        <v/>
      </c>
      <c r="P1139" s="138" t="e">
        <f>+Tabla1[[#This Row],[Precio Unitario]]*Tabla1[[#This Row],[Cantidad de Insumos]]</f>
        <v>#VALUE!</v>
      </c>
      <c r="Q1139" s="140" t="str">
        <f>IFERROR(VLOOKUP($L1139,[6]Insumos!$C$2:$F$517,4,FALSE),"")</f>
        <v/>
      </c>
      <c r="R1139" s="131"/>
    </row>
    <row r="1140" spans="2:18" x14ac:dyDescent="0.25">
      <c r="B1140" s="131" t="str">
        <f>IF(Tabla1[[#This Row],[Código_Actividad]]="","",CONCATENATE(Tabla1[[#This Row],[POA]],".",Tabla1[[#This Row],[SRS]],".",Tabla1[[#This Row],[AREA]],".",Tabla1[[#This Row],[TIPO]]))</f>
        <v/>
      </c>
      <c r="C1140" s="131" t="str">
        <f>IF(Tabla1[[#This Row],[Código_Actividad]]="","",'[1]Formulario PPGR1'!#REF!)</f>
        <v/>
      </c>
      <c r="D1140" s="131" t="str">
        <f>IF(Tabla1[[#This Row],[Código_Actividad]]="","",'[1]Formulario PPGR1'!#REF!)</f>
        <v/>
      </c>
      <c r="E1140" s="131" t="str">
        <f>IF(Tabla1[[#This Row],[Código_Actividad]]="","",'[1]Formulario PPGR1'!#REF!)</f>
        <v/>
      </c>
      <c r="F1140" s="131" t="str">
        <f>IF(Tabla1[[#This Row],[Código_Actividad]]="","",'[1]Formulario PPGR1'!#REF!)</f>
        <v/>
      </c>
      <c r="G1140" s="141"/>
      <c r="H1140" s="133" t="str">
        <f>IFERROR(VLOOKUP(Tabla1[[#This Row],[Código_Actividad]],'[1]Formulario PPGR2'!$H$8:$I$1048576,2,FALSE),"")</f>
        <v/>
      </c>
      <c r="I1140" s="134" t="str">
        <f>IFERROR(VLOOKUP(Tabla1[[#This Row],[Código_Actividad]],[1]!Tabla2[[Código]:[Total de Acciones ]],15,FALSE),"")</f>
        <v/>
      </c>
      <c r="J1140" s="131"/>
      <c r="K1140" s="131" t="str">
        <f>IFERROR(VLOOKUP($J1140,[5]LSIns!$B$5:$C$45,2,FALSE),"")</f>
        <v/>
      </c>
      <c r="L1140" s="133"/>
      <c r="M1140" s="131" t="str">
        <f>IFERROR(VLOOKUP($L1140,[6]Insumos!$C$2:$F$517,2,FALSE),"")</f>
        <v/>
      </c>
      <c r="N1140" s="142"/>
      <c r="O1140" s="139" t="str">
        <f>IFERROR(VLOOKUP($L1140,[6]Insumos!$C$2:$F$517,3,FALSE),"")</f>
        <v/>
      </c>
      <c r="P1140" s="138" t="e">
        <f>+Tabla1[[#This Row],[Precio Unitario]]*Tabla1[[#This Row],[Cantidad de Insumos]]</f>
        <v>#VALUE!</v>
      </c>
      <c r="Q1140" s="140" t="str">
        <f>IFERROR(VLOOKUP($L1140,[6]Insumos!$C$2:$F$517,4,FALSE),"")</f>
        <v/>
      </c>
      <c r="R1140" s="131"/>
    </row>
    <row r="1141" spans="2:18" x14ac:dyDescent="0.25">
      <c r="B1141" s="131" t="str">
        <f>IF(Tabla1[[#This Row],[Código_Actividad]]="","",CONCATENATE(Tabla1[[#This Row],[POA]],".",Tabla1[[#This Row],[SRS]],".",Tabla1[[#This Row],[AREA]],".",Tabla1[[#This Row],[TIPO]]))</f>
        <v/>
      </c>
      <c r="C1141" s="131" t="str">
        <f>IF(Tabla1[[#This Row],[Código_Actividad]]="","",'[1]Formulario PPGR1'!#REF!)</f>
        <v/>
      </c>
      <c r="D1141" s="131" t="str">
        <f>IF(Tabla1[[#This Row],[Código_Actividad]]="","",'[1]Formulario PPGR1'!#REF!)</f>
        <v/>
      </c>
      <c r="E1141" s="131" t="str">
        <f>IF(Tabla1[[#This Row],[Código_Actividad]]="","",'[1]Formulario PPGR1'!#REF!)</f>
        <v/>
      </c>
      <c r="F1141" s="131" t="str">
        <f>IF(Tabla1[[#This Row],[Código_Actividad]]="","",'[1]Formulario PPGR1'!#REF!)</f>
        <v/>
      </c>
      <c r="G1141" s="141"/>
      <c r="H1141" s="133" t="str">
        <f>IFERROR(VLOOKUP(Tabla1[[#This Row],[Código_Actividad]],'[1]Formulario PPGR2'!$H$8:$I$1048576,2,FALSE),"")</f>
        <v/>
      </c>
      <c r="I1141" s="134" t="str">
        <f>IFERROR(VLOOKUP(Tabla1[[#This Row],[Código_Actividad]],[1]!Tabla2[[Código]:[Total de Acciones ]],15,FALSE),"")</f>
        <v/>
      </c>
      <c r="J1141" s="131"/>
      <c r="K1141" s="131" t="str">
        <f>IFERROR(VLOOKUP($J1141,[5]LSIns!$B$5:$C$45,2,FALSE),"")</f>
        <v/>
      </c>
      <c r="L1141" s="133"/>
      <c r="M1141" s="131" t="str">
        <f>IFERROR(VLOOKUP($L1141,[6]Insumos!$C$2:$F$517,2,FALSE),"")</f>
        <v/>
      </c>
      <c r="N1141" s="142"/>
      <c r="O1141" s="139" t="str">
        <f>IFERROR(VLOOKUP($L1141,[6]Insumos!$C$2:$F$517,3,FALSE),"")</f>
        <v/>
      </c>
      <c r="P1141" s="138" t="e">
        <f>+Tabla1[[#This Row],[Precio Unitario]]*Tabla1[[#This Row],[Cantidad de Insumos]]</f>
        <v>#VALUE!</v>
      </c>
      <c r="Q1141" s="140" t="str">
        <f>IFERROR(VLOOKUP($L1141,[6]Insumos!$C$2:$F$517,4,FALSE),"")</f>
        <v/>
      </c>
      <c r="R1141" s="131"/>
    </row>
    <row r="1142" spans="2:18" x14ac:dyDescent="0.25">
      <c r="B1142" s="131" t="str">
        <f>IF(Tabla1[[#This Row],[Código_Actividad]]="","",CONCATENATE(Tabla1[[#This Row],[POA]],".",Tabla1[[#This Row],[SRS]],".",Tabla1[[#This Row],[AREA]],".",Tabla1[[#This Row],[TIPO]]))</f>
        <v/>
      </c>
      <c r="C1142" s="131" t="str">
        <f>IF(Tabla1[[#This Row],[Código_Actividad]]="","",'[1]Formulario PPGR1'!#REF!)</f>
        <v/>
      </c>
      <c r="D1142" s="131" t="str">
        <f>IF(Tabla1[[#This Row],[Código_Actividad]]="","",'[1]Formulario PPGR1'!#REF!)</f>
        <v/>
      </c>
      <c r="E1142" s="131" t="str">
        <f>IF(Tabla1[[#This Row],[Código_Actividad]]="","",'[1]Formulario PPGR1'!#REF!)</f>
        <v/>
      </c>
      <c r="F1142" s="131" t="str">
        <f>IF(Tabla1[[#This Row],[Código_Actividad]]="","",'[1]Formulario PPGR1'!#REF!)</f>
        <v/>
      </c>
      <c r="G1142" s="141"/>
      <c r="H1142" s="133" t="str">
        <f>IFERROR(VLOOKUP(Tabla1[[#This Row],[Código_Actividad]],'[1]Formulario PPGR2'!$H$8:$I$1048576,2,FALSE),"")</f>
        <v/>
      </c>
      <c r="I1142" s="134" t="str">
        <f>IFERROR(VLOOKUP(Tabla1[[#This Row],[Código_Actividad]],[1]!Tabla2[[Código]:[Total de Acciones ]],15,FALSE),"")</f>
        <v/>
      </c>
      <c r="J1142" s="131"/>
      <c r="K1142" s="131" t="str">
        <f>IFERROR(VLOOKUP($J1142,[5]LSIns!$B$5:$C$45,2,FALSE),"")</f>
        <v/>
      </c>
      <c r="L1142" s="133"/>
      <c r="M1142" s="131" t="str">
        <f>IFERROR(VLOOKUP($L1142,[6]Insumos!$C$2:$F$517,2,FALSE),"")</f>
        <v/>
      </c>
      <c r="N1142" s="142"/>
      <c r="O1142" s="139" t="str">
        <f>IFERROR(VLOOKUP($L1142,[6]Insumos!$C$2:$F$517,3,FALSE),"")</f>
        <v/>
      </c>
      <c r="P1142" s="138" t="e">
        <f>+Tabla1[[#This Row],[Precio Unitario]]*Tabla1[[#This Row],[Cantidad de Insumos]]</f>
        <v>#VALUE!</v>
      </c>
      <c r="Q1142" s="140" t="str">
        <f>IFERROR(VLOOKUP($L1142,[6]Insumos!$C$2:$F$517,4,FALSE),"")</f>
        <v/>
      </c>
      <c r="R1142" s="131"/>
    </row>
    <row r="1143" spans="2:18" x14ac:dyDescent="0.25">
      <c r="B1143" s="131" t="str">
        <f>IF(Tabla1[[#This Row],[Código_Actividad]]="","",CONCATENATE(Tabla1[[#This Row],[POA]],".",Tabla1[[#This Row],[SRS]],".",Tabla1[[#This Row],[AREA]],".",Tabla1[[#This Row],[TIPO]]))</f>
        <v/>
      </c>
      <c r="C1143" s="131" t="str">
        <f>IF(Tabla1[[#This Row],[Código_Actividad]]="","",'[1]Formulario PPGR1'!#REF!)</f>
        <v/>
      </c>
      <c r="D1143" s="131" t="str">
        <f>IF(Tabla1[[#This Row],[Código_Actividad]]="","",'[1]Formulario PPGR1'!#REF!)</f>
        <v/>
      </c>
      <c r="E1143" s="131" t="str">
        <f>IF(Tabla1[[#This Row],[Código_Actividad]]="","",'[1]Formulario PPGR1'!#REF!)</f>
        <v/>
      </c>
      <c r="F1143" s="131" t="str">
        <f>IF(Tabla1[[#This Row],[Código_Actividad]]="","",'[1]Formulario PPGR1'!#REF!)</f>
        <v/>
      </c>
      <c r="G1143" s="141"/>
      <c r="H1143" s="133" t="str">
        <f>IFERROR(VLOOKUP(Tabla1[[#This Row],[Código_Actividad]],'[1]Formulario PPGR2'!$H$8:$I$1048576,2,FALSE),"")</f>
        <v/>
      </c>
      <c r="I1143" s="134" t="str">
        <f>IFERROR(VLOOKUP(Tabla1[[#This Row],[Código_Actividad]],[1]!Tabla2[[Código]:[Total de Acciones ]],15,FALSE),"")</f>
        <v/>
      </c>
      <c r="J1143" s="131"/>
      <c r="K1143" s="131" t="str">
        <f>IFERROR(VLOOKUP($J1143,[5]LSIns!$B$5:$C$45,2,FALSE),"")</f>
        <v/>
      </c>
      <c r="L1143" s="133"/>
      <c r="M1143" s="131" t="str">
        <f>IFERROR(VLOOKUP($L1143,[6]Insumos!$C$2:$F$517,2,FALSE),"")</f>
        <v/>
      </c>
      <c r="N1143" s="142"/>
      <c r="O1143" s="139" t="str">
        <f>IFERROR(VLOOKUP($L1143,[6]Insumos!$C$2:$F$517,3,FALSE),"")</f>
        <v/>
      </c>
      <c r="P1143" s="138" t="e">
        <f>+Tabla1[[#This Row],[Precio Unitario]]*Tabla1[[#This Row],[Cantidad de Insumos]]</f>
        <v>#VALUE!</v>
      </c>
      <c r="Q1143" s="140" t="str">
        <f>IFERROR(VLOOKUP($L1143,[6]Insumos!$C$2:$F$517,4,FALSE),"")</f>
        <v/>
      </c>
      <c r="R1143" s="131"/>
    </row>
    <row r="1144" spans="2:18" x14ac:dyDescent="0.25">
      <c r="B1144" s="131" t="str">
        <f>IF(Tabla1[[#This Row],[Código_Actividad]]="","",CONCATENATE(Tabla1[[#This Row],[POA]],".",Tabla1[[#This Row],[SRS]],".",Tabla1[[#This Row],[AREA]],".",Tabla1[[#This Row],[TIPO]]))</f>
        <v/>
      </c>
      <c r="C1144" s="131" t="str">
        <f>IF(Tabla1[[#This Row],[Código_Actividad]]="","",'[1]Formulario PPGR1'!#REF!)</f>
        <v/>
      </c>
      <c r="D1144" s="131" t="str">
        <f>IF(Tabla1[[#This Row],[Código_Actividad]]="","",'[1]Formulario PPGR1'!#REF!)</f>
        <v/>
      </c>
      <c r="E1144" s="131" t="str">
        <f>IF(Tabla1[[#This Row],[Código_Actividad]]="","",'[1]Formulario PPGR1'!#REF!)</f>
        <v/>
      </c>
      <c r="F1144" s="131" t="str">
        <f>IF(Tabla1[[#This Row],[Código_Actividad]]="","",'[1]Formulario PPGR1'!#REF!)</f>
        <v/>
      </c>
      <c r="G1144" s="141"/>
      <c r="H1144" s="133" t="str">
        <f>IFERROR(VLOOKUP(Tabla1[[#This Row],[Código_Actividad]],'[1]Formulario PPGR2'!$H$8:$I$1048576,2,FALSE),"")</f>
        <v/>
      </c>
      <c r="I1144" s="134" t="str">
        <f>IFERROR(VLOOKUP(Tabla1[[#This Row],[Código_Actividad]],[1]!Tabla2[[Código]:[Total de Acciones ]],15,FALSE),"")</f>
        <v/>
      </c>
      <c r="J1144" s="131"/>
      <c r="K1144" s="131" t="str">
        <f>IFERROR(VLOOKUP($J1144,[5]LSIns!$B$5:$C$45,2,FALSE),"")</f>
        <v/>
      </c>
      <c r="L1144" s="133"/>
      <c r="M1144" s="131" t="str">
        <f>IFERROR(VLOOKUP($L1144,[6]Insumos!$C$2:$F$517,2,FALSE),"")</f>
        <v/>
      </c>
      <c r="N1144" s="142"/>
      <c r="O1144" s="139" t="str">
        <f>IFERROR(VLOOKUP($L1144,[6]Insumos!$C$2:$F$517,3,FALSE),"")</f>
        <v/>
      </c>
      <c r="P1144" s="138" t="e">
        <f>+Tabla1[[#This Row],[Precio Unitario]]*Tabla1[[#This Row],[Cantidad de Insumos]]</f>
        <v>#VALUE!</v>
      </c>
      <c r="Q1144" s="140" t="str">
        <f>IFERROR(VLOOKUP($L1144,[6]Insumos!$C$2:$F$517,4,FALSE),"")</f>
        <v/>
      </c>
      <c r="R1144" s="131"/>
    </row>
    <row r="1145" spans="2:18" x14ac:dyDescent="0.25">
      <c r="B1145" s="131" t="str">
        <f>IF(Tabla1[[#This Row],[Código_Actividad]]="","",CONCATENATE(Tabla1[[#This Row],[POA]],".",Tabla1[[#This Row],[SRS]],".",Tabla1[[#This Row],[AREA]],".",Tabla1[[#This Row],[TIPO]]))</f>
        <v/>
      </c>
      <c r="C1145" s="131" t="str">
        <f>IF(Tabla1[[#This Row],[Código_Actividad]]="","",'[1]Formulario PPGR1'!#REF!)</f>
        <v/>
      </c>
      <c r="D1145" s="131" t="str">
        <f>IF(Tabla1[[#This Row],[Código_Actividad]]="","",'[1]Formulario PPGR1'!#REF!)</f>
        <v/>
      </c>
      <c r="E1145" s="131" t="str">
        <f>IF(Tabla1[[#This Row],[Código_Actividad]]="","",'[1]Formulario PPGR1'!#REF!)</f>
        <v/>
      </c>
      <c r="F1145" s="131" t="str">
        <f>IF(Tabla1[[#This Row],[Código_Actividad]]="","",'[1]Formulario PPGR1'!#REF!)</f>
        <v/>
      </c>
      <c r="G1145" s="141"/>
      <c r="H1145" s="133" t="str">
        <f>IFERROR(VLOOKUP(Tabla1[[#This Row],[Código_Actividad]],'[1]Formulario PPGR2'!$H$8:$I$1048576,2,FALSE),"")</f>
        <v/>
      </c>
      <c r="I1145" s="134" t="str">
        <f>IFERROR(VLOOKUP(Tabla1[[#This Row],[Código_Actividad]],[1]!Tabla2[[Código]:[Total de Acciones ]],15,FALSE),"")</f>
        <v/>
      </c>
      <c r="J1145" s="131"/>
      <c r="K1145" s="131" t="str">
        <f>IFERROR(VLOOKUP($J1145,[5]LSIns!$B$5:$C$45,2,FALSE),"")</f>
        <v/>
      </c>
      <c r="L1145" s="133"/>
      <c r="M1145" s="131" t="str">
        <f>IFERROR(VLOOKUP($L1145,[6]Insumos!$C$2:$F$517,2,FALSE),"")</f>
        <v/>
      </c>
      <c r="N1145" s="142"/>
      <c r="O1145" s="139" t="str">
        <f>IFERROR(VLOOKUP($L1145,[6]Insumos!$C$2:$F$517,3,FALSE),"")</f>
        <v/>
      </c>
      <c r="P1145" s="138" t="e">
        <f>+Tabla1[[#This Row],[Precio Unitario]]*Tabla1[[#This Row],[Cantidad de Insumos]]</f>
        <v>#VALUE!</v>
      </c>
      <c r="Q1145" s="140" t="str">
        <f>IFERROR(VLOOKUP($L1145,[6]Insumos!$C$2:$F$517,4,FALSE),"")</f>
        <v/>
      </c>
      <c r="R1145" s="131"/>
    </row>
    <row r="1146" spans="2:18" x14ac:dyDescent="0.25">
      <c r="B1146" s="131" t="str">
        <f>IF(Tabla1[[#This Row],[Código_Actividad]]="","",CONCATENATE(Tabla1[[#This Row],[POA]],".",Tabla1[[#This Row],[SRS]],".",Tabla1[[#This Row],[AREA]],".",Tabla1[[#This Row],[TIPO]]))</f>
        <v/>
      </c>
      <c r="C1146" s="131" t="str">
        <f>IF(Tabla1[[#This Row],[Código_Actividad]]="","",'[1]Formulario PPGR1'!#REF!)</f>
        <v/>
      </c>
      <c r="D1146" s="131" t="str">
        <f>IF(Tabla1[[#This Row],[Código_Actividad]]="","",'[1]Formulario PPGR1'!#REF!)</f>
        <v/>
      </c>
      <c r="E1146" s="131" t="str">
        <f>IF(Tabla1[[#This Row],[Código_Actividad]]="","",'[1]Formulario PPGR1'!#REF!)</f>
        <v/>
      </c>
      <c r="F1146" s="131" t="str">
        <f>IF(Tabla1[[#This Row],[Código_Actividad]]="","",'[1]Formulario PPGR1'!#REF!)</f>
        <v/>
      </c>
      <c r="G1146" s="141"/>
      <c r="H1146" s="133" t="str">
        <f>IFERROR(VLOOKUP(Tabla1[[#This Row],[Código_Actividad]],'[1]Formulario PPGR2'!$H$8:$I$1048576,2,FALSE),"")</f>
        <v/>
      </c>
      <c r="I1146" s="134" t="str">
        <f>IFERROR(VLOOKUP(Tabla1[[#This Row],[Código_Actividad]],[1]!Tabla2[[Código]:[Total de Acciones ]],15,FALSE),"")</f>
        <v/>
      </c>
      <c r="J1146" s="131"/>
      <c r="K1146" s="131" t="str">
        <f>IFERROR(VLOOKUP($J1146,[5]LSIns!$B$5:$C$45,2,FALSE),"")</f>
        <v/>
      </c>
      <c r="L1146" s="133"/>
      <c r="M1146" s="131" t="str">
        <f>IFERROR(VLOOKUP($L1146,[6]Insumos!$C$2:$F$517,2,FALSE),"")</f>
        <v/>
      </c>
      <c r="N1146" s="142"/>
      <c r="O1146" s="139" t="str">
        <f>IFERROR(VLOOKUP($L1146,[6]Insumos!$C$2:$F$517,3,FALSE),"")</f>
        <v/>
      </c>
      <c r="P1146" s="138" t="e">
        <f>+Tabla1[[#This Row],[Precio Unitario]]*Tabla1[[#This Row],[Cantidad de Insumos]]</f>
        <v>#VALUE!</v>
      </c>
      <c r="Q1146" s="140" t="str">
        <f>IFERROR(VLOOKUP($L1146,[6]Insumos!$C$2:$F$517,4,FALSE),"")</f>
        <v/>
      </c>
      <c r="R1146" s="131"/>
    </row>
    <row r="1147" spans="2:18" x14ac:dyDescent="0.25">
      <c r="B1147" s="131" t="str">
        <f>IF(Tabla1[[#This Row],[Código_Actividad]]="","",CONCATENATE(Tabla1[[#This Row],[POA]],".",Tabla1[[#This Row],[SRS]],".",Tabla1[[#This Row],[AREA]],".",Tabla1[[#This Row],[TIPO]]))</f>
        <v/>
      </c>
      <c r="C1147" s="131" t="str">
        <f>IF(Tabla1[[#This Row],[Código_Actividad]]="","",'[1]Formulario PPGR1'!#REF!)</f>
        <v/>
      </c>
      <c r="D1147" s="131" t="str">
        <f>IF(Tabla1[[#This Row],[Código_Actividad]]="","",'[1]Formulario PPGR1'!#REF!)</f>
        <v/>
      </c>
      <c r="E1147" s="131" t="str">
        <f>IF(Tabla1[[#This Row],[Código_Actividad]]="","",'[1]Formulario PPGR1'!#REF!)</f>
        <v/>
      </c>
      <c r="F1147" s="131" t="str">
        <f>IF(Tabla1[[#This Row],[Código_Actividad]]="","",'[1]Formulario PPGR1'!#REF!)</f>
        <v/>
      </c>
      <c r="G1147" s="141"/>
      <c r="H1147" s="133" t="str">
        <f>IFERROR(VLOOKUP(Tabla1[[#This Row],[Código_Actividad]],'[1]Formulario PPGR2'!$H$8:$I$1048576,2,FALSE),"")</f>
        <v/>
      </c>
      <c r="I1147" s="134" t="str">
        <f>IFERROR(VLOOKUP(Tabla1[[#This Row],[Código_Actividad]],[1]!Tabla2[[Código]:[Total de Acciones ]],15,FALSE),"")</f>
        <v/>
      </c>
      <c r="J1147" s="131"/>
      <c r="K1147" s="131" t="str">
        <f>IFERROR(VLOOKUP($J1147,[5]LSIns!$B$5:$C$45,2,FALSE),"")</f>
        <v/>
      </c>
      <c r="L1147" s="133"/>
      <c r="M1147" s="131" t="str">
        <f>IFERROR(VLOOKUP($L1147,[6]Insumos!$C$2:$F$517,2,FALSE),"")</f>
        <v/>
      </c>
      <c r="N1147" s="142"/>
      <c r="O1147" s="139" t="str">
        <f>IFERROR(VLOOKUP($L1147,[6]Insumos!$C$2:$F$517,3,FALSE),"")</f>
        <v/>
      </c>
      <c r="P1147" s="138" t="e">
        <f>+Tabla1[[#This Row],[Precio Unitario]]*Tabla1[[#This Row],[Cantidad de Insumos]]</f>
        <v>#VALUE!</v>
      </c>
      <c r="Q1147" s="140" t="str">
        <f>IFERROR(VLOOKUP($L1147,[6]Insumos!$C$2:$F$517,4,FALSE),"")</f>
        <v/>
      </c>
      <c r="R1147" s="131"/>
    </row>
    <row r="1148" spans="2:18" x14ac:dyDescent="0.25">
      <c r="B1148" s="131" t="str">
        <f>IF(Tabla1[[#This Row],[Código_Actividad]]="","",CONCATENATE(Tabla1[[#This Row],[POA]],".",Tabla1[[#This Row],[SRS]],".",Tabla1[[#This Row],[AREA]],".",Tabla1[[#This Row],[TIPO]]))</f>
        <v/>
      </c>
      <c r="C1148" s="131" t="str">
        <f>IF(Tabla1[[#This Row],[Código_Actividad]]="","",'[1]Formulario PPGR1'!#REF!)</f>
        <v/>
      </c>
      <c r="D1148" s="131" t="str">
        <f>IF(Tabla1[[#This Row],[Código_Actividad]]="","",'[1]Formulario PPGR1'!#REF!)</f>
        <v/>
      </c>
      <c r="E1148" s="131" t="str">
        <f>IF(Tabla1[[#This Row],[Código_Actividad]]="","",'[1]Formulario PPGR1'!#REF!)</f>
        <v/>
      </c>
      <c r="F1148" s="131" t="str">
        <f>IF(Tabla1[[#This Row],[Código_Actividad]]="","",'[1]Formulario PPGR1'!#REF!)</f>
        <v/>
      </c>
      <c r="G1148" s="141"/>
      <c r="H1148" s="133" t="str">
        <f>IFERROR(VLOOKUP(Tabla1[[#This Row],[Código_Actividad]],'[1]Formulario PPGR2'!$H$8:$I$1048576,2,FALSE),"")</f>
        <v/>
      </c>
      <c r="I1148" s="134" t="str">
        <f>IFERROR(VLOOKUP(Tabla1[[#This Row],[Código_Actividad]],[1]!Tabla2[[Código]:[Total de Acciones ]],15,FALSE),"")</f>
        <v/>
      </c>
      <c r="J1148" s="131"/>
      <c r="K1148" s="131" t="str">
        <f>IFERROR(VLOOKUP($J1148,[5]LSIns!$B$5:$C$45,2,FALSE),"")</f>
        <v/>
      </c>
      <c r="L1148" s="133"/>
      <c r="M1148" s="131" t="str">
        <f>IFERROR(VLOOKUP($L1148,[6]Insumos!$C$2:$F$517,2,FALSE),"")</f>
        <v/>
      </c>
      <c r="N1148" s="142"/>
      <c r="O1148" s="139" t="str">
        <f>IFERROR(VLOOKUP($L1148,[6]Insumos!$C$2:$F$517,3,FALSE),"")</f>
        <v/>
      </c>
      <c r="P1148" s="138" t="e">
        <f>+Tabla1[[#This Row],[Precio Unitario]]*Tabla1[[#This Row],[Cantidad de Insumos]]</f>
        <v>#VALUE!</v>
      </c>
      <c r="Q1148" s="140" t="str">
        <f>IFERROR(VLOOKUP($L1148,[6]Insumos!$C$2:$F$517,4,FALSE),"")</f>
        <v/>
      </c>
      <c r="R1148" s="131"/>
    </row>
    <row r="1149" spans="2:18" x14ac:dyDescent="0.25">
      <c r="B1149" s="131" t="str">
        <f>IF(Tabla1[[#This Row],[Código_Actividad]]="","",CONCATENATE(Tabla1[[#This Row],[POA]],".",Tabla1[[#This Row],[SRS]],".",Tabla1[[#This Row],[AREA]],".",Tabla1[[#This Row],[TIPO]]))</f>
        <v/>
      </c>
      <c r="C1149" s="131" t="str">
        <f>IF(Tabla1[[#This Row],[Código_Actividad]]="","",'[1]Formulario PPGR1'!#REF!)</f>
        <v/>
      </c>
      <c r="D1149" s="131" t="str">
        <f>IF(Tabla1[[#This Row],[Código_Actividad]]="","",'[1]Formulario PPGR1'!#REF!)</f>
        <v/>
      </c>
      <c r="E1149" s="131" t="str">
        <f>IF(Tabla1[[#This Row],[Código_Actividad]]="","",'[1]Formulario PPGR1'!#REF!)</f>
        <v/>
      </c>
      <c r="F1149" s="131" t="str">
        <f>IF(Tabla1[[#This Row],[Código_Actividad]]="","",'[1]Formulario PPGR1'!#REF!)</f>
        <v/>
      </c>
      <c r="G1149" s="141"/>
      <c r="H1149" s="133" t="str">
        <f>IFERROR(VLOOKUP(Tabla1[[#This Row],[Código_Actividad]],'[1]Formulario PPGR2'!$H$8:$I$1048576,2,FALSE),"")</f>
        <v/>
      </c>
      <c r="I1149" s="134" t="str">
        <f>IFERROR(VLOOKUP(Tabla1[[#This Row],[Código_Actividad]],[1]!Tabla2[[Código]:[Total de Acciones ]],15,FALSE),"")</f>
        <v/>
      </c>
      <c r="J1149" s="131"/>
      <c r="K1149" s="131" t="str">
        <f>IFERROR(VLOOKUP($J1149,[5]LSIns!$B$5:$C$45,2,FALSE),"")</f>
        <v/>
      </c>
      <c r="L1149" s="133"/>
      <c r="M1149" s="131" t="str">
        <f>IFERROR(VLOOKUP($L1149,[6]Insumos!$C$2:$F$517,2,FALSE),"")</f>
        <v/>
      </c>
      <c r="N1149" s="142"/>
      <c r="O1149" s="139" t="str">
        <f>IFERROR(VLOOKUP($L1149,[6]Insumos!$C$2:$F$517,3,FALSE),"")</f>
        <v/>
      </c>
      <c r="P1149" s="138" t="e">
        <f>+Tabla1[[#This Row],[Precio Unitario]]*Tabla1[[#This Row],[Cantidad de Insumos]]</f>
        <v>#VALUE!</v>
      </c>
      <c r="Q1149" s="140" t="str">
        <f>IFERROR(VLOOKUP($L1149,[6]Insumos!$C$2:$F$517,4,FALSE),"")</f>
        <v/>
      </c>
      <c r="R1149" s="131"/>
    </row>
    <row r="1150" spans="2:18" x14ac:dyDescent="0.25">
      <c r="B1150" s="131" t="str">
        <f>IF(Tabla1[[#This Row],[Código_Actividad]]="","",CONCATENATE(Tabla1[[#This Row],[POA]],".",Tabla1[[#This Row],[SRS]],".",Tabla1[[#This Row],[AREA]],".",Tabla1[[#This Row],[TIPO]]))</f>
        <v/>
      </c>
      <c r="C1150" s="131" t="str">
        <f>IF(Tabla1[[#This Row],[Código_Actividad]]="","",'[1]Formulario PPGR1'!#REF!)</f>
        <v/>
      </c>
      <c r="D1150" s="131" t="str">
        <f>IF(Tabla1[[#This Row],[Código_Actividad]]="","",'[1]Formulario PPGR1'!#REF!)</f>
        <v/>
      </c>
      <c r="E1150" s="131" t="str">
        <f>IF(Tabla1[[#This Row],[Código_Actividad]]="","",'[1]Formulario PPGR1'!#REF!)</f>
        <v/>
      </c>
      <c r="F1150" s="131" t="str">
        <f>IF(Tabla1[[#This Row],[Código_Actividad]]="","",'[1]Formulario PPGR1'!#REF!)</f>
        <v/>
      </c>
      <c r="G1150" s="141"/>
      <c r="H1150" s="133" t="str">
        <f>IFERROR(VLOOKUP(Tabla1[[#This Row],[Código_Actividad]],'[1]Formulario PPGR2'!$H$8:$I$1048576,2,FALSE),"")</f>
        <v/>
      </c>
      <c r="I1150" s="134" t="str">
        <f>IFERROR(VLOOKUP(Tabla1[[#This Row],[Código_Actividad]],[1]!Tabla2[[Código]:[Total de Acciones ]],15,FALSE),"")</f>
        <v/>
      </c>
      <c r="J1150" s="131"/>
      <c r="K1150" s="131" t="str">
        <f>IFERROR(VLOOKUP($J1150,[5]LSIns!$B$5:$C$45,2,FALSE),"")</f>
        <v/>
      </c>
      <c r="L1150" s="133"/>
      <c r="M1150" s="131" t="str">
        <f>IFERROR(VLOOKUP($L1150,[6]Insumos!$C$2:$F$517,2,FALSE),"")</f>
        <v/>
      </c>
      <c r="N1150" s="142"/>
      <c r="O1150" s="139" t="str">
        <f>IFERROR(VLOOKUP($L1150,[6]Insumos!$C$2:$F$517,3,FALSE),"")</f>
        <v/>
      </c>
      <c r="P1150" s="138" t="e">
        <f>+Tabla1[[#This Row],[Precio Unitario]]*Tabla1[[#This Row],[Cantidad de Insumos]]</f>
        <v>#VALUE!</v>
      </c>
      <c r="Q1150" s="140" t="str">
        <f>IFERROR(VLOOKUP($L1150,[6]Insumos!$C$2:$F$517,4,FALSE),"")</f>
        <v/>
      </c>
      <c r="R1150" s="131"/>
    </row>
    <row r="1151" spans="2:18" x14ac:dyDescent="0.25">
      <c r="B1151" s="131" t="str">
        <f>IF(Tabla1[[#This Row],[Código_Actividad]]="","",CONCATENATE(Tabla1[[#This Row],[POA]],".",Tabla1[[#This Row],[SRS]],".",Tabla1[[#This Row],[AREA]],".",Tabla1[[#This Row],[TIPO]]))</f>
        <v/>
      </c>
      <c r="C1151" s="131" t="str">
        <f>IF(Tabla1[[#This Row],[Código_Actividad]]="","",'[1]Formulario PPGR1'!#REF!)</f>
        <v/>
      </c>
      <c r="D1151" s="131" t="str">
        <f>IF(Tabla1[[#This Row],[Código_Actividad]]="","",'[1]Formulario PPGR1'!#REF!)</f>
        <v/>
      </c>
      <c r="E1151" s="131" t="str">
        <f>IF(Tabla1[[#This Row],[Código_Actividad]]="","",'[1]Formulario PPGR1'!#REF!)</f>
        <v/>
      </c>
      <c r="F1151" s="131" t="str">
        <f>IF(Tabla1[[#This Row],[Código_Actividad]]="","",'[1]Formulario PPGR1'!#REF!)</f>
        <v/>
      </c>
      <c r="G1151" s="141"/>
      <c r="H1151" s="133" t="str">
        <f>IFERROR(VLOOKUP(Tabla1[[#This Row],[Código_Actividad]],'[1]Formulario PPGR2'!$H$8:$I$1048576,2,FALSE),"")</f>
        <v/>
      </c>
      <c r="I1151" s="134" t="str">
        <f>IFERROR(VLOOKUP(Tabla1[[#This Row],[Código_Actividad]],[1]!Tabla2[[Código]:[Total de Acciones ]],15,FALSE),"")</f>
        <v/>
      </c>
      <c r="J1151" s="131"/>
      <c r="K1151" s="131" t="str">
        <f>IFERROR(VLOOKUP($J1151,[5]LSIns!$B$5:$C$45,2,FALSE),"")</f>
        <v/>
      </c>
      <c r="L1151" s="133"/>
      <c r="M1151" s="131" t="str">
        <f>IFERROR(VLOOKUP($L1151,[6]Insumos!$C$2:$F$517,2,FALSE),"")</f>
        <v/>
      </c>
      <c r="N1151" s="142"/>
      <c r="O1151" s="139" t="str">
        <f>IFERROR(VLOOKUP($L1151,[6]Insumos!$C$2:$F$517,3,FALSE),"")</f>
        <v/>
      </c>
      <c r="P1151" s="138" t="e">
        <f>+Tabla1[[#This Row],[Precio Unitario]]*Tabla1[[#This Row],[Cantidad de Insumos]]</f>
        <v>#VALUE!</v>
      </c>
      <c r="Q1151" s="140" t="str">
        <f>IFERROR(VLOOKUP($L1151,[6]Insumos!$C$2:$F$517,4,FALSE),"")</f>
        <v/>
      </c>
      <c r="R1151" s="131"/>
    </row>
    <row r="1152" spans="2:18" x14ac:dyDescent="0.25">
      <c r="B1152" s="131" t="str">
        <f>IF(Tabla1[[#This Row],[Código_Actividad]]="","",CONCATENATE(Tabla1[[#This Row],[POA]],".",Tabla1[[#This Row],[SRS]],".",Tabla1[[#This Row],[AREA]],".",Tabla1[[#This Row],[TIPO]]))</f>
        <v/>
      </c>
      <c r="C1152" s="131" t="str">
        <f>IF(Tabla1[[#This Row],[Código_Actividad]]="","",'[1]Formulario PPGR1'!#REF!)</f>
        <v/>
      </c>
      <c r="D1152" s="131" t="str">
        <f>IF(Tabla1[[#This Row],[Código_Actividad]]="","",'[1]Formulario PPGR1'!#REF!)</f>
        <v/>
      </c>
      <c r="E1152" s="131" t="str">
        <f>IF(Tabla1[[#This Row],[Código_Actividad]]="","",'[1]Formulario PPGR1'!#REF!)</f>
        <v/>
      </c>
      <c r="F1152" s="131" t="str">
        <f>IF(Tabla1[[#This Row],[Código_Actividad]]="","",'[1]Formulario PPGR1'!#REF!)</f>
        <v/>
      </c>
      <c r="G1152" s="141"/>
      <c r="H1152" s="133" t="str">
        <f>IFERROR(VLOOKUP(Tabla1[[#This Row],[Código_Actividad]],'[1]Formulario PPGR2'!$H$8:$I$1048576,2,FALSE),"")</f>
        <v/>
      </c>
      <c r="I1152" s="134" t="str">
        <f>IFERROR(VLOOKUP(Tabla1[[#This Row],[Código_Actividad]],[1]!Tabla2[[Código]:[Total de Acciones ]],15,FALSE),"")</f>
        <v/>
      </c>
      <c r="J1152" s="131"/>
      <c r="K1152" s="131" t="str">
        <f>IFERROR(VLOOKUP($J1152,[5]LSIns!$B$5:$C$45,2,FALSE),"")</f>
        <v/>
      </c>
      <c r="L1152" s="133"/>
      <c r="M1152" s="131" t="str">
        <f>IFERROR(VLOOKUP($L1152,[6]Insumos!$C$2:$F$517,2,FALSE),"")</f>
        <v/>
      </c>
      <c r="N1152" s="142"/>
      <c r="O1152" s="139" t="str">
        <f>IFERROR(VLOOKUP($L1152,[6]Insumos!$C$2:$F$517,3,FALSE),"")</f>
        <v/>
      </c>
      <c r="P1152" s="138" t="e">
        <f>+Tabla1[[#This Row],[Precio Unitario]]*Tabla1[[#This Row],[Cantidad de Insumos]]</f>
        <v>#VALUE!</v>
      </c>
      <c r="Q1152" s="140" t="str">
        <f>IFERROR(VLOOKUP($L1152,[6]Insumos!$C$2:$F$517,4,FALSE),"")</f>
        <v/>
      </c>
      <c r="R1152" s="131"/>
    </row>
    <row r="1153" spans="2:18" x14ac:dyDescent="0.25">
      <c r="B1153" s="131" t="str">
        <f>IF(Tabla1[[#This Row],[Código_Actividad]]="","",CONCATENATE(Tabla1[[#This Row],[POA]],".",Tabla1[[#This Row],[SRS]],".",Tabla1[[#This Row],[AREA]],".",Tabla1[[#This Row],[TIPO]]))</f>
        <v/>
      </c>
      <c r="C1153" s="131" t="str">
        <f>IF(Tabla1[[#This Row],[Código_Actividad]]="","",'[1]Formulario PPGR1'!#REF!)</f>
        <v/>
      </c>
      <c r="D1153" s="131" t="str">
        <f>IF(Tabla1[[#This Row],[Código_Actividad]]="","",'[1]Formulario PPGR1'!#REF!)</f>
        <v/>
      </c>
      <c r="E1153" s="131" t="str">
        <f>IF(Tabla1[[#This Row],[Código_Actividad]]="","",'[1]Formulario PPGR1'!#REF!)</f>
        <v/>
      </c>
      <c r="F1153" s="131" t="str">
        <f>IF(Tabla1[[#This Row],[Código_Actividad]]="","",'[1]Formulario PPGR1'!#REF!)</f>
        <v/>
      </c>
      <c r="G1153" s="141"/>
      <c r="H1153" s="133" t="str">
        <f>IFERROR(VLOOKUP(Tabla1[[#This Row],[Código_Actividad]],'[1]Formulario PPGR2'!$H$8:$I$1048576,2,FALSE),"")</f>
        <v/>
      </c>
      <c r="I1153" s="134" t="str">
        <f>IFERROR(VLOOKUP(Tabla1[[#This Row],[Código_Actividad]],[1]!Tabla2[[Código]:[Total de Acciones ]],15,FALSE),"")</f>
        <v/>
      </c>
      <c r="J1153" s="131"/>
      <c r="K1153" s="131" t="str">
        <f>IFERROR(VLOOKUP($J1153,[5]LSIns!$B$5:$C$45,2,FALSE),"")</f>
        <v/>
      </c>
      <c r="L1153" s="133"/>
      <c r="M1153" s="131" t="str">
        <f>IFERROR(VLOOKUP($L1153,[6]Insumos!$C$2:$F$517,2,FALSE),"")</f>
        <v/>
      </c>
      <c r="N1153" s="142"/>
      <c r="O1153" s="139" t="str">
        <f>IFERROR(VLOOKUP($L1153,[6]Insumos!$C$2:$F$517,3,FALSE),"")</f>
        <v/>
      </c>
      <c r="P1153" s="138" t="e">
        <f>+Tabla1[[#This Row],[Precio Unitario]]*Tabla1[[#This Row],[Cantidad de Insumos]]</f>
        <v>#VALUE!</v>
      </c>
      <c r="Q1153" s="140" t="str">
        <f>IFERROR(VLOOKUP($L1153,[6]Insumos!$C$2:$F$517,4,FALSE),"")</f>
        <v/>
      </c>
      <c r="R1153" s="131"/>
    </row>
    <row r="1154" spans="2:18" x14ac:dyDescent="0.25">
      <c r="B1154" s="131" t="str">
        <f>IF(Tabla1[[#This Row],[Código_Actividad]]="","",CONCATENATE(Tabla1[[#This Row],[POA]],".",Tabla1[[#This Row],[SRS]],".",Tabla1[[#This Row],[AREA]],".",Tabla1[[#This Row],[TIPO]]))</f>
        <v/>
      </c>
      <c r="C1154" s="131" t="str">
        <f>IF(Tabla1[[#This Row],[Código_Actividad]]="","",'[1]Formulario PPGR1'!#REF!)</f>
        <v/>
      </c>
      <c r="D1154" s="131" t="str">
        <f>IF(Tabla1[[#This Row],[Código_Actividad]]="","",'[1]Formulario PPGR1'!#REF!)</f>
        <v/>
      </c>
      <c r="E1154" s="131" t="str">
        <f>IF(Tabla1[[#This Row],[Código_Actividad]]="","",'[1]Formulario PPGR1'!#REF!)</f>
        <v/>
      </c>
      <c r="F1154" s="131" t="str">
        <f>IF(Tabla1[[#This Row],[Código_Actividad]]="","",'[1]Formulario PPGR1'!#REF!)</f>
        <v/>
      </c>
      <c r="G1154" s="141"/>
      <c r="H1154" s="133" t="str">
        <f>IFERROR(VLOOKUP(Tabla1[[#This Row],[Código_Actividad]],'[1]Formulario PPGR2'!$H$8:$I$1048576,2,FALSE),"")</f>
        <v/>
      </c>
      <c r="I1154" s="134" t="str">
        <f>IFERROR(VLOOKUP(Tabla1[[#This Row],[Código_Actividad]],[1]!Tabla2[[Código]:[Total de Acciones ]],15,FALSE),"")</f>
        <v/>
      </c>
      <c r="J1154" s="131"/>
      <c r="K1154" s="131" t="str">
        <f>IFERROR(VLOOKUP($J1154,[5]LSIns!$B$5:$C$45,2,FALSE),"")</f>
        <v/>
      </c>
      <c r="L1154" s="133"/>
      <c r="M1154" s="131" t="str">
        <f>IFERROR(VLOOKUP($L1154,[6]Insumos!$C$2:$F$517,2,FALSE),"")</f>
        <v/>
      </c>
      <c r="N1154" s="142"/>
      <c r="O1154" s="139" t="str">
        <f>IFERROR(VLOOKUP($L1154,[6]Insumos!$C$2:$F$517,3,FALSE),"")</f>
        <v/>
      </c>
      <c r="P1154" s="138" t="e">
        <f>+Tabla1[[#This Row],[Precio Unitario]]*Tabla1[[#This Row],[Cantidad de Insumos]]</f>
        <v>#VALUE!</v>
      </c>
      <c r="Q1154" s="140" t="str">
        <f>IFERROR(VLOOKUP($L1154,[6]Insumos!$C$2:$F$517,4,FALSE),"")</f>
        <v/>
      </c>
      <c r="R1154" s="131"/>
    </row>
    <row r="1155" spans="2:18" x14ac:dyDescent="0.25">
      <c r="B1155" s="131" t="str">
        <f>IF(Tabla1[[#This Row],[Código_Actividad]]="","",CONCATENATE(Tabla1[[#This Row],[POA]],".",Tabla1[[#This Row],[SRS]],".",Tabla1[[#This Row],[AREA]],".",Tabla1[[#This Row],[TIPO]]))</f>
        <v/>
      </c>
      <c r="C1155" s="131" t="str">
        <f>IF(Tabla1[[#This Row],[Código_Actividad]]="","",'[1]Formulario PPGR1'!#REF!)</f>
        <v/>
      </c>
      <c r="D1155" s="131" t="str">
        <f>IF(Tabla1[[#This Row],[Código_Actividad]]="","",'[1]Formulario PPGR1'!#REF!)</f>
        <v/>
      </c>
      <c r="E1155" s="131" t="str">
        <f>IF(Tabla1[[#This Row],[Código_Actividad]]="","",'[1]Formulario PPGR1'!#REF!)</f>
        <v/>
      </c>
      <c r="F1155" s="131" t="str">
        <f>IF(Tabla1[[#This Row],[Código_Actividad]]="","",'[1]Formulario PPGR1'!#REF!)</f>
        <v/>
      </c>
      <c r="G1155" s="141"/>
      <c r="H1155" s="133" t="str">
        <f>IFERROR(VLOOKUP(Tabla1[[#This Row],[Código_Actividad]],'[1]Formulario PPGR2'!$H$8:$I$1048576,2,FALSE),"")</f>
        <v/>
      </c>
      <c r="I1155" s="134" t="str">
        <f>IFERROR(VLOOKUP(Tabla1[[#This Row],[Código_Actividad]],[1]!Tabla2[[Código]:[Total de Acciones ]],15,FALSE),"")</f>
        <v/>
      </c>
      <c r="J1155" s="131"/>
      <c r="K1155" s="131" t="str">
        <f>IFERROR(VLOOKUP($J1155,[5]LSIns!$B$5:$C$45,2,FALSE),"")</f>
        <v/>
      </c>
      <c r="L1155" s="133"/>
      <c r="M1155" s="131" t="str">
        <f>IFERROR(VLOOKUP($L1155,[6]Insumos!$C$2:$F$517,2,FALSE),"")</f>
        <v/>
      </c>
      <c r="N1155" s="142"/>
      <c r="O1155" s="139" t="str">
        <f>IFERROR(VLOOKUP($L1155,[6]Insumos!$C$2:$F$517,3,FALSE),"")</f>
        <v/>
      </c>
      <c r="P1155" s="138" t="e">
        <f>+Tabla1[[#This Row],[Precio Unitario]]*Tabla1[[#This Row],[Cantidad de Insumos]]</f>
        <v>#VALUE!</v>
      </c>
      <c r="Q1155" s="140" t="str">
        <f>IFERROR(VLOOKUP($L1155,[6]Insumos!$C$2:$F$517,4,FALSE),"")</f>
        <v/>
      </c>
      <c r="R1155" s="131"/>
    </row>
    <row r="1156" spans="2:18" x14ac:dyDescent="0.25">
      <c r="B1156" s="131" t="str">
        <f>IF(Tabla1[[#This Row],[Código_Actividad]]="","",CONCATENATE(Tabla1[[#This Row],[POA]],".",Tabla1[[#This Row],[SRS]],".",Tabla1[[#This Row],[AREA]],".",Tabla1[[#This Row],[TIPO]]))</f>
        <v/>
      </c>
      <c r="C1156" s="131" t="str">
        <f>IF(Tabla1[[#This Row],[Código_Actividad]]="","",'[1]Formulario PPGR1'!#REF!)</f>
        <v/>
      </c>
      <c r="D1156" s="131" t="str">
        <f>IF(Tabla1[[#This Row],[Código_Actividad]]="","",'[1]Formulario PPGR1'!#REF!)</f>
        <v/>
      </c>
      <c r="E1156" s="131" t="str">
        <f>IF(Tabla1[[#This Row],[Código_Actividad]]="","",'[1]Formulario PPGR1'!#REF!)</f>
        <v/>
      </c>
      <c r="F1156" s="131" t="str">
        <f>IF(Tabla1[[#This Row],[Código_Actividad]]="","",'[1]Formulario PPGR1'!#REF!)</f>
        <v/>
      </c>
      <c r="G1156" s="141"/>
      <c r="H1156" s="133" t="str">
        <f>IFERROR(VLOOKUP(Tabla1[[#This Row],[Código_Actividad]],'[1]Formulario PPGR2'!$H$8:$I$1048576,2,FALSE),"")</f>
        <v/>
      </c>
      <c r="I1156" s="134" t="str">
        <f>IFERROR(VLOOKUP(Tabla1[[#This Row],[Código_Actividad]],[1]!Tabla2[[Código]:[Total de Acciones ]],15,FALSE),"")</f>
        <v/>
      </c>
      <c r="J1156" s="131"/>
      <c r="K1156" s="131" t="str">
        <f>IFERROR(VLOOKUP($J1156,[5]LSIns!$B$5:$C$45,2,FALSE),"")</f>
        <v/>
      </c>
      <c r="L1156" s="133"/>
      <c r="M1156" s="131" t="str">
        <f>IFERROR(VLOOKUP($L1156,[6]Insumos!$C$2:$F$517,2,FALSE),"")</f>
        <v/>
      </c>
      <c r="N1156" s="142"/>
      <c r="O1156" s="139" t="str">
        <f>IFERROR(VLOOKUP($L1156,[6]Insumos!$C$2:$F$517,3,FALSE),"")</f>
        <v/>
      </c>
      <c r="P1156" s="138" t="e">
        <f>+Tabla1[[#This Row],[Precio Unitario]]*Tabla1[[#This Row],[Cantidad de Insumos]]</f>
        <v>#VALUE!</v>
      </c>
      <c r="Q1156" s="140" t="str">
        <f>IFERROR(VLOOKUP($L1156,[6]Insumos!$C$2:$F$517,4,FALSE),"")</f>
        <v/>
      </c>
      <c r="R1156" s="131"/>
    </row>
    <row r="1157" spans="2:18" x14ac:dyDescent="0.25">
      <c r="B1157" s="131" t="str">
        <f>IF(Tabla1[[#This Row],[Código_Actividad]]="","",CONCATENATE(Tabla1[[#This Row],[POA]],".",Tabla1[[#This Row],[SRS]],".",Tabla1[[#This Row],[AREA]],".",Tabla1[[#This Row],[TIPO]]))</f>
        <v/>
      </c>
      <c r="C1157" s="131" t="str">
        <f>IF(Tabla1[[#This Row],[Código_Actividad]]="","",'[1]Formulario PPGR1'!#REF!)</f>
        <v/>
      </c>
      <c r="D1157" s="131" t="str">
        <f>IF(Tabla1[[#This Row],[Código_Actividad]]="","",'[1]Formulario PPGR1'!#REF!)</f>
        <v/>
      </c>
      <c r="E1157" s="131" t="str">
        <f>IF(Tabla1[[#This Row],[Código_Actividad]]="","",'[1]Formulario PPGR1'!#REF!)</f>
        <v/>
      </c>
      <c r="F1157" s="131" t="str">
        <f>IF(Tabla1[[#This Row],[Código_Actividad]]="","",'[1]Formulario PPGR1'!#REF!)</f>
        <v/>
      </c>
      <c r="G1157" s="141"/>
      <c r="H1157" s="133" t="str">
        <f>IFERROR(VLOOKUP(Tabla1[[#This Row],[Código_Actividad]],'[1]Formulario PPGR2'!$H$8:$I$1048576,2,FALSE),"")</f>
        <v/>
      </c>
      <c r="I1157" s="134" t="str">
        <f>IFERROR(VLOOKUP(Tabla1[[#This Row],[Código_Actividad]],[1]!Tabla2[[Código]:[Total de Acciones ]],15,FALSE),"")</f>
        <v/>
      </c>
      <c r="J1157" s="131"/>
      <c r="K1157" s="131" t="str">
        <f>IFERROR(VLOOKUP($J1157,[5]LSIns!$B$5:$C$45,2,FALSE),"")</f>
        <v/>
      </c>
      <c r="L1157" s="133"/>
      <c r="M1157" s="131" t="str">
        <f>IFERROR(VLOOKUP($L1157,[6]Insumos!$C$2:$F$517,2,FALSE),"")</f>
        <v/>
      </c>
      <c r="N1157" s="142"/>
      <c r="O1157" s="139" t="str">
        <f>IFERROR(VLOOKUP($L1157,[6]Insumos!$C$2:$F$517,3,FALSE),"")</f>
        <v/>
      </c>
      <c r="P1157" s="138" t="e">
        <f>+Tabla1[[#This Row],[Precio Unitario]]*Tabla1[[#This Row],[Cantidad de Insumos]]</f>
        <v>#VALUE!</v>
      </c>
      <c r="Q1157" s="140" t="str">
        <f>IFERROR(VLOOKUP($L1157,[6]Insumos!$C$2:$F$517,4,FALSE),"")</f>
        <v/>
      </c>
      <c r="R1157" s="131"/>
    </row>
    <row r="1158" spans="2:18" x14ac:dyDescent="0.25">
      <c r="B1158" s="131" t="str">
        <f>IF(Tabla1[[#This Row],[Código_Actividad]]="","",CONCATENATE(Tabla1[[#This Row],[POA]],".",Tabla1[[#This Row],[SRS]],".",Tabla1[[#This Row],[AREA]],".",Tabla1[[#This Row],[TIPO]]))</f>
        <v/>
      </c>
      <c r="C1158" s="131" t="str">
        <f>IF(Tabla1[[#This Row],[Código_Actividad]]="","",'[1]Formulario PPGR1'!#REF!)</f>
        <v/>
      </c>
      <c r="D1158" s="131" t="str">
        <f>IF(Tabla1[[#This Row],[Código_Actividad]]="","",'[1]Formulario PPGR1'!#REF!)</f>
        <v/>
      </c>
      <c r="E1158" s="131" t="str">
        <f>IF(Tabla1[[#This Row],[Código_Actividad]]="","",'[1]Formulario PPGR1'!#REF!)</f>
        <v/>
      </c>
      <c r="F1158" s="131" t="str">
        <f>IF(Tabla1[[#This Row],[Código_Actividad]]="","",'[1]Formulario PPGR1'!#REF!)</f>
        <v/>
      </c>
      <c r="G1158" s="141"/>
      <c r="H1158" s="133" t="str">
        <f>IFERROR(VLOOKUP(Tabla1[[#This Row],[Código_Actividad]],'[1]Formulario PPGR2'!$H$8:$I$1048576,2,FALSE),"")</f>
        <v/>
      </c>
      <c r="I1158" s="134" t="str">
        <f>IFERROR(VLOOKUP(Tabla1[[#This Row],[Código_Actividad]],[1]!Tabla2[[Código]:[Total de Acciones ]],15,FALSE),"")</f>
        <v/>
      </c>
      <c r="J1158" s="131"/>
      <c r="K1158" s="131" t="str">
        <f>IFERROR(VLOOKUP($J1158,[5]LSIns!$B$5:$C$45,2,FALSE),"")</f>
        <v/>
      </c>
      <c r="L1158" s="133"/>
      <c r="M1158" s="131" t="str">
        <f>IFERROR(VLOOKUP($L1158,[6]Insumos!$C$2:$F$517,2,FALSE),"")</f>
        <v/>
      </c>
      <c r="N1158" s="142"/>
      <c r="O1158" s="139" t="str">
        <f>IFERROR(VLOOKUP($L1158,[6]Insumos!$C$2:$F$517,3,FALSE),"")</f>
        <v/>
      </c>
      <c r="P1158" s="138" t="e">
        <f>+Tabla1[[#This Row],[Precio Unitario]]*Tabla1[[#This Row],[Cantidad de Insumos]]</f>
        <v>#VALUE!</v>
      </c>
      <c r="Q1158" s="140" t="str">
        <f>IFERROR(VLOOKUP($L1158,[6]Insumos!$C$2:$F$517,4,FALSE),"")</f>
        <v/>
      </c>
      <c r="R1158" s="131"/>
    </row>
    <row r="1159" spans="2:18" x14ac:dyDescent="0.25">
      <c r="B1159" s="131" t="str">
        <f>IF(Tabla1[[#This Row],[Código_Actividad]]="","",CONCATENATE(Tabla1[[#This Row],[POA]],".",Tabla1[[#This Row],[SRS]],".",Tabla1[[#This Row],[AREA]],".",Tabla1[[#This Row],[TIPO]]))</f>
        <v/>
      </c>
      <c r="C1159" s="131" t="str">
        <f>IF(Tabla1[[#This Row],[Código_Actividad]]="","",'[1]Formulario PPGR1'!#REF!)</f>
        <v/>
      </c>
      <c r="D1159" s="131" t="str">
        <f>IF(Tabla1[[#This Row],[Código_Actividad]]="","",'[1]Formulario PPGR1'!#REF!)</f>
        <v/>
      </c>
      <c r="E1159" s="131" t="str">
        <f>IF(Tabla1[[#This Row],[Código_Actividad]]="","",'[1]Formulario PPGR1'!#REF!)</f>
        <v/>
      </c>
      <c r="F1159" s="131" t="str">
        <f>IF(Tabla1[[#This Row],[Código_Actividad]]="","",'[1]Formulario PPGR1'!#REF!)</f>
        <v/>
      </c>
      <c r="G1159" s="141"/>
      <c r="H1159" s="133" t="str">
        <f>IFERROR(VLOOKUP(Tabla1[[#This Row],[Código_Actividad]],'[1]Formulario PPGR2'!$H$8:$I$1048576,2,FALSE),"")</f>
        <v/>
      </c>
      <c r="I1159" s="134" t="str">
        <f>IFERROR(VLOOKUP(Tabla1[[#This Row],[Código_Actividad]],[1]!Tabla2[[Código]:[Total de Acciones ]],15,FALSE),"")</f>
        <v/>
      </c>
      <c r="J1159" s="131"/>
      <c r="K1159" s="131" t="str">
        <f>IFERROR(VLOOKUP($J1159,[5]LSIns!$B$5:$C$45,2,FALSE),"")</f>
        <v/>
      </c>
      <c r="L1159" s="133"/>
      <c r="M1159" s="131" t="str">
        <f>IFERROR(VLOOKUP($L1159,[6]Insumos!$C$2:$F$517,2,FALSE),"")</f>
        <v/>
      </c>
      <c r="N1159" s="142"/>
      <c r="O1159" s="139" t="str">
        <f>IFERROR(VLOOKUP($L1159,[6]Insumos!$C$2:$F$517,3,FALSE),"")</f>
        <v/>
      </c>
      <c r="P1159" s="138" t="e">
        <f>+Tabla1[[#This Row],[Precio Unitario]]*Tabla1[[#This Row],[Cantidad de Insumos]]</f>
        <v>#VALUE!</v>
      </c>
      <c r="Q1159" s="140" t="str">
        <f>IFERROR(VLOOKUP($L1159,[6]Insumos!$C$2:$F$517,4,FALSE),"")</f>
        <v/>
      </c>
      <c r="R1159" s="131"/>
    </row>
    <row r="1160" spans="2:18" x14ac:dyDescent="0.25">
      <c r="B1160" s="131" t="str">
        <f>IF(Tabla1[[#This Row],[Código_Actividad]]="","",CONCATENATE(Tabla1[[#This Row],[POA]],".",Tabla1[[#This Row],[SRS]],".",Tabla1[[#This Row],[AREA]],".",Tabla1[[#This Row],[TIPO]]))</f>
        <v/>
      </c>
      <c r="C1160" s="131" t="str">
        <f>IF(Tabla1[[#This Row],[Código_Actividad]]="","",'[1]Formulario PPGR1'!#REF!)</f>
        <v/>
      </c>
      <c r="D1160" s="131" t="str">
        <f>IF(Tabla1[[#This Row],[Código_Actividad]]="","",'[1]Formulario PPGR1'!#REF!)</f>
        <v/>
      </c>
      <c r="E1160" s="131" t="str">
        <f>IF(Tabla1[[#This Row],[Código_Actividad]]="","",'[1]Formulario PPGR1'!#REF!)</f>
        <v/>
      </c>
      <c r="F1160" s="131" t="str">
        <f>IF(Tabla1[[#This Row],[Código_Actividad]]="","",'[1]Formulario PPGR1'!#REF!)</f>
        <v/>
      </c>
      <c r="G1160" s="141"/>
      <c r="H1160" s="133" t="str">
        <f>IFERROR(VLOOKUP(Tabla1[[#This Row],[Código_Actividad]],'[1]Formulario PPGR2'!$H$8:$I$1048576,2,FALSE),"")</f>
        <v/>
      </c>
      <c r="I1160" s="134" t="str">
        <f>IFERROR(VLOOKUP(Tabla1[[#This Row],[Código_Actividad]],[1]!Tabla2[[Código]:[Total de Acciones ]],15,FALSE),"")</f>
        <v/>
      </c>
      <c r="J1160" s="131"/>
      <c r="K1160" s="131" t="str">
        <f>IFERROR(VLOOKUP($J1160,[5]LSIns!$B$5:$C$45,2,FALSE),"")</f>
        <v/>
      </c>
      <c r="L1160" s="133"/>
      <c r="M1160" s="131" t="str">
        <f>IFERROR(VLOOKUP($L1160,[6]Insumos!$C$2:$F$517,2,FALSE),"")</f>
        <v/>
      </c>
      <c r="N1160" s="142"/>
      <c r="O1160" s="139" t="str">
        <f>IFERROR(VLOOKUP($L1160,[6]Insumos!$C$2:$F$517,3,FALSE),"")</f>
        <v/>
      </c>
      <c r="P1160" s="138" t="e">
        <f>+Tabla1[[#This Row],[Precio Unitario]]*Tabla1[[#This Row],[Cantidad de Insumos]]</f>
        <v>#VALUE!</v>
      </c>
      <c r="Q1160" s="140" t="str">
        <f>IFERROR(VLOOKUP($L1160,[6]Insumos!$C$2:$F$517,4,FALSE),"")</f>
        <v/>
      </c>
      <c r="R1160" s="131"/>
    </row>
    <row r="1161" spans="2:18" x14ac:dyDescent="0.25">
      <c r="B1161" s="131" t="str">
        <f>IF(Tabla1[[#This Row],[Código_Actividad]]="","",CONCATENATE(Tabla1[[#This Row],[POA]],".",Tabla1[[#This Row],[SRS]],".",Tabla1[[#This Row],[AREA]],".",Tabla1[[#This Row],[TIPO]]))</f>
        <v/>
      </c>
      <c r="C1161" s="131" t="str">
        <f>IF(Tabla1[[#This Row],[Código_Actividad]]="","",'[1]Formulario PPGR1'!#REF!)</f>
        <v/>
      </c>
      <c r="D1161" s="131" t="str">
        <f>IF(Tabla1[[#This Row],[Código_Actividad]]="","",'[1]Formulario PPGR1'!#REF!)</f>
        <v/>
      </c>
      <c r="E1161" s="131" t="str">
        <f>IF(Tabla1[[#This Row],[Código_Actividad]]="","",'[1]Formulario PPGR1'!#REF!)</f>
        <v/>
      </c>
      <c r="F1161" s="131" t="str">
        <f>IF(Tabla1[[#This Row],[Código_Actividad]]="","",'[1]Formulario PPGR1'!#REF!)</f>
        <v/>
      </c>
      <c r="G1161" s="141"/>
      <c r="H1161" s="133" t="str">
        <f>IFERROR(VLOOKUP(Tabla1[[#This Row],[Código_Actividad]],'[1]Formulario PPGR2'!$H$8:$I$1048576,2,FALSE),"")</f>
        <v/>
      </c>
      <c r="I1161" s="134" t="str">
        <f>IFERROR(VLOOKUP(Tabla1[[#This Row],[Código_Actividad]],[1]!Tabla2[[Código]:[Total de Acciones ]],15,FALSE),"")</f>
        <v/>
      </c>
      <c r="J1161" s="131"/>
      <c r="K1161" s="131" t="str">
        <f>IFERROR(VLOOKUP($J1161,[5]LSIns!$B$5:$C$45,2,FALSE),"")</f>
        <v/>
      </c>
      <c r="L1161" s="133"/>
      <c r="M1161" s="131" t="str">
        <f>IFERROR(VLOOKUP($L1161,[6]Insumos!$C$2:$F$517,2,FALSE),"")</f>
        <v/>
      </c>
      <c r="N1161" s="142"/>
      <c r="O1161" s="139" t="str">
        <f>IFERROR(VLOOKUP($L1161,[6]Insumos!$C$2:$F$517,3,FALSE),"")</f>
        <v/>
      </c>
      <c r="P1161" s="138" t="e">
        <f>+Tabla1[[#This Row],[Precio Unitario]]*Tabla1[[#This Row],[Cantidad de Insumos]]</f>
        <v>#VALUE!</v>
      </c>
      <c r="Q1161" s="140" t="str">
        <f>IFERROR(VLOOKUP($L1161,[6]Insumos!$C$2:$F$517,4,FALSE),"")</f>
        <v/>
      </c>
      <c r="R1161" s="131"/>
    </row>
    <row r="1162" spans="2:18" x14ac:dyDescent="0.25">
      <c r="B1162" s="131" t="str">
        <f>IF(Tabla1[[#This Row],[Código_Actividad]]="","",CONCATENATE(Tabla1[[#This Row],[POA]],".",Tabla1[[#This Row],[SRS]],".",Tabla1[[#This Row],[AREA]],".",Tabla1[[#This Row],[TIPO]]))</f>
        <v/>
      </c>
      <c r="C1162" s="131" t="str">
        <f>IF(Tabla1[[#This Row],[Código_Actividad]]="","",'[1]Formulario PPGR1'!#REF!)</f>
        <v/>
      </c>
      <c r="D1162" s="131" t="str">
        <f>IF(Tabla1[[#This Row],[Código_Actividad]]="","",'[1]Formulario PPGR1'!#REF!)</f>
        <v/>
      </c>
      <c r="E1162" s="131" t="str">
        <f>IF(Tabla1[[#This Row],[Código_Actividad]]="","",'[1]Formulario PPGR1'!#REF!)</f>
        <v/>
      </c>
      <c r="F1162" s="131" t="str">
        <f>IF(Tabla1[[#This Row],[Código_Actividad]]="","",'[1]Formulario PPGR1'!#REF!)</f>
        <v/>
      </c>
      <c r="G1162" s="141"/>
      <c r="H1162" s="133" t="str">
        <f>IFERROR(VLOOKUP(Tabla1[[#This Row],[Código_Actividad]],'[1]Formulario PPGR2'!$H$8:$I$1048576,2,FALSE),"")</f>
        <v/>
      </c>
      <c r="I1162" s="134" t="str">
        <f>IFERROR(VLOOKUP(Tabla1[[#This Row],[Código_Actividad]],[1]!Tabla2[[Código]:[Total de Acciones ]],15,FALSE),"")</f>
        <v/>
      </c>
      <c r="J1162" s="131"/>
      <c r="K1162" s="131" t="str">
        <f>IFERROR(VLOOKUP($J1162,[5]LSIns!$B$5:$C$45,2,FALSE),"")</f>
        <v/>
      </c>
      <c r="L1162" s="133"/>
      <c r="M1162" s="131" t="str">
        <f>IFERROR(VLOOKUP($L1162,[6]Insumos!$C$2:$F$517,2,FALSE),"")</f>
        <v/>
      </c>
      <c r="N1162" s="142"/>
      <c r="O1162" s="139" t="str">
        <f>IFERROR(VLOOKUP($L1162,[6]Insumos!$C$2:$F$517,3,FALSE),"")</f>
        <v/>
      </c>
      <c r="P1162" s="138" t="e">
        <f>+Tabla1[[#This Row],[Precio Unitario]]*Tabla1[[#This Row],[Cantidad de Insumos]]</f>
        <v>#VALUE!</v>
      </c>
      <c r="Q1162" s="140" t="str">
        <f>IFERROR(VLOOKUP($L1162,[6]Insumos!$C$2:$F$517,4,FALSE),"")</f>
        <v/>
      </c>
      <c r="R1162" s="131"/>
    </row>
    <row r="1163" spans="2:18" x14ac:dyDescent="0.25">
      <c r="B1163" s="131" t="str">
        <f>IF(Tabla1[[#This Row],[Código_Actividad]]="","",CONCATENATE(Tabla1[[#This Row],[POA]],".",Tabla1[[#This Row],[SRS]],".",Tabla1[[#This Row],[AREA]],".",Tabla1[[#This Row],[TIPO]]))</f>
        <v/>
      </c>
      <c r="C1163" s="131" t="str">
        <f>IF(Tabla1[[#This Row],[Código_Actividad]]="","",'[1]Formulario PPGR1'!#REF!)</f>
        <v/>
      </c>
      <c r="D1163" s="131" t="str">
        <f>IF(Tabla1[[#This Row],[Código_Actividad]]="","",'[1]Formulario PPGR1'!#REF!)</f>
        <v/>
      </c>
      <c r="E1163" s="131" t="str">
        <f>IF(Tabla1[[#This Row],[Código_Actividad]]="","",'[1]Formulario PPGR1'!#REF!)</f>
        <v/>
      </c>
      <c r="F1163" s="131" t="str">
        <f>IF(Tabla1[[#This Row],[Código_Actividad]]="","",'[1]Formulario PPGR1'!#REF!)</f>
        <v/>
      </c>
      <c r="G1163" s="141"/>
      <c r="H1163" s="133" t="str">
        <f>IFERROR(VLOOKUP(Tabla1[[#This Row],[Código_Actividad]],'[1]Formulario PPGR2'!$H$8:$I$1048576,2,FALSE),"")</f>
        <v/>
      </c>
      <c r="I1163" s="134" t="str">
        <f>IFERROR(VLOOKUP(Tabla1[[#This Row],[Código_Actividad]],[1]!Tabla2[[Código]:[Total de Acciones ]],15,FALSE),"")</f>
        <v/>
      </c>
      <c r="J1163" s="131"/>
      <c r="K1163" s="131" t="str">
        <f>IFERROR(VLOOKUP($J1163,[5]LSIns!$B$5:$C$45,2,FALSE),"")</f>
        <v/>
      </c>
      <c r="L1163" s="133"/>
      <c r="M1163" s="131" t="str">
        <f>IFERROR(VLOOKUP($L1163,[6]Insumos!$C$2:$F$517,2,FALSE),"")</f>
        <v/>
      </c>
      <c r="N1163" s="142"/>
      <c r="O1163" s="139" t="str">
        <f>IFERROR(VLOOKUP($L1163,[6]Insumos!$C$2:$F$517,3,FALSE),"")</f>
        <v/>
      </c>
      <c r="P1163" s="138" t="e">
        <f>+Tabla1[[#This Row],[Precio Unitario]]*Tabla1[[#This Row],[Cantidad de Insumos]]</f>
        <v>#VALUE!</v>
      </c>
      <c r="Q1163" s="140" t="str">
        <f>IFERROR(VLOOKUP($L1163,[6]Insumos!$C$2:$F$517,4,FALSE),"")</f>
        <v/>
      </c>
      <c r="R1163" s="131"/>
    </row>
    <row r="1164" spans="2:18" x14ac:dyDescent="0.25">
      <c r="B1164" s="131" t="str">
        <f>IF(Tabla1[[#This Row],[Código_Actividad]]="","",CONCATENATE(Tabla1[[#This Row],[POA]],".",Tabla1[[#This Row],[SRS]],".",Tabla1[[#This Row],[AREA]],".",Tabla1[[#This Row],[TIPO]]))</f>
        <v/>
      </c>
      <c r="C1164" s="131" t="str">
        <f>IF(Tabla1[[#This Row],[Código_Actividad]]="","",'[1]Formulario PPGR1'!#REF!)</f>
        <v/>
      </c>
      <c r="D1164" s="131" t="str">
        <f>IF(Tabla1[[#This Row],[Código_Actividad]]="","",'[1]Formulario PPGR1'!#REF!)</f>
        <v/>
      </c>
      <c r="E1164" s="131" t="str">
        <f>IF(Tabla1[[#This Row],[Código_Actividad]]="","",'[1]Formulario PPGR1'!#REF!)</f>
        <v/>
      </c>
      <c r="F1164" s="131" t="str">
        <f>IF(Tabla1[[#This Row],[Código_Actividad]]="","",'[1]Formulario PPGR1'!#REF!)</f>
        <v/>
      </c>
      <c r="G1164" s="141"/>
      <c r="H1164" s="133" t="str">
        <f>IFERROR(VLOOKUP(Tabla1[[#This Row],[Código_Actividad]],'[1]Formulario PPGR2'!$H$8:$I$1048576,2,FALSE),"")</f>
        <v/>
      </c>
      <c r="I1164" s="134" t="str">
        <f>IFERROR(VLOOKUP(Tabla1[[#This Row],[Código_Actividad]],[1]!Tabla2[[Código]:[Total de Acciones ]],15,FALSE),"")</f>
        <v/>
      </c>
      <c r="J1164" s="131"/>
      <c r="K1164" s="131" t="str">
        <f>IFERROR(VLOOKUP($J1164,[5]LSIns!$B$5:$C$45,2,FALSE),"")</f>
        <v/>
      </c>
      <c r="L1164" s="133"/>
      <c r="M1164" s="131" t="str">
        <f>IFERROR(VLOOKUP($L1164,[6]Insumos!$C$2:$F$517,2,FALSE),"")</f>
        <v/>
      </c>
      <c r="N1164" s="142"/>
      <c r="O1164" s="139" t="str">
        <f>IFERROR(VLOOKUP($L1164,[6]Insumos!$C$2:$F$517,3,FALSE),"")</f>
        <v/>
      </c>
      <c r="P1164" s="138" t="e">
        <f>+Tabla1[[#This Row],[Precio Unitario]]*Tabla1[[#This Row],[Cantidad de Insumos]]</f>
        <v>#VALUE!</v>
      </c>
      <c r="Q1164" s="140" t="str">
        <f>IFERROR(VLOOKUP($L1164,[6]Insumos!$C$2:$F$517,4,FALSE),"")</f>
        <v/>
      </c>
      <c r="R1164" s="131"/>
    </row>
    <row r="1165" spans="2:18" x14ac:dyDescent="0.25">
      <c r="B1165" s="131" t="str">
        <f>IF(Tabla1[[#This Row],[Código_Actividad]]="","",CONCATENATE(Tabla1[[#This Row],[POA]],".",Tabla1[[#This Row],[SRS]],".",Tabla1[[#This Row],[AREA]],".",Tabla1[[#This Row],[TIPO]]))</f>
        <v/>
      </c>
      <c r="C1165" s="131" t="str">
        <f>IF(Tabla1[[#This Row],[Código_Actividad]]="","",'[1]Formulario PPGR1'!#REF!)</f>
        <v/>
      </c>
      <c r="D1165" s="131" t="str">
        <f>IF(Tabla1[[#This Row],[Código_Actividad]]="","",'[1]Formulario PPGR1'!#REF!)</f>
        <v/>
      </c>
      <c r="E1165" s="131" t="str">
        <f>IF(Tabla1[[#This Row],[Código_Actividad]]="","",'[1]Formulario PPGR1'!#REF!)</f>
        <v/>
      </c>
      <c r="F1165" s="131" t="str">
        <f>IF(Tabla1[[#This Row],[Código_Actividad]]="","",'[1]Formulario PPGR1'!#REF!)</f>
        <v/>
      </c>
      <c r="G1165" s="141"/>
      <c r="H1165" s="133" t="str">
        <f>IFERROR(VLOOKUP(Tabla1[[#This Row],[Código_Actividad]],'[1]Formulario PPGR2'!$H$8:$I$1048576,2,FALSE),"")</f>
        <v/>
      </c>
      <c r="I1165" s="134" t="str">
        <f>IFERROR(VLOOKUP(Tabla1[[#This Row],[Código_Actividad]],[1]!Tabla2[[Código]:[Total de Acciones ]],15,FALSE),"")</f>
        <v/>
      </c>
      <c r="J1165" s="131"/>
      <c r="K1165" s="131" t="str">
        <f>IFERROR(VLOOKUP($J1165,[5]LSIns!$B$5:$C$45,2,FALSE),"")</f>
        <v/>
      </c>
      <c r="L1165" s="133"/>
      <c r="M1165" s="131" t="str">
        <f>IFERROR(VLOOKUP($L1165,[6]Insumos!$C$2:$F$517,2,FALSE),"")</f>
        <v/>
      </c>
      <c r="N1165" s="142"/>
      <c r="O1165" s="139" t="str">
        <f>IFERROR(VLOOKUP($L1165,[6]Insumos!$C$2:$F$517,3,FALSE),"")</f>
        <v/>
      </c>
      <c r="P1165" s="138" t="e">
        <f>+Tabla1[[#This Row],[Precio Unitario]]*Tabla1[[#This Row],[Cantidad de Insumos]]</f>
        <v>#VALUE!</v>
      </c>
      <c r="Q1165" s="140" t="str">
        <f>IFERROR(VLOOKUP($L1165,[6]Insumos!$C$2:$F$517,4,FALSE),"")</f>
        <v/>
      </c>
      <c r="R1165" s="131"/>
    </row>
    <row r="1166" spans="2:18" x14ac:dyDescent="0.25">
      <c r="B1166" s="131" t="str">
        <f>IF(Tabla1[[#This Row],[Código_Actividad]]="","",CONCATENATE(Tabla1[[#This Row],[POA]],".",Tabla1[[#This Row],[SRS]],".",Tabla1[[#This Row],[AREA]],".",Tabla1[[#This Row],[TIPO]]))</f>
        <v/>
      </c>
      <c r="C1166" s="131" t="str">
        <f>IF(Tabla1[[#This Row],[Código_Actividad]]="","",'[1]Formulario PPGR1'!#REF!)</f>
        <v/>
      </c>
      <c r="D1166" s="131" t="str">
        <f>IF(Tabla1[[#This Row],[Código_Actividad]]="","",'[1]Formulario PPGR1'!#REF!)</f>
        <v/>
      </c>
      <c r="E1166" s="131" t="str">
        <f>IF(Tabla1[[#This Row],[Código_Actividad]]="","",'[1]Formulario PPGR1'!#REF!)</f>
        <v/>
      </c>
      <c r="F1166" s="131" t="str">
        <f>IF(Tabla1[[#This Row],[Código_Actividad]]="","",'[1]Formulario PPGR1'!#REF!)</f>
        <v/>
      </c>
      <c r="G1166" s="141"/>
      <c r="H1166" s="133" t="str">
        <f>IFERROR(VLOOKUP(Tabla1[[#This Row],[Código_Actividad]],'[1]Formulario PPGR2'!$H$8:$I$1048576,2,FALSE),"")</f>
        <v/>
      </c>
      <c r="I1166" s="134" t="str">
        <f>IFERROR(VLOOKUP(Tabla1[[#This Row],[Código_Actividad]],[1]!Tabla2[[Código]:[Total de Acciones ]],15,FALSE),"")</f>
        <v/>
      </c>
      <c r="J1166" s="131"/>
      <c r="K1166" s="131" t="str">
        <f>IFERROR(VLOOKUP($J1166,[5]LSIns!$B$5:$C$45,2,FALSE),"")</f>
        <v/>
      </c>
      <c r="L1166" s="133"/>
      <c r="M1166" s="131" t="str">
        <f>IFERROR(VLOOKUP($L1166,[6]Insumos!$C$2:$F$517,2,FALSE),"")</f>
        <v/>
      </c>
      <c r="N1166" s="142"/>
      <c r="O1166" s="139" t="str">
        <f>IFERROR(VLOOKUP($L1166,[6]Insumos!$C$2:$F$517,3,FALSE),"")</f>
        <v/>
      </c>
      <c r="P1166" s="138" t="e">
        <f>+Tabla1[[#This Row],[Precio Unitario]]*Tabla1[[#This Row],[Cantidad de Insumos]]</f>
        <v>#VALUE!</v>
      </c>
      <c r="Q1166" s="140" t="str">
        <f>IFERROR(VLOOKUP($L1166,[6]Insumos!$C$2:$F$517,4,FALSE),"")</f>
        <v/>
      </c>
      <c r="R1166" s="131"/>
    </row>
    <row r="1167" spans="2:18" x14ac:dyDescent="0.25">
      <c r="B1167" s="131" t="str">
        <f>IF(Tabla1[[#This Row],[Código_Actividad]]="","",CONCATENATE(Tabla1[[#This Row],[POA]],".",Tabla1[[#This Row],[SRS]],".",Tabla1[[#This Row],[AREA]],".",Tabla1[[#This Row],[TIPO]]))</f>
        <v/>
      </c>
      <c r="C1167" s="131" t="str">
        <f>IF(Tabla1[[#This Row],[Código_Actividad]]="","",'[1]Formulario PPGR1'!#REF!)</f>
        <v/>
      </c>
      <c r="D1167" s="131" t="str">
        <f>IF(Tabla1[[#This Row],[Código_Actividad]]="","",'[1]Formulario PPGR1'!#REF!)</f>
        <v/>
      </c>
      <c r="E1167" s="131" t="str">
        <f>IF(Tabla1[[#This Row],[Código_Actividad]]="","",'[1]Formulario PPGR1'!#REF!)</f>
        <v/>
      </c>
      <c r="F1167" s="131" t="str">
        <f>IF(Tabla1[[#This Row],[Código_Actividad]]="","",'[1]Formulario PPGR1'!#REF!)</f>
        <v/>
      </c>
      <c r="G1167" s="141"/>
      <c r="H1167" s="133" t="str">
        <f>IFERROR(VLOOKUP(Tabla1[[#This Row],[Código_Actividad]],'[1]Formulario PPGR2'!$H$8:$I$1048576,2,FALSE),"")</f>
        <v/>
      </c>
      <c r="I1167" s="134" t="str">
        <f>IFERROR(VLOOKUP(Tabla1[[#This Row],[Código_Actividad]],[1]!Tabla2[[Código]:[Total de Acciones ]],15,FALSE),"")</f>
        <v/>
      </c>
      <c r="J1167" s="131"/>
      <c r="K1167" s="131" t="str">
        <f>IFERROR(VLOOKUP($J1167,[5]LSIns!$B$5:$C$45,2,FALSE),"")</f>
        <v/>
      </c>
      <c r="L1167" s="133"/>
      <c r="M1167" s="131" t="str">
        <f>IFERROR(VLOOKUP($L1167,[6]Insumos!$C$2:$F$517,2,FALSE),"")</f>
        <v/>
      </c>
      <c r="N1167" s="142"/>
      <c r="O1167" s="139" t="str">
        <f>IFERROR(VLOOKUP($L1167,[6]Insumos!$C$2:$F$517,3,FALSE),"")</f>
        <v/>
      </c>
      <c r="P1167" s="138" t="e">
        <f>+Tabla1[[#This Row],[Precio Unitario]]*Tabla1[[#This Row],[Cantidad de Insumos]]</f>
        <v>#VALUE!</v>
      </c>
      <c r="Q1167" s="140" t="str">
        <f>IFERROR(VLOOKUP($L1167,[6]Insumos!$C$2:$F$517,4,FALSE),"")</f>
        <v/>
      </c>
      <c r="R1167" s="131"/>
    </row>
    <row r="1168" spans="2:18" x14ac:dyDescent="0.25">
      <c r="B1168" s="131" t="str">
        <f>IF(Tabla1[[#This Row],[Código_Actividad]]="","",CONCATENATE(Tabla1[[#This Row],[POA]],".",Tabla1[[#This Row],[SRS]],".",Tabla1[[#This Row],[AREA]],".",Tabla1[[#This Row],[TIPO]]))</f>
        <v/>
      </c>
      <c r="C1168" s="131" t="str">
        <f>IF(Tabla1[[#This Row],[Código_Actividad]]="","",'[1]Formulario PPGR1'!#REF!)</f>
        <v/>
      </c>
      <c r="D1168" s="131" t="str">
        <f>IF(Tabla1[[#This Row],[Código_Actividad]]="","",'[1]Formulario PPGR1'!#REF!)</f>
        <v/>
      </c>
      <c r="E1168" s="131" t="str">
        <f>IF(Tabla1[[#This Row],[Código_Actividad]]="","",'[1]Formulario PPGR1'!#REF!)</f>
        <v/>
      </c>
      <c r="F1168" s="131" t="str">
        <f>IF(Tabla1[[#This Row],[Código_Actividad]]="","",'[1]Formulario PPGR1'!#REF!)</f>
        <v/>
      </c>
      <c r="G1168" s="141"/>
      <c r="H1168" s="133" t="str">
        <f>IFERROR(VLOOKUP(Tabla1[[#This Row],[Código_Actividad]],'[1]Formulario PPGR2'!$H$8:$I$1048576,2,FALSE),"")</f>
        <v/>
      </c>
      <c r="I1168" s="134" t="str">
        <f>IFERROR(VLOOKUP(Tabla1[[#This Row],[Código_Actividad]],[1]!Tabla2[[Código]:[Total de Acciones ]],15,FALSE),"")</f>
        <v/>
      </c>
      <c r="J1168" s="131"/>
      <c r="K1168" s="131" t="str">
        <f>IFERROR(VLOOKUP($J1168,[5]LSIns!$B$5:$C$45,2,FALSE),"")</f>
        <v/>
      </c>
      <c r="L1168" s="133"/>
      <c r="M1168" s="131" t="str">
        <f>IFERROR(VLOOKUP($L1168,[6]Insumos!$C$2:$F$517,2,FALSE),"")</f>
        <v/>
      </c>
      <c r="N1168" s="142"/>
      <c r="O1168" s="139" t="str">
        <f>IFERROR(VLOOKUP($L1168,[6]Insumos!$C$2:$F$517,3,FALSE),"")</f>
        <v/>
      </c>
      <c r="P1168" s="138" t="e">
        <f>+Tabla1[[#This Row],[Precio Unitario]]*Tabla1[[#This Row],[Cantidad de Insumos]]</f>
        <v>#VALUE!</v>
      </c>
      <c r="Q1168" s="140" t="str">
        <f>IFERROR(VLOOKUP($L1168,[6]Insumos!$C$2:$F$517,4,FALSE),"")</f>
        <v/>
      </c>
      <c r="R1168" s="131"/>
    </row>
    <row r="1169" spans="2:18" x14ac:dyDescent="0.25">
      <c r="B1169" s="131" t="str">
        <f>IF(Tabla1[[#This Row],[Código_Actividad]]="","",CONCATENATE(Tabla1[[#This Row],[POA]],".",Tabla1[[#This Row],[SRS]],".",Tabla1[[#This Row],[AREA]],".",Tabla1[[#This Row],[TIPO]]))</f>
        <v/>
      </c>
      <c r="C1169" s="131" t="str">
        <f>IF(Tabla1[[#This Row],[Código_Actividad]]="","",'[1]Formulario PPGR1'!#REF!)</f>
        <v/>
      </c>
      <c r="D1169" s="131" t="str">
        <f>IF(Tabla1[[#This Row],[Código_Actividad]]="","",'[1]Formulario PPGR1'!#REF!)</f>
        <v/>
      </c>
      <c r="E1169" s="131" t="str">
        <f>IF(Tabla1[[#This Row],[Código_Actividad]]="","",'[1]Formulario PPGR1'!#REF!)</f>
        <v/>
      </c>
      <c r="F1169" s="131" t="str">
        <f>IF(Tabla1[[#This Row],[Código_Actividad]]="","",'[1]Formulario PPGR1'!#REF!)</f>
        <v/>
      </c>
      <c r="G1169" s="141"/>
      <c r="H1169" s="133" t="str">
        <f>IFERROR(VLOOKUP(Tabla1[[#This Row],[Código_Actividad]],'[1]Formulario PPGR2'!$H$8:$I$1048576,2,FALSE),"")</f>
        <v/>
      </c>
      <c r="I1169" s="134" t="str">
        <f>IFERROR(VLOOKUP(Tabla1[[#This Row],[Código_Actividad]],[1]!Tabla2[[Código]:[Total de Acciones ]],15,FALSE),"")</f>
        <v/>
      </c>
      <c r="J1169" s="131"/>
      <c r="K1169" s="131" t="str">
        <f>IFERROR(VLOOKUP($J1169,[5]LSIns!$B$5:$C$45,2,FALSE),"")</f>
        <v/>
      </c>
      <c r="L1169" s="133"/>
      <c r="M1169" s="131" t="str">
        <f>IFERROR(VLOOKUP($L1169,[6]Insumos!$C$2:$F$517,2,FALSE),"")</f>
        <v/>
      </c>
      <c r="N1169" s="142"/>
      <c r="O1169" s="139" t="str">
        <f>IFERROR(VLOOKUP($L1169,[6]Insumos!$C$2:$F$517,3,FALSE),"")</f>
        <v/>
      </c>
      <c r="P1169" s="138" t="e">
        <f>+Tabla1[[#This Row],[Precio Unitario]]*Tabla1[[#This Row],[Cantidad de Insumos]]</f>
        <v>#VALUE!</v>
      </c>
      <c r="Q1169" s="140" t="str">
        <f>IFERROR(VLOOKUP($L1169,[6]Insumos!$C$2:$F$517,4,FALSE),"")</f>
        <v/>
      </c>
      <c r="R1169" s="131"/>
    </row>
    <row r="1170" spans="2:18" x14ac:dyDescent="0.25">
      <c r="B1170" s="131" t="str">
        <f>IF(Tabla1[[#This Row],[Código_Actividad]]="","",CONCATENATE(Tabla1[[#This Row],[POA]],".",Tabla1[[#This Row],[SRS]],".",Tabla1[[#This Row],[AREA]],".",Tabla1[[#This Row],[TIPO]]))</f>
        <v/>
      </c>
      <c r="C1170" s="131" t="str">
        <f>IF(Tabla1[[#This Row],[Código_Actividad]]="","",'[1]Formulario PPGR1'!#REF!)</f>
        <v/>
      </c>
      <c r="D1170" s="131" t="str">
        <f>IF(Tabla1[[#This Row],[Código_Actividad]]="","",'[1]Formulario PPGR1'!#REF!)</f>
        <v/>
      </c>
      <c r="E1170" s="131" t="str">
        <f>IF(Tabla1[[#This Row],[Código_Actividad]]="","",'[1]Formulario PPGR1'!#REF!)</f>
        <v/>
      </c>
      <c r="F1170" s="131" t="str">
        <f>IF(Tabla1[[#This Row],[Código_Actividad]]="","",'[1]Formulario PPGR1'!#REF!)</f>
        <v/>
      </c>
      <c r="G1170" s="141"/>
      <c r="H1170" s="133" t="str">
        <f>IFERROR(VLOOKUP(Tabla1[[#This Row],[Código_Actividad]],'[1]Formulario PPGR2'!$H$8:$I$1048576,2,FALSE),"")</f>
        <v/>
      </c>
      <c r="I1170" s="134" t="str">
        <f>IFERROR(VLOOKUP(Tabla1[[#This Row],[Código_Actividad]],[1]!Tabla2[[Código]:[Total de Acciones ]],15,FALSE),"")</f>
        <v/>
      </c>
      <c r="J1170" s="131"/>
      <c r="K1170" s="131" t="str">
        <f>IFERROR(VLOOKUP($J1170,[5]LSIns!$B$5:$C$45,2,FALSE),"")</f>
        <v/>
      </c>
      <c r="L1170" s="133"/>
      <c r="M1170" s="131" t="str">
        <f>IFERROR(VLOOKUP($L1170,[6]Insumos!$C$2:$F$517,2,FALSE),"")</f>
        <v/>
      </c>
      <c r="N1170" s="142"/>
      <c r="O1170" s="139" t="str">
        <f>IFERROR(VLOOKUP($L1170,[6]Insumos!$C$2:$F$517,3,FALSE),"")</f>
        <v/>
      </c>
      <c r="P1170" s="138" t="e">
        <f>+Tabla1[[#This Row],[Precio Unitario]]*Tabla1[[#This Row],[Cantidad de Insumos]]</f>
        <v>#VALUE!</v>
      </c>
      <c r="Q1170" s="140" t="str">
        <f>IFERROR(VLOOKUP($L1170,[6]Insumos!$C$2:$F$517,4,FALSE),"")</f>
        <v/>
      </c>
      <c r="R1170" s="131"/>
    </row>
    <row r="1171" spans="2:18" x14ac:dyDescent="0.25">
      <c r="B1171" s="131" t="str">
        <f>IF(Tabla1[[#This Row],[Código_Actividad]]="","",CONCATENATE(Tabla1[[#This Row],[POA]],".",Tabla1[[#This Row],[SRS]],".",Tabla1[[#This Row],[AREA]],".",Tabla1[[#This Row],[TIPO]]))</f>
        <v/>
      </c>
      <c r="C1171" s="131" t="str">
        <f>IF(Tabla1[[#This Row],[Código_Actividad]]="","",'[1]Formulario PPGR1'!#REF!)</f>
        <v/>
      </c>
      <c r="D1171" s="131" t="str">
        <f>IF(Tabla1[[#This Row],[Código_Actividad]]="","",'[1]Formulario PPGR1'!#REF!)</f>
        <v/>
      </c>
      <c r="E1171" s="131" t="str">
        <f>IF(Tabla1[[#This Row],[Código_Actividad]]="","",'[1]Formulario PPGR1'!#REF!)</f>
        <v/>
      </c>
      <c r="F1171" s="131" t="str">
        <f>IF(Tabla1[[#This Row],[Código_Actividad]]="","",'[1]Formulario PPGR1'!#REF!)</f>
        <v/>
      </c>
      <c r="G1171" s="141"/>
      <c r="H1171" s="133" t="str">
        <f>IFERROR(VLOOKUP(Tabla1[[#This Row],[Código_Actividad]],'[1]Formulario PPGR2'!$H$8:$I$1048576,2,FALSE),"")</f>
        <v/>
      </c>
      <c r="I1171" s="134" t="str">
        <f>IFERROR(VLOOKUP(Tabla1[[#This Row],[Código_Actividad]],[1]!Tabla2[[Código]:[Total de Acciones ]],15,FALSE),"")</f>
        <v/>
      </c>
      <c r="J1171" s="131"/>
      <c r="K1171" s="131" t="str">
        <f>IFERROR(VLOOKUP($J1171,[5]LSIns!$B$5:$C$45,2,FALSE),"")</f>
        <v/>
      </c>
      <c r="L1171" s="133"/>
      <c r="M1171" s="131" t="str">
        <f>IFERROR(VLOOKUP($L1171,[6]Insumos!$C$2:$F$517,2,FALSE),"")</f>
        <v/>
      </c>
      <c r="N1171" s="142"/>
      <c r="O1171" s="139" t="str">
        <f>IFERROR(VLOOKUP($L1171,[6]Insumos!$C$2:$F$517,3,FALSE),"")</f>
        <v/>
      </c>
      <c r="P1171" s="138" t="e">
        <f>+Tabla1[[#This Row],[Precio Unitario]]*Tabla1[[#This Row],[Cantidad de Insumos]]</f>
        <v>#VALUE!</v>
      </c>
      <c r="Q1171" s="140" t="str">
        <f>IFERROR(VLOOKUP($L1171,[6]Insumos!$C$2:$F$517,4,FALSE),"")</f>
        <v/>
      </c>
      <c r="R1171" s="131"/>
    </row>
    <row r="1172" spans="2:18" x14ac:dyDescent="0.25">
      <c r="B1172" s="131" t="str">
        <f>IF(Tabla1[[#This Row],[Código_Actividad]]="","",CONCATENATE(Tabla1[[#This Row],[POA]],".",Tabla1[[#This Row],[SRS]],".",Tabla1[[#This Row],[AREA]],".",Tabla1[[#This Row],[TIPO]]))</f>
        <v/>
      </c>
      <c r="C1172" s="131" t="str">
        <f>IF(Tabla1[[#This Row],[Código_Actividad]]="","",'[1]Formulario PPGR1'!#REF!)</f>
        <v/>
      </c>
      <c r="D1172" s="131" t="str">
        <f>IF(Tabla1[[#This Row],[Código_Actividad]]="","",'[1]Formulario PPGR1'!#REF!)</f>
        <v/>
      </c>
      <c r="E1172" s="131" t="str">
        <f>IF(Tabla1[[#This Row],[Código_Actividad]]="","",'[1]Formulario PPGR1'!#REF!)</f>
        <v/>
      </c>
      <c r="F1172" s="131" t="str">
        <f>IF(Tabla1[[#This Row],[Código_Actividad]]="","",'[1]Formulario PPGR1'!#REF!)</f>
        <v/>
      </c>
      <c r="G1172" s="141"/>
      <c r="H1172" s="133" t="str">
        <f>IFERROR(VLOOKUP(Tabla1[[#This Row],[Código_Actividad]],'[1]Formulario PPGR2'!$H$8:$I$1048576,2,FALSE),"")</f>
        <v/>
      </c>
      <c r="I1172" s="134" t="str">
        <f>IFERROR(VLOOKUP(Tabla1[[#This Row],[Código_Actividad]],[1]!Tabla2[[Código]:[Total de Acciones ]],15,FALSE),"")</f>
        <v/>
      </c>
      <c r="J1172" s="131"/>
      <c r="K1172" s="131" t="str">
        <f>IFERROR(VLOOKUP($J1172,[5]LSIns!$B$5:$C$45,2,FALSE),"")</f>
        <v/>
      </c>
      <c r="L1172" s="133"/>
      <c r="M1172" s="131" t="str">
        <f>IFERROR(VLOOKUP($L1172,[6]Insumos!$C$2:$F$517,2,FALSE),"")</f>
        <v/>
      </c>
      <c r="N1172" s="142"/>
      <c r="O1172" s="139" t="str">
        <f>IFERROR(VLOOKUP($L1172,[6]Insumos!$C$2:$F$517,3,FALSE),"")</f>
        <v/>
      </c>
      <c r="P1172" s="138" t="e">
        <f>+Tabla1[[#This Row],[Precio Unitario]]*Tabla1[[#This Row],[Cantidad de Insumos]]</f>
        <v>#VALUE!</v>
      </c>
      <c r="Q1172" s="140" t="str">
        <f>IFERROR(VLOOKUP($L1172,[6]Insumos!$C$2:$F$517,4,FALSE),"")</f>
        <v/>
      </c>
      <c r="R1172" s="131"/>
    </row>
    <row r="1173" spans="2:18" x14ac:dyDescent="0.25">
      <c r="B1173" s="131" t="str">
        <f>IF(Tabla1[[#This Row],[Código_Actividad]]="","",CONCATENATE(Tabla1[[#This Row],[POA]],".",Tabla1[[#This Row],[SRS]],".",Tabla1[[#This Row],[AREA]],".",Tabla1[[#This Row],[TIPO]]))</f>
        <v/>
      </c>
      <c r="C1173" s="131" t="str">
        <f>IF(Tabla1[[#This Row],[Código_Actividad]]="","",'[1]Formulario PPGR1'!#REF!)</f>
        <v/>
      </c>
      <c r="D1173" s="131" t="str">
        <f>IF(Tabla1[[#This Row],[Código_Actividad]]="","",'[1]Formulario PPGR1'!#REF!)</f>
        <v/>
      </c>
      <c r="E1173" s="131" t="str">
        <f>IF(Tabla1[[#This Row],[Código_Actividad]]="","",'[1]Formulario PPGR1'!#REF!)</f>
        <v/>
      </c>
      <c r="F1173" s="131" t="str">
        <f>IF(Tabla1[[#This Row],[Código_Actividad]]="","",'[1]Formulario PPGR1'!#REF!)</f>
        <v/>
      </c>
      <c r="G1173" s="141"/>
      <c r="H1173" s="133" t="str">
        <f>IFERROR(VLOOKUP(Tabla1[[#This Row],[Código_Actividad]],'[1]Formulario PPGR2'!$H$8:$I$1048576,2,FALSE),"")</f>
        <v/>
      </c>
      <c r="I1173" s="134" t="str">
        <f>IFERROR(VLOOKUP(Tabla1[[#This Row],[Código_Actividad]],[1]!Tabla2[[Código]:[Total de Acciones ]],15,FALSE),"")</f>
        <v/>
      </c>
      <c r="J1173" s="131"/>
      <c r="K1173" s="131" t="str">
        <f>IFERROR(VLOOKUP($J1173,[5]LSIns!$B$5:$C$45,2,FALSE),"")</f>
        <v/>
      </c>
      <c r="L1173" s="133"/>
      <c r="M1173" s="131" t="str">
        <f>IFERROR(VLOOKUP($L1173,[6]Insumos!$C$2:$F$517,2,FALSE),"")</f>
        <v/>
      </c>
      <c r="N1173" s="142"/>
      <c r="O1173" s="139" t="str">
        <f>IFERROR(VLOOKUP($L1173,[6]Insumos!$C$2:$F$517,3,FALSE),"")</f>
        <v/>
      </c>
      <c r="P1173" s="138" t="e">
        <f>+Tabla1[[#This Row],[Precio Unitario]]*Tabla1[[#This Row],[Cantidad de Insumos]]</f>
        <v>#VALUE!</v>
      </c>
      <c r="Q1173" s="140" t="str">
        <f>IFERROR(VLOOKUP($L1173,[6]Insumos!$C$2:$F$517,4,FALSE),"")</f>
        <v/>
      </c>
      <c r="R1173" s="131"/>
    </row>
    <row r="1174" spans="2:18" x14ac:dyDescent="0.25">
      <c r="B1174" s="131" t="str">
        <f>IF(Tabla1[[#This Row],[Código_Actividad]]="","",CONCATENATE(Tabla1[[#This Row],[POA]],".",Tabla1[[#This Row],[SRS]],".",Tabla1[[#This Row],[AREA]],".",Tabla1[[#This Row],[TIPO]]))</f>
        <v/>
      </c>
      <c r="C1174" s="131" t="str">
        <f>IF(Tabla1[[#This Row],[Código_Actividad]]="","",'[1]Formulario PPGR1'!#REF!)</f>
        <v/>
      </c>
      <c r="D1174" s="131" t="str">
        <f>IF(Tabla1[[#This Row],[Código_Actividad]]="","",'[1]Formulario PPGR1'!#REF!)</f>
        <v/>
      </c>
      <c r="E1174" s="131" t="str">
        <f>IF(Tabla1[[#This Row],[Código_Actividad]]="","",'[1]Formulario PPGR1'!#REF!)</f>
        <v/>
      </c>
      <c r="F1174" s="131" t="str">
        <f>IF(Tabla1[[#This Row],[Código_Actividad]]="","",'[1]Formulario PPGR1'!#REF!)</f>
        <v/>
      </c>
      <c r="G1174" s="141"/>
      <c r="H1174" s="133" t="str">
        <f>IFERROR(VLOOKUP(Tabla1[[#This Row],[Código_Actividad]],'[1]Formulario PPGR2'!$H$8:$I$1048576,2,FALSE),"")</f>
        <v/>
      </c>
      <c r="I1174" s="134" t="str">
        <f>IFERROR(VLOOKUP(Tabla1[[#This Row],[Código_Actividad]],[1]!Tabla2[[Código]:[Total de Acciones ]],15,FALSE),"")</f>
        <v/>
      </c>
      <c r="J1174" s="131"/>
      <c r="K1174" s="131" t="str">
        <f>IFERROR(VLOOKUP($J1174,[5]LSIns!$B$5:$C$45,2,FALSE),"")</f>
        <v/>
      </c>
      <c r="L1174" s="133"/>
      <c r="M1174" s="131" t="str">
        <f>IFERROR(VLOOKUP($L1174,[6]Insumos!$C$2:$F$517,2,FALSE),"")</f>
        <v/>
      </c>
      <c r="N1174" s="142"/>
      <c r="O1174" s="139" t="str">
        <f>IFERROR(VLOOKUP($L1174,[6]Insumos!$C$2:$F$517,3,FALSE),"")</f>
        <v/>
      </c>
      <c r="P1174" s="138" t="e">
        <f>+Tabla1[[#This Row],[Precio Unitario]]*Tabla1[[#This Row],[Cantidad de Insumos]]</f>
        <v>#VALUE!</v>
      </c>
      <c r="Q1174" s="140" t="str">
        <f>IFERROR(VLOOKUP($L1174,[6]Insumos!$C$2:$F$517,4,FALSE),"")</f>
        <v/>
      </c>
      <c r="R1174" s="131"/>
    </row>
    <row r="1175" spans="2:18" x14ac:dyDescent="0.25">
      <c r="B1175" s="131" t="str">
        <f>IF(Tabla1[[#This Row],[Código_Actividad]]="","",CONCATENATE(Tabla1[[#This Row],[POA]],".",Tabla1[[#This Row],[SRS]],".",Tabla1[[#This Row],[AREA]],".",Tabla1[[#This Row],[TIPO]]))</f>
        <v/>
      </c>
      <c r="C1175" s="131" t="str">
        <f>IF(Tabla1[[#This Row],[Código_Actividad]]="","",'[1]Formulario PPGR1'!#REF!)</f>
        <v/>
      </c>
      <c r="D1175" s="131" t="str">
        <f>IF(Tabla1[[#This Row],[Código_Actividad]]="","",'[1]Formulario PPGR1'!#REF!)</f>
        <v/>
      </c>
      <c r="E1175" s="131" t="str">
        <f>IF(Tabla1[[#This Row],[Código_Actividad]]="","",'[1]Formulario PPGR1'!#REF!)</f>
        <v/>
      </c>
      <c r="F1175" s="131" t="str">
        <f>IF(Tabla1[[#This Row],[Código_Actividad]]="","",'[1]Formulario PPGR1'!#REF!)</f>
        <v/>
      </c>
      <c r="G1175" s="141"/>
      <c r="H1175" s="133" t="str">
        <f>IFERROR(VLOOKUP(Tabla1[[#This Row],[Código_Actividad]],'[1]Formulario PPGR2'!$H$8:$I$1048576,2,FALSE),"")</f>
        <v/>
      </c>
      <c r="I1175" s="134" t="str">
        <f>IFERROR(VLOOKUP(Tabla1[[#This Row],[Código_Actividad]],[1]!Tabla2[[Código]:[Total de Acciones ]],15,FALSE),"")</f>
        <v/>
      </c>
      <c r="J1175" s="131"/>
      <c r="K1175" s="131" t="str">
        <f>IFERROR(VLOOKUP($J1175,[5]LSIns!$B$5:$C$45,2,FALSE),"")</f>
        <v/>
      </c>
      <c r="L1175" s="133"/>
      <c r="M1175" s="131" t="str">
        <f>IFERROR(VLOOKUP($L1175,[6]Insumos!$C$2:$F$517,2,FALSE),"")</f>
        <v/>
      </c>
      <c r="N1175" s="142"/>
      <c r="O1175" s="139" t="str">
        <f>IFERROR(VLOOKUP($L1175,[6]Insumos!$C$2:$F$517,3,FALSE),"")</f>
        <v/>
      </c>
      <c r="P1175" s="138" t="e">
        <f>+Tabla1[[#This Row],[Precio Unitario]]*Tabla1[[#This Row],[Cantidad de Insumos]]</f>
        <v>#VALUE!</v>
      </c>
      <c r="Q1175" s="140" t="str">
        <f>IFERROR(VLOOKUP($L1175,[6]Insumos!$C$2:$F$517,4,FALSE),"")</f>
        <v/>
      </c>
      <c r="R1175" s="131"/>
    </row>
    <row r="1176" spans="2:18" x14ac:dyDescent="0.25">
      <c r="B1176" s="131" t="str">
        <f>IF(Tabla1[[#This Row],[Código_Actividad]]="","",CONCATENATE(Tabla1[[#This Row],[POA]],".",Tabla1[[#This Row],[SRS]],".",Tabla1[[#This Row],[AREA]],".",Tabla1[[#This Row],[TIPO]]))</f>
        <v/>
      </c>
      <c r="C1176" s="131" t="str">
        <f>IF(Tabla1[[#This Row],[Código_Actividad]]="","",'[1]Formulario PPGR1'!#REF!)</f>
        <v/>
      </c>
      <c r="D1176" s="131" t="str">
        <f>IF(Tabla1[[#This Row],[Código_Actividad]]="","",'[1]Formulario PPGR1'!#REF!)</f>
        <v/>
      </c>
      <c r="E1176" s="131" t="str">
        <f>IF(Tabla1[[#This Row],[Código_Actividad]]="","",'[1]Formulario PPGR1'!#REF!)</f>
        <v/>
      </c>
      <c r="F1176" s="131" t="str">
        <f>IF(Tabla1[[#This Row],[Código_Actividad]]="","",'[1]Formulario PPGR1'!#REF!)</f>
        <v/>
      </c>
      <c r="G1176" s="141"/>
      <c r="H1176" s="133" t="str">
        <f>IFERROR(VLOOKUP(Tabla1[[#This Row],[Código_Actividad]],'[1]Formulario PPGR2'!$H$8:$I$1048576,2,FALSE),"")</f>
        <v/>
      </c>
      <c r="I1176" s="134" t="str">
        <f>IFERROR(VLOOKUP(Tabla1[[#This Row],[Código_Actividad]],[1]!Tabla2[[Código]:[Total de Acciones ]],15,FALSE),"")</f>
        <v/>
      </c>
      <c r="J1176" s="131"/>
      <c r="K1176" s="131" t="str">
        <f>IFERROR(VLOOKUP($J1176,[5]LSIns!$B$5:$C$45,2,FALSE),"")</f>
        <v/>
      </c>
      <c r="L1176" s="133"/>
      <c r="M1176" s="131" t="str">
        <f>IFERROR(VLOOKUP($L1176,[6]Insumos!$C$2:$F$517,2,FALSE),"")</f>
        <v/>
      </c>
      <c r="N1176" s="142"/>
      <c r="O1176" s="139" t="str">
        <f>IFERROR(VLOOKUP($L1176,[6]Insumos!$C$2:$F$517,3,FALSE),"")</f>
        <v/>
      </c>
      <c r="P1176" s="138" t="e">
        <f>+Tabla1[[#This Row],[Precio Unitario]]*Tabla1[[#This Row],[Cantidad de Insumos]]</f>
        <v>#VALUE!</v>
      </c>
      <c r="Q1176" s="140" t="str">
        <f>IFERROR(VLOOKUP($L1176,[6]Insumos!$C$2:$F$517,4,FALSE),"")</f>
        <v/>
      </c>
      <c r="R1176" s="131"/>
    </row>
    <row r="1177" spans="2:18" x14ac:dyDescent="0.25">
      <c r="B1177" s="131" t="str">
        <f>IF(Tabla1[[#This Row],[Código_Actividad]]="","",CONCATENATE(Tabla1[[#This Row],[POA]],".",Tabla1[[#This Row],[SRS]],".",Tabla1[[#This Row],[AREA]],".",Tabla1[[#This Row],[TIPO]]))</f>
        <v/>
      </c>
      <c r="C1177" s="131" t="str">
        <f>IF(Tabla1[[#This Row],[Código_Actividad]]="","",'[1]Formulario PPGR1'!#REF!)</f>
        <v/>
      </c>
      <c r="D1177" s="131" t="str">
        <f>IF(Tabla1[[#This Row],[Código_Actividad]]="","",'[1]Formulario PPGR1'!#REF!)</f>
        <v/>
      </c>
      <c r="E1177" s="131" t="str">
        <f>IF(Tabla1[[#This Row],[Código_Actividad]]="","",'[1]Formulario PPGR1'!#REF!)</f>
        <v/>
      </c>
      <c r="F1177" s="131" t="str">
        <f>IF(Tabla1[[#This Row],[Código_Actividad]]="","",'[1]Formulario PPGR1'!#REF!)</f>
        <v/>
      </c>
      <c r="G1177" s="141"/>
      <c r="H1177" s="133" t="str">
        <f>IFERROR(VLOOKUP(Tabla1[[#This Row],[Código_Actividad]],'[1]Formulario PPGR2'!$H$8:$I$1048576,2,FALSE),"")</f>
        <v/>
      </c>
      <c r="I1177" s="134" t="str">
        <f>IFERROR(VLOOKUP(Tabla1[[#This Row],[Código_Actividad]],[1]!Tabla2[[Código]:[Total de Acciones ]],15,FALSE),"")</f>
        <v/>
      </c>
      <c r="J1177" s="131"/>
      <c r="K1177" s="131" t="str">
        <f>IFERROR(VLOOKUP($J1177,[5]LSIns!$B$5:$C$45,2,FALSE),"")</f>
        <v/>
      </c>
      <c r="L1177" s="133"/>
      <c r="M1177" s="131" t="str">
        <f>IFERROR(VLOOKUP($L1177,[6]Insumos!$C$2:$F$517,2,FALSE),"")</f>
        <v/>
      </c>
      <c r="N1177" s="142"/>
      <c r="O1177" s="139" t="str">
        <f>IFERROR(VLOOKUP($L1177,[6]Insumos!$C$2:$F$517,3,FALSE),"")</f>
        <v/>
      </c>
      <c r="P1177" s="138" t="e">
        <f>+Tabla1[[#This Row],[Precio Unitario]]*Tabla1[[#This Row],[Cantidad de Insumos]]</f>
        <v>#VALUE!</v>
      </c>
      <c r="Q1177" s="140" t="str">
        <f>IFERROR(VLOOKUP($L1177,[6]Insumos!$C$2:$F$517,4,FALSE),"")</f>
        <v/>
      </c>
      <c r="R1177" s="131"/>
    </row>
    <row r="1178" spans="2:18" x14ac:dyDescent="0.25">
      <c r="B1178" s="131" t="str">
        <f>IF(Tabla1[[#This Row],[Código_Actividad]]="","",CONCATENATE(Tabla1[[#This Row],[POA]],".",Tabla1[[#This Row],[SRS]],".",Tabla1[[#This Row],[AREA]],".",Tabla1[[#This Row],[TIPO]]))</f>
        <v/>
      </c>
      <c r="C1178" s="131" t="str">
        <f>IF(Tabla1[[#This Row],[Código_Actividad]]="","",'[1]Formulario PPGR1'!#REF!)</f>
        <v/>
      </c>
      <c r="D1178" s="131" t="str">
        <f>IF(Tabla1[[#This Row],[Código_Actividad]]="","",'[1]Formulario PPGR1'!#REF!)</f>
        <v/>
      </c>
      <c r="E1178" s="131" t="str">
        <f>IF(Tabla1[[#This Row],[Código_Actividad]]="","",'[1]Formulario PPGR1'!#REF!)</f>
        <v/>
      </c>
      <c r="F1178" s="131" t="str">
        <f>IF(Tabla1[[#This Row],[Código_Actividad]]="","",'[1]Formulario PPGR1'!#REF!)</f>
        <v/>
      </c>
      <c r="G1178" s="141"/>
      <c r="H1178" s="133" t="str">
        <f>IFERROR(VLOOKUP(Tabla1[[#This Row],[Código_Actividad]],'[1]Formulario PPGR2'!$H$8:$I$1048576,2,FALSE),"")</f>
        <v/>
      </c>
      <c r="I1178" s="134" t="str">
        <f>IFERROR(VLOOKUP(Tabla1[[#This Row],[Código_Actividad]],[1]!Tabla2[[Código]:[Total de Acciones ]],15,FALSE),"")</f>
        <v/>
      </c>
      <c r="J1178" s="131"/>
      <c r="K1178" s="131" t="str">
        <f>IFERROR(VLOOKUP($J1178,[5]LSIns!$B$5:$C$45,2,FALSE),"")</f>
        <v/>
      </c>
      <c r="L1178" s="133"/>
      <c r="M1178" s="131" t="str">
        <f>IFERROR(VLOOKUP($L1178,[6]Insumos!$C$2:$F$517,2,FALSE),"")</f>
        <v/>
      </c>
      <c r="N1178" s="142"/>
      <c r="O1178" s="139" t="str">
        <f>IFERROR(VLOOKUP($L1178,[6]Insumos!$C$2:$F$517,3,FALSE),"")</f>
        <v/>
      </c>
      <c r="P1178" s="138" t="e">
        <f>+Tabla1[[#This Row],[Precio Unitario]]*Tabla1[[#This Row],[Cantidad de Insumos]]</f>
        <v>#VALUE!</v>
      </c>
      <c r="Q1178" s="140" t="str">
        <f>IFERROR(VLOOKUP($L1178,[6]Insumos!$C$2:$F$517,4,FALSE),"")</f>
        <v/>
      </c>
      <c r="R1178" s="131"/>
    </row>
    <row r="1179" spans="2:18" x14ac:dyDescent="0.25">
      <c r="B1179" s="131" t="str">
        <f>IF(Tabla1[[#This Row],[Código_Actividad]]="","",CONCATENATE(Tabla1[[#This Row],[POA]],".",Tabla1[[#This Row],[SRS]],".",Tabla1[[#This Row],[AREA]],".",Tabla1[[#This Row],[TIPO]]))</f>
        <v/>
      </c>
      <c r="C1179" s="131" t="str">
        <f>IF(Tabla1[[#This Row],[Código_Actividad]]="","",'[1]Formulario PPGR1'!#REF!)</f>
        <v/>
      </c>
      <c r="D1179" s="131" t="str">
        <f>IF(Tabla1[[#This Row],[Código_Actividad]]="","",'[1]Formulario PPGR1'!#REF!)</f>
        <v/>
      </c>
      <c r="E1179" s="131" t="str">
        <f>IF(Tabla1[[#This Row],[Código_Actividad]]="","",'[1]Formulario PPGR1'!#REF!)</f>
        <v/>
      </c>
      <c r="F1179" s="131" t="str">
        <f>IF(Tabla1[[#This Row],[Código_Actividad]]="","",'[1]Formulario PPGR1'!#REF!)</f>
        <v/>
      </c>
      <c r="G1179" s="141"/>
      <c r="H1179" s="133" t="str">
        <f>IFERROR(VLOOKUP(Tabla1[[#This Row],[Código_Actividad]],'[1]Formulario PPGR2'!$H$8:$I$1048576,2,FALSE),"")</f>
        <v/>
      </c>
      <c r="I1179" s="134" t="str">
        <f>IFERROR(VLOOKUP(Tabla1[[#This Row],[Código_Actividad]],[1]!Tabla2[[Código]:[Total de Acciones ]],15,FALSE),"")</f>
        <v/>
      </c>
      <c r="J1179" s="131"/>
      <c r="K1179" s="131" t="str">
        <f>IFERROR(VLOOKUP($J1179,[5]LSIns!$B$5:$C$45,2,FALSE),"")</f>
        <v/>
      </c>
      <c r="L1179" s="133"/>
      <c r="M1179" s="131" t="str">
        <f>IFERROR(VLOOKUP($L1179,[6]Insumos!$C$2:$F$517,2,FALSE),"")</f>
        <v/>
      </c>
      <c r="N1179" s="142"/>
      <c r="O1179" s="139" t="str">
        <f>IFERROR(VLOOKUP($L1179,[6]Insumos!$C$2:$F$517,3,FALSE),"")</f>
        <v/>
      </c>
      <c r="P1179" s="138" t="e">
        <f>+Tabla1[[#This Row],[Precio Unitario]]*Tabla1[[#This Row],[Cantidad de Insumos]]</f>
        <v>#VALUE!</v>
      </c>
      <c r="Q1179" s="140" t="str">
        <f>IFERROR(VLOOKUP($L1179,[6]Insumos!$C$2:$F$517,4,FALSE),"")</f>
        <v/>
      </c>
      <c r="R1179" s="131"/>
    </row>
    <row r="1180" spans="2:18" x14ac:dyDescent="0.25">
      <c r="B1180" s="131" t="str">
        <f>IF(Tabla1[[#This Row],[Código_Actividad]]="","",CONCATENATE(Tabla1[[#This Row],[POA]],".",Tabla1[[#This Row],[SRS]],".",Tabla1[[#This Row],[AREA]],".",Tabla1[[#This Row],[TIPO]]))</f>
        <v/>
      </c>
      <c r="C1180" s="131" t="str">
        <f>IF(Tabla1[[#This Row],[Código_Actividad]]="","",'[1]Formulario PPGR1'!#REF!)</f>
        <v/>
      </c>
      <c r="D1180" s="131" t="str">
        <f>IF(Tabla1[[#This Row],[Código_Actividad]]="","",'[1]Formulario PPGR1'!#REF!)</f>
        <v/>
      </c>
      <c r="E1180" s="131" t="str">
        <f>IF(Tabla1[[#This Row],[Código_Actividad]]="","",'[1]Formulario PPGR1'!#REF!)</f>
        <v/>
      </c>
      <c r="F1180" s="131" t="str">
        <f>IF(Tabla1[[#This Row],[Código_Actividad]]="","",'[1]Formulario PPGR1'!#REF!)</f>
        <v/>
      </c>
      <c r="G1180" s="141"/>
      <c r="H1180" s="133" t="str">
        <f>IFERROR(VLOOKUP(Tabla1[[#This Row],[Código_Actividad]],'[1]Formulario PPGR2'!$H$8:$I$1048576,2,FALSE),"")</f>
        <v/>
      </c>
      <c r="I1180" s="134" t="str">
        <f>IFERROR(VLOOKUP(Tabla1[[#This Row],[Código_Actividad]],[1]!Tabla2[[Código]:[Total de Acciones ]],15,FALSE),"")</f>
        <v/>
      </c>
      <c r="J1180" s="131"/>
      <c r="K1180" s="131" t="str">
        <f>IFERROR(VLOOKUP($J1180,[5]LSIns!$B$5:$C$45,2,FALSE),"")</f>
        <v/>
      </c>
      <c r="L1180" s="133"/>
      <c r="M1180" s="131" t="str">
        <f>IFERROR(VLOOKUP($L1180,[6]Insumos!$C$2:$F$517,2,FALSE),"")</f>
        <v/>
      </c>
      <c r="N1180" s="142"/>
      <c r="O1180" s="139" t="str">
        <f>IFERROR(VLOOKUP($L1180,[6]Insumos!$C$2:$F$517,3,FALSE),"")</f>
        <v/>
      </c>
      <c r="P1180" s="138" t="e">
        <f>+Tabla1[[#This Row],[Precio Unitario]]*Tabla1[[#This Row],[Cantidad de Insumos]]</f>
        <v>#VALUE!</v>
      </c>
      <c r="Q1180" s="140" t="str">
        <f>IFERROR(VLOOKUP($L1180,[6]Insumos!$C$2:$F$517,4,FALSE),"")</f>
        <v/>
      </c>
      <c r="R1180" s="131"/>
    </row>
    <row r="1181" spans="2:18" x14ac:dyDescent="0.25">
      <c r="B1181" s="131" t="str">
        <f>IF(Tabla1[[#This Row],[Código_Actividad]]="","",CONCATENATE(Tabla1[[#This Row],[POA]],".",Tabla1[[#This Row],[SRS]],".",Tabla1[[#This Row],[AREA]],".",Tabla1[[#This Row],[TIPO]]))</f>
        <v/>
      </c>
      <c r="C1181" s="131" t="str">
        <f>IF(Tabla1[[#This Row],[Código_Actividad]]="","",'[1]Formulario PPGR1'!#REF!)</f>
        <v/>
      </c>
      <c r="D1181" s="131" t="str">
        <f>IF(Tabla1[[#This Row],[Código_Actividad]]="","",'[1]Formulario PPGR1'!#REF!)</f>
        <v/>
      </c>
      <c r="E1181" s="131" t="str">
        <f>IF(Tabla1[[#This Row],[Código_Actividad]]="","",'[1]Formulario PPGR1'!#REF!)</f>
        <v/>
      </c>
      <c r="F1181" s="131" t="str">
        <f>IF(Tabla1[[#This Row],[Código_Actividad]]="","",'[1]Formulario PPGR1'!#REF!)</f>
        <v/>
      </c>
      <c r="G1181" s="141"/>
      <c r="H1181" s="133" t="str">
        <f>IFERROR(VLOOKUP(Tabla1[[#This Row],[Código_Actividad]],'[1]Formulario PPGR2'!$H$8:$I$1048576,2,FALSE),"")</f>
        <v/>
      </c>
      <c r="I1181" s="134" t="str">
        <f>IFERROR(VLOOKUP(Tabla1[[#This Row],[Código_Actividad]],[1]!Tabla2[[Código]:[Total de Acciones ]],15,FALSE),"")</f>
        <v/>
      </c>
      <c r="J1181" s="131"/>
      <c r="K1181" s="131" t="str">
        <f>IFERROR(VLOOKUP($J1181,[5]LSIns!$B$5:$C$45,2,FALSE),"")</f>
        <v/>
      </c>
      <c r="L1181" s="133"/>
      <c r="M1181" s="131" t="str">
        <f>IFERROR(VLOOKUP($L1181,[6]Insumos!$C$2:$F$517,2,FALSE),"")</f>
        <v/>
      </c>
      <c r="N1181" s="142"/>
      <c r="O1181" s="139" t="str">
        <f>IFERROR(VLOOKUP($L1181,[6]Insumos!$C$2:$F$517,3,FALSE),"")</f>
        <v/>
      </c>
      <c r="P1181" s="138" t="e">
        <f>+Tabla1[[#This Row],[Precio Unitario]]*Tabla1[[#This Row],[Cantidad de Insumos]]</f>
        <v>#VALUE!</v>
      </c>
      <c r="Q1181" s="140" t="str">
        <f>IFERROR(VLOOKUP($L1181,[6]Insumos!$C$2:$F$517,4,FALSE),"")</f>
        <v/>
      </c>
      <c r="R1181" s="131"/>
    </row>
    <row r="1182" spans="2:18" x14ac:dyDescent="0.25">
      <c r="B1182" s="131" t="str">
        <f>IF(Tabla1[[#This Row],[Código_Actividad]]="","",CONCATENATE(Tabla1[[#This Row],[POA]],".",Tabla1[[#This Row],[SRS]],".",Tabla1[[#This Row],[AREA]],".",Tabla1[[#This Row],[TIPO]]))</f>
        <v/>
      </c>
      <c r="C1182" s="131" t="str">
        <f>IF(Tabla1[[#This Row],[Código_Actividad]]="","",'[1]Formulario PPGR1'!#REF!)</f>
        <v/>
      </c>
      <c r="D1182" s="131" t="str">
        <f>IF(Tabla1[[#This Row],[Código_Actividad]]="","",'[1]Formulario PPGR1'!#REF!)</f>
        <v/>
      </c>
      <c r="E1182" s="131" t="str">
        <f>IF(Tabla1[[#This Row],[Código_Actividad]]="","",'[1]Formulario PPGR1'!#REF!)</f>
        <v/>
      </c>
      <c r="F1182" s="131" t="str">
        <f>IF(Tabla1[[#This Row],[Código_Actividad]]="","",'[1]Formulario PPGR1'!#REF!)</f>
        <v/>
      </c>
      <c r="G1182" s="141"/>
      <c r="H1182" s="133" t="str">
        <f>IFERROR(VLOOKUP(Tabla1[[#This Row],[Código_Actividad]],'[1]Formulario PPGR2'!$H$8:$I$1048576,2,FALSE),"")</f>
        <v/>
      </c>
      <c r="I1182" s="134" t="str">
        <f>IFERROR(VLOOKUP(Tabla1[[#This Row],[Código_Actividad]],[1]!Tabla2[[Código]:[Total de Acciones ]],15,FALSE),"")</f>
        <v/>
      </c>
      <c r="J1182" s="131"/>
      <c r="K1182" s="131" t="str">
        <f>IFERROR(VLOOKUP($J1182,[5]LSIns!$B$5:$C$45,2,FALSE),"")</f>
        <v/>
      </c>
      <c r="L1182" s="133"/>
      <c r="M1182" s="131" t="str">
        <f>IFERROR(VLOOKUP($L1182,[6]Insumos!$C$2:$F$517,2,FALSE),"")</f>
        <v/>
      </c>
      <c r="N1182" s="142"/>
      <c r="O1182" s="139" t="str">
        <f>IFERROR(VLOOKUP($L1182,[6]Insumos!$C$2:$F$517,3,FALSE),"")</f>
        <v/>
      </c>
      <c r="P1182" s="138" t="e">
        <f>+Tabla1[[#This Row],[Precio Unitario]]*Tabla1[[#This Row],[Cantidad de Insumos]]</f>
        <v>#VALUE!</v>
      </c>
      <c r="Q1182" s="140" t="str">
        <f>IFERROR(VLOOKUP($L1182,[6]Insumos!$C$2:$F$517,4,FALSE),"")</f>
        <v/>
      </c>
      <c r="R1182" s="131"/>
    </row>
    <row r="1183" spans="2:18" x14ac:dyDescent="0.25">
      <c r="B1183" s="131" t="str">
        <f>IF(Tabla1[[#This Row],[Código_Actividad]]="","",CONCATENATE(Tabla1[[#This Row],[POA]],".",Tabla1[[#This Row],[SRS]],".",Tabla1[[#This Row],[AREA]],".",Tabla1[[#This Row],[TIPO]]))</f>
        <v/>
      </c>
      <c r="C1183" s="131" t="str">
        <f>IF(Tabla1[[#This Row],[Código_Actividad]]="","",'[1]Formulario PPGR1'!#REF!)</f>
        <v/>
      </c>
      <c r="D1183" s="131" t="str">
        <f>IF(Tabla1[[#This Row],[Código_Actividad]]="","",'[1]Formulario PPGR1'!#REF!)</f>
        <v/>
      </c>
      <c r="E1183" s="131" t="str">
        <f>IF(Tabla1[[#This Row],[Código_Actividad]]="","",'[1]Formulario PPGR1'!#REF!)</f>
        <v/>
      </c>
      <c r="F1183" s="131" t="str">
        <f>IF(Tabla1[[#This Row],[Código_Actividad]]="","",'[1]Formulario PPGR1'!#REF!)</f>
        <v/>
      </c>
      <c r="G1183" s="141"/>
      <c r="H1183" s="133" t="str">
        <f>IFERROR(VLOOKUP(Tabla1[[#This Row],[Código_Actividad]],'[1]Formulario PPGR2'!$H$8:$I$1048576,2,FALSE),"")</f>
        <v/>
      </c>
      <c r="I1183" s="134" t="str">
        <f>IFERROR(VLOOKUP(Tabla1[[#This Row],[Código_Actividad]],[1]!Tabla2[[Código]:[Total de Acciones ]],15,FALSE),"")</f>
        <v/>
      </c>
      <c r="J1183" s="131"/>
      <c r="K1183" s="131" t="str">
        <f>IFERROR(VLOOKUP($J1183,[5]LSIns!$B$5:$C$45,2,FALSE),"")</f>
        <v/>
      </c>
      <c r="L1183" s="133"/>
      <c r="M1183" s="131" t="str">
        <f>IFERROR(VLOOKUP($L1183,[6]Insumos!$C$2:$F$517,2,FALSE),"")</f>
        <v/>
      </c>
      <c r="N1183" s="142"/>
      <c r="O1183" s="139" t="str">
        <f>IFERROR(VLOOKUP($L1183,[6]Insumos!$C$2:$F$517,3,FALSE),"")</f>
        <v/>
      </c>
      <c r="P1183" s="138" t="e">
        <f>+Tabla1[[#This Row],[Precio Unitario]]*Tabla1[[#This Row],[Cantidad de Insumos]]</f>
        <v>#VALUE!</v>
      </c>
      <c r="Q1183" s="140" t="str">
        <f>IFERROR(VLOOKUP($L1183,[6]Insumos!$C$2:$F$517,4,FALSE),"")</f>
        <v/>
      </c>
      <c r="R1183" s="131"/>
    </row>
    <row r="1184" spans="2:18" x14ac:dyDescent="0.25">
      <c r="B1184" s="131" t="str">
        <f>IF(Tabla1[[#This Row],[Código_Actividad]]="","",CONCATENATE(Tabla1[[#This Row],[POA]],".",Tabla1[[#This Row],[SRS]],".",Tabla1[[#This Row],[AREA]],".",Tabla1[[#This Row],[TIPO]]))</f>
        <v/>
      </c>
      <c r="C1184" s="131" t="str">
        <f>IF(Tabla1[[#This Row],[Código_Actividad]]="","",'[1]Formulario PPGR1'!#REF!)</f>
        <v/>
      </c>
      <c r="D1184" s="131" t="str">
        <f>IF(Tabla1[[#This Row],[Código_Actividad]]="","",'[1]Formulario PPGR1'!#REF!)</f>
        <v/>
      </c>
      <c r="E1184" s="131" t="str">
        <f>IF(Tabla1[[#This Row],[Código_Actividad]]="","",'[1]Formulario PPGR1'!#REF!)</f>
        <v/>
      </c>
      <c r="F1184" s="131" t="str">
        <f>IF(Tabla1[[#This Row],[Código_Actividad]]="","",'[1]Formulario PPGR1'!#REF!)</f>
        <v/>
      </c>
      <c r="G1184" s="141"/>
      <c r="H1184" s="133" t="str">
        <f>IFERROR(VLOOKUP(Tabla1[[#This Row],[Código_Actividad]],'[1]Formulario PPGR2'!$H$8:$I$1048576,2,FALSE),"")</f>
        <v/>
      </c>
      <c r="I1184" s="134" t="str">
        <f>IFERROR(VLOOKUP(Tabla1[[#This Row],[Código_Actividad]],[1]!Tabla2[[Código]:[Total de Acciones ]],15,FALSE),"")</f>
        <v/>
      </c>
      <c r="J1184" s="131"/>
      <c r="K1184" s="131" t="str">
        <f>IFERROR(VLOOKUP($J1184,[5]LSIns!$B$5:$C$45,2,FALSE),"")</f>
        <v/>
      </c>
      <c r="L1184" s="133"/>
      <c r="M1184" s="131" t="str">
        <f>IFERROR(VLOOKUP($L1184,[6]Insumos!$C$2:$F$517,2,FALSE),"")</f>
        <v/>
      </c>
      <c r="N1184" s="142"/>
      <c r="O1184" s="139" t="str">
        <f>IFERROR(VLOOKUP($L1184,[6]Insumos!$C$2:$F$517,3,FALSE),"")</f>
        <v/>
      </c>
      <c r="P1184" s="138" t="e">
        <f>+Tabla1[[#This Row],[Precio Unitario]]*Tabla1[[#This Row],[Cantidad de Insumos]]</f>
        <v>#VALUE!</v>
      </c>
      <c r="Q1184" s="140" t="str">
        <f>IFERROR(VLOOKUP($L1184,[6]Insumos!$C$2:$F$517,4,FALSE),"")</f>
        <v/>
      </c>
      <c r="R1184" s="131"/>
    </row>
    <row r="1185" spans="2:18" x14ac:dyDescent="0.25">
      <c r="B1185" s="131" t="str">
        <f>IF(Tabla1[[#This Row],[Código_Actividad]]="","",CONCATENATE(Tabla1[[#This Row],[POA]],".",Tabla1[[#This Row],[SRS]],".",Tabla1[[#This Row],[AREA]],".",Tabla1[[#This Row],[TIPO]]))</f>
        <v/>
      </c>
      <c r="C1185" s="131" t="str">
        <f>IF(Tabla1[[#This Row],[Código_Actividad]]="","",'[1]Formulario PPGR1'!#REF!)</f>
        <v/>
      </c>
      <c r="D1185" s="131" t="str">
        <f>IF(Tabla1[[#This Row],[Código_Actividad]]="","",'[1]Formulario PPGR1'!#REF!)</f>
        <v/>
      </c>
      <c r="E1185" s="131" t="str">
        <f>IF(Tabla1[[#This Row],[Código_Actividad]]="","",'[1]Formulario PPGR1'!#REF!)</f>
        <v/>
      </c>
      <c r="F1185" s="131" t="str">
        <f>IF(Tabla1[[#This Row],[Código_Actividad]]="","",'[1]Formulario PPGR1'!#REF!)</f>
        <v/>
      </c>
      <c r="G1185" s="141"/>
      <c r="H1185" s="133" t="str">
        <f>IFERROR(VLOOKUP(Tabla1[[#This Row],[Código_Actividad]],'[1]Formulario PPGR2'!$H$8:$I$1048576,2,FALSE),"")</f>
        <v/>
      </c>
      <c r="I1185" s="134" t="str">
        <f>IFERROR(VLOOKUP(Tabla1[[#This Row],[Código_Actividad]],[1]!Tabla2[[Código]:[Total de Acciones ]],15,FALSE),"")</f>
        <v/>
      </c>
      <c r="J1185" s="131"/>
      <c r="K1185" s="131" t="str">
        <f>IFERROR(VLOOKUP($J1185,[5]LSIns!$B$5:$C$45,2,FALSE),"")</f>
        <v/>
      </c>
      <c r="L1185" s="133"/>
      <c r="M1185" s="131" t="str">
        <f>IFERROR(VLOOKUP($L1185,[6]Insumos!$C$2:$F$517,2,FALSE),"")</f>
        <v/>
      </c>
      <c r="N1185" s="142"/>
      <c r="O1185" s="139" t="str">
        <f>IFERROR(VLOOKUP($L1185,[6]Insumos!$C$2:$F$517,3,FALSE),"")</f>
        <v/>
      </c>
      <c r="P1185" s="138" t="e">
        <f>+Tabla1[[#This Row],[Precio Unitario]]*Tabla1[[#This Row],[Cantidad de Insumos]]</f>
        <v>#VALUE!</v>
      </c>
      <c r="Q1185" s="140" t="str">
        <f>IFERROR(VLOOKUP($L1185,[6]Insumos!$C$2:$F$517,4,FALSE),"")</f>
        <v/>
      </c>
      <c r="R1185" s="131"/>
    </row>
    <row r="1186" spans="2:18" x14ac:dyDescent="0.25">
      <c r="B1186" s="131" t="str">
        <f>IF(Tabla1[[#This Row],[Código_Actividad]]="","",CONCATENATE(Tabla1[[#This Row],[POA]],".",Tabla1[[#This Row],[SRS]],".",Tabla1[[#This Row],[AREA]],".",Tabla1[[#This Row],[TIPO]]))</f>
        <v/>
      </c>
      <c r="C1186" s="131" t="str">
        <f>IF(Tabla1[[#This Row],[Código_Actividad]]="","",'[1]Formulario PPGR1'!#REF!)</f>
        <v/>
      </c>
      <c r="D1186" s="131" t="str">
        <f>IF(Tabla1[[#This Row],[Código_Actividad]]="","",'[1]Formulario PPGR1'!#REF!)</f>
        <v/>
      </c>
      <c r="E1186" s="131" t="str">
        <f>IF(Tabla1[[#This Row],[Código_Actividad]]="","",'[1]Formulario PPGR1'!#REF!)</f>
        <v/>
      </c>
      <c r="F1186" s="131" t="str">
        <f>IF(Tabla1[[#This Row],[Código_Actividad]]="","",'[1]Formulario PPGR1'!#REF!)</f>
        <v/>
      </c>
      <c r="G1186" s="141"/>
      <c r="H1186" s="133" t="str">
        <f>IFERROR(VLOOKUP(Tabla1[[#This Row],[Código_Actividad]],'[1]Formulario PPGR2'!$H$8:$I$1048576,2,FALSE),"")</f>
        <v/>
      </c>
      <c r="I1186" s="134" t="str">
        <f>IFERROR(VLOOKUP(Tabla1[[#This Row],[Código_Actividad]],[1]!Tabla2[[Código]:[Total de Acciones ]],15,FALSE),"")</f>
        <v/>
      </c>
      <c r="J1186" s="131"/>
      <c r="K1186" s="131" t="str">
        <f>IFERROR(VLOOKUP($J1186,[5]LSIns!$B$5:$C$45,2,FALSE),"")</f>
        <v/>
      </c>
      <c r="L1186" s="133"/>
      <c r="M1186" s="131" t="str">
        <f>IFERROR(VLOOKUP($L1186,[6]Insumos!$C$2:$F$517,2,FALSE),"")</f>
        <v/>
      </c>
      <c r="N1186" s="142"/>
      <c r="O1186" s="139" t="str">
        <f>IFERROR(VLOOKUP($L1186,[6]Insumos!$C$2:$F$517,3,FALSE),"")</f>
        <v/>
      </c>
      <c r="P1186" s="138" t="e">
        <f>+Tabla1[[#This Row],[Precio Unitario]]*Tabla1[[#This Row],[Cantidad de Insumos]]</f>
        <v>#VALUE!</v>
      </c>
      <c r="Q1186" s="140" t="str">
        <f>IFERROR(VLOOKUP($L1186,[6]Insumos!$C$2:$F$517,4,FALSE),"")</f>
        <v/>
      </c>
      <c r="R1186" s="131"/>
    </row>
    <row r="1187" spans="2:18" x14ac:dyDescent="0.25">
      <c r="B1187" s="131" t="str">
        <f>IF(Tabla1[[#This Row],[Código_Actividad]]="","",CONCATENATE(Tabla1[[#This Row],[POA]],".",Tabla1[[#This Row],[SRS]],".",Tabla1[[#This Row],[AREA]],".",Tabla1[[#This Row],[TIPO]]))</f>
        <v/>
      </c>
      <c r="C1187" s="131" t="str">
        <f>IF(Tabla1[[#This Row],[Código_Actividad]]="","",'[1]Formulario PPGR1'!#REF!)</f>
        <v/>
      </c>
      <c r="D1187" s="131" t="str">
        <f>IF(Tabla1[[#This Row],[Código_Actividad]]="","",'[1]Formulario PPGR1'!#REF!)</f>
        <v/>
      </c>
      <c r="E1187" s="131" t="str">
        <f>IF(Tabla1[[#This Row],[Código_Actividad]]="","",'[1]Formulario PPGR1'!#REF!)</f>
        <v/>
      </c>
      <c r="F1187" s="131" t="str">
        <f>IF(Tabla1[[#This Row],[Código_Actividad]]="","",'[1]Formulario PPGR1'!#REF!)</f>
        <v/>
      </c>
      <c r="G1187" s="141"/>
      <c r="H1187" s="133" t="str">
        <f>IFERROR(VLOOKUP(Tabla1[[#This Row],[Código_Actividad]],'[1]Formulario PPGR2'!$H$8:$I$1048576,2,FALSE),"")</f>
        <v/>
      </c>
      <c r="I1187" s="134" t="str">
        <f>IFERROR(VLOOKUP(Tabla1[[#This Row],[Código_Actividad]],[1]!Tabla2[[Código]:[Total de Acciones ]],15,FALSE),"")</f>
        <v/>
      </c>
      <c r="J1187" s="131"/>
      <c r="K1187" s="131" t="str">
        <f>IFERROR(VLOOKUP($J1187,[5]LSIns!$B$5:$C$45,2,FALSE),"")</f>
        <v/>
      </c>
      <c r="L1187" s="133"/>
      <c r="M1187" s="131" t="str">
        <f>IFERROR(VLOOKUP($L1187,[6]Insumos!$C$2:$F$517,2,FALSE),"")</f>
        <v/>
      </c>
      <c r="N1187" s="142"/>
      <c r="O1187" s="139" t="str">
        <f>IFERROR(VLOOKUP($L1187,[6]Insumos!$C$2:$F$517,3,FALSE),"")</f>
        <v/>
      </c>
      <c r="P1187" s="138" t="e">
        <f>+Tabla1[[#This Row],[Precio Unitario]]*Tabla1[[#This Row],[Cantidad de Insumos]]</f>
        <v>#VALUE!</v>
      </c>
      <c r="Q1187" s="140" t="str">
        <f>IFERROR(VLOOKUP($L1187,[6]Insumos!$C$2:$F$517,4,FALSE),"")</f>
        <v/>
      </c>
      <c r="R1187" s="131"/>
    </row>
    <row r="1188" spans="2:18" x14ac:dyDescent="0.25">
      <c r="B1188" s="131" t="str">
        <f>IF(Tabla1[[#This Row],[Código_Actividad]]="","",CONCATENATE(Tabla1[[#This Row],[POA]],".",Tabla1[[#This Row],[SRS]],".",Tabla1[[#This Row],[AREA]],".",Tabla1[[#This Row],[TIPO]]))</f>
        <v/>
      </c>
      <c r="C1188" s="131" t="str">
        <f>IF(Tabla1[[#This Row],[Código_Actividad]]="","",'[1]Formulario PPGR1'!#REF!)</f>
        <v/>
      </c>
      <c r="D1188" s="131" t="str">
        <f>IF(Tabla1[[#This Row],[Código_Actividad]]="","",'[1]Formulario PPGR1'!#REF!)</f>
        <v/>
      </c>
      <c r="E1188" s="131" t="str">
        <f>IF(Tabla1[[#This Row],[Código_Actividad]]="","",'[1]Formulario PPGR1'!#REF!)</f>
        <v/>
      </c>
      <c r="F1188" s="131" t="str">
        <f>IF(Tabla1[[#This Row],[Código_Actividad]]="","",'[1]Formulario PPGR1'!#REF!)</f>
        <v/>
      </c>
      <c r="G1188" s="141"/>
      <c r="H1188" s="133" t="str">
        <f>IFERROR(VLOOKUP(Tabla1[[#This Row],[Código_Actividad]],'[1]Formulario PPGR2'!$H$8:$I$1048576,2,FALSE),"")</f>
        <v/>
      </c>
      <c r="I1188" s="134" t="str">
        <f>IFERROR(VLOOKUP(Tabla1[[#This Row],[Código_Actividad]],[1]!Tabla2[[Código]:[Total de Acciones ]],15,FALSE),"")</f>
        <v/>
      </c>
      <c r="J1188" s="131"/>
      <c r="K1188" s="131" t="str">
        <f>IFERROR(VLOOKUP($J1188,[5]LSIns!$B$5:$C$45,2,FALSE),"")</f>
        <v/>
      </c>
      <c r="L1188" s="133"/>
      <c r="M1188" s="131" t="str">
        <f>IFERROR(VLOOKUP($L1188,[6]Insumos!$C$2:$F$517,2,FALSE),"")</f>
        <v/>
      </c>
      <c r="N1188" s="142"/>
      <c r="O1188" s="139" t="str">
        <f>IFERROR(VLOOKUP($L1188,[6]Insumos!$C$2:$F$517,3,FALSE),"")</f>
        <v/>
      </c>
      <c r="P1188" s="138" t="e">
        <f>+Tabla1[[#This Row],[Precio Unitario]]*Tabla1[[#This Row],[Cantidad de Insumos]]</f>
        <v>#VALUE!</v>
      </c>
      <c r="Q1188" s="140" t="str">
        <f>IFERROR(VLOOKUP($L1188,[6]Insumos!$C$2:$F$517,4,FALSE),"")</f>
        <v/>
      </c>
      <c r="R1188" s="131"/>
    </row>
    <row r="1189" spans="2:18" x14ac:dyDescent="0.25">
      <c r="B1189" s="131" t="str">
        <f>IF(Tabla1[[#This Row],[Código_Actividad]]="","",CONCATENATE(Tabla1[[#This Row],[POA]],".",Tabla1[[#This Row],[SRS]],".",Tabla1[[#This Row],[AREA]],".",Tabla1[[#This Row],[TIPO]]))</f>
        <v/>
      </c>
      <c r="C1189" s="131" t="str">
        <f>IF(Tabla1[[#This Row],[Código_Actividad]]="","",'[1]Formulario PPGR1'!#REF!)</f>
        <v/>
      </c>
      <c r="D1189" s="131" t="str">
        <f>IF(Tabla1[[#This Row],[Código_Actividad]]="","",'[1]Formulario PPGR1'!#REF!)</f>
        <v/>
      </c>
      <c r="E1189" s="131" t="str">
        <f>IF(Tabla1[[#This Row],[Código_Actividad]]="","",'[1]Formulario PPGR1'!#REF!)</f>
        <v/>
      </c>
      <c r="F1189" s="131" t="str">
        <f>IF(Tabla1[[#This Row],[Código_Actividad]]="","",'[1]Formulario PPGR1'!#REF!)</f>
        <v/>
      </c>
      <c r="G1189" s="141"/>
      <c r="H1189" s="133" t="str">
        <f>IFERROR(VLOOKUP(Tabla1[[#This Row],[Código_Actividad]],'[1]Formulario PPGR2'!$H$8:$I$1048576,2,FALSE),"")</f>
        <v/>
      </c>
      <c r="I1189" s="134" t="str">
        <f>IFERROR(VLOOKUP(Tabla1[[#This Row],[Código_Actividad]],[1]!Tabla2[[Código]:[Total de Acciones ]],15,FALSE),"")</f>
        <v/>
      </c>
      <c r="J1189" s="131"/>
      <c r="K1189" s="131" t="str">
        <f>IFERROR(VLOOKUP($J1189,[5]LSIns!$B$5:$C$45,2,FALSE),"")</f>
        <v/>
      </c>
      <c r="L1189" s="133"/>
      <c r="M1189" s="131" t="str">
        <f>IFERROR(VLOOKUP($L1189,[6]Insumos!$C$2:$F$517,2,FALSE),"")</f>
        <v/>
      </c>
      <c r="N1189" s="142"/>
      <c r="O1189" s="139" t="str">
        <f>IFERROR(VLOOKUP($L1189,[6]Insumos!$C$2:$F$517,3,FALSE),"")</f>
        <v/>
      </c>
      <c r="P1189" s="138" t="e">
        <f>+Tabla1[[#This Row],[Precio Unitario]]*Tabla1[[#This Row],[Cantidad de Insumos]]</f>
        <v>#VALUE!</v>
      </c>
      <c r="Q1189" s="140" t="str">
        <f>IFERROR(VLOOKUP($L1189,[6]Insumos!$C$2:$F$517,4,FALSE),"")</f>
        <v/>
      </c>
      <c r="R1189" s="131"/>
    </row>
    <row r="1190" spans="2:18" x14ac:dyDescent="0.25">
      <c r="B1190" s="131" t="str">
        <f>IF(Tabla1[[#This Row],[Código_Actividad]]="","",CONCATENATE(Tabla1[[#This Row],[POA]],".",Tabla1[[#This Row],[SRS]],".",Tabla1[[#This Row],[AREA]],".",Tabla1[[#This Row],[TIPO]]))</f>
        <v/>
      </c>
      <c r="C1190" s="131" t="str">
        <f>IF(Tabla1[[#This Row],[Código_Actividad]]="","",'[1]Formulario PPGR1'!#REF!)</f>
        <v/>
      </c>
      <c r="D1190" s="131" t="str">
        <f>IF(Tabla1[[#This Row],[Código_Actividad]]="","",'[1]Formulario PPGR1'!#REF!)</f>
        <v/>
      </c>
      <c r="E1190" s="131" t="str">
        <f>IF(Tabla1[[#This Row],[Código_Actividad]]="","",'[1]Formulario PPGR1'!#REF!)</f>
        <v/>
      </c>
      <c r="F1190" s="131" t="str">
        <f>IF(Tabla1[[#This Row],[Código_Actividad]]="","",'[1]Formulario PPGR1'!#REF!)</f>
        <v/>
      </c>
      <c r="G1190" s="141"/>
      <c r="H1190" s="133" t="str">
        <f>IFERROR(VLOOKUP(Tabla1[[#This Row],[Código_Actividad]],'[1]Formulario PPGR2'!$H$8:$I$1048576,2,FALSE),"")</f>
        <v/>
      </c>
      <c r="I1190" s="134" t="str">
        <f>IFERROR(VLOOKUP(Tabla1[[#This Row],[Código_Actividad]],[1]!Tabla2[[Código]:[Total de Acciones ]],15,FALSE),"")</f>
        <v/>
      </c>
      <c r="J1190" s="131"/>
      <c r="K1190" s="131" t="str">
        <f>IFERROR(VLOOKUP($J1190,[5]LSIns!$B$5:$C$45,2,FALSE),"")</f>
        <v/>
      </c>
      <c r="L1190" s="133"/>
      <c r="M1190" s="131" t="str">
        <f>IFERROR(VLOOKUP($L1190,[6]Insumos!$C$2:$F$517,2,FALSE),"")</f>
        <v/>
      </c>
      <c r="N1190" s="142"/>
      <c r="O1190" s="139" t="str">
        <f>IFERROR(VLOOKUP($L1190,[6]Insumos!$C$2:$F$517,3,FALSE),"")</f>
        <v/>
      </c>
      <c r="P1190" s="138" t="e">
        <f>+Tabla1[[#This Row],[Precio Unitario]]*Tabla1[[#This Row],[Cantidad de Insumos]]</f>
        <v>#VALUE!</v>
      </c>
      <c r="Q1190" s="140" t="str">
        <f>IFERROR(VLOOKUP($L1190,[6]Insumos!$C$2:$F$517,4,FALSE),"")</f>
        <v/>
      </c>
      <c r="R1190" s="131"/>
    </row>
    <row r="1191" spans="2:18" x14ac:dyDescent="0.25">
      <c r="B1191" s="131" t="str">
        <f>IF(Tabla1[[#This Row],[Código_Actividad]]="","",CONCATENATE(Tabla1[[#This Row],[POA]],".",Tabla1[[#This Row],[SRS]],".",Tabla1[[#This Row],[AREA]],".",Tabla1[[#This Row],[TIPO]]))</f>
        <v/>
      </c>
      <c r="C1191" s="131" t="str">
        <f>IF(Tabla1[[#This Row],[Código_Actividad]]="","",'[1]Formulario PPGR1'!#REF!)</f>
        <v/>
      </c>
      <c r="D1191" s="131" t="str">
        <f>IF(Tabla1[[#This Row],[Código_Actividad]]="","",'[1]Formulario PPGR1'!#REF!)</f>
        <v/>
      </c>
      <c r="E1191" s="131" t="str">
        <f>IF(Tabla1[[#This Row],[Código_Actividad]]="","",'[1]Formulario PPGR1'!#REF!)</f>
        <v/>
      </c>
      <c r="F1191" s="131" t="str">
        <f>IF(Tabla1[[#This Row],[Código_Actividad]]="","",'[1]Formulario PPGR1'!#REF!)</f>
        <v/>
      </c>
      <c r="G1191" s="141"/>
      <c r="H1191" s="133" t="str">
        <f>IFERROR(VLOOKUP(Tabla1[[#This Row],[Código_Actividad]],'[1]Formulario PPGR2'!$H$8:$I$1048576,2,FALSE),"")</f>
        <v/>
      </c>
      <c r="I1191" s="134" t="str">
        <f>IFERROR(VLOOKUP(Tabla1[[#This Row],[Código_Actividad]],[1]!Tabla2[[Código]:[Total de Acciones ]],15,FALSE),"")</f>
        <v/>
      </c>
      <c r="J1191" s="131"/>
      <c r="K1191" s="131" t="str">
        <f>IFERROR(VLOOKUP($J1191,[5]LSIns!$B$5:$C$45,2,FALSE),"")</f>
        <v/>
      </c>
      <c r="L1191" s="133"/>
      <c r="M1191" s="131" t="str">
        <f>IFERROR(VLOOKUP($L1191,[6]Insumos!$C$2:$F$517,2,FALSE),"")</f>
        <v/>
      </c>
      <c r="N1191" s="142"/>
      <c r="O1191" s="139" t="str">
        <f>IFERROR(VLOOKUP($L1191,[6]Insumos!$C$2:$F$517,3,FALSE),"")</f>
        <v/>
      </c>
      <c r="P1191" s="138" t="e">
        <f>+Tabla1[[#This Row],[Precio Unitario]]*Tabla1[[#This Row],[Cantidad de Insumos]]</f>
        <v>#VALUE!</v>
      </c>
      <c r="Q1191" s="140" t="str">
        <f>IFERROR(VLOOKUP($L1191,[6]Insumos!$C$2:$F$517,4,FALSE),"")</f>
        <v/>
      </c>
      <c r="R1191" s="131"/>
    </row>
    <row r="1192" spans="2:18" x14ac:dyDescent="0.25">
      <c r="B1192" s="131" t="str">
        <f>IF(Tabla1[[#This Row],[Código_Actividad]]="","",CONCATENATE(Tabla1[[#This Row],[POA]],".",Tabla1[[#This Row],[SRS]],".",Tabla1[[#This Row],[AREA]],".",Tabla1[[#This Row],[TIPO]]))</f>
        <v/>
      </c>
      <c r="C1192" s="131" t="str">
        <f>IF(Tabla1[[#This Row],[Código_Actividad]]="","",'[1]Formulario PPGR1'!#REF!)</f>
        <v/>
      </c>
      <c r="D1192" s="131" t="str">
        <f>IF(Tabla1[[#This Row],[Código_Actividad]]="","",'[1]Formulario PPGR1'!#REF!)</f>
        <v/>
      </c>
      <c r="E1192" s="131" t="str">
        <f>IF(Tabla1[[#This Row],[Código_Actividad]]="","",'[1]Formulario PPGR1'!#REF!)</f>
        <v/>
      </c>
      <c r="F1192" s="131" t="str">
        <f>IF(Tabla1[[#This Row],[Código_Actividad]]="","",'[1]Formulario PPGR1'!#REF!)</f>
        <v/>
      </c>
      <c r="G1192" s="141"/>
      <c r="H1192" s="133" t="str">
        <f>IFERROR(VLOOKUP(Tabla1[[#This Row],[Código_Actividad]],'[1]Formulario PPGR2'!$H$8:$I$1048576,2,FALSE),"")</f>
        <v/>
      </c>
      <c r="I1192" s="134" t="str">
        <f>IFERROR(VLOOKUP(Tabla1[[#This Row],[Código_Actividad]],[1]!Tabla2[[Código]:[Total de Acciones ]],15,FALSE),"")</f>
        <v/>
      </c>
      <c r="J1192" s="131"/>
      <c r="K1192" s="131" t="str">
        <f>IFERROR(VLOOKUP($J1192,[5]LSIns!$B$5:$C$45,2,FALSE),"")</f>
        <v/>
      </c>
      <c r="L1192" s="133"/>
      <c r="M1192" s="131" t="str">
        <f>IFERROR(VLOOKUP($L1192,[6]Insumos!$C$2:$F$517,2,FALSE),"")</f>
        <v/>
      </c>
      <c r="N1192" s="142"/>
      <c r="O1192" s="139" t="str">
        <f>IFERROR(VLOOKUP($L1192,[6]Insumos!$C$2:$F$517,3,FALSE),"")</f>
        <v/>
      </c>
      <c r="P1192" s="138" t="e">
        <f>+Tabla1[[#This Row],[Precio Unitario]]*Tabla1[[#This Row],[Cantidad de Insumos]]</f>
        <v>#VALUE!</v>
      </c>
      <c r="Q1192" s="140" t="str">
        <f>IFERROR(VLOOKUP($L1192,[6]Insumos!$C$2:$F$517,4,FALSE),"")</f>
        <v/>
      </c>
      <c r="R1192" s="131"/>
    </row>
    <row r="1193" spans="2:18" x14ac:dyDescent="0.25">
      <c r="B1193" s="131" t="str">
        <f>IF(Tabla1[[#This Row],[Código_Actividad]]="","",CONCATENATE(Tabla1[[#This Row],[POA]],".",Tabla1[[#This Row],[SRS]],".",Tabla1[[#This Row],[AREA]],".",Tabla1[[#This Row],[TIPO]]))</f>
        <v/>
      </c>
      <c r="C1193" s="131" t="str">
        <f>IF(Tabla1[[#This Row],[Código_Actividad]]="","",'[1]Formulario PPGR1'!#REF!)</f>
        <v/>
      </c>
      <c r="D1193" s="131" t="str">
        <f>IF(Tabla1[[#This Row],[Código_Actividad]]="","",'[1]Formulario PPGR1'!#REF!)</f>
        <v/>
      </c>
      <c r="E1193" s="131" t="str">
        <f>IF(Tabla1[[#This Row],[Código_Actividad]]="","",'[1]Formulario PPGR1'!#REF!)</f>
        <v/>
      </c>
      <c r="F1193" s="131" t="str">
        <f>IF(Tabla1[[#This Row],[Código_Actividad]]="","",'[1]Formulario PPGR1'!#REF!)</f>
        <v/>
      </c>
      <c r="G1193" s="141"/>
      <c r="H1193" s="133" t="str">
        <f>IFERROR(VLOOKUP(Tabla1[[#This Row],[Código_Actividad]],'[1]Formulario PPGR2'!$H$8:$I$1048576,2,FALSE),"")</f>
        <v/>
      </c>
      <c r="I1193" s="134" t="str">
        <f>IFERROR(VLOOKUP(Tabla1[[#This Row],[Código_Actividad]],[1]!Tabla2[[Código]:[Total de Acciones ]],15,FALSE),"")</f>
        <v/>
      </c>
      <c r="J1193" s="131"/>
      <c r="K1193" s="131" t="str">
        <f>IFERROR(VLOOKUP($J1193,[5]LSIns!$B$5:$C$45,2,FALSE),"")</f>
        <v/>
      </c>
      <c r="L1193" s="133"/>
      <c r="M1193" s="131" t="str">
        <f>IFERROR(VLOOKUP($L1193,[6]Insumos!$C$2:$F$517,2,FALSE),"")</f>
        <v/>
      </c>
      <c r="N1193" s="142"/>
      <c r="O1193" s="139" t="str">
        <f>IFERROR(VLOOKUP($L1193,[6]Insumos!$C$2:$F$517,3,FALSE),"")</f>
        <v/>
      </c>
      <c r="P1193" s="138" t="e">
        <f>+Tabla1[[#This Row],[Precio Unitario]]*Tabla1[[#This Row],[Cantidad de Insumos]]</f>
        <v>#VALUE!</v>
      </c>
      <c r="Q1193" s="140" t="str">
        <f>IFERROR(VLOOKUP($L1193,[6]Insumos!$C$2:$F$517,4,FALSE),"")</f>
        <v/>
      </c>
      <c r="R1193" s="131"/>
    </row>
    <row r="1194" spans="2:18" x14ac:dyDescent="0.25">
      <c r="B1194" s="131" t="str">
        <f>IF(Tabla1[[#This Row],[Código_Actividad]]="","",CONCATENATE(Tabla1[[#This Row],[POA]],".",Tabla1[[#This Row],[SRS]],".",Tabla1[[#This Row],[AREA]],".",Tabla1[[#This Row],[TIPO]]))</f>
        <v/>
      </c>
      <c r="C1194" s="131" t="str">
        <f>IF(Tabla1[[#This Row],[Código_Actividad]]="","",'[1]Formulario PPGR1'!#REF!)</f>
        <v/>
      </c>
      <c r="D1194" s="131" t="str">
        <f>IF(Tabla1[[#This Row],[Código_Actividad]]="","",'[1]Formulario PPGR1'!#REF!)</f>
        <v/>
      </c>
      <c r="E1194" s="131" t="str">
        <f>IF(Tabla1[[#This Row],[Código_Actividad]]="","",'[1]Formulario PPGR1'!#REF!)</f>
        <v/>
      </c>
      <c r="F1194" s="131" t="str">
        <f>IF(Tabla1[[#This Row],[Código_Actividad]]="","",'[1]Formulario PPGR1'!#REF!)</f>
        <v/>
      </c>
      <c r="G1194" s="141"/>
      <c r="H1194" s="133" t="str">
        <f>IFERROR(VLOOKUP(Tabla1[[#This Row],[Código_Actividad]],'[1]Formulario PPGR2'!$H$8:$I$1048576,2,FALSE),"")</f>
        <v/>
      </c>
      <c r="I1194" s="134" t="str">
        <f>IFERROR(VLOOKUP(Tabla1[[#This Row],[Código_Actividad]],[1]!Tabla2[[Código]:[Total de Acciones ]],15,FALSE),"")</f>
        <v/>
      </c>
      <c r="J1194" s="131"/>
      <c r="K1194" s="131" t="str">
        <f>IFERROR(VLOOKUP($J1194,[5]LSIns!$B$5:$C$45,2,FALSE),"")</f>
        <v/>
      </c>
      <c r="L1194" s="133"/>
      <c r="M1194" s="131" t="str">
        <f>IFERROR(VLOOKUP($L1194,[6]Insumos!$C$2:$F$517,2,FALSE),"")</f>
        <v/>
      </c>
      <c r="N1194" s="142"/>
      <c r="O1194" s="139" t="str">
        <f>IFERROR(VLOOKUP($L1194,[6]Insumos!$C$2:$F$517,3,FALSE),"")</f>
        <v/>
      </c>
      <c r="P1194" s="138" t="e">
        <f>+Tabla1[[#This Row],[Precio Unitario]]*Tabla1[[#This Row],[Cantidad de Insumos]]</f>
        <v>#VALUE!</v>
      </c>
      <c r="Q1194" s="140" t="str">
        <f>IFERROR(VLOOKUP($L1194,[6]Insumos!$C$2:$F$517,4,FALSE),"")</f>
        <v/>
      </c>
      <c r="R1194" s="131"/>
    </row>
    <row r="1195" spans="2:18" x14ac:dyDescent="0.25">
      <c r="B1195" s="131" t="str">
        <f>IF(Tabla1[[#This Row],[Código_Actividad]]="","",CONCATENATE(Tabla1[[#This Row],[POA]],".",Tabla1[[#This Row],[SRS]],".",Tabla1[[#This Row],[AREA]],".",Tabla1[[#This Row],[TIPO]]))</f>
        <v/>
      </c>
      <c r="C1195" s="131" t="str">
        <f>IF(Tabla1[[#This Row],[Código_Actividad]]="","",'[1]Formulario PPGR1'!#REF!)</f>
        <v/>
      </c>
      <c r="D1195" s="131" t="str">
        <f>IF(Tabla1[[#This Row],[Código_Actividad]]="","",'[1]Formulario PPGR1'!#REF!)</f>
        <v/>
      </c>
      <c r="E1195" s="131" t="str">
        <f>IF(Tabla1[[#This Row],[Código_Actividad]]="","",'[1]Formulario PPGR1'!#REF!)</f>
        <v/>
      </c>
      <c r="F1195" s="131" t="str">
        <f>IF(Tabla1[[#This Row],[Código_Actividad]]="","",'[1]Formulario PPGR1'!#REF!)</f>
        <v/>
      </c>
      <c r="G1195" s="141"/>
      <c r="H1195" s="133" t="str">
        <f>IFERROR(VLOOKUP(Tabla1[[#This Row],[Código_Actividad]],'[1]Formulario PPGR2'!$H$8:$I$1048576,2,FALSE),"")</f>
        <v/>
      </c>
      <c r="I1195" s="134" t="str">
        <f>IFERROR(VLOOKUP(Tabla1[[#This Row],[Código_Actividad]],[1]!Tabla2[[Código]:[Total de Acciones ]],15,FALSE),"")</f>
        <v/>
      </c>
      <c r="J1195" s="131"/>
      <c r="K1195" s="131" t="str">
        <f>IFERROR(VLOOKUP($J1195,[5]LSIns!$B$5:$C$45,2,FALSE),"")</f>
        <v/>
      </c>
      <c r="L1195" s="133"/>
      <c r="M1195" s="131" t="str">
        <f>IFERROR(VLOOKUP($L1195,[6]Insumos!$C$2:$F$517,2,FALSE),"")</f>
        <v/>
      </c>
      <c r="N1195" s="142"/>
      <c r="O1195" s="139" t="str">
        <f>IFERROR(VLOOKUP($L1195,[6]Insumos!$C$2:$F$517,3,FALSE),"")</f>
        <v/>
      </c>
      <c r="P1195" s="138" t="e">
        <f>+Tabla1[[#This Row],[Precio Unitario]]*Tabla1[[#This Row],[Cantidad de Insumos]]</f>
        <v>#VALUE!</v>
      </c>
      <c r="Q1195" s="140" t="str">
        <f>IFERROR(VLOOKUP($L1195,[6]Insumos!$C$2:$F$517,4,FALSE),"")</f>
        <v/>
      </c>
      <c r="R1195" s="131"/>
    </row>
    <row r="1196" spans="2:18" x14ac:dyDescent="0.25">
      <c r="B1196" s="131" t="str">
        <f>IF(Tabla1[[#This Row],[Código_Actividad]]="","",CONCATENATE(Tabla1[[#This Row],[POA]],".",Tabla1[[#This Row],[SRS]],".",Tabla1[[#This Row],[AREA]],".",Tabla1[[#This Row],[TIPO]]))</f>
        <v/>
      </c>
      <c r="C1196" s="131" t="str">
        <f>IF(Tabla1[[#This Row],[Código_Actividad]]="","",'[1]Formulario PPGR1'!#REF!)</f>
        <v/>
      </c>
      <c r="D1196" s="131" t="str">
        <f>IF(Tabla1[[#This Row],[Código_Actividad]]="","",'[1]Formulario PPGR1'!#REF!)</f>
        <v/>
      </c>
      <c r="E1196" s="131" t="str">
        <f>IF(Tabla1[[#This Row],[Código_Actividad]]="","",'[1]Formulario PPGR1'!#REF!)</f>
        <v/>
      </c>
      <c r="F1196" s="131" t="str">
        <f>IF(Tabla1[[#This Row],[Código_Actividad]]="","",'[1]Formulario PPGR1'!#REF!)</f>
        <v/>
      </c>
      <c r="G1196" s="141"/>
      <c r="H1196" s="133" t="str">
        <f>IFERROR(VLOOKUP(Tabla1[[#This Row],[Código_Actividad]],'[1]Formulario PPGR2'!$H$8:$I$1048576,2,FALSE),"")</f>
        <v/>
      </c>
      <c r="I1196" s="134" t="str">
        <f>IFERROR(VLOOKUP(Tabla1[[#This Row],[Código_Actividad]],[1]!Tabla2[[Código]:[Total de Acciones ]],15,FALSE),"")</f>
        <v/>
      </c>
      <c r="J1196" s="131"/>
      <c r="K1196" s="131" t="str">
        <f>IFERROR(VLOOKUP($J1196,[5]LSIns!$B$5:$C$45,2,FALSE),"")</f>
        <v/>
      </c>
      <c r="L1196" s="133"/>
      <c r="M1196" s="131" t="str">
        <f>IFERROR(VLOOKUP($L1196,[6]Insumos!$C$2:$F$517,2,FALSE),"")</f>
        <v/>
      </c>
      <c r="N1196" s="142"/>
      <c r="O1196" s="139" t="str">
        <f>IFERROR(VLOOKUP($L1196,[6]Insumos!$C$2:$F$517,3,FALSE),"")</f>
        <v/>
      </c>
      <c r="P1196" s="138" t="e">
        <f>+Tabla1[[#This Row],[Precio Unitario]]*Tabla1[[#This Row],[Cantidad de Insumos]]</f>
        <v>#VALUE!</v>
      </c>
      <c r="Q1196" s="140" t="str">
        <f>IFERROR(VLOOKUP($L1196,[6]Insumos!$C$2:$F$517,4,FALSE),"")</f>
        <v/>
      </c>
      <c r="R1196" s="131"/>
    </row>
    <row r="1197" spans="2:18" x14ac:dyDescent="0.25">
      <c r="B1197" s="131" t="str">
        <f>IF(Tabla1[[#This Row],[Código_Actividad]]="","",CONCATENATE(Tabla1[[#This Row],[POA]],".",Tabla1[[#This Row],[SRS]],".",Tabla1[[#This Row],[AREA]],".",Tabla1[[#This Row],[TIPO]]))</f>
        <v/>
      </c>
      <c r="C1197" s="131" t="str">
        <f>IF(Tabla1[[#This Row],[Código_Actividad]]="","",'[1]Formulario PPGR1'!#REF!)</f>
        <v/>
      </c>
      <c r="D1197" s="131" t="str">
        <f>IF(Tabla1[[#This Row],[Código_Actividad]]="","",'[1]Formulario PPGR1'!#REF!)</f>
        <v/>
      </c>
      <c r="E1197" s="131" t="str">
        <f>IF(Tabla1[[#This Row],[Código_Actividad]]="","",'[1]Formulario PPGR1'!#REF!)</f>
        <v/>
      </c>
      <c r="F1197" s="131" t="str">
        <f>IF(Tabla1[[#This Row],[Código_Actividad]]="","",'[1]Formulario PPGR1'!#REF!)</f>
        <v/>
      </c>
      <c r="G1197" s="141"/>
      <c r="H1197" s="133" t="str">
        <f>IFERROR(VLOOKUP(Tabla1[[#This Row],[Código_Actividad]],'[1]Formulario PPGR2'!$H$8:$I$1048576,2,FALSE),"")</f>
        <v/>
      </c>
      <c r="I1197" s="134" t="str">
        <f>IFERROR(VLOOKUP(Tabla1[[#This Row],[Código_Actividad]],[1]!Tabla2[[Código]:[Total de Acciones ]],15,FALSE),"")</f>
        <v/>
      </c>
      <c r="J1197" s="131"/>
      <c r="K1197" s="131" t="str">
        <f>IFERROR(VLOOKUP($J1197,[5]LSIns!$B$5:$C$45,2,FALSE),"")</f>
        <v/>
      </c>
      <c r="L1197" s="133"/>
      <c r="M1197" s="131" t="str">
        <f>IFERROR(VLOOKUP($L1197,[6]Insumos!$C$2:$F$517,2,FALSE),"")</f>
        <v/>
      </c>
      <c r="N1197" s="142"/>
      <c r="O1197" s="139" t="str">
        <f>IFERROR(VLOOKUP($L1197,[6]Insumos!$C$2:$F$517,3,FALSE),"")</f>
        <v/>
      </c>
      <c r="P1197" s="138" t="e">
        <f>+Tabla1[[#This Row],[Precio Unitario]]*Tabla1[[#This Row],[Cantidad de Insumos]]</f>
        <v>#VALUE!</v>
      </c>
      <c r="Q1197" s="140" t="str">
        <f>IFERROR(VLOOKUP($L1197,[6]Insumos!$C$2:$F$517,4,FALSE),"")</f>
        <v/>
      </c>
      <c r="R1197" s="131"/>
    </row>
    <row r="1198" spans="2:18" x14ac:dyDescent="0.25">
      <c r="B1198" s="131" t="str">
        <f>IF(Tabla1[[#This Row],[Código_Actividad]]="","",CONCATENATE(Tabla1[[#This Row],[POA]],".",Tabla1[[#This Row],[SRS]],".",Tabla1[[#This Row],[AREA]],".",Tabla1[[#This Row],[TIPO]]))</f>
        <v/>
      </c>
      <c r="C1198" s="131" t="str">
        <f>IF(Tabla1[[#This Row],[Código_Actividad]]="","",'[1]Formulario PPGR1'!#REF!)</f>
        <v/>
      </c>
      <c r="D1198" s="131" t="str">
        <f>IF(Tabla1[[#This Row],[Código_Actividad]]="","",'[1]Formulario PPGR1'!#REF!)</f>
        <v/>
      </c>
      <c r="E1198" s="131" t="str">
        <f>IF(Tabla1[[#This Row],[Código_Actividad]]="","",'[1]Formulario PPGR1'!#REF!)</f>
        <v/>
      </c>
      <c r="F1198" s="131" t="str">
        <f>IF(Tabla1[[#This Row],[Código_Actividad]]="","",'[1]Formulario PPGR1'!#REF!)</f>
        <v/>
      </c>
      <c r="G1198" s="141"/>
      <c r="H1198" s="133" t="str">
        <f>IFERROR(VLOOKUP(Tabla1[[#This Row],[Código_Actividad]],'[1]Formulario PPGR2'!$H$8:$I$1048576,2,FALSE),"")</f>
        <v/>
      </c>
      <c r="I1198" s="134" t="str">
        <f>IFERROR(VLOOKUP(Tabla1[[#This Row],[Código_Actividad]],[1]!Tabla2[[Código]:[Total de Acciones ]],15,FALSE),"")</f>
        <v/>
      </c>
      <c r="J1198" s="131"/>
      <c r="K1198" s="131" t="str">
        <f>IFERROR(VLOOKUP($J1198,[5]LSIns!$B$5:$C$45,2,FALSE),"")</f>
        <v/>
      </c>
      <c r="L1198" s="133"/>
      <c r="M1198" s="131" t="str">
        <f>IFERROR(VLOOKUP($L1198,[6]Insumos!$C$2:$F$517,2,FALSE),"")</f>
        <v/>
      </c>
      <c r="N1198" s="142"/>
      <c r="O1198" s="139" t="str">
        <f>IFERROR(VLOOKUP($L1198,[6]Insumos!$C$2:$F$517,3,FALSE),"")</f>
        <v/>
      </c>
      <c r="P1198" s="138" t="e">
        <f>+Tabla1[[#This Row],[Precio Unitario]]*Tabla1[[#This Row],[Cantidad de Insumos]]</f>
        <v>#VALUE!</v>
      </c>
      <c r="Q1198" s="140" t="str">
        <f>IFERROR(VLOOKUP($L1198,[6]Insumos!$C$2:$F$517,4,FALSE),"")</f>
        <v/>
      </c>
      <c r="R1198" s="131"/>
    </row>
    <row r="1199" spans="2:18" x14ac:dyDescent="0.25">
      <c r="B1199" s="131" t="str">
        <f>IF(Tabla1[[#This Row],[Código_Actividad]]="","",CONCATENATE(Tabla1[[#This Row],[POA]],".",Tabla1[[#This Row],[SRS]],".",Tabla1[[#This Row],[AREA]],".",Tabla1[[#This Row],[TIPO]]))</f>
        <v/>
      </c>
      <c r="C1199" s="131" t="str">
        <f>IF(Tabla1[[#This Row],[Código_Actividad]]="","",'[1]Formulario PPGR1'!#REF!)</f>
        <v/>
      </c>
      <c r="D1199" s="131" t="str">
        <f>IF(Tabla1[[#This Row],[Código_Actividad]]="","",'[1]Formulario PPGR1'!#REF!)</f>
        <v/>
      </c>
      <c r="E1199" s="131" t="str">
        <f>IF(Tabla1[[#This Row],[Código_Actividad]]="","",'[1]Formulario PPGR1'!#REF!)</f>
        <v/>
      </c>
      <c r="F1199" s="131" t="str">
        <f>IF(Tabla1[[#This Row],[Código_Actividad]]="","",'[1]Formulario PPGR1'!#REF!)</f>
        <v/>
      </c>
      <c r="G1199" s="141"/>
      <c r="H1199" s="133" t="str">
        <f>IFERROR(VLOOKUP(Tabla1[[#This Row],[Código_Actividad]],'[1]Formulario PPGR2'!$H$8:$I$1048576,2,FALSE),"")</f>
        <v/>
      </c>
      <c r="I1199" s="134" t="str">
        <f>IFERROR(VLOOKUP(Tabla1[[#This Row],[Código_Actividad]],[1]!Tabla2[[Código]:[Total de Acciones ]],15,FALSE),"")</f>
        <v/>
      </c>
      <c r="J1199" s="131"/>
      <c r="K1199" s="131" t="str">
        <f>IFERROR(VLOOKUP($J1199,[5]LSIns!$B$5:$C$45,2,FALSE),"")</f>
        <v/>
      </c>
      <c r="L1199" s="133"/>
      <c r="M1199" s="131" t="str">
        <f>IFERROR(VLOOKUP($L1199,[6]Insumos!$C$2:$F$517,2,FALSE),"")</f>
        <v/>
      </c>
      <c r="N1199" s="142"/>
      <c r="O1199" s="139" t="str">
        <f>IFERROR(VLOOKUP($L1199,[6]Insumos!$C$2:$F$517,3,FALSE),"")</f>
        <v/>
      </c>
      <c r="P1199" s="138" t="e">
        <f>+Tabla1[[#This Row],[Precio Unitario]]*Tabla1[[#This Row],[Cantidad de Insumos]]</f>
        <v>#VALUE!</v>
      </c>
      <c r="Q1199" s="140" t="str">
        <f>IFERROR(VLOOKUP($L1199,[6]Insumos!$C$2:$F$517,4,FALSE),"")</f>
        <v/>
      </c>
      <c r="R1199" s="131"/>
    </row>
    <row r="1200" spans="2:18" x14ac:dyDescent="0.25">
      <c r="B1200" s="131" t="str">
        <f>IF(Tabla1[[#This Row],[Código_Actividad]]="","",CONCATENATE(Tabla1[[#This Row],[POA]],".",Tabla1[[#This Row],[SRS]],".",Tabla1[[#This Row],[AREA]],".",Tabla1[[#This Row],[TIPO]]))</f>
        <v/>
      </c>
      <c r="C1200" s="131" t="str">
        <f>IF(Tabla1[[#This Row],[Código_Actividad]]="","",'[1]Formulario PPGR1'!#REF!)</f>
        <v/>
      </c>
      <c r="D1200" s="131" t="str">
        <f>IF(Tabla1[[#This Row],[Código_Actividad]]="","",'[1]Formulario PPGR1'!#REF!)</f>
        <v/>
      </c>
      <c r="E1200" s="131" t="str">
        <f>IF(Tabla1[[#This Row],[Código_Actividad]]="","",'[1]Formulario PPGR1'!#REF!)</f>
        <v/>
      </c>
      <c r="F1200" s="131" t="str">
        <f>IF(Tabla1[[#This Row],[Código_Actividad]]="","",'[1]Formulario PPGR1'!#REF!)</f>
        <v/>
      </c>
      <c r="G1200" s="141"/>
      <c r="H1200" s="133" t="str">
        <f>IFERROR(VLOOKUP(Tabla1[[#This Row],[Código_Actividad]],'[1]Formulario PPGR2'!$H$8:$I$1048576,2,FALSE),"")</f>
        <v/>
      </c>
      <c r="I1200" s="134" t="str">
        <f>IFERROR(VLOOKUP(Tabla1[[#This Row],[Código_Actividad]],[1]!Tabla2[[Código]:[Total de Acciones ]],15,FALSE),"")</f>
        <v/>
      </c>
      <c r="J1200" s="131"/>
      <c r="K1200" s="131" t="str">
        <f>IFERROR(VLOOKUP($J1200,[5]LSIns!$B$5:$C$45,2,FALSE),"")</f>
        <v/>
      </c>
      <c r="L1200" s="133"/>
      <c r="M1200" s="131" t="str">
        <f>IFERROR(VLOOKUP($L1200,[6]Insumos!$C$2:$F$517,2,FALSE),"")</f>
        <v/>
      </c>
      <c r="N1200" s="142"/>
      <c r="O1200" s="139" t="str">
        <f>IFERROR(VLOOKUP($L1200,[6]Insumos!$C$2:$F$517,3,FALSE),"")</f>
        <v/>
      </c>
      <c r="P1200" s="138" t="e">
        <f>+Tabla1[[#This Row],[Precio Unitario]]*Tabla1[[#This Row],[Cantidad de Insumos]]</f>
        <v>#VALUE!</v>
      </c>
      <c r="Q1200" s="140" t="str">
        <f>IFERROR(VLOOKUP($L1200,[6]Insumos!$C$2:$F$517,4,FALSE),"")</f>
        <v/>
      </c>
      <c r="R1200" s="131"/>
    </row>
    <row r="1201" spans="2:18" x14ac:dyDescent="0.25">
      <c r="B1201" s="131" t="str">
        <f>IF(Tabla1[[#This Row],[Código_Actividad]]="","",CONCATENATE(Tabla1[[#This Row],[POA]],".",Tabla1[[#This Row],[SRS]],".",Tabla1[[#This Row],[AREA]],".",Tabla1[[#This Row],[TIPO]]))</f>
        <v/>
      </c>
      <c r="C1201" s="131" t="str">
        <f>IF(Tabla1[[#This Row],[Código_Actividad]]="","",'[1]Formulario PPGR1'!#REF!)</f>
        <v/>
      </c>
      <c r="D1201" s="131" t="str">
        <f>IF(Tabla1[[#This Row],[Código_Actividad]]="","",'[1]Formulario PPGR1'!#REF!)</f>
        <v/>
      </c>
      <c r="E1201" s="131" t="str">
        <f>IF(Tabla1[[#This Row],[Código_Actividad]]="","",'[1]Formulario PPGR1'!#REF!)</f>
        <v/>
      </c>
      <c r="F1201" s="131" t="str">
        <f>IF(Tabla1[[#This Row],[Código_Actividad]]="","",'[1]Formulario PPGR1'!#REF!)</f>
        <v/>
      </c>
      <c r="G1201" s="141"/>
      <c r="H1201" s="133" t="str">
        <f>IFERROR(VLOOKUP(Tabla1[[#This Row],[Código_Actividad]],'[1]Formulario PPGR2'!$H$8:$I$1048576,2,FALSE),"")</f>
        <v/>
      </c>
      <c r="I1201" s="134" t="str">
        <f>IFERROR(VLOOKUP(Tabla1[[#This Row],[Código_Actividad]],[1]!Tabla2[[Código]:[Total de Acciones ]],15,FALSE),"")</f>
        <v/>
      </c>
      <c r="J1201" s="131"/>
      <c r="K1201" s="131" t="str">
        <f>IFERROR(VLOOKUP($J1201,[5]LSIns!$B$5:$C$45,2,FALSE),"")</f>
        <v/>
      </c>
      <c r="L1201" s="133"/>
      <c r="M1201" s="131" t="str">
        <f>IFERROR(VLOOKUP($L1201,[6]Insumos!$C$2:$F$517,2,FALSE),"")</f>
        <v/>
      </c>
      <c r="N1201" s="142"/>
      <c r="O1201" s="139" t="str">
        <f>IFERROR(VLOOKUP($L1201,[6]Insumos!$C$2:$F$517,3,FALSE),"")</f>
        <v/>
      </c>
      <c r="P1201" s="138" t="e">
        <f>+Tabla1[[#This Row],[Precio Unitario]]*Tabla1[[#This Row],[Cantidad de Insumos]]</f>
        <v>#VALUE!</v>
      </c>
      <c r="Q1201" s="140" t="str">
        <f>IFERROR(VLOOKUP($L1201,[6]Insumos!$C$2:$F$517,4,FALSE),"")</f>
        <v/>
      </c>
      <c r="R1201" s="131"/>
    </row>
    <row r="1202" spans="2:18" x14ac:dyDescent="0.25">
      <c r="B1202" s="131" t="str">
        <f>IF(Tabla1[[#This Row],[Código_Actividad]]="","",CONCATENATE(Tabla1[[#This Row],[POA]],".",Tabla1[[#This Row],[SRS]],".",Tabla1[[#This Row],[AREA]],".",Tabla1[[#This Row],[TIPO]]))</f>
        <v/>
      </c>
      <c r="C1202" s="131" t="str">
        <f>IF(Tabla1[[#This Row],[Código_Actividad]]="","",'[1]Formulario PPGR1'!#REF!)</f>
        <v/>
      </c>
      <c r="D1202" s="131" t="str">
        <f>IF(Tabla1[[#This Row],[Código_Actividad]]="","",'[1]Formulario PPGR1'!#REF!)</f>
        <v/>
      </c>
      <c r="E1202" s="131" t="str">
        <f>IF(Tabla1[[#This Row],[Código_Actividad]]="","",'[1]Formulario PPGR1'!#REF!)</f>
        <v/>
      </c>
      <c r="F1202" s="131" t="str">
        <f>IF(Tabla1[[#This Row],[Código_Actividad]]="","",'[1]Formulario PPGR1'!#REF!)</f>
        <v/>
      </c>
      <c r="G1202" s="141"/>
      <c r="H1202" s="133" t="str">
        <f>IFERROR(VLOOKUP(Tabla1[[#This Row],[Código_Actividad]],'[1]Formulario PPGR2'!$H$8:$I$1048576,2,FALSE),"")</f>
        <v/>
      </c>
      <c r="I1202" s="134" t="str">
        <f>IFERROR(VLOOKUP(Tabla1[[#This Row],[Código_Actividad]],[1]!Tabla2[[Código]:[Total de Acciones ]],15,FALSE),"")</f>
        <v/>
      </c>
      <c r="J1202" s="131"/>
      <c r="K1202" s="131" t="str">
        <f>IFERROR(VLOOKUP($J1202,[5]LSIns!$B$5:$C$45,2,FALSE),"")</f>
        <v/>
      </c>
      <c r="L1202" s="133"/>
      <c r="M1202" s="131" t="str">
        <f>IFERROR(VLOOKUP($L1202,[6]Insumos!$C$2:$F$517,2,FALSE),"")</f>
        <v/>
      </c>
      <c r="N1202" s="142"/>
      <c r="O1202" s="139" t="str">
        <f>IFERROR(VLOOKUP($L1202,[6]Insumos!$C$2:$F$517,3,FALSE),"")</f>
        <v/>
      </c>
      <c r="P1202" s="138" t="e">
        <f>+Tabla1[[#This Row],[Precio Unitario]]*Tabla1[[#This Row],[Cantidad de Insumos]]</f>
        <v>#VALUE!</v>
      </c>
      <c r="Q1202" s="140" t="str">
        <f>IFERROR(VLOOKUP($L1202,[6]Insumos!$C$2:$F$517,4,FALSE),"")</f>
        <v/>
      </c>
      <c r="R1202" s="131"/>
    </row>
    <row r="1203" spans="2:18" x14ac:dyDescent="0.25">
      <c r="B1203" s="131" t="str">
        <f>IF(Tabla1[[#This Row],[Código_Actividad]]="","",CONCATENATE(Tabla1[[#This Row],[POA]],".",Tabla1[[#This Row],[SRS]],".",Tabla1[[#This Row],[AREA]],".",Tabla1[[#This Row],[TIPO]]))</f>
        <v/>
      </c>
      <c r="C1203" s="131" t="str">
        <f>IF(Tabla1[[#This Row],[Código_Actividad]]="","",'[1]Formulario PPGR1'!#REF!)</f>
        <v/>
      </c>
      <c r="D1203" s="131" t="str">
        <f>IF(Tabla1[[#This Row],[Código_Actividad]]="","",'[1]Formulario PPGR1'!#REF!)</f>
        <v/>
      </c>
      <c r="E1203" s="131" t="str">
        <f>IF(Tabla1[[#This Row],[Código_Actividad]]="","",'[1]Formulario PPGR1'!#REF!)</f>
        <v/>
      </c>
      <c r="F1203" s="131" t="str">
        <f>IF(Tabla1[[#This Row],[Código_Actividad]]="","",'[1]Formulario PPGR1'!#REF!)</f>
        <v/>
      </c>
      <c r="G1203" s="141"/>
      <c r="H1203" s="133" t="str">
        <f>IFERROR(VLOOKUP(Tabla1[[#This Row],[Código_Actividad]],'[1]Formulario PPGR2'!$H$8:$I$1048576,2,FALSE),"")</f>
        <v/>
      </c>
      <c r="I1203" s="134" t="str">
        <f>IFERROR(VLOOKUP(Tabla1[[#This Row],[Código_Actividad]],[1]!Tabla2[[Código]:[Total de Acciones ]],15,FALSE),"")</f>
        <v/>
      </c>
      <c r="J1203" s="131"/>
      <c r="K1203" s="131" t="str">
        <f>IFERROR(VLOOKUP($J1203,[5]LSIns!$B$5:$C$45,2,FALSE),"")</f>
        <v/>
      </c>
      <c r="L1203" s="133"/>
      <c r="M1203" s="131" t="str">
        <f>IFERROR(VLOOKUP($L1203,[6]Insumos!$C$2:$F$517,2,FALSE),"")</f>
        <v/>
      </c>
      <c r="N1203" s="142"/>
      <c r="O1203" s="139" t="str">
        <f>IFERROR(VLOOKUP($L1203,[6]Insumos!$C$2:$F$517,3,FALSE),"")</f>
        <v/>
      </c>
      <c r="P1203" s="138" t="e">
        <f>+Tabla1[[#This Row],[Precio Unitario]]*Tabla1[[#This Row],[Cantidad de Insumos]]</f>
        <v>#VALUE!</v>
      </c>
      <c r="Q1203" s="140" t="str">
        <f>IFERROR(VLOOKUP($L1203,[6]Insumos!$C$2:$F$517,4,FALSE),"")</f>
        <v/>
      </c>
      <c r="R1203" s="131"/>
    </row>
    <row r="1204" spans="2:18" x14ac:dyDescent="0.25">
      <c r="B1204" s="131" t="str">
        <f>IF(Tabla1[[#This Row],[Código_Actividad]]="","",CONCATENATE(Tabla1[[#This Row],[POA]],".",Tabla1[[#This Row],[SRS]],".",Tabla1[[#This Row],[AREA]],".",Tabla1[[#This Row],[TIPO]]))</f>
        <v/>
      </c>
      <c r="C1204" s="131" t="str">
        <f>IF(Tabla1[[#This Row],[Código_Actividad]]="","",'[1]Formulario PPGR1'!#REF!)</f>
        <v/>
      </c>
      <c r="D1204" s="131" t="str">
        <f>IF(Tabla1[[#This Row],[Código_Actividad]]="","",'[1]Formulario PPGR1'!#REF!)</f>
        <v/>
      </c>
      <c r="E1204" s="131" t="str">
        <f>IF(Tabla1[[#This Row],[Código_Actividad]]="","",'[1]Formulario PPGR1'!#REF!)</f>
        <v/>
      </c>
      <c r="F1204" s="131" t="str">
        <f>IF(Tabla1[[#This Row],[Código_Actividad]]="","",'[1]Formulario PPGR1'!#REF!)</f>
        <v/>
      </c>
      <c r="G1204" s="141"/>
      <c r="H1204" s="133" t="str">
        <f>IFERROR(VLOOKUP(Tabla1[[#This Row],[Código_Actividad]],'[1]Formulario PPGR2'!$H$8:$I$1048576,2,FALSE),"")</f>
        <v/>
      </c>
      <c r="I1204" s="134" t="str">
        <f>IFERROR(VLOOKUP(Tabla1[[#This Row],[Código_Actividad]],[1]!Tabla2[[Código]:[Total de Acciones ]],15,FALSE),"")</f>
        <v/>
      </c>
      <c r="J1204" s="131"/>
      <c r="K1204" s="131" t="str">
        <f>IFERROR(VLOOKUP($J1204,[5]LSIns!$B$5:$C$45,2,FALSE),"")</f>
        <v/>
      </c>
      <c r="L1204" s="133"/>
      <c r="M1204" s="131" t="str">
        <f>IFERROR(VLOOKUP($L1204,[6]Insumos!$C$2:$F$517,2,FALSE),"")</f>
        <v/>
      </c>
      <c r="N1204" s="142"/>
      <c r="O1204" s="139" t="str">
        <f>IFERROR(VLOOKUP($L1204,[6]Insumos!$C$2:$F$517,3,FALSE),"")</f>
        <v/>
      </c>
      <c r="P1204" s="138" t="e">
        <f>+Tabla1[[#This Row],[Precio Unitario]]*Tabla1[[#This Row],[Cantidad de Insumos]]</f>
        <v>#VALUE!</v>
      </c>
      <c r="Q1204" s="140" t="str">
        <f>IFERROR(VLOOKUP($L1204,[6]Insumos!$C$2:$F$517,4,FALSE),"")</f>
        <v/>
      </c>
      <c r="R1204" s="131"/>
    </row>
    <row r="1205" spans="2:18" x14ac:dyDescent="0.25">
      <c r="B1205" s="131" t="str">
        <f>IF(Tabla1[[#This Row],[Código_Actividad]]="","",CONCATENATE(Tabla1[[#This Row],[POA]],".",Tabla1[[#This Row],[SRS]],".",Tabla1[[#This Row],[AREA]],".",Tabla1[[#This Row],[TIPO]]))</f>
        <v/>
      </c>
      <c r="C1205" s="131" t="str">
        <f>IF(Tabla1[[#This Row],[Código_Actividad]]="","",'[1]Formulario PPGR1'!#REF!)</f>
        <v/>
      </c>
      <c r="D1205" s="131" t="str">
        <f>IF(Tabla1[[#This Row],[Código_Actividad]]="","",'[1]Formulario PPGR1'!#REF!)</f>
        <v/>
      </c>
      <c r="E1205" s="131" t="str">
        <f>IF(Tabla1[[#This Row],[Código_Actividad]]="","",'[1]Formulario PPGR1'!#REF!)</f>
        <v/>
      </c>
      <c r="F1205" s="131" t="str">
        <f>IF(Tabla1[[#This Row],[Código_Actividad]]="","",'[1]Formulario PPGR1'!#REF!)</f>
        <v/>
      </c>
      <c r="G1205" s="141"/>
      <c r="H1205" s="133" t="str">
        <f>IFERROR(VLOOKUP(Tabla1[[#This Row],[Código_Actividad]],'[1]Formulario PPGR2'!$H$8:$I$1048576,2,FALSE),"")</f>
        <v/>
      </c>
      <c r="I1205" s="134" t="str">
        <f>IFERROR(VLOOKUP(Tabla1[[#This Row],[Código_Actividad]],[1]!Tabla2[[Código]:[Total de Acciones ]],15,FALSE),"")</f>
        <v/>
      </c>
      <c r="J1205" s="131"/>
      <c r="K1205" s="131" t="str">
        <f>IFERROR(VLOOKUP($J1205,[5]LSIns!$B$5:$C$45,2,FALSE),"")</f>
        <v/>
      </c>
      <c r="L1205" s="133"/>
      <c r="M1205" s="131" t="str">
        <f>IFERROR(VLOOKUP($L1205,[6]Insumos!$C$2:$F$517,2,FALSE),"")</f>
        <v/>
      </c>
      <c r="N1205" s="142"/>
      <c r="O1205" s="139" t="str">
        <f>IFERROR(VLOOKUP($L1205,[6]Insumos!$C$2:$F$517,3,FALSE),"")</f>
        <v/>
      </c>
      <c r="P1205" s="138" t="e">
        <f>+Tabla1[[#This Row],[Precio Unitario]]*Tabla1[[#This Row],[Cantidad de Insumos]]</f>
        <v>#VALUE!</v>
      </c>
      <c r="Q1205" s="140" t="str">
        <f>IFERROR(VLOOKUP($L1205,[6]Insumos!$C$2:$F$517,4,FALSE),"")</f>
        <v/>
      </c>
      <c r="R1205" s="131"/>
    </row>
    <row r="1206" spans="2:18" x14ac:dyDescent="0.25">
      <c r="B1206" s="131" t="str">
        <f>IF(Tabla1[[#This Row],[Código_Actividad]]="","",CONCATENATE(Tabla1[[#This Row],[POA]],".",Tabla1[[#This Row],[SRS]],".",Tabla1[[#This Row],[AREA]],".",Tabla1[[#This Row],[TIPO]]))</f>
        <v/>
      </c>
      <c r="C1206" s="131" t="str">
        <f>IF(Tabla1[[#This Row],[Código_Actividad]]="","",'[1]Formulario PPGR1'!#REF!)</f>
        <v/>
      </c>
      <c r="D1206" s="131" t="str">
        <f>IF(Tabla1[[#This Row],[Código_Actividad]]="","",'[1]Formulario PPGR1'!#REF!)</f>
        <v/>
      </c>
      <c r="E1206" s="131" t="str">
        <f>IF(Tabla1[[#This Row],[Código_Actividad]]="","",'[1]Formulario PPGR1'!#REF!)</f>
        <v/>
      </c>
      <c r="F1206" s="131" t="str">
        <f>IF(Tabla1[[#This Row],[Código_Actividad]]="","",'[1]Formulario PPGR1'!#REF!)</f>
        <v/>
      </c>
      <c r="G1206" s="141"/>
      <c r="H1206" s="133" t="str">
        <f>IFERROR(VLOOKUP(Tabla1[[#This Row],[Código_Actividad]],'[1]Formulario PPGR2'!$H$8:$I$1048576,2,FALSE),"")</f>
        <v/>
      </c>
      <c r="I1206" s="134" t="str">
        <f>IFERROR(VLOOKUP(Tabla1[[#This Row],[Código_Actividad]],[1]!Tabla2[[Código]:[Total de Acciones ]],15,FALSE),"")</f>
        <v/>
      </c>
      <c r="J1206" s="131"/>
      <c r="K1206" s="131" t="str">
        <f>IFERROR(VLOOKUP($J1206,[5]LSIns!$B$5:$C$45,2,FALSE),"")</f>
        <v/>
      </c>
      <c r="L1206" s="133"/>
      <c r="M1206" s="131" t="str">
        <f>IFERROR(VLOOKUP($L1206,[6]Insumos!$C$2:$F$517,2,FALSE),"")</f>
        <v/>
      </c>
      <c r="N1206" s="142"/>
      <c r="O1206" s="139" t="str">
        <f>IFERROR(VLOOKUP($L1206,[6]Insumos!$C$2:$F$517,3,FALSE),"")</f>
        <v/>
      </c>
      <c r="P1206" s="138" t="e">
        <f>+Tabla1[[#This Row],[Precio Unitario]]*Tabla1[[#This Row],[Cantidad de Insumos]]</f>
        <v>#VALUE!</v>
      </c>
      <c r="Q1206" s="140" t="str">
        <f>IFERROR(VLOOKUP($L1206,[6]Insumos!$C$2:$F$517,4,FALSE),"")</f>
        <v/>
      </c>
      <c r="R1206" s="131"/>
    </row>
    <row r="1207" spans="2:18" x14ac:dyDescent="0.25">
      <c r="B1207" s="131" t="str">
        <f>IF(Tabla1[[#This Row],[Código_Actividad]]="","",CONCATENATE(Tabla1[[#This Row],[POA]],".",Tabla1[[#This Row],[SRS]],".",Tabla1[[#This Row],[AREA]],".",Tabla1[[#This Row],[TIPO]]))</f>
        <v/>
      </c>
      <c r="C1207" s="131" t="str">
        <f>IF(Tabla1[[#This Row],[Código_Actividad]]="","",'[1]Formulario PPGR1'!#REF!)</f>
        <v/>
      </c>
      <c r="D1207" s="131" t="str">
        <f>IF(Tabla1[[#This Row],[Código_Actividad]]="","",'[1]Formulario PPGR1'!#REF!)</f>
        <v/>
      </c>
      <c r="E1207" s="131" t="str">
        <f>IF(Tabla1[[#This Row],[Código_Actividad]]="","",'[1]Formulario PPGR1'!#REF!)</f>
        <v/>
      </c>
      <c r="F1207" s="131" t="str">
        <f>IF(Tabla1[[#This Row],[Código_Actividad]]="","",'[1]Formulario PPGR1'!#REF!)</f>
        <v/>
      </c>
      <c r="G1207" s="141"/>
      <c r="H1207" s="133" t="str">
        <f>IFERROR(VLOOKUP(Tabla1[[#This Row],[Código_Actividad]],'[1]Formulario PPGR2'!$H$8:$I$1048576,2,FALSE),"")</f>
        <v/>
      </c>
      <c r="I1207" s="134" t="str">
        <f>IFERROR(VLOOKUP(Tabla1[[#This Row],[Código_Actividad]],[1]!Tabla2[[Código]:[Total de Acciones ]],15,FALSE),"")</f>
        <v/>
      </c>
      <c r="J1207" s="131"/>
      <c r="K1207" s="131" t="str">
        <f>IFERROR(VLOOKUP($J1207,[5]LSIns!$B$5:$C$45,2,FALSE),"")</f>
        <v/>
      </c>
      <c r="L1207" s="133"/>
      <c r="M1207" s="131" t="str">
        <f>IFERROR(VLOOKUP($L1207,[6]Insumos!$C$2:$F$517,2,FALSE),"")</f>
        <v/>
      </c>
      <c r="N1207" s="142"/>
      <c r="O1207" s="139" t="str">
        <f>IFERROR(VLOOKUP($L1207,[6]Insumos!$C$2:$F$517,3,FALSE),"")</f>
        <v/>
      </c>
      <c r="P1207" s="138" t="e">
        <f>+Tabla1[[#This Row],[Precio Unitario]]*Tabla1[[#This Row],[Cantidad de Insumos]]</f>
        <v>#VALUE!</v>
      </c>
      <c r="Q1207" s="140" t="str">
        <f>IFERROR(VLOOKUP($L1207,[6]Insumos!$C$2:$F$517,4,FALSE),"")</f>
        <v/>
      </c>
      <c r="R1207" s="131"/>
    </row>
    <row r="1208" spans="2:18" x14ac:dyDescent="0.25">
      <c r="B1208" s="131" t="str">
        <f>IF(Tabla1[[#This Row],[Código_Actividad]]="","",CONCATENATE(Tabla1[[#This Row],[POA]],".",Tabla1[[#This Row],[SRS]],".",Tabla1[[#This Row],[AREA]],".",Tabla1[[#This Row],[TIPO]]))</f>
        <v/>
      </c>
      <c r="C1208" s="131" t="str">
        <f>IF(Tabla1[[#This Row],[Código_Actividad]]="","",'[1]Formulario PPGR1'!#REF!)</f>
        <v/>
      </c>
      <c r="D1208" s="131" t="str">
        <f>IF(Tabla1[[#This Row],[Código_Actividad]]="","",'[1]Formulario PPGR1'!#REF!)</f>
        <v/>
      </c>
      <c r="E1208" s="131" t="str">
        <f>IF(Tabla1[[#This Row],[Código_Actividad]]="","",'[1]Formulario PPGR1'!#REF!)</f>
        <v/>
      </c>
      <c r="F1208" s="131" t="str">
        <f>IF(Tabla1[[#This Row],[Código_Actividad]]="","",'[1]Formulario PPGR1'!#REF!)</f>
        <v/>
      </c>
      <c r="G1208" s="141"/>
      <c r="H1208" s="133" t="str">
        <f>IFERROR(VLOOKUP(Tabla1[[#This Row],[Código_Actividad]],'[1]Formulario PPGR2'!$H$8:$I$1048576,2,FALSE),"")</f>
        <v/>
      </c>
      <c r="I1208" s="134" t="str">
        <f>IFERROR(VLOOKUP(Tabla1[[#This Row],[Código_Actividad]],[1]!Tabla2[[Código]:[Total de Acciones ]],15,FALSE),"")</f>
        <v/>
      </c>
      <c r="J1208" s="131"/>
      <c r="K1208" s="131" t="str">
        <f>IFERROR(VLOOKUP($J1208,[5]LSIns!$B$5:$C$45,2,FALSE),"")</f>
        <v/>
      </c>
      <c r="L1208" s="133"/>
      <c r="M1208" s="131" t="str">
        <f>IFERROR(VLOOKUP($L1208,[6]Insumos!$C$2:$F$517,2,FALSE),"")</f>
        <v/>
      </c>
      <c r="N1208" s="142"/>
      <c r="O1208" s="139" t="str">
        <f>IFERROR(VLOOKUP($L1208,[6]Insumos!$C$2:$F$517,3,FALSE),"")</f>
        <v/>
      </c>
      <c r="P1208" s="138" t="e">
        <f>+Tabla1[[#This Row],[Precio Unitario]]*Tabla1[[#This Row],[Cantidad de Insumos]]</f>
        <v>#VALUE!</v>
      </c>
      <c r="Q1208" s="140" t="str">
        <f>IFERROR(VLOOKUP($L1208,[6]Insumos!$C$2:$F$517,4,FALSE),"")</f>
        <v/>
      </c>
      <c r="R1208" s="131"/>
    </row>
    <row r="1209" spans="2:18" x14ac:dyDescent="0.25">
      <c r="B1209" s="131" t="str">
        <f>IF(Tabla1[[#This Row],[Código_Actividad]]="","",CONCATENATE(Tabla1[[#This Row],[POA]],".",Tabla1[[#This Row],[SRS]],".",Tabla1[[#This Row],[AREA]],".",Tabla1[[#This Row],[TIPO]]))</f>
        <v/>
      </c>
      <c r="C1209" s="131" t="str">
        <f>IF(Tabla1[[#This Row],[Código_Actividad]]="","",'[1]Formulario PPGR1'!#REF!)</f>
        <v/>
      </c>
      <c r="D1209" s="131" t="str">
        <f>IF(Tabla1[[#This Row],[Código_Actividad]]="","",'[1]Formulario PPGR1'!#REF!)</f>
        <v/>
      </c>
      <c r="E1209" s="131" t="str">
        <f>IF(Tabla1[[#This Row],[Código_Actividad]]="","",'[1]Formulario PPGR1'!#REF!)</f>
        <v/>
      </c>
      <c r="F1209" s="131" t="str">
        <f>IF(Tabla1[[#This Row],[Código_Actividad]]="","",'[1]Formulario PPGR1'!#REF!)</f>
        <v/>
      </c>
      <c r="G1209" s="141"/>
      <c r="H1209" s="133" t="str">
        <f>IFERROR(VLOOKUP(Tabla1[[#This Row],[Código_Actividad]],'[1]Formulario PPGR2'!$H$8:$I$1048576,2,FALSE),"")</f>
        <v/>
      </c>
      <c r="I1209" s="134" t="str">
        <f>IFERROR(VLOOKUP(Tabla1[[#This Row],[Código_Actividad]],[1]!Tabla2[[Código]:[Total de Acciones ]],15,FALSE),"")</f>
        <v/>
      </c>
      <c r="J1209" s="131"/>
      <c r="K1209" s="131" t="str">
        <f>IFERROR(VLOOKUP($J1209,[5]LSIns!$B$5:$C$45,2,FALSE),"")</f>
        <v/>
      </c>
      <c r="L1209" s="133"/>
      <c r="M1209" s="131" t="str">
        <f>IFERROR(VLOOKUP($L1209,[6]Insumos!$C$2:$F$517,2,FALSE),"")</f>
        <v/>
      </c>
      <c r="N1209" s="142"/>
      <c r="O1209" s="139" t="str">
        <f>IFERROR(VLOOKUP($L1209,[6]Insumos!$C$2:$F$517,3,FALSE),"")</f>
        <v/>
      </c>
      <c r="P1209" s="138" t="e">
        <f>+Tabla1[[#This Row],[Precio Unitario]]*Tabla1[[#This Row],[Cantidad de Insumos]]</f>
        <v>#VALUE!</v>
      </c>
      <c r="Q1209" s="140" t="str">
        <f>IFERROR(VLOOKUP($L1209,[6]Insumos!$C$2:$F$517,4,FALSE),"")</f>
        <v/>
      </c>
      <c r="R1209" s="131"/>
    </row>
    <row r="1210" spans="2:18" x14ac:dyDescent="0.25">
      <c r="B1210" s="131" t="str">
        <f>IF(Tabla1[[#This Row],[Código_Actividad]]="","",CONCATENATE(Tabla1[[#This Row],[POA]],".",Tabla1[[#This Row],[SRS]],".",Tabla1[[#This Row],[AREA]],".",Tabla1[[#This Row],[TIPO]]))</f>
        <v/>
      </c>
      <c r="C1210" s="131" t="str">
        <f>IF(Tabla1[[#This Row],[Código_Actividad]]="","",'[1]Formulario PPGR1'!#REF!)</f>
        <v/>
      </c>
      <c r="D1210" s="131" t="str">
        <f>IF(Tabla1[[#This Row],[Código_Actividad]]="","",'[1]Formulario PPGR1'!#REF!)</f>
        <v/>
      </c>
      <c r="E1210" s="131" t="str">
        <f>IF(Tabla1[[#This Row],[Código_Actividad]]="","",'[1]Formulario PPGR1'!#REF!)</f>
        <v/>
      </c>
      <c r="F1210" s="131" t="str">
        <f>IF(Tabla1[[#This Row],[Código_Actividad]]="","",'[1]Formulario PPGR1'!#REF!)</f>
        <v/>
      </c>
      <c r="G1210" s="141"/>
      <c r="H1210" s="133" t="str">
        <f>IFERROR(VLOOKUP(Tabla1[[#This Row],[Código_Actividad]],'[1]Formulario PPGR2'!$H$8:$I$1048576,2,FALSE),"")</f>
        <v/>
      </c>
      <c r="I1210" s="134" t="str">
        <f>IFERROR(VLOOKUP(Tabla1[[#This Row],[Código_Actividad]],[1]!Tabla2[[Código]:[Total de Acciones ]],15,FALSE),"")</f>
        <v/>
      </c>
      <c r="J1210" s="131"/>
      <c r="K1210" s="131" t="str">
        <f>IFERROR(VLOOKUP($J1210,[5]LSIns!$B$5:$C$45,2,FALSE),"")</f>
        <v/>
      </c>
      <c r="L1210" s="133"/>
      <c r="M1210" s="131" t="str">
        <f>IFERROR(VLOOKUP($L1210,[6]Insumos!$C$2:$F$517,2,FALSE),"")</f>
        <v/>
      </c>
      <c r="N1210" s="142"/>
      <c r="O1210" s="139" t="str">
        <f>IFERROR(VLOOKUP($L1210,[6]Insumos!$C$2:$F$517,3,FALSE),"")</f>
        <v/>
      </c>
      <c r="P1210" s="138" t="e">
        <f>+Tabla1[[#This Row],[Precio Unitario]]*Tabla1[[#This Row],[Cantidad de Insumos]]</f>
        <v>#VALUE!</v>
      </c>
      <c r="Q1210" s="140" t="str">
        <f>IFERROR(VLOOKUP($L1210,[6]Insumos!$C$2:$F$517,4,FALSE),"")</f>
        <v/>
      </c>
      <c r="R1210" s="131"/>
    </row>
    <row r="1211" spans="2:18" x14ac:dyDescent="0.25">
      <c r="B1211" s="131" t="str">
        <f>IF(Tabla1[[#This Row],[Código_Actividad]]="","",CONCATENATE(Tabla1[[#This Row],[POA]],".",Tabla1[[#This Row],[SRS]],".",Tabla1[[#This Row],[AREA]],".",Tabla1[[#This Row],[TIPO]]))</f>
        <v/>
      </c>
      <c r="C1211" s="131" t="str">
        <f>IF(Tabla1[[#This Row],[Código_Actividad]]="","",'[1]Formulario PPGR1'!#REF!)</f>
        <v/>
      </c>
      <c r="D1211" s="131" t="str">
        <f>IF(Tabla1[[#This Row],[Código_Actividad]]="","",'[1]Formulario PPGR1'!#REF!)</f>
        <v/>
      </c>
      <c r="E1211" s="131" t="str">
        <f>IF(Tabla1[[#This Row],[Código_Actividad]]="","",'[1]Formulario PPGR1'!#REF!)</f>
        <v/>
      </c>
      <c r="F1211" s="131" t="str">
        <f>IF(Tabla1[[#This Row],[Código_Actividad]]="","",'[1]Formulario PPGR1'!#REF!)</f>
        <v/>
      </c>
      <c r="G1211" s="141"/>
      <c r="H1211" s="133" t="str">
        <f>IFERROR(VLOOKUP(Tabla1[[#This Row],[Código_Actividad]],'[1]Formulario PPGR2'!$H$8:$I$1048576,2,FALSE),"")</f>
        <v/>
      </c>
      <c r="I1211" s="134" t="str">
        <f>IFERROR(VLOOKUP(Tabla1[[#This Row],[Código_Actividad]],[1]!Tabla2[[Código]:[Total de Acciones ]],15,FALSE),"")</f>
        <v/>
      </c>
      <c r="J1211" s="131"/>
      <c r="K1211" s="131" t="str">
        <f>IFERROR(VLOOKUP($J1211,[5]LSIns!$B$5:$C$45,2,FALSE),"")</f>
        <v/>
      </c>
      <c r="L1211" s="133"/>
      <c r="M1211" s="131" t="str">
        <f>IFERROR(VLOOKUP($L1211,[6]Insumos!$C$2:$F$517,2,FALSE),"")</f>
        <v/>
      </c>
      <c r="N1211" s="142"/>
      <c r="O1211" s="139" t="str">
        <f>IFERROR(VLOOKUP($L1211,[6]Insumos!$C$2:$F$517,3,FALSE),"")</f>
        <v/>
      </c>
      <c r="P1211" s="138" t="e">
        <f>+Tabla1[[#This Row],[Precio Unitario]]*Tabla1[[#This Row],[Cantidad de Insumos]]</f>
        <v>#VALUE!</v>
      </c>
      <c r="Q1211" s="140" t="str">
        <f>IFERROR(VLOOKUP($L1211,[6]Insumos!$C$2:$F$517,4,FALSE),"")</f>
        <v/>
      </c>
      <c r="R1211" s="131"/>
    </row>
    <row r="1212" spans="2:18" x14ac:dyDescent="0.25">
      <c r="B1212" s="131" t="str">
        <f>IF(Tabla1[[#This Row],[Código_Actividad]]="","",CONCATENATE(Tabla1[[#This Row],[POA]],".",Tabla1[[#This Row],[SRS]],".",Tabla1[[#This Row],[AREA]],".",Tabla1[[#This Row],[TIPO]]))</f>
        <v/>
      </c>
      <c r="C1212" s="131" t="str">
        <f>IF(Tabla1[[#This Row],[Código_Actividad]]="","",'[1]Formulario PPGR1'!#REF!)</f>
        <v/>
      </c>
      <c r="D1212" s="131" t="str">
        <f>IF(Tabla1[[#This Row],[Código_Actividad]]="","",'[1]Formulario PPGR1'!#REF!)</f>
        <v/>
      </c>
      <c r="E1212" s="131" t="str">
        <f>IF(Tabla1[[#This Row],[Código_Actividad]]="","",'[1]Formulario PPGR1'!#REF!)</f>
        <v/>
      </c>
      <c r="F1212" s="131" t="str">
        <f>IF(Tabla1[[#This Row],[Código_Actividad]]="","",'[1]Formulario PPGR1'!#REF!)</f>
        <v/>
      </c>
      <c r="G1212" s="141"/>
      <c r="H1212" s="133" t="str">
        <f>IFERROR(VLOOKUP(Tabla1[[#This Row],[Código_Actividad]],'[1]Formulario PPGR2'!$H$8:$I$1048576,2,FALSE),"")</f>
        <v/>
      </c>
      <c r="I1212" s="134" t="str">
        <f>IFERROR(VLOOKUP(Tabla1[[#This Row],[Código_Actividad]],[1]!Tabla2[[Código]:[Total de Acciones ]],15,FALSE),"")</f>
        <v/>
      </c>
      <c r="J1212" s="131"/>
      <c r="K1212" s="131" t="str">
        <f>IFERROR(VLOOKUP($J1212,[5]LSIns!$B$5:$C$45,2,FALSE),"")</f>
        <v/>
      </c>
      <c r="L1212" s="133"/>
      <c r="M1212" s="131" t="str">
        <f>IFERROR(VLOOKUP($L1212,[6]Insumos!$C$2:$F$517,2,FALSE),"")</f>
        <v/>
      </c>
      <c r="N1212" s="142"/>
      <c r="O1212" s="139" t="str">
        <f>IFERROR(VLOOKUP($L1212,[6]Insumos!$C$2:$F$517,3,FALSE),"")</f>
        <v/>
      </c>
      <c r="P1212" s="138" t="e">
        <f>+Tabla1[[#This Row],[Precio Unitario]]*Tabla1[[#This Row],[Cantidad de Insumos]]</f>
        <v>#VALUE!</v>
      </c>
      <c r="Q1212" s="140" t="str">
        <f>IFERROR(VLOOKUP($L1212,[6]Insumos!$C$2:$F$517,4,FALSE),"")</f>
        <v/>
      </c>
      <c r="R1212" s="131"/>
    </row>
    <row r="1213" spans="2:18" x14ac:dyDescent="0.25">
      <c r="B1213" s="131" t="str">
        <f>IF(Tabla1[[#This Row],[Código_Actividad]]="","",CONCATENATE(Tabla1[[#This Row],[POA]],".",Tabla1[[#This Row],[SRS]],".",Tabla1[[#This Row],[AREA]],".",Tabla1[[#This Row],[TIPO]]))</f>
        <v/>
      </c>
      <c r="C1213" s="131" t="str">
        <f>IF(Tabla1[[#This Row],[Código_Actividad]]="","",'[1]Formulario PPGR1'!#REF!)</f>
        <v/>
      </c>
      <c r="D1213" s="131" t="str">
        <f>IF(Tabla1[[#This Row],[Código_Actividad]]="","",'[1]Formulario PPGR1'!#REF!)</f>
        <v/>
      </c>
      <c r="E1213" s="131" t="str">
        <f>IF(Tabla1[[#This Row],[Código_Actividad]]="","",'[1]Formulario PPGR1'!#REF!)</f>
        <v/>
      </c>
      <c r="F1213" s="131" t="str">
        <f>IF(Tabla1[[#This Row],[Código_Actividad]]="","",'[1]Formulario PPGR1'!#REF!)</f>
        <v/>
      </c>
      <c r="G1213" s="141"/>
      <c r="H1213" s="133" t="str">
        <f>IFERROR(VLOOKUP(Tabla1[[#This Row],[Código_Actividad]],'[1]Formulario PPGR2'!$H$8:$I$1048576,2,FALSE),"")</f>
        <v/>
      </c>
      <c r="I1213" s="134" t="str">
        <f>IFERROR(VLOOKUP(Tabla1[[#This Row],[Código_Actividad]],[1]!Tabla2[[Código]:[Total de Acciones ]],15,FALSE),"")</f>
        <v/>
      </c>
      <c r="J1213" s="131"/>
      <c r="K1213" s="131" t="str">
        <f>IFERROR(VLOOKUP($J1213,[5]LSIns!$B$5:$C$45,2,FALSE),"")</f>
        <v/>
      </c>
      <c r="L1213" s="133"/>
      <c r="M1213" s="131" t="str">
        <f>IFERROR(VLOOKUP($L1213,[6]Insumos!$C$2:$F$517,2,FALSE),"")</f>
        <v/>
      </c>
      <c r="N1213" s="142"/>
      <c r="O1213" s="139" t="str">
        <f>IFERROR(VLOOKUP($L1213,[6]Insumos!$C$2:$F$517,3,FALSE),"")</f>
        <v/>
      </c>
      <c r="P1213" s="138" t="e">
        <f>+Tabla1[[#This Row],[Precio Unitario]]*Tabla1[[#This Row],[Cantidad de Insumos]]</f>
        <v>#VALUE!</v>
      </c>
      <c r="Q1213" s="140" t="str">
        <f>IFERROR(VLOOKUP($L1213,[6]Insumos!$C$2:$F$517,4,FALSE),"")</f>
        <v/>
      </c>
      <c r="R1213" s="131"/>
    </row>
    <row r="1214" spans="2:18" x14ac:dyDescent="0.25">
      <c r="B1214" s="131" t="str">
        <f>IF(Tabla1[[#This Row],[Código_Actividad]]="","",CONCATENATE(Tabla1[[#This Row],[POA]],".",Tabla1[[#This Row],[SRS]],".",Tabla1[[#This Row],[AREA]],".",Tabla1[[#This Row],[TIPO]]))</f>
        <v/>
      </c>
      <c r="C1214" s="131" t="str">
        <f>IF(Tabla1[[#This Row],[Código_Actividad]]="","",'[1]Formulario PPGR1'!#REF!)</f>
        <v/>
      </c>
      <c r="D1214" s="131" t="str">
        <f>IF(Tabla1[[#This Row],[Código_Actividad]]="","",'[1]Formulario PPGR1'!#REF!)</f>
        <v/>
      </c>
      <c r="E1214" s="131" t="str">
        <f>IF(Tabla1[[#This Row],[Código_Actividad]]="","",'[1]Formulario PPGR1'!#REF!)</f>
        <v/>
      </c>
      <c r="F1214" s="131" t="str">
        <f>IF(Tabla1[[#This Row],[Código_Actividad]]="","",'[1]Formulario PPGR1'!#REF!)</f>
        <v/>
      </c>
      <c r="G1214" s="141"/>
      <c r="H1214" s="133" t="str">
        <f>IFERROR(VLOOKUP(Tabla1[[#This Row],[Código_Actividad]],'[1]Formulario PPGR2'!$H$8:$I$1048576,2,FALSE),"")</f>
        <v/>
      </c>
      <c r="I1214" s="134" t="str">
        <f>IFERROR(VLOOKUP(Tabla1[[#This Row],[Código_Actividad]],[1]!Tabla2[[Código]:[Total de Acciones ]],15,FALSE),"")</f>
        <v/>
      </c>
      <c r="J1214" s="131"/>
      <c r="K1214" s="131" t="str">
        <f>IFERROR(VLOOKUP($J1214,[5]LSIns!$B$5:$C$45,2,FALSE),"")</f>
        <v/>
      </c>
      <c r="L1214" s="133"/>
      <c r="M1214" s="131" t="str">
        <f>IFERROR(VLOOKUP($L1214,[6]Insumos!$C$2:$F$517,2,FALSE),"")</f>
        <v/>
      </c>
      <c r="N1214" s="142"/>
      <c r="O1214" s="139" t="str">
        <f>IFERROR(VLOOKUP($L1214,[6]Insumos!$C$2:$F$517,3,FALSE),"")</f>
        <v/>
      </c>
      <c r="P1214" s="138" t="e">
        <f>+Tabla1[[#This Row],[Precio Unitario]]*Tabla1[[#This Row],[Cantidad de Insumos]]</f>
        <v>#VALUE!</v>
      </c>
      <c r="Q1214" s="140" t="str">
        <f>IFERROR(VLOOKUP($L1214,[6]Insumos!$C$2:$F$517,4,FALSE),"")</f>
        <v/>
      </c>
      <c r="R1214" s="131"/>
    </row>
    <row r="1215" spans="2:18" x14ac:dyDescent="0.25">
      <c r="B1215" s="131" t="str">
        <f>IF(Tabla1[[#This Row],[Código_Actividad]]="","",CONCATENATE(Tabla1[[#This Row],[POA]],".",Tabla1[[#This Row],[SRS]],".",Tabla1[[#This Row],[AREA]],".",Tabla1[[#This Row],[TIPO]]))</f>
        <v/>
      </c>
      <c r="C1215" s="131" t="str">
        <f>IF(Tabla1[[#This Row],[Código_Actividad]]="","",'[1]Formulario PPGR1'!#REF!)</f>
        <v/>
      </c>
      <c r="D1215" s="131" t="str">
        <f>IF(Tabla1[[#This Row],[Código_Actividad]]="","",'[1]Formulario PPGR1'!#REF!)</f>
        <v/>
      </c>
      <c r="E1215" s="131" t="str">
        <f>IF(Tabla1[[#This Row],[Código_Actividad]]="","",'[1]Formulario PPGR1'!#REF!)</f>
        <v/>
      </c>
      <c r="F1215" s="131" t="str">
        <f>IF(Tabla1[[#This Row],[Código_Actividad]]="","",'[1]Formulario PPGR1'!#REF!)</f>
        <v/>
      </c>
      <c r="G1215" s="141"/>
      <c r="H1215" s="133" t="str">
        <f>IFERROR(VLOOKUP(Tabla1[[#This Row],[Código_Actividad]],'[1]Formulario PPGR2'!$H$8:$I$1048576,2,FALSE),"")</f>
        <v/>
      </c>
      <c r="I1215" s="134" t="str">
        <f>IFERROR(VLOOKUP(Tabla1[[#This Row],[Código_Actividad]],[1]!Tabla2[[Código]:[Total de Acciones ]],15,FALSE),"")</f>
        <v/>
      </c>
      <c r="J1215" s="131"/>
      <c r="K1215" s="131" t="str">
        <f>IFERROR(VLOOKUP($J1215,[5]LSIns!$B$5:$C$45,2,FALSE),"")</f>
        <v/>
      </c>
      <c r="L1215" s="133"/>
      <c r="M1215" s="131" t="str">
        <f>IFERROR(VLOOKUP($L1215,[6]Insumos!$C$2:$F$517,2,FALSE),"")</f>
        <v/>
      </c>
      <c r="N1215" s="142"/>
      <c r="O1215" s="139" t="str">
        <f>IFERROR(VLOOKUP($L1215,[6]Insumos!$C$2:$F$517,3,FALSE),"")</f>
        <v/>
      </c>
      <c r="P1215" s="138" t="e">
        <f>+Tabla1[[#This Row],[Precio Unitario]]*Tabla1[[#This Row],[Cantidad de Insumos]]</f>
        <v>#VALUE!</v>
      </c>
      <c r="Q1215" s="140" t="str">
        <f>IFERROR(VLOOKUP($L1215,[6]Insumos!$C$2:$F$517,4,FALSE),"")</f>
        <v/>
      </c>
      <c r="R1215" s="131"/>
    </row>
    <row r="1216" spans="2:18" x14ac:dyDescent="0.25">
      <c r="B1216" s="131" t="str">
        <f>IF(Tabla1[[#This Row],[Código_Actividad]]="","",CONCATENATE(Tabla1[[#This Row],[POA]],".",Tabla1[[#This Row],[SRS]],".",Tabla1[[#This Row],[AREA]],".",Tabla1[[#This Row],[TIPO]]))</f>
        <v/>
      </c>
      <c r="C1216" s="131" t="str">
        <f>IF(Tabla1[[#This Row],[Código_Actividad]]="","",'[1]Formulario PPGR1'!#REF!)</f>
        <v/>
      </c>
      <c r="D1216" s="131" t="str">
        <f>IF(Tabla1[[#This Row],[Código_Actividad]]="","",'[1]Formulario PPGR1'!#REF!)</f>
        <v/>
      </c>
      <c r="E1216" s="131" t="str">
        <f>IF(Tabla1[[#This Row],[Código_Actividad]]="","",'[1]Formulario PPGR1'!#REF!)</f>
        <v/>
      </c>
      <c r="F1216" s="131" t="str">
        <f>IF(Tabla1[[#This Row],[Código_Actividad]]="","",'[1]Formulario PPGR1'!#REF!)</f>
        <v/>
      </c>
      <c r="G1216" s="141"/>
      <c r="H1216" s="133" t="str">
        <f>IFERROR(VLOOKUP(Tabla1[[#This Row],[Código_Actividad]],'[1]Formulario PPGR2'!$H$8:$I$1048576,2,FALSE),"")</f>
        <v/>
      </c>
      <c r="I1216" s="134" t="str">
        <f>IFERROR(VLOOKUP(Tabla1[[#This Row],[Código_Actividad]],[1]!Tabla2[[Código]:[Total de Acciones ]],15,FALSE),"")</f>
        <v/>
      </c>
      <c r="J1216" s="131"/>
      <c r="K1216" s="131" t="str">
        <f>IFERROR(VLOOKUP($J1216,[5]LSIns!$B$5:$C$45,2,FALSE),"")</f>
        <v/>
      </c>
      <c r="L1216" s="133"/>
      <c r="M1216" s="131" t="str">
        <f>IFERROR(VLOOKUP($L1216,[6]Insumos!$C$2:$F$517,2,FALSE),"")</f>
        <v/>
      </c>
      <c r="N1216" s="142"/>
      <c r="O1216" s="139" t="str">
        <f>IFERROR(VLOOKUP($L1216,[6]Insumos!$C$2:$F$517,3,FALSE),"")</f>
        <v/>
      </c>
      <c r="P1216" s="138" t="e">
        <f>+Tabla1[[#This Row],[Precio Unitario]]*Tabla1[[#This Row],[Cantidad de Insumos]]</f>
        <v>#VALUE!</v>
      </c>
      <c r="Q1216" s="140" t="str">
        <f>IFERROR(VLOOKUP($L1216,[6]Insumos!$C$2:$F$517,4,FALSE),"")</f>
        <v/>
      </c>
      <c r="R1216" s="131"/>
    </row>
    <row r="1217" spans="2:18" x14ac:dyDescent="0.25">
      <c r="B1217" s="131" t="str">
        <f>IF(Tabla1[[#This Row],[Código_Actividad]]="","",CONCATENATE(Tabla1[[#This Row],[POA]],".",Tabla1[[#This Row],[SRS]],".",Tabla1[[#This Row],[AREA]],".",Tabla1[[#This Row],[TIPO]]))</f>
        <v/>
      </c>
      <c r="C1217" s="131" t="str">
        <f>IF(Tabla1[[#This Row],[Código_Actividad]]="","",'[1]Formulario PPGR1'!#REF!)</f>
        <v/>
      </c>
      <c r="D1217" s="131" t="str">
        <f>IF(Tabla1[[#This Row],[Código_Actividad]]="","",'[1]Formulario PPGR1'!#REF!)</f>
        <v/>
      </c>
      <c r="E1217" s="131" t="str">
        <f>IF(Tabla1[[#This Row],[Código_Actividad]]="","",'[1]Formulario PPGR1'!#REF!)</f>
        <v/>
      </c>
      <c r="F1217" s="131" t="str">
        <f>IF(Tabla1[[#This Row],[Código_Actividad]]="","",'[1]Formulario PPGR1'!#REF!)</f>
        <v/>
      </c>
      <c r="G1217" s="141"/>
      <c r="H1217" s="133" t="str">
        <f>IFERROR(VLOOKUP(Tabla1[[#This Row],[Código_Actividad]],'[1]Formulario PPGR2'!$H$8:$I$1048576,2,FALSE),"")</f>
        <v/>
      </c>
      <c r="I1217" s="134" t="str">
        <f>IFERROR(VLOOKUP(Tabla1[[#This Row],[Código_Actividad]],[1]!Tabla2[[Código]:[Total de Acciones ]],15,FALSE),"")</f>
        <v/>
      </c>
      <c r="J1217" s="131"/>
      <c r="K1217" s="131" t="str">
        <f>IFERROR(VLOOKUP($J1217,[5]LSIns!$B$5:$C$45,2,FALSE),"")</f>
        <v/>
      </c>
      <c r="L1217" s="133"/>
      <c r="M1217" s="131" t="str">
        <f>IFERROR(VLOOKUP($L1217,[6]Insumos!$C$2:$F$517,2,FALSE),"")</f>
        <v/>
      </c>
      <c r="N1217" s="142"/>
      <c r="O1217" s="139" t="str">
        <f>IFERROR(VLOOKUP($L1217,[6]Insumos!$C$2:$F$517,3,FALSE),"")</f>
        <v/>
      </c>
      <c r="P1217" s="138" t="e">
        <f>+Tabla1[[#This Row],[Precio Unitario]]*Tabla1[[#This Row],[Cantidad de Insumos]]</f>
        <v>#VALUE!</v>
      </c>
      <c r="Q1217" s="140" t="str">
        <f>IFERROR(VLOOKUP($L1217,[6]Insumos!$C$2:$F$517,4,FALSE),"")</f>
        <v/>
      </c>
      <c r="R1217" s="131"/>
    </row>
    <row r="1218" spans="2:18" x14ac:dyDescent="0.25">
      <c r="B1218" s="131" t="str">
        <f>IF(Tabla1[[#This Row],[Código_Actividad]]="","",CONCATENATE(Tabla1[[#This Row],[POA]],".",Tabla1[[#This Row],[SRS]],".",Tabla1[[#This Row],[AREA]],".",Tabla1[[#This Row],[TIPO]]))</f>
        <v/>
      </c>
      <c r="C1218" s="131" t="str">
        <f>IF(Tabla1[[#This Row],[Código_Actividad]]="","",'[1]Formulario PPGR1'!#REF!)</f>
        <v/>
      </c>
      <c r="D1218" s="131" t="str">
        <f>IF(Tabla1[[#This Row],[Código_Actividad]]="","",'[1]Formulario PPGR1'!#REF!)</f>
        <v/>
      </c>
      <c r="E1218" s="131" t="str">
        <f>IF(Tabla1[[#This Row],[Código_Actividad]]="","",'[1]Formulario PPGR1'!#REF!)</f>
        <v/>
      </c>
      <c r="F1218" s="131" t="str">
        <f>IF(Tabla1[[#This Row],[Código_Actividad]]="","",'[1]Formulario PPGR1'!#REF!)</f>
        <v/>
      </c>
      <c r="G1218" s="141"/>
      <c r="H1218" s="133" t="str">
        <f>IFERROR(VLOOKUP(Tabla1[[#This Row],[Código_Actividad]],'[1]Formulario PPGR2'!$H$8:$I$1048576,2,FALSE),"")</f>
        <v/>
      </c>
      <c r="I1218" s="134" t="str">
        <f>IFERROR(VLOOKUP(Tabla1[[#This Row],[Código_Actividad]],[1]!Tabla2[[Código]:[Total de Acciones ]],15,FALSE),"")</f>
        <v/>
      </c>
      <c r="J1218" s="131"/>
      <c r="K1218" s="131" t="str">
        <f>IFERROR(VLOOKUP($J1218,[5]LSIns!$B$5:$C$45,2,FALSE),"")</f>
        <v/>
      </c>
      <c r="L1218" s="133"/>
      <c r="M1218" s="131" t="str">
        <f>IFERROR(VLOOKUP($L1218,[6]Insumos!$C$2:$F$517,2,FALSE),"")</f>
        <v/>
      </c>
      <c r="N1218" s="142"/>
      <c r="O1218" s="139" t="str">
        <f>IFERROR(VLOOKUP($L1218,[6]Insumos!$C$2:$F$517,3,FALSE),"")</f>
        <v/>
      </c>
      <c r="P1218" s="138" t="e">
        <f>+Tabla1[[#This Row],[Precio Unitario]]*Tabla1[[#This Row],[Cantidad de Insumos]]</f>
        <v>#VALUE!</v>
      </c>
      <c r="Q1218" s="140" t="str">
        <f>IFERROR(VLOOKUP($L1218,[6]Insumos!$C$2:$F$517,4,FALSE),"")</f>
        <v/>
      </c>
      <c r="R1218" s="131"/>
    </row>
    <row r="1219" spans="2:18" x14ac:dyDescent="0.25">
      <c r="B1219" s="131" t="str">
        <f>IF(Tabla1[[#This Row],[Código_Actividad]]="","",CONCATENATE(Tabla1[[#This Row],[POA]],".",Tabla1[[#This Row],[SRS]],".",Tabla1[[#This Row],[AREA]],".",Tabla1[[#This Row],[TIPO]]))</f>
        <v/>
      </c>
      <c r="C1219" s="131" t="str">
        <f>IF(Tabla1[[#This Row],[Código_Actividad]]="","",'[1]Formulario PPGR1'!#REF!)</f>
        <v/>
      </c>
      <c r="D1219" s="131" t="str">
        <f>IF(Tabla1[[#This Row],[Código_Actividad]]="","",'[1]Formulario PPGR1'!#REF!)</f>
        <v/>
      </c>
      <c r="E1219" s="131" t="str">
        <f>IF(Tabla1[[#This Row],[Código_Actividad]]="","",'[1]Formulario PPGR1'!#REF!)</f>
        <v/>
      </c>
      <c r="F1219" s="131" t="str">
        <f>IF(Tabla1[[#This Row],[Código_Actividad]]="","",'[1]Formulario PPGR1'!#REF!)</f>
        <v/>
      </c>
      <c r="G1219" s="141"/>
      <c r="H1219" s="133" t="str">
        <f>IFERROR(VLOOKUP(Tabla1[[#This Row],[Código_Actividad]],'[1]Formulario PPGR2'!$H$8:$I$1048576,2,FALSE),"")</f>
        <v/>
      </c>
      <c r="I1219" s="134" t="str">
        <f>IFERROR(VLOOKUP(Tabla1[[#This Row],[Código_Actividad]],[1]!Tabla2[[Código]:[Total de Acciones ]],15,FALSE),"")</f>
        <v/>
      </c>
      <c r="J1219" s="131"/>
      <c r="K1219" s="131" t="str">
        <f>IFERROR(VLOOKUP($J1219,[5]LSIns!$B$5:$C$45,2,FALSE),"")</f>
        <v/>
      </c>
      <c r="L1219" s="133"/>
      <c r="M1219" s="131" t="str">
        <f>IFERROR(VLOOKUP($L1219,[6]Insumos!$C$2:$F$517,2,FALSE),"")</f>
        <v/>
      </c>
      <c r="N1219" s="142"/>
      <c r="O1219" s="139" t="str">
        <f>IFERROR(VLOOKUP($L1219,[6]Insumos!$C$2:$F$517,3,FALSE),"")</f>
        <v/>
      </c>
      <c r="P1219" s="138" t="e">
        <f>+Tabla1[[#This Row],[Precio Unitario]]*Tabla1[[#This Row],[Cantidad de Insumos]]</f>
        <v>#VALUE!</v>
      </c>
      <c r="Q1219" s="140" t="str">
        <f>IFERROR(VLOOKUP($L1219,[6]Insumos!$C$2:$F$517,4,FALSE),"")</f>
        <v/>
      </c>
      <c r="R1219" s="131"/>
    </row>
    <row r="1220" spans="2:18" x14ac:dyDescent="0.25">
      <c r="B1220" s="131" t="str">
        <f>IF(Tabla1[[#This Row],[Código_Actividad]]="","",CONCATENATE(Tabla1[[#This Row],[POA]],".",Tabla1[[#This Row],[SRS]],".",Tabla1[[#This Row],[AREA]],".",Tabla1[[#This Row],[TIPO]]))</f>
        <v/>
      </c>
      <c r="C1220" s="131" t="str">
        <f>IF(Tabla1[[#This Row],[Código_Actividad]]="","",'[1]Formulario PPGR1'!#REF!)</f>
        <v/>
      </c>
      <c r="D1220" s="131" t="str">
        <f>IF(Tabla1[[#This Row],[Código_Actividad]]="","",'[1]Formulario PPGR1'!#REF!)</f>
        <v/>
      </c>
      <c r="E1220" s="131" t="str">
        <f>IF(Tabla1[[#This Row],[Código_Actividad]]="","",'[1]Formulario PPGR1'!#REF!)</f>
        <v/>
      </c>
      <c r="F1220" s="131" t="str">
        <f>IF(Tabla1[[#This Row],[Código_Actividad]]="","",'[1]Formulario PPGR1'!#REF!)</f>
        <v/>
      </c>
      <c r="G1220" s="141"/>
      <c r="H1220" s="133" t="str">
        <f>IFERROR(VLOOKUP(Tabla1[[#This Row],[Código_Actividad]],'[1]Formulario PPGR2'!$H$8:$I$1048576,2,FALSE),"")</f>
        <v/>
      </c>
      <c r="I1220" s="134" t="str">
        <f>IFERROR(VLOOKUP(Tabla1[[#This Row],[Código_Actividad]],[1]!Tabla2[[Código]:[Total de Acciones ]],15,FALSE),"")</f>
        <v/>
      </c>
      <c r="J1220" s="131"/>
      <c r="K1220" s="131" t="str">
        <f>IFERROR(VLOOKUP($J1220,[5]LSIns!$B$5:$C$45,2,FALSE),"")</f>
        <v/>
      </c>
      <c r="L1220" s="133"/>
      <c r="M1220" s="131" t="str">
        <f>IFERROR(VLOOKUP($L1220,[6]Insumos!$C$2:$F$517,2,FALSE),"")</f>
        <v/>
      </c>
      <c r="N1220" s="142"/>
      <c r="O1220" s="139" t="str">
        <f>IFERROR(VLOOKUP($L1220,[6]Insumos!$C$2:$F$517,3,FALSE),"")</f>
        <v/>
      </c>
      <c r="P1220" s="138" t="e">
        <f>+Tabla1[[#This Row],[Precio Unitario]]*Tabla1[[#This Row],[Cantidad de Insumos]]</f>
        <v>#VALUE!</v>
      </c>
      <c r="Q1220" s="140" t="str">
        <f>IFERROR(VLOOKUP($L1220,[6]Insumos!$C$2:$F$517,4,FALSE),"")</f>
        <v/>
      </c>
      <c r="R1220" s="131"/>
    </row>
    <row r="1221" spans="2:18" x14ac:dyDescent="0.25">
      <c r="B1221" s="131" t="str">
        <f>IF(Tabla1[[#This Row],[Código_Actividad]]="","",CONCATENATE(Tabla1[[#This Row],[POA]],".",Tabla1[[#This Row],[SRS]],".",Tabla1[[#This Row],[AREA]],".",Tabla1[[#This Row],[TIPO]]))</f>
        <v/>
      </c>
      <c r="C1221" s="131" t="str">
        <f>IF(Tabla1[[#This Row],[Código_Actividad]]="","",'[1]Formulario PPGR1'!#REF!)</f>
        <v/>
      </c>
      <c r="D1221" s="131" t="str">
        <f>IF(Tabla1[[#This Row],[Código_Actividad]]="","",'[1]Formulario PPGR1'!#REF!)</f>
        <v/>
      </c>
      <c r="E1221" s="131" t="str">
        <f>IF(Tabla1[[#This Row],[Código_Actividad]]="","",'[1]Formulario PPGR1'!#REF!)</f>
        <v/>
      </c>
      <c r="F1221" s="131" t="str">
        <f>IF(Tabla1[[#This Row],[Código_Actividad]]="","",'[1]Formulario PPGR1'!#REF!)</f>
        <v/>
      </c>
      <c r="G1221" s="141"/>
      <c r="H1221" s="133" t="str">
        <f>IFERROR(VLOOKUP(Tabla1[[#This Row],[Código_Actividad]],'[1]Formulario PPGR2'!$H$8:$I$1048576,2,FALSE),"")</f>
        <v/>
      </c>
      <c r="I1221" s="134" t="str">
        <f>IFERROR(VLOOKUP(Tabla1[[#This Row],[Código_Actividad]],[1]!Tabla2[[Código]:[Total de Acciones ]],15,FALSE),"")</f>
        <v/>
      </c>
      <c r="J1221" s="131"/>
      <c r="K1221" s="131" t="str">
        <f>IFERROR(VLOOKUP($J1221,[5]LSIns!$B$5:$C$45,2,FALSE),"")</f>
        <v/>
      </c>
      <c r="L1221" s="133"/>
      <c r="M1221" s="131" t="str">
        <f>IFERROR(VLOOKUP($L1221,[6]Insumos!$C$2:$F$517,2,FALSE),"")</f>
        <v/>
      </c>
      <c r="N1221" s="142"/>
      <c r="O1221" s="139" t="str">
        <f>IFERROR(VLOOKUP($L1221,[6]Insumos!$C$2:$F$517,3,FALSE),"")</f>
        <v/>
      </c>
      <c r="P1221" s="138" t="e">
        <f>+Tabla1[[#This Row],[Precio Unitario]]*Tabla1[[#This Row],[Cantidad de Insumos]]</f>
        <v>#VALUE!</v>
      </c>
      <c r="Q1221" s="140" t="str">
        <f>IFERROR(VLOOKUP($L1221,[6]Insumos!$C$2:$F$517,4,FALSE),"")</f>
        <v/>
      </c>
      <c r="R1221" s="131"/>
    </row>
    <row r="1222" spans="2:18" x14ac:dyDescent="0.25">
      <c r="B1222" s="131" t="str">
        <f>IF(Tabla1[[#This Row],[Código_Actividad]]="","",CONCATENATE(Tabla1[[#This Row],[POA]],".",Tabla1[[#This Row],[SRS]],".",Tabla1[[#This Row],[AREA]],".",Tabla1[[#This Row],[TIPO]]))</f>
        <v/>
      </c>
      <c r="C1222" s="131" t="str">
        <f>IF(Tabla1[[#This Row],[Código_Actividad]]="","",'[1]Formulario PPGR1'!#REF!)</f>
        <v/>
      </c>
      <c r="D1222" s="131" t="str">
        <f>IF(Tabla1[[#This Row],[Código_Actividad]]="","",'[1]Formulario PPGR1'!#REF!)</f>
        <v/>
      </c>
      <c r="E1222" s="131" t="str">
        <f>IF(Tabla1[[#This Row],[Código_Actividad]]="","",'[1]Formulario PPGR1'!#REF!)</f>
        <v/>
      </c>
      <c r="F1222" s="131" t="str">
        <f>IF(Tabla1[[#This Row],[Código_Actividad]]="","",'[1]Formulario PPGR1'!#REF!)</f>
        <v/>
      </c>
      <c r="G1222" s="141"/>
      <c r="H1222" s="133" t="str">
        <f>IFERROR(VLOOKUP(Tabla1[[#This Row],[Código_Actividad]],'[1]Formulario PPGR2'!$H$8:$I$1048576,2,FALSE),"")</f>
        <v/>
      </c>
      <c r="I1222" s="134" t="str">
        <f>IFERROR(VLOOKUP(Tabla1[[#This Row],[Código_Actividad]],[1]!Tabla2[[Código]:[Total de Acciones ]],15,FALSE),"")</f>
        <v/>
      </c>
      <c r="J1222" s="131"/>
      <c r="K1222" s="131" t="str">
        <f>IFERROR(VLOOKUP($J1222,[5]LSIns!$B$5:$C$45,2,FALSE),"")</f>
        <v/>
      </c>
      <c r="L1222" s="133"/>
      <c r="M1222" s="131" t="str">
        <f>IFERROR(VLOOKUP($L1222,[6]Insumos!$C$2:$F$517,2,FALSE),"")</f>
        <v/>
      </c>
      <c r="N1222" s="142"/>
      <c r="O1222" s="139" t="str">
        <f>IFERROR(VLOOKUP($L1222,[6]Insumos!$C$2:$F$517,3,FALSE),"")</f>
        <v/>
      </c>
      <c r="P1222" s="138" t="e">
        <f>+Tabla1[[#This Row],[Precio Unitario]]*Tabla1[[#This Row],[Cantidad de Insumos]]</f>
        <v>#VALUE!</v>
      </c>
      <c r="Q1222" s="140" t="str">
        <f>IFERROR(VLOOKUP($L1222,[6]Insumos!$C$2:$F$517,4,FALSE),"")</f>
        <v/>
      </c>
      <c r="R1222" s="131"/>
    </row>
    <row r="1223" spans="2:18" x14ac:dyDescent="0.25">
      <c r="B1223" s="131" t="str">
        <f>IF(Tabla1[[#This Row],[Código_Actividad]]="","",CONCATENATE(Tabla1[[#This Row],[POA]],".",Tabla1[[#This Row],[SRS]],".",Tabla1[[#This Row],[AREA]],".",Tabla1[[#This Row],[TIPO]]))</f>
        <v/>
      </c>
      <c r="C1223" s="131" t="str">
        <f>IF(Tabla1[[#This Row],[Código_Actividad]]="","",'[1]Formulario PPGR1'!#REF!)</f>
        <v/>
      </c>
      <c r="D1223" s="131" t="str">
        <f>IF(Tabla1[[#This Row],[Código_Actividad]]="","",'[1]Formulario PPGR1'!#REF!)</f>
        <v/>
      </c>
      <c r="E1223" s="131" t="str">
        <f>IF(Tabla1[[#This Row],[Código_Actividad]]="","",'[1]Formulario PPGR1'!#REF!)</f>
        <v/>
      </c>
      <c r="F1223" s="131" t="str">
        <f>IF(Tabla1[[#This Row],[Código_Actividad]]="","",'[1]Formulario PPGR1'!#REF!)</f>
        <v/>
      </c>
      <c r="G1223" s="141"/>
      <c r="H1223" s="133" t="str">
        <f>IFERROR(VLOOKUP(Tabla1[[#This Row],[Código_Actividad]],'[1]Formulario PPGR2'!$H$8:$I$1048576,2,FALSE),"")</f>
        <v/>
      </c>
      <c r="I1223" s="134" t="str">
        <f>IFERROR(VLOOKUP(Tabla1[[#This Row],[Código_Actividad]],[1]!Tabla2[[Código]:[Total de Acciones ]],15,FALSE),"")</f>
        <v/>
      </c>
      <c r="J1223" s="131"/>
      <c r="K1223" s="131" t="str">
        <f>IFERROR(VLOOKUP($J1223,[5]LSIns!$B$5:$C$45,2,FALSE),"")</f>
        <v/>
      </c>
      <c r="L1223" s="133"/>
      <c r="M1223" s="131" t="str">
        <f>IFERROR(VLOOKUP($L1223,[6]Insumos!$C$2:$F$517,2,FALSE),"")</f>
        <v/>
      </c>
      <c r="N1223" s="142"/>
      <c r="O1223" s="139" t="str">
        <f>IFERROR(VLOOKUP($L1223,[6]Insumos!$C$2:$F$517,3,FALSE),"")</f>
        <v/>
      </c>
      <c r="P1223" s="138" t="e">
        <f>+Tabla1[[#This Row],[Precio Unitario]]*Tabla1[[#This Row],[Cantidad de Insumos]]</f>
        <v>#VALUE!</v>
      </c>
      <c r="Q1223" s="140" t="str">
        <f>IFERROR(VLOOKUP($L1223,[6]Insumos!$C$2:$F$517,4,FALSE),"")</f>
        <v/>
      </c>
      <c r="R1223" s="131"/>
    </row>
    <row r="1224" spans="2:18" x14ac:dyDescent="0.25">
      <c r="B1224" s="131" t="str">
        <f>IF(Tabla1[[#This Row],[Código_Actividad]]="","",CONCATENATE(Tabla1[[#This Row],[POA]],".",Tabla1[[#This Row],[SRS]],".",Tabla1[[#This Row],[AREA]],".",Tabla1[[#This Row],[TIPO]]))</f>
        <v/>
      </c>
      <c r="C1224" s="131" t="str">
        <f>IF(Tabla1[[#This Row],[Código_Actividad]]="","",'[1]Formulario PPGR1'!#REF!)</f>
        <v/>
      </c>
      <c r="D1224" s="131" t="str">
        <f>IF(Tabla1[[#This Row],[Código_Actividad]]="","",'[1]Formulario PPGR1'!#REF!)</f>
        <v/>
      </c>
      <c r="E1224" s="131" t="str">
        <f>IF(Tabla1[[#This Row],[Código_Actividad]]="","",'[1]Formulario PPGR1'!#REF!)</f>
        <v/>
      </c>
      <c r="F1224" s="131" t="str">
        <f>IF(Tabla1[[#This Row],[Código_Actividad]]="","",'[1]Formulario PPGR1'!#REF!)</f>
        <v/>
      </c>
      <c r="G1224" s="141"/>
      <c r="H1224" s="133" t="str">
        <f>IFERROR(VLOOKUP(Tabla1[[#This Row],[Código_Actividad]],'[1]Formulario PPGR2'!$H$8:$I$1048576,2,FALSE),"")</f>
        <v/>
      </c>
      <c r="I1224" s="134" t="str">
        <f>IFERROR(VLOOKUP(Tabla1[[#This Row],[Código_Actividad]],[1]!Tabla2[[Código]:[Total de Acciones ]],15,FALSE),"")</f>
        <v/>
      </c>
      <c r="J1224" s="131"/>
      <c r="K1224" s="131" t="str">
        <f>IFERROR(VLOOKUP($J1224,[5]LSIns!$B$5:$C$45,2,FALSE),"")</f>
        <v/>
      </c>
      <c r="L1224" s="133"/>
      <c r="M1224" s="131" t="str">
        <f>IFERROR(VLOOKUP($L1224,[6]Insumos!$C$2:$F$517,2,FALSE),"")</f>
        <v/>
      </c>
      <c r="N1224" s="142"/>
      <c r="O1224" s="139" t="str">
        <f>IFERROR(VLOOKUP($L1224,[6]Insumos!$C$2:$F$517,3,FALSE),"")</f>
        <v/>
      </c>
      <c r="P1224" s="138" t="e">
        <f>+Tabla1[[#This Row],[Precio Unitario]]*Tabla1[[#This Row],[Cantidad de Insumos]]</f>
        <v>#VALUE!</v>
      </c>
      <c r="Q1224" s="140" t="str">
        <f>IFERROR(VLOOKUP($L1224,[6]Insumos!$C$2:$F$517,4,FALSE),"")</f>
        <v/>
      </c>
      <c r="R1224" s="131"/>
    </row>
    <row r="1225" spans="2:18" x14ac:dyDescent="0.25">
      <c r="B1225" s="131" t="str">
        <f>IF(Tabla1[[#This Row],[Código_Actividad]]="","",CONCATENATE(Tabla1[[#This Row],[POA]],".",Tabla1[[#This Row],[SRS]],".",Tabla1[[#This Row],[AREA]],".",Tabla1[[#This Row],[TIPO]]))</f>
        <v/>
      </c>
      <c r="C1225" s="131" t="str">
        <f>IF(Tabla1[[#This Row],[Código_Actividad]]="","",'[1]Formulario PPGR1'!#REF!)</f>
        <v/>
      </c>
      <c r="D1225" s="131" t="str">
        <f>IF(Tabla1[[#This Row],[Código_Actividad]]="","",'[1]Formulario PPGR1'!#REF!)</f>
        <v/>
      </c>
      <c r="E1225" s="131" t="str">
        <f>IF(Tabla1[[#This Row],[Código_Actividad]]="","",'[1]Formulario PPGR1'!#REF!)</f>
        <v/>
      </c>
      <c r="F1225" s="131" t="str">
        <f>IF(Tabla1[[#This Row],[Código_Actividad]]="","",'[1]Formulario PPGR1'!#REF!)</f>
        <v/>
      </c>
      <c r="G1225" s="141"/>
      <c r="H1225" s="133" t="str">
        <f>IFERROR(VLOOKUP(Tabla1[[#This Row],[Código_Actividad]],'[1]Formulario PPGR2'!$H$8:$I$1048576,2,FALSE),"")</f>
        <v/>
      </c>
      <c r="I1225" s="134" t="str">
        <f>IFERROR(VLOOKUP(Tabla1[[#This Row],[Código_Actividad]],[1]!Tabla2[[Código]:[Total de Acciones ]],15,FALSE),"")</f>
        <v/>
      </c>
      <c r="J1225" s="131"/>
      <c r="K1225" s="131" t="str">
        <f>IFERROR(VLOOKUP($J1225,[5]LSIns!$B$5:$C$45,2,FALSE),"")</f>
        <v/>
      </c>
      <c r="L1225" s="133"/>
      <c r="M1225" s="131" t="str">
        <f>IFERROR(VLOOKUP($L1225,[6]Insumos!$C$2:$F$517,2,FALSE),"")</f>
        <v/>
      </c>
      <c r="N1225" s="142"/>
      <c r="O1225" s="139" t="str">
        <f>IFERROR(VLOOKUP($L1225,[6]Insumos!$C$2:$F$517,3,FALSE),"")</f>
        <v/>
      </c>
      <c r="P1225" s="138" t="e">
        <f>+Tabla1[[#This Row],[Precio Unitario]]*Tabla1[[#This Row],[Cantidad de Insumos]]</f>
        <v>#VALUE!</v>
      </c>
      <c r="Q1225" s="140" t="str">
        <f>IFERROR(VLOOKUP($L1225,[6]Insumos!$C$2:$F$517,4,FALSE),"")</f>
        <v/>
      </c>
      <c r="R1225" s="131"/>
    </row>
    <row r="1226" spans="2:18" x14ac:dyDescent="0.25">
      <c r="B1226" s="131" t="str">
        <f>IF(Tabla1[[#This Row],[Código_Actividad]]="","",CONCATENATE(Tabla1[[#This Row],[POA]],".",Tabla1[[#This Row],[SRS]],".",Tabla1[[#This Row],[AREA]],".",Tabla1[[#This Row],[TIPO]]))</f>
        <v/>
      </c>
      <c r="C1226" s="131" t="str">
        <f>IF(Tabla1[[#This Row],[Código_Actividad]]="","",'[1]Formulario PPGR1'!#REF!)</f>
        <v/>
      </c>
      <c r="D1226" s="131" t="str">
        <f>IF(Tabla1[[#This Row],[Código_Actividad]]="","",'[1]Formulario PPGR1'!#REF!)</f>
        <v/>
      </c>
      <c r="E1226" s="131" t="str">
        <f>IF(Tabla1[[#This Row],[Código_Actividad]]="","",'[1]Formulario PPGR1'!#REF!)</f>
        <v/>
      </c>
      <c r="F1226" s="131" t="str">
        <f>IF(Tabla1[[#This Row],[Código_Actividad]]="","",'[1]Formulario PPGR1'!#REF!)</f>
        <v/>
      </c>
      <c r="G1226" s="141"/>
      <c r="H1226" s="133" t="str">
        <f>IFERROR(VLOOKUP(Tabla1[[#This Row],[Código_Actividad]],'[1]Formulario PPGR2'!$H$8:$I$1048576,2,FALSE),"")</f>
        <v/>
      </c>
      <c r="I1226" s="134" t="str">
        <f>IFERROR(VLOOKUP(Tabla1[[#This Row],[Código_Actividad]],[1]!Tabla2[[Código]:[Total de Acciones ]],15,FALSE),"")</f>
        <v/>
      </c>
      <c r="J1226" s="131"/>
      <c r="K1226" s="131" t="str">
        <f>IFERROR(VLOOKUP($J1226,[5]LSIns!$B$5:$C$45,2,FALSE),"")</f>
        <v/>
      </c>
      <c r="L1226" s="133"/>
      <c r="M1226" s="131" t="str">
        <f>IFERROR(VLOOKUP($L1226,[6]Insumos!$C$2:$F$517,2,FALSE),"")</f>
        <v/>
      </c>
      <c r="N1226" s="142"/>
      <c r="O1226" s="139" t="str">
        <f>IFERROR(VLOOKUP($L1226,[6]Insumos!$C$2:$F$517,3,FALSE),"")</f>
        <v/>
      </c>
      <c r="P1226" s="138" t="e">
        <f>+Tabla1[[#This Row],[Precio Unitario]]*Tabla1[[#This Row],[Cantidad de Insumos]]</f>
        <v>#VALUE!</v>
      </c>
      <c r="Q1226" s="140" t="str">
        <f>IFERROR(VLOOKUP($L1226,[6]Insumos!$C$2:$F$517,4,FALSE),"")</f>
        <v/>
      </c>
      <c r="R1226" s="131"/>
    </row>
    <row r="1227" spans="2:18" x14ac:dyDescent="0.25">
      <c r="B1227" s="131" t="str">
        <f>IF(Tabla1[[#This Row],[Código_Actividad]]="","",CONCATENATE(Tabla1[[#This Row],[POA]],".",Tabla1[[#This Row],[SRS]],".",Tabla1[[#This Row],[AREA]],".",Tabla1[[#This Row],[TIPO]]))</f>
        <v/>
      </c>
      <c r="C1227" s="131" t="str">
        <f>IF(Tabla1[[#This Row],[Código_Actividad]]="","",'[1]Formulario PPGR1'!#REF!)</f>
        <v/>
      </c>
      <c r="D1227" s="131" t="str">
        <f>IF(Tabla1[[#This Row],[Código_Actividad]]="","",'[1]Formulario PPGR1'!#REF!)</f>
        <v/>
      </c>
      <c r="E1227" s="131" t="str">
        <f>IF(Tabla1[[#This Row],[Código_Actividad]]="","",'[1]Formulario PPGR1'!#REF!)</f>
        <v/>
      </c>
      <c r="F1227" s="131" t="str">
        <f>IF(Tabla1[[#This Row],[Código_Actividad]]="","",'[1]Formulario PPGR1'!#REF!)</f>
        <v/>
      </c>
      <c r="G1227" s="141"/>
      <c r="H1227" s="133" t="str">
        <f>IFERROR(VLOOKUP(Tabla1[[#This Row],[Código_Actividad]],'[1]Formulario PPGR2'!$H$8:$I$1048576,2,FALSE),"")</f>
        <v/>
      </c>
      <c r="I1227" s="134" t="str">
        <f>IFERROR(VLOOKUP(Tabla1[[#This Row],[Código_Actividad]],[1]!Tabla2[[Código]:[Total de Acciones ]],15,FALSE),"")</f>
        <v/>
      </c>
      <c r="J1227" s="131"/>
      <c r="K1227" s="131" t="str">
        <f>IFERROR(VLOOKUP($J1227,[5]LSIns!$B$5:$C$45,2,FALSE),"")</f>
        <v/>
      </c>
      <c r="L1227" s="133"/>
      <c r="M1227" s="131" t="str">
        <f>IFERROR(VLOOKUP($L1227,[6]Insumos!$C$2:$F$517,2,FALSE),"")</f>
        <v/>
      </c>
      <c r="N1227" s="142"/>
      <c r="O1227" s="139" t="str">
        <f>IFERROR(VLOOKUP($L1227,[6]Insumos!$C$2:$F$517,3,FALSE),"")</f>
        <v/>
      </c>
      <c r="P1227" s="138" t="e">
        <f>+Tabla1[[#This Row],[Precio Unitario]]*Tabla1[[#This Row],[Cantidad de Insumos]]</f>
        <v>#VALUE!</v>
      </c>
      <c r="Q1227" s="140" t="str">
        <f>IFERROR(VLOOKUP($L1227,[6]Insumos!$C$2:$F$517,4,FALSE),"")</f>
        <v/>
      </c>
      <c r="R1227" s="131"/>
    </row>
    <row r="1228" spans="2:18" x14ac:dyDescent="0.25">
      <c r="B1228" s="131" t="str">
        <f>IF(Tabla1[[#This Row],[Código_Actividad]]="","",CONCATENATE(Tabla1[[#This Row],[POA]],".",Tabla1[[#This Row],[SRS]],".",Tabla1[[#This Row],[AREA]],".",Tabla1[[#This Row],[TIPO]]))</f>
        <v/>
      </c>
      <c r="C1228" s="131" t="str">
        <f>IF(Tabla1[[#This Row],[Código_Actividad]]="","",'[1]Formulario PPGR1'!#REF!)</f>
        <v/>
      </c>
      <c r="D1228" s="131" t="str">
        <f>IF(Tabla1[[#This Row],[Código_Actividad]]="","",'[1]Formulario PPGR1'!#REF!)</f>
        <v/>
      </c>
      <c r="E1228" s="131" t="str">
        <f>IF(Tabla1[[#This Row],[Código_Actividad]]="","",'[1]Formulario PPGR1'!#REF!)</f>
        <v/>
      </c>
      <c r="F1228" s="131" t="str">
        <f>IF(Tabla1[[#This Row],[Código_Actividad]]="","",'[1]Formulario PPGR1'!#REF!)</f>
        <v/>
      </c>
      <c r="G1228" s="141"/>
      <c r="H1228" s="133" t="str">
        <f>IFERROR(VLOOKUP(Tabla1[[#This Row],[Código_Actividad]],'[1]Formulario PPGR2'!$H$8:$I$1048576,2,FALSE),"")</f>
        <v/>
      </c>
      <c r="I1228" s="134" t="str">
        <f>IFERROR(VLOOKUP(Tabla1[[#This Row],[Código_Actividad]],[1]!Tabla2[[Código]:[Total de Acciones ]],15,FALSE),"")</f>
        <v/>
      </c>
      <c r="J1228" s="131"/>
      <c r="K1228" s="131" t="str">
        <f>IFERROR(VLOOKUP($J1228,[5]LSIns!$B$5:$C$45,2,FALSE),"")</f>
        <v/>
      </c>
      <c r="L1228" s="133"/>
      <c r="M1228" s="131" t="str">
        <f>IFERROR(VLOOKUP($L1228,[6]Insumos!$C$2:$F$517,2,FALSE),"")</f>
        <v/>
      </c>
      <c r="N1228" s="142"/>
      <c r="O1228" s="139" t="str">
        <f>IFERROR(VLOOKUP($L1228,[6]Insumos!$C$2:$F$517,3,FALSE),"")</f>
        <v/>
      </c>
      <c r="P1228" s="138" t="e">
        <f>+Tabla1[[#This Row],[Precio Unitario]]*Tabla1[[#This Row],[Cantidad de Insumos]]</f>
        <v>#VALUE!</v>
      </c>
      <c r="Q1228" s="140" t="str">
        <f>IFERROR(VLOOKUP($L1228,[6]Insumos!$C$2:$F$517,4,FALSE),"")</f>
        <v/>
      </c>
      <c r="R1228" s="131"/>
    </row>
    <row r="1229" spans="2:18" x14ac:dyDescent="0.25">
      <c r="B1229" s="131" t="str">
        <f>IF(Tabla1[[#This Row],[Código_Actividad]]="","",CONCATENATE(Tabla1[[#This Row],[POA]],".",Tabla1[[#This Row],[SRS]],".",Tabla1[[#This Row],[AREA]],".",Tabla1[[#This Row],[TIPO]]))</f>
        <v/>
      </c>
      <c r="C1229" s="131" t="str">
        <f>IF(Tabla1[[#This Row],[Código_Actividad]]="","",'[1]Formulario PPGR1'!#REF!)</f>
        <v/>
      </c>
      <c r="D1229" s="131" t="str">
        <f>IF(Tabla1[[#This Row],[Código_Actividad]]="","",'[1]Formulario PPGR1'!#REF!)</f>
        <v/>
      </c>
      <c r="E1229" s="131" t="str">
        <f>IF(Tabla1[[#This Row],[Código_Actividad]]="","",'[1]Formulario PPGR1'!#REF!)</f>
        <v/>
      </c>
      <c r="F1229" s="131" t="str">
        <f>IF(Tabla1[[#This Row],[Código_Actividad]]="","",'[1]Formulario PPGR1'!#REF!)</f>
        <v/>
      </c>
      <c r="G1229" s="141"/>
      <c r="H1229" s="133" t="str">
        <f>IFERROR(VLOOKUP(Tabla1[[#This Row],[Código_Actividad]],'[1]Formulario PPGR2'!$H$8:$I$1048576,2,FALSE),"")</f>
        <v/>
      </c>
      <c r="I1229" s="134" t="str">
        <f>IFERROR(VLOOKUP(Tabla1[[#This Row],[Código_Actividad]],[1]!Tabla2[[Código]:[Total de Acciones ]],15,FALSE),"")</f>
        <v/>
      </c>
      <c r="J1229" s="131"/>
      <c r="K1229" s="131" t="str">
        <f>IFERROR(VLOOKUP($J1229,[5]LSIns!$B$5:$C$45,2,FALSE),"")</f>
        <v/>
      </c>
      <c r="L1229" s="133"/>
      <c r="M1229" s="131" t="str">
        <f>IFERROR(VLOOKUP($L1229,[6]Insumos!$C$2:$F$517,2,FALSE),"")</f>
        <v/>
      </c>
      <c r="N1229" s="142"/>
      <c r="O1229" s="139" t="str">
        <f>IFERROR(VLOOKUP($L1229,[6]Insumos!$C$2:$F$517,3,FALSE),"")</f>
        <v/>
      </c>
      <c r="P1229" s="138" t="e">
        <f>+Tabla1[[#This Row],[Precio Unitario]]*Tabla1[[#This Row],[Cantidad de Insumos]]</f>
        <v>#VALUE!</v>
      </c>
      <c r="Q1229" s="140" t="str">
        <f>IFERROR(VLOOKUP($L1229,[6]Insumos!$C$2:$F$517,4,FALSE),"")</f>
        <v/>
      </c>
      <c r="R1229" s="131"/>
    </row>
    <row r="1230" spans="2:18" x14ac:dyDescent="0.25">
      <c r="B1230" s="131" t="str">
        <f>IF(Tabla1[[#This Row],[Código_Actividad]]="","",CONCATENATE(Tabla1[[#This Row],[POA]],".",Tabla1[[#This Row],[SRS]],".",Tabla1[[#This Row],[AREA]],".",Tabla1[[#This Row],[TIPO]]))</f>
        <v/>
      </c>
      <c r="C1230" s="131" t="str">
        <f>IF(Tabla1[[#This Row],[Código_Actividad]]="","",'[1]Formulario PPGR1'!#REF!)</f>
        <v/>
      </c>
      <c r="D1230" s="131" t="str">
        <f>IF(Tabla1[[#This Row],[Código_Actividad]]="","",'[1]Formulario PPGR1'!#REF!)</f>
        <v/>
      </c>
      <c r="E1230" s="131" t="str">
        <f>IF(Tabla1[[#This Row],[Código_Actividad]]="","",'[1]Formulario PPGR1'!#REF!)</f>
        <v/>
      </c>
      <c r="F1230" s="131" t="str">
        <f>IF(Tabla1[[#This Row],[Código_Actividad]]="","",'[1]Formulario PPGR1'!#REF!)</f>
        <v/>
      </c>
      <c r="G1230" s="141"/>
      <c r="H1230" s="133" t="str">
        <f>IFERROR(VLOOKUP(Tabla1[[#This Row],[Código_Actividad]],'[1]Formulario PPGR2'!$H$8:$I$1048576,2,FALSE),"")</f>
        <v/>
      </c>
      <c r="I1230" s="134" t="str">
        <f>IFERROR(VLOOKUP(Tabla1[[#This Row],[Código_Actividad]],[1]!Tabla2[[Código]:[Total de Acciones ]],15,FALSE),"")</f>
        <v/>
      </c>
      <c r="J1230" s="131"/>
      <c r="K1230" s="131" t="str">
        <f>IFERROR(VLOOKUP($J1230,[5]LSIns!$B$5:$C$45,2,FALSE),"")</f>
        <v/>
      </c>
      <c r="L1230" s="133"/>
      <c r="M1230" s="131" t="str">
        <f>IFERROR(VLOOKUP($L1230,[6]Insumos!$C$2:$F$517,2,FALSE),"")</f>
        <v/>
      </c>
      <c r="N1230" s="142"/>
      <c r="O1230" s="139" t="str">
        <f>IFERROR(VLOOKUP($L1230,[6]Insumos!$C$2:$F$517,3,FALSE),"")</f>
        <v/>
      </c>
      <c r="P1230" s="138" t="e">
        <f>+Tabla1[[#This Row],[Precio Unitario]]*Tabla1[[#This Row],[Cantidad de Insumos]]</f>
        <v>#VALUE!</v>
      </c>
      <c r="Q1230" s="140" t="str">
        <f>IFERROR(VLOOKUP($L1230,[6]Insumos!$C$2:$F$517,4,FALSE),"")</f>
        <v/>
      </c>
      <c r="R1230" s="131"/>
    </row>
    <row r="1231" spans="2:18" x14ac:dyDescent="0.25">
      <c r="B1231" s="131" t="str">
        <f>IF(Tabla1[[#This Row],[Código_Actividad]]="","",CONCATENATE(Tabla1[[#This Row],[POA]],".",Tabla1[[#This Row],[SRS]],".",Tabla1[[#This Row],[AREA]],".",Tabla1[[#This Row],[TIPO]]))</f>
        <v/>
      </c>
      <c r="C1231" s="131" t="str">
        <f>IF(Tabla1[[#This Row],[Código_Actividad]]="","",'[1]Formulario PPGR1'!#REF!)</f>
        <v/>
      </c>
      <c r="D1231" s="131" t="str">
        <f>IF(Tabla1[[#This Row],[Código_Actividad]]="","",'[1]Formulario PPGR1'!#REF!)</f>
        <v/>
      </c>
      <c r="E1231" s="131" t="str">
        <f>IF(Tabla1[[#This Row],[Código_Actividad]]="","",'[1]Formulario PPGR1'!#REF!)</f>
        <v/>
      </c>
      <c r="F1231" s="131" t="str">
        <f>IF(Tabla1[[#This Row],[Código_Actividad]]="","",'[1]Formulario PPGR1'!#REF!)</f>
        <v/>
      </c>
      <c r="G1231" s="141"/>
      <c r="H1231" s="133" t="str">
        <f>IFERROR(VLOOKUP(Tabla1[[#This Row],[Código_Actividad]],'[1]Formulario PPGR2'!$H$8:$I$1048576,2,FALSE),"")</f>
        <v/>
      </c>
      <c r="I1231" s="134" t="str">
        <f>IFERROR(VLOOKUP(Tabla1[[#This Row],[Código_Actividad]],[1]!Tabla2[[Código]:[Total de Acciones ]],15,FALSE),"")</f>
        <v/>
      </c>
      <c r="J1231" s="131"/>
      <c r="K1231" s="131" t="str">
        <f>IFERROR(VLOOKUP($J1231,[5]LSIns!$B$5:$C$45,2,FALSE),"")</f>
        <v/>
      </c>
      <c r="L1231" s="133"/>
      <c r="M1231" s="131" t="str">
        <f>IFERROR(VLOOKUP($L1231,[6]Insumos!$C$2:$F$517,2,FALSE),"")</f>
        <v/>
      </c>
      <c r="N1231" s="142"/>
      <c r="O1231" s="139" t="str">
        <f>IFERROR(VLOOKUP($L1231,[6]Insumos!$C$2:$F$517,3,FALSE),"")</f>
        <v/>
      </c>
      <c r="P1231" s="138" t="e">
        <f>+Tabla1[[#This Row],[Precio Unitario]]*Tabla1[[#This Row],[Cantidad de Insumos]]</f>
        <v>#VALUE!</v>
      </c>
      <c r="Q1231" s="140" t="str">
        <f>IFERROR(VLOOKUP($L1231,[6]Insumos!$C$2:$F$517,4,FALSE),"")</f>
        <v/>
      </c>
      <c r="R1231" s="131"/>
    </row>
    <row r="1232" spans="2:18" x14ac:dyDescent="0.25">
      <c r="B1232" s="131" t="str">
        <f>IF(Tabla1[[#This Row],[Código_Actividad]]="","",CONCATENATE(Tabla1[[#This Row],[POA]],".",Tabla1[[#This Row],[SRS]],".",Tabla1[[#This Row],[AREA]],".",Tabla1[[#This Row],[TIPO]]))</f>
        <v/>
      </c>
      <c r="C1232" s="131" t="str">
        <f>IF(Tabla1[[#This Row],[Código_Actividad]]="","",'[1]Formulario PPGR1'!#REF!)</f>
        <v/>
      </c>
      <c r="D1232" s="131" t="str">
        <f>IF(Tabla1[[#This Row],[Código_Actividad]]="","",'[1]Formulario PPGR1'!#REF!)</f>
        <v/>
      </c>
      <c r="E1232" s="131" t="str">
        <f>IF(Tabla1[[#This Row],[Código_Actividad]]="","",'[1]Formulario PPGR1'!#REF!)</f>
        <v/>
      </c>
      <c r="F1232" s="131" t="str">
        <f>IF(Tabla1[[#This Row],[Código_Actividad]]="","",'[1]Formulario PPGR1'!#REF!)</f>
        <v/>
      </c>
      <c r="G1232" s="141"/>
      <c r="H1232" s="133" t="str">
        <f>IFERROR(VLOOKUP(Tabla1[[#This Row],[Código_Actividad]],'[1]Formulario PPGR2'!$H$8:$I$1048576,2,FALSE),"")</f>
        <v/>
      </c>
      <c r="I1232" s="134" t="str">
        <f>IFERROR(VLOOKUP(Tabla1[[#This Row],[Código_Actividad]],[1]!Tabla2[[Código]:[Total de Acciones ]],15,FALSE),"")</f>
        <v/>
      </c>
      <c r="J1232" s="131"/>
      <c r="K1232" s="131" t="str">
        <f>IFERROR(VLOOKUP($J1232,[5]LSIns!$B$5:$C$45,2,FALSE),"")</f>
        <v/>
      </c>
      <c r="L1232" s="133"/>
      <c r="M1232" s="131" t="str">
        <f>IFERROR(VLOOKUP($L1232,[6]Insumos!$C$2:$F$517,2,FALSE),"")</f>
        <v/>
      </c>
      <c r="N1232" s="142"/>
      <c r="O1232" s="139" t="str">
        <f>IFERROR(VLOOKUP($L1232,[6]Insumos!$C$2:$F$517,3,FALSE),"")</f>
        <v/>
      </c>
      <c r="P1232" s="138" t="e">
        <f>+Tabla1[[#This Row],[Precio Unitario]]*Tabla1[[#This Row],[Cantidad de Insumos]]</f>
        <v>#VALUE!</v>
      </c>
      <c r="Q1232" s="140" t="str">
        <f>IFERROR(VLOOKUP($L1232,[6]Insumos!$C$2:$F$517,4,FALSE),"")</f>
        <v/>
      </c>
      <c r="R1232" s="131"/>
    </row>
    <row r="1233" spans="2:18" x14ac:dyDescent="0.25">
      <c r="B1233" s="131" t="str">
        <f>IF(Tabla1[[#This Row],[Código_Actividad]]="","",CONCATENATE(Tabla1[[#This Row],[POA]],".",Tabla1[[#This Row],[SRS]],".",Tabla1[[#This Row],[AREA]],".",Tabla1[[#This Row],[TIPO]]))</f>
        <v/>
      </c>
      <c r="C1233" s="131" t="str">
        <f>IF(Tabla1[[#This Row],[Código_Actividad]]="","",'[1]Formulario PPGR1'!#REF!)</f>
        <v/>
      </c>
      <c r="D1233" s="131" t="str">
        <f>IF(Tabla1[[#This Row],[Código_Actividad]]="","",'[1]Formulario PPGR1'!#REF!)</f>
        <v/>
      </c>
      <c r="E1233" s="131" t="str">
        <f>IF(Tabla1[[#This Row],[Código_Actividad]]="","",'[1]Formulario PPGR1'!#REF!)</f>
        <v/>
      </c>
      <c r="F1233" s="131" t="str">
        <f>IF(Tabla1[[#This Row],[Código_Actividad]]="","",'[1]Formulario PPGR1'!#REF!)</f>
        <v/>
      </c>
      <c r="G1233" s="141"/>
      <c r="H1233" s="133" t="str">
        <f>IFERROR(VLOOKUP(Tabla1[[#This Row],[Código_Actividad]],'[1]Formulario PPGR2'!$H$8:$I$1048576,2,FALSE),"")</f>
        <v/>
      </c>
      <c r="I1233" s="134" t="str">
        <f>IFERROR(VLOOKUP(Tabla1[[#This Row],[Código_Actividad]],[1]!Tabla2[[Código]:[Total de Acciones ]],15,FALSE),"")</f>
        <v/>
      </c>
      <c r="J1233" s="131"/>
      <c r="K1233" s="131" t="str">
        <f>IFERROR(VLOOKUP($J1233,[5]LSIns!$B$5:$C$45,2,FALSE),"")</f>
        <v/>
      </c>
      <c r="L1233" s="133"/>
      <c r="M1233" s="131" t="str">
        <f>IFERROR(VLOOKUP($L1233,[6]Insumos!$C$2:$F$517,2,FALSE),"")</f>
        <v/>
      </c>
      <c r="N1233" s="142"/>
      <c r="O1233" s="139" t="str">
        <f>IFERROR(VLOOKUP($L1233,[6]Insumos!$C$2:$F$517,3,FALSE),"")</f>
        <v/>
      </c>
      <c r="P1233" s="138" t="e">
        <f>+Tabla1[[#This Row],[Precio Unitario]]*Tabla1[[#This Row],[Cantidad de Insumos]]</f>
        <v>#VALUE!</v>
      </c>
      <c r="Q1233" s="140" t="str">
        <f>IFERROR(VLOOKUP($L1233,[6]Insumos!$C$2:$F$517,4,FALSE),"")</f>
        <v/>
      </c>
      <c r="R1233" s="131"/>
    </row>
    <row r="1234" spans="2:18" x14ac:dyDescent="0.25">
      <c r="B1234" s="131" t="str">
        <f>IF(Tabla1[[#This Row],[Código_Actividad]]="","",CONCATENATE(Tabla1[[#This Row],[POA]],".",Tabla1[[#This Row],[SRS]],".",Tabla1[[#This Row],[AREA]],".",Tabla1[[#This Row],[TIPO]]))</f>
        <v/>
      </c>
      <c r="C1234" s="131" t="str">
        <f>IF(Tabla1[[#This Row],[Código_Actividad]]="","",'[1]Formulario PPGR1'!#REF!)</f>
        <v/>
      </c>
      <c r="D1234" s="131" t="str">
        <f>IF(Tabla1[[#This Row],[Código_Actividad]]="","",'[1]Formulario PPGR1'!#REF!)</f>
        <v/>
      </c>
      <c r="E1234" s="131" t="str">
        <f>IF(Tabla1[[#This Row],[Código_Actividad]]="","",'[1]Formulario PPGR1'!#REF!)</f>
        <v/>
      </c>
      <c r="F1234" s="131" t="str">
        <f>IF(Tabla1[[#This Row],[Código_Actividad]]="","",'[1]Formulario PPGR1'!#REF!)</f>
        <v/>
      </c>
      <c r="G1234" s="141"/>
      <c r="H1234" s="133" t="str">
        <f>IFERROR(VLOOKUP(Tabla1[[#This Row],[Código_Actividad]],'[1]Formulario PPGR2'!$H$8:$I$1048576,2,FALSE),"")</f>
        <v/>
      </c>
      <c r="I1234" s="134" t="str">
        <f>IFERROR(VLOOKUP(Tabla1[[#This Row],[Código_Actividad]],[1]!Tabla2[[Código]:[Total de Acciones ]],15,FALSE),"")</f>
        <v/>
      </c>
      <c r="J1234" s="131"/>
      <c r="K1234" s="131" t="str">
        <f>IFERROR(VLOOKUP($J1234,[5]LSIns!$B$5:$C$45,2,FALSE),"")</f>
        <v/>
      </c>
      <c r="L1234" s="133"/>
      <c r="M1234" s="131" t="str">
        <f>IFERROR(VLOOKUP($L1234,[6]Insumos!$C$2:$F$517,2,FALSE),"")</f>
        <v/>
      </c>
      <c r="N1234" s="142"/>
      <c r="O1234" s="139" t="str">
        <f>IFERROR(VLOOKUP($L1234,[6]Insumos!$C$2:$F$517,3,FALSE),"")</f>
        <v/>
      </c>
      <c r="P1234" s="138" t="e">
        <f>+Tabla1[[#This Row],[Precio Unitario]]*Tabla1[[#This Row],[Cantidad de Insumos]]</f>
        <v>#VALUE!</v>
      </c>
      <c r="Q1234" s="140" t="str">
        <f>IFERROR(VLOOKUP($L1234,[6]Insumos!$C$2:$F$517,4,FALSE),"")</f>
        <v/>
      </c>
      <c r="R1234" s="131"/>
    </row>
    <row r="1235" spans="2:18" x14ac:dyDescent="0.25">
      <c r="B1235" s="131" t="str">
        <f>IF(Tabla1[[#This Row],[Código_Actividad]]="","",CONCATENATE(Tabla1[[#This Row],[POA]],".",Tabla1[[#This Row],[SRS]],".",Tabla1[[#This Row],[AREA]],".",Tabla1[[#This Row],[TIPO]]))</f>
        <v/>
      </c>
      <c r="C1235" s="131" t="str">
        <f>IF(Tabla1[[#This Row],[Código_Actividad]]="","",'[1]Formulario PPGR1'!#REF!)</f>
        <v/>
      </c>
      <c r="D1235" s="131" t="str">
        <f>IF(Tabla1[[#This Row],[Código_Actividad]]="","",'[1]Formulario PPGR1'!#REF!)</f>
        <v/>
      </c>
      <c r="E1235" s="131" t="str">
        <f>IF(Tabla1[[#This Row],[Código_Actividad]]="","",'[1]Formulario PPGR1'!#REF!)</f>
        <v/>
      </c>
      <c r="F1235" s="131" t="str">
        <f>IF(Tabla1[[#This Row],[Código_Actividad]]="","",'[1]Formulario PPGR1'!#REF!)</f>
        <v/>
      </c>
      <c r="G1235" s="141"/>
      <c r="H1235" s="133" t="str">
        <f>IFERROR(VLOOKUP(Tabla1[[#This Row],[Código_Actividad]],'[1]Formulario PPGR2'!$H$8:$I$1048576,2,FALSE),"")</f>
        <v/>
      </c>
      <c r="I1235" s="134" t="str">
        <f>IFERROR(VLOOKUP(Tabla1[[#This Row],[Código_Actividad]],[1]!Tabla2[[Código]:[Total de Acciones ]],15,FALSE),"")</f>
        <v/>
      </c>
      <c r="J1235" s="131"/>
      <c r="K1235" s="131" t="str">
        <f>IFERROR(VLOOKUP($J1235,[5]LSIns!$B$5:$C$45,2,FALSE),"")</f>
        <v/>
      </c>
      <c r="L1235" s="133"/>
      <c r="M1235" s="131" t="str">
        <f>IFERROR(VLOOKUP($L1235,[6]Insumos!$C$2:$F$517,2,FALSE),"")</f>
        <v/>
      </c>
      <c r="N1235" s="142"/>
      <c r="O1235" s="139" t="str">
        <f>IFERROR(VLOOKUP($L1235,[6]Insumos!$C$2:$F$517,3,FALSE),"")</f>
        <v/>
      </c>
      <c r="P1235" s="138" t="e">
        <f>+Tabla1[[#This Row],[Precio Unitario]]*Tabla1[[#This Row],[Cantidad de Insumos]]</f>
        <v>#VALUE!</v>
      </c>
      <c r="Q1235" s="140" t="str">
        <f>IFERROR(VLOOKUP($L1235,[6]Insumos!$C$2:$F$517,4,FALSE),"")</f>
        <v/>
      </c>
      <c r="R1235" s="131"/>
    </row>
    <row r="1236" spans="2:18" x14ac:dyDescent="0.25">
      <c r="B1236" s="131" t="str">
        <f>IF(Tabla1[[#This Row],[Código_Actividad]]="","",CONCATENATE(Tabla1[[#This Row],[POA]],".",Tabla1[[#This Row],[SRS]],".",Tabla1[[#This Row],[AREA]],".",Tabla1[[#This Row],[TIPO]]))</f>
        <v/>
      </c>
      <c r="C1236" s="131" t="str">
        <f>IF(Tabla1[[#This Row],[Código_Actividad]]="","",'[1]Formulario PPGR1'!#REF!)</f>
        <v/>
      </c>
      <c r="D1236" s="131" t="str">
        <f>IF(Tabla1[[#This Row],[Código_Actividad]]="","",'[1]Formulario PPGR1'!#REF!)</f>
        <v/>
      </c>
      <c r="E1236" s="131" t="str">
        <f>IF(Tabla1[[#This Row],[Código_Actividad]]="","",'[1]Formulario PPGR1'!#REF!)</f>
        <v/>
      </c>
      <c r="F1236" s="131" t="str">
        <f>IF(Tabla1[[#This Row],[Código_Actividad]]="","",'[1]Formulario PPGR1'!#REF!)</f>
        <v/>
      </c>
      <c r="G1236" s="141"/>
      <c r="H1236" s="133" t="str">
        <f>IFERROR(VLOOKUP(Tabla1[[#This Row],[Código_Actividad]],'[1]Formulario PPGR2'!$H$8:$I$1048576,2,FALSE),"")</f>
        <v/>
      </c>
      <c r="I1236" s="134" t="str">
        <f>IFERROR(VLOOKUP(Tabla1[[#This Row],[Código_Actividad]],[1]!Tabla2[[Código]:[Total de Acciones ]],15,FALSE),"")</f>
        <v/>
      </c>
      <c r="J1236" s="131"/>
      <c r="K1236" s="131" t="str">
        <f>IFERROR(VLOOKUP($J1236,[5]LSIns!$B$5:$C$45,2,FALSE),"")</f>
        <v/>
      </c>
      <c r="L1236" s="133"/>
      <c r="M1236" s="131" t="str">
        <f>IFERROR(VLOOKUP($L1236,[6]Insumos!$C$2:$F$517,2,FALSE),"")</f>
        <v/>
      </c>
      <c r="N1236" s="142"/>
      <c r="O1236" s="139" t="str">
        <f>IFERROR(VLOOKUP($L1236,[6]Insumos!$C$2:$F$517,3,FALSE),"")</f>
        <v/>
      </c>
      <c r="P1236" s="138" t="e">
        <f>+Tabla1[[#This Row],[Precio Unitario]]*Tabla1[[#This Row],[Cantidad de Insumos]]</f>
        <v>#VALUE!</v>
      </c>
      <c r="Q1236" s="140" t="str">
        <f>IFERROR(VLOOKUP($L1236,[6]Insumos!$C$2:$F$517,4,FALSE),"")</f>
        <v/>
      </c>
      <c r="R1236" s="131"/>
    </row>
    <row r="1237" spans="2:18" x14ac:dyDescent="0.25">
      <c r="B1237" s="131" t="str">
        <f>IF(Tabla1[[#This Row],[Código_Actividad]]="","",CONCATENATE(Tabla1[[#This Row],[POA]],".",Tabla1[[#This Row],[SRS]],".",Tabla1[[#This Row],[AREA]],".",Tabla1[[#This Row],[TIPO]]))</f>
        <v/>
      </c>
      <c r="C1237" s="131" t="str">
        <f>IF(Tabla1[[#This Row],[Código_Actividad]]="","",'[1]Formulario PPGR1'!#REF!)</f>
        <v/>
      </c>
      <c r="D1237" s="131" t="str">
        <f>IF(Tabla1[[#This Row],[Código_Actividad]]="","",'[1]Formulario PPGR1'!#REF!)</f>
        <v/>
      </c>
      <c r="E1237" s="131" t="str">
        <f>IF(Tabla1[[#This Row],[Código_Actividad]]="","",'[1]Formulario PPGR1'!#REF!)</f>
        <v/>
      </c>
      <c r="F1237" s="131" t="str">
        <f>IF(Tabla1[[#This Row],[Código_Actividad]]="","",'[1]Formulario PPGR1'!#REF!)</f>
        <v/>
      </c>
      <c r="G1237" s="141"/>
      <c r="H1237" s="133" t="str">
        <f>IFERROR(VLOOKUP(Tabla1[[#This Row],[Código_Actividad]],'[1]Formulario PPGR2'!$H$8:$I$1048576,2,FALSE),"")</f>
        <v/>
      </c>
      <c r="I1237" s="134" t="str">
        <f>IFERROR(VLOOKUP(Tabla1[[#This Row],[Código_Actividad]],[1]!Tabla2[[Código]:[Total de Acciones ]],15,FALSE),"")</f>
        <v/>
      </c>
      <c r="J1237" s="131"/>
      <c r="K1237" s="131" t="str">
        <f>IFERROR(VLOOKUP($J1237,[5]LSIns!$B$5:$C$45,2,FALSE),"")</f>
        <v/>
      </c>
      <c r="L1237" s="133"/>
      <c r="M1237" s="131" t="str">
        <f>IFERROR(VLOOKUP($L1237,[6]Insumos!$C$2:$F$517,2,FALSE),"")</f>
        <v/>
      </c>
      <c r="N1237" s="142"/>
      <c r="O1237" s="139" t="str">
        <f>IFERROR(VLOOKUP($L1237,[6]Insumos!$C$2:$F$517,3,FALSE),"")</f>
        <v/>
      </c>
      <c r="P1237" s="138" t="e">
        <f>+Tabla1[[#This Row],[Precio Unitario]]*Tabla1[[#This Row],[Cantidad de Insumos]]</f>
        <v>#VALUE!</v>
      </c>
      <c r="Q1237" s="140" t="str">
        <f>IFERROR(VLOOKUP($L1237,[6]Insumos!$C$2:$F$517,4,FALSE),"")</f>
        <v/>
      </c>
      <c r="R1237" s="131"/>
    </row>
    <row r="1238" spans="2:18" x14ac:dyDescent="0.25">
      <c r="B1238" s="131" t="str">
        <f>IF(Tabla1[[#This Row],[Código_Actividad]]="","",CONCATENATE(Tabla1[[#This Row],[POA]],".",Tabla1[[#This Row],[SRS]],".",Tabla1[[#This Row],[AREA]],".",Tabla1[[#This Row],[TIPO]]))</f>
        <v/>
      </c>
      <c r="C1238" s="131" t="str">
        <f>IF(Tabla1[[#This Row],[Código_Actividad]]="","",'[1]Formulario PPGR1'!#REF!)</f>
        <v/>
      </c>
      <c r="D1238" s="131" t="str">
        <f>IF(Tabla1[[#This Row],[Código_Actividad]]="","",'[1]Formulario PPGR1'!#REF!)</f>
        <v/>
      </c>
      <c r="E1238" s="131" t="str">
        <f>IF(Tabla1[[#This Row],[Código_Actividad]]="","",'[1]Formulario PPGR1'!#REF!)</f>
        <v/>
      </c>
      <c r="F1238" s="131" t="str">
        <f>IF(Tabla1[[#This Row],[Código_Actividad]]="","",'[1]Formulario PPGR1'!#REF!)</f>
        <v/>
      </c>
      <c r="G1238" s="141"/>
      <c r="H1238" s="133" t="str">
        <f>IFERROR(VLOOKUP(Tabla1[[#This Row],[Código_Actividad]],'[1]Formulario PPGR2'!$H$8:$I$1048576,2,FALSE),"")</f>
        <v/>
      </c>
      <c r="I1238" s="134" t="str">
        <f>IFERROR(VLOOKUP(Tabla1[[#This Row],[Código_Actividad]],[1]!Tabla2[[Código]:[Total de Acciones ]],15,FALSE),"")</f>
        <v/>
      </c>
      <c r="J1238" s="131"/>
      <c r="K1238" s="131" t="str">
        <f>IFERROR(VLOOKUP($J1238,[5]LSIns!$B$5:$C$45,2,FALSE),"")</f>
        <v/>
      </c>
      <c r="L1238" s="133"/>
      <c r="M1238" s="131" t="str">
        <f>IFERROR(VLOOKUP($L1238,[6]Insumos!$C$2:$F$517,2,FALSE),"")</f>
        <v/>
      </c>
      <c r="N1238" s="142"/>
      <c r="O1238" s="139" t="str">
        <f>IFERROR(VLOOKUP($L1238,[6]Insumos!$C$2:$F$517,3,FALSE),"")</f>
        <v/>
      </c>
      <c r="P1238" s="138" t="e">
        <f>+Tabla1[[#This Row],[Precio Unitario]]*Tabla1[[#This Row],[Cantidad de Insumos]]</f>
        <v>#VALUE!</v>
      </c>
      <c r="Q1238" s="140" t="str">
        <f>IFERROR(VLOOKUP($L1238,[6]Insumos!$C$2:$F$517,4,FALSE),"")</f>
        <v/>
      </c>
      <c r="R1238" s="131"/>
    </row>
    <row r="1239" spans="2:18" x14ac:dyDescent="0.25">
      <c r="B1239" s="131" t="str">
        <f>IF(Tabla1[[#This Row],[Código_Actividad]]="","",CONCATENATE(Tabla1[[#This Row],[POA]],".",Tabla1[[#This Row],[SRS]],".",Tabla1[[#This Row],[AREA]],".",Tabla1[[#This Row],[TIPO]]))</f>
        <v/>
      </c>
      <c r="C1239" s="131" t="str">
        <f>IF(Tabla1[[#This Row],[Código_Actividad]]="","",'[1]Formulario PPGR1'!#REF!)</f>
        <v/>
      </c>
      <c r="D1239" s="131" t="str">
        <f>IF(Tabla1[[#This Row],[Código_Actividad]]="","",'[1]Formulario PPGR1'!#REF!)</f>
        <v/>
      </c>
      <c r="E1239" s="131" t="str">
        <f>IF(Tabla1[[#This Row],[Código_Actividad]]="","",'[1]Formulario PPGR1'!#REF!)</f>
        <v/>
      </c>
      <c r="F1239" s="131" t="str">
        <f>IF(Tabla1[[#This Row],[Código_Actividad]]="","",'[1]Formulario PPGR1'!#REF!)</f>
        <v/>
      </c>
      <c r="G1239" s="141"/>
      <c r="H1239" s="133" t="str">
        <f>IFERROR(VLOOKUP(Tabla1[[#This Row],[Código_Actividad]],'[1]Formulario PPGR2'!$H$8:$I$1048576,2,FALSE),"")</f>
        <v/>
      </c>
      <c r="I1239" s="134" t="str">
        <f>IFERROR(VLOOKUP(Tabla1[[#This Row],[Código_Actividad]],[1]!Tabla2[[Código]:[Total de Acciones ]],15,FALSE),"")</f>
        <v/>
      </c>
      <c r="J1239" s="131"/>
      <c r="K1239" s="131" t="str">
        <f>IFERROR(VLOOKUP($J1239,[5]LSIns!$B$5:$C$45,2,FALSE),"")</f>
        <v/>
      </c>
      <c r="L1239" s="133"/>
      <c r="M1239" s="131" t="str">
        <f>IFERROR(VLOOKUP($L1239,[6]Insumos!$C$2:$F$517,2,FALSE),"")</f>
        <v/>
      </c>
      <c r="N1239" s="142"/>
      <c r="O1239" s="139" t="str">
        <f>IFERROR(VLOOKUP($L1239,[6]Insumos!$C$2:$F$517,3,FALSE),"")</f>
        <v/>
      </c>
      <c r="P1239" s="138" t="e">
        <f>+Tabla1[[#This Row],[Precio Unitario]]*Tabla1[[#This Row],[Cantidad de Insumos]]</f>
        <v>#VALUE!</v>
      </c>
      <c r="Q1239" s="140" t="str">
        <f>IFERROR(VLOOKUP($L1239,[6]Insumos!$C$2:$F$517,4,FALSE),"")</f>
        <v/>
      </c>
      <c r="R1239" s="131"/>
    </row>
    <row r="1240" spans="2:18" x14ac:dyDescent="0.25">
      <c r="B1240" s="131" t="str">
        <f>IF(Tabla1[[#This Row],[Código_Actividad]]="","",CONCATENATE(Tabla1[[#This Row],[POA]],".",Tabla1[[#This Row],[SRS]],".",Tabla1[[#This Row],[AREA]],".",Tabla1[[#This Row],[TIPO]]))</f>
        <v/>
      </c>
      <c r="C1240" s="131" t="str">
        <f>IF(Tabla1[[#This Row],[Código_Actividad]]="","",'[1]Formulario PPGR1'!#REF!)</f>
        <v/>
      </c>
      <c r="D1240" s="131" t="str">
        <f>IF(Tabla1[[#This Row],[Código_Actividad]]="","",'[1]Formulario PPGR1'!#REF!)</f>
        <v/>
      </c>
      <c r="E1240" s="131" t="str">
        <f>IF(Tabla1[[#This Row],[Código_Actividad]]="","",'[1]Formulario PPGR1'!#REF!)</f>
        <v/>
      </c>
      <c r="F1240" s="131" t="str">
        <f>IF(Tabla1[[#This Row],[Código_Actividad]]="","",'[1]Formulario PPGR1'!#REF!)</f>
        <v/>
      </c>
      <c r="G1240" s="141"/>
      <c r="H1240" s="133" t="str">
        <f>IFERROR(VLOOKUP(Tabla1[[#This Row],[Código_Actividad]],'[1]Formulario PPGR2'!$H$8:$I$1048576,2,FALSE),"")</f>
        <v/>
      </c>
      <c r="I1240" s="134" t="str">
        <f>IFERROR(VLOOKUP(Tabla1[[#This Row],[Código_Actividad]],[1]!Tabla2[[Código]:[Total de Acciones ]],15,FALSE),"")</f>
        <v/>
      </c>
      <c r="J1240" s="131"/>
      <c r="K1240" s="131" t="str">
        <f>IFERROR(VLOOKUP($J1240,[5]LSIns!$B$5:$C$45,2,FALSE),"")</f>
        <v/>
      </c>
      <c r="L1240" s="133"/>
      <c r="M1240" s="131" t="str">
        <f>IFERROR(VLOOKUP($L1240,[6]Insumos!$C$2:$F$517,2,FALSE),"")</f>
        <v/>
      </c>
      <c r="N1240" s="142"/>
      <c r="O1240" s="139" t="str">
        <f>IFERROR(VLOOKUP($L1240,[6]Insumos!$C$2:$F$517,3,FALSE),"")</f>
        <v/>
      </c>
      <c r="P1240" s="138" t="e">
        <f>+Tabla1[[#This Row],[Precio Unitario]]*Tabla1[[#This Row],[Cantidad de Insumos]]</f>
        <v>#VALUE!</v>
      </c>
      <c r="Q1240" s="140" t="str">
        <f>IFERROR(VLOOKUP($L1240,[6]Insumos!$C$2:$F$517,4,FALSE),"")</f>
        <v/>
      </c>
      <c r="R1240" s="131"/>
    </row>
    <row r="1241" spans="2:18" x14ac:dyDescent="0.25">
      <c r="B1241" s="131" t="str">
        <f>IF(Tabla1[[#This Row],[Código_Actividad]]="","",CONCATENATE(Tabla1[[#This Row],[POA]],".",Tabla1[[#This Row],[SRS]],".",Tabla1[[#This Row],[AREA]],".",Tabla1[[#This Row],[TIPO]]))</f>
        <v/>
      </c>
      <c r="C1241" s="131" t="str">
        <f>IF(Tabla1[[#This Row],[Código_Actividad]]="","",'[1]Formulario PPGR1'!#REF!)</f>
        <v/>
      </c>
      <c r="D1241" s="131" t="str">
        <f>IF(Tabla1[[#This Row],[Código_Actividad]]="","",'[1]Formulario PPGR1'!#REF!)</f>
        <v/>
      </c>
      <c r="E1241" s="131" t="str">
        <f>IF(Tabla1[[#This Row],[Código_Actividad]]="","",'[1]Formulario PPGR1'!#REF!)</f>
        <v/>
      </c>
      <c r="F1241" s="131" t="str">
        <f>IF(Tabla1[[#This Row],[Código_Actividad]]="","",'[1]Formulario PPGR1'!#REF!)</f>
        <v/>
      </c>
      <c r="G1241" s="141"/>
      <c r="H1241" s="133" t="str">
        <f>IFERROR(VLOOKUP(Tabla1[[#This Row],[Código_Actividad]],'[1]Formulario PPGR2'!$H$8:$I$1048576,2,FALSE),"")</f>
        <v/>
      </c>
      <c r="I1241" s="134" t="str">
        <f>IFERROR(VLOOKUP(Tabla1[[#This Row],[Código_Actividad]],[1]!Tabla2[[Código]:[Total de Acciones ]],15,FALSE),"")</f>
        <v/>
      </c>
      <c r="J1241" s="131"/>
      <c r="K1241" s="131" t="str">
        <f>IFERROR(VLOOKUP($J1241,[5]LSIns!$B$5:$C$45,2,FALSE),"")</f>
        <v/>
      </c>
      <c r="L1241" s="133"/>
      <c r="M1241" s="131" t="str">
        <f>IFERROR(VLOOKUP($L1241,[6]Insumos!$C$2:$F$517,2,FALSE),"")</f>
        <v/>
      </c>
      <c r="N1241" s="142"/>
      <c r="O1241" s="139" t="str">
        <f>IFERROR(VLOOKUP($L1241,[6]Insumos!$C$2:$F$517,3,FALSE),"")</f>
        <v/>
      </c>
      <c r="P1241" s="138" t="e">
        <f>+Tabla1[[#This Row],[Precio Unitario]]*Tabla1[[#This Row],[Cantidad de Insumos]]</f>
        <v>#VALUE!</v>
      </c>
      <c r="Q1241" s="140" t="str">
        <f>IFERROR(VLOOKUP($L1241,[6]Insumos!$C$2:$F$517,4,FALSE),"")</f>
        <v/>
      </c>
      <c r="R1241" s="131"/>
    </row>
    <row r="1242" spans="2:18" x14ac:dyDescent="0.25">
      <c r="B1242" s="131" t="str">
        <f>IF(Tabla1[[#This Row],[Código_Actividad]]="","",CONCATENATE(Tabla1[[#This Row],[POA]],".",Tabla1[[#This Row],[SRS]],".",Tabla1[[#This Row],[AREA]],".",Tabla1[[#This Row],[TIPO]]))</f>
        <v/>
      </c>
      <c r="C1242" s="131" t="str">
        <f>IF(Tabla1[[#This Row],[Código_Actividad]]="","",'[1]Formulario PPGR1'!#REF!)</f>
        <v/>
      </c>
      <c r="D1242" s="131" t="str">
        <f>IF(Tabla1[[#This Row],[Código_Actividad]]="","",'[1]Formulario PPGR1'!#REF!)</f>
        <v/>
      </c>
      <c r="E1242" s="131" t="str">
        <f>IF(Tabla1[[#This Row],[Código_Actividad]]="","",'[1]Formulario PPGR1'!#REF!)</f>
        <v/>
      </c>
      <c r="F1242" s="131" t="str">
        <f>IF(Tabla1[[#This Row],[Código_Actividad]]="","",'[1]Formulario PPGR1'!#REF!)</f>
        <v/>
      </c>
      <c r="G1242" s="141"/>
      <c r="H1242" s="133" t="str">
        <f>IFERROR(VLOOKUP(Tabla1[[#This Row],[Código_Actividad]],'[1]Formulario PPGR2'!$H$8:$I$1048576,2,FALSE),"")</f>
        <v/>
      </c>
      <c r="I1242" s="134" t="str">
        <f>IFERROR(VLOOKUP(Tabla1[[#This Row],[Código_Actividad]],[1]!Tabla2[[Código]:[Total de Acciones ]],15,FALSE),"")</f>
        <v/>
      </c>
      <c r="J1242" s="131"/>
      <c r="K1242" s="131" t="str">
        <f>IFERROR(VLOOKUP($J1242,[5]LSIns!$B$5:$C$45,2,FALSE),"")</f>
        <v/>
      </c>
      <c r="L1242" s="133"/>
      <c r="M1242" s="131" t="str">
        <f>IFERROR(VLOOKUP($L1242,[6]Insumos!$C$2:$F$517,2,FALSE),"")</f>
        <v/>
      </c>
      <c r="N1242" s="142"/>
      <c r="O1242" s="139" t="str">
        <f>IFERROR(VLOOKUP($L1242,[6]Insumos!$C$2:$F$517,3,FALSE),"")</f>
        <v/>
      </c>
      <c r="P1242" s="138" t="e">
        <f>+Tabla1[[#This Row],[Precio Unitario]]*Tabla1[[#This Row],[Cantidad de Insumos]]</f>
        <v>#VALUE!</v>
      </c>
      <c r="Q1242" s="140" t="str">
        <f>IFERROR(VLOOKUP($L1242,[6]Insumos!$C$2:$F$517,4,FALSE),"")</f>
        <v/>
      </c>
      <c r="R1242" s="131"/>
    </row>
    <row r="1243" spans="2:18" x14ac:dyDescent="0.25">
      <c r="B1243" s="131" t="str">
        <f>IF(Tabla1[[#This Row],[Código_Actividad]]="","",CONCATENATE(Tabla1[[#This Row],[POA]],".",Tabla1[[#This Row],[SRS]],".",Tabla1[[#This Row],[AREA]],".",Tabla1[[#This Row],[TIPO]]))</f>
        <v/>
      </c>
      <c r="C1243" s="131" t="str">
        <f>IF(Tabla1[[#This Row],[Código_Actividad]]="","",'[1]Formulario PPGR1'!#REF!)</f>
        <v/>
      </c>
      <c r="D1243" s="131" t="str">
        <f>IF(Tabla1[[#This Row],[Código_Actividad]]="","",'[1]Formulario PPGR1'!#REF!)</f>
        <v/>
      </c>
      <c r="E1243" s="131" t="str">
        <f>IF(Tabla1[[#This Row],[Código_Actividad]]="","",'[1]Formulario PPGR1'!#REF!)</f>
        <v/>
      </c>
      <c r="F1243" s="131" t="str">
        <f>IF(Tabla1[[#This Row],[Código_Actividad]]="","",'[1]Formulario PPGR1'!#REF!)</f>
        <v/>
      </c>
      <c r="G1243" s="141"/>
      <c r="H1243" s="133" t="str">
        <f>IFERROR(VLOOKUP(Tabla1[[#This Row],[Código_Actividad]],'[1]Formulario PPGR2'!$H$8:$I$1048576,2,FALSE),"")</f>
        <v/>
      </c>
      <c r="I1243" s="134" t="str">
        <f>IFERROR(VLOOKUP(Tabla1[[#This Row],[Código_Actividad]],[1]!Tabla2[[Código]:[Total de Acciones ]],15,FALSE),"")</f>
        <v/>
      </c>
      <c r="J1243" s="131"/>
      <c r="K1243" s="131" t="str">
        <f>IFERROR(VLOOKUP($J1243,[5]LSIns!$B$5:$C$45,2,FALSE),"")</f>
        <v/>
      </c>
      <c r="L1243" s="133"/>
      <c r="M1243" s="131" t="str">
        <f>IFERROR(VLOOKUP($L1243,[6]Insumos!$C$2:$F$517,2,FALSE),"")</f>
        <v/>
      </c>
      <c r="N1243" s="142"/>
      <c r="O1243" s="139" t="str">
        <f>IFERROR(VLOOKUP($L1243,[6]Insumos!$C$2:$F$517,3,FALSE),"")</f>
        <v/>
      </c>
      <c r="P1243" s="138" t="e">
        <f>+Tabla1[[#This Row],[Precio Unitario]]*Tabla1[[#This Row],[Cantidad de Insumos]]</f>
        <v>#VALUE!</v>
      </c>
      <c r="Q1243" s="140" t="str">
        <f>IFERROR(VLOOKUP($L1243,[6]Insumos!$C$2:$F$517,4,FALSE),"")</f>
        <v/>
      </c>
      <c r="R1243" s="131"/>
    </row>
    <row r="1244" spans="2:18" x14ac:dyDescent="0.25">
      <c r="B1244" s="131" t="str">
        <f>IF(Tabla1[[#This Row],[Código_Actividad]]="","",CONCATENATE(Tabla1[[#This Row],[POA]],".",Tabla1[[#This Row],[SRS]],".",Tabla1[[#This Row],[AREA]],".",Tabla1[[#This Row],[TIPO]]))</f>
        <v/>
      </c>
      <c r="C1244" s="131" t="str">
        <f>IF(Tabla1[[#This Row],[Código_Actividad]]="","",'[1]Formulario PPGR1'!#REF!)</f>
        <v/>
      </c>
      <c r="D1244" s="131" t="str">
        <f>IF(Tabla1[[#This Row],[Código_Actividad]]="","",'[1]Formulario PPGR1'!#REF!)</f>
        <v/>
      </c>
      <c r="E1244" s="131" t="str">
        <f>IF(Tabla1[[#This Row],[Código_Actividad]]="","",'[1]Formulario PPGR1'!#REF!)</f>
        <v/>
      </c>
      <c r="F1244" s="131" t="str">
        <f>IF(Tabla1[[#This Row],[Código_Actividad]]="","",'[1]Formulario PPGR1'!#REF!)</f>
        <v/>
      </c>
      <c r="G1244" s="141"/>
      <c r="H1244" s="133" t="str">
        <f>IFERROR(VLOOKUP(Tabla1[[#This Row],[Código_Actividad]],'[1]Formulario PPGR2'!$H$8:$I$1048576,2,FALSE),"")</f>
        <v/>
      </c>
      <c r="I1244" s="134" t="str">
        <f>IFERROR(VLOOKUP(Tabla1[[#This Row],[Código_Actividad]],[1]!Tabla2[[Código]:[Total de Acciones ]],15,FALSE),"")</f>
        <v/>
      </c>
      <c r="J1244" s="131"/>
      <c r="K1244" s="131" t="str">
        <f>IFERROR(VLOOKUP($J1244,[5]LSIns!$B$5:$C$45,2,FALSE),"")</f>
        <v/>
      </c>
      <c r="L1244" s="133"/>
      <c r="M1244" s="131" t="str">
        <f>IFERROR(VLOOKUP($L1244,[6]Insumos!$C$2:$F$517,2,FALSE),"")</f>
        <v/>
      </c>
      <c r="N1244" s="142"/>
      <c r="O1244" s="139" t="str">
        <f>IFERROR(VLOOKUP($L1244,[6]Insumos!$C$2:$F$517,3,FALSE),"")</f>
        <v/>
      </c>
      <c r="P1244" s="138" t="e">
        <f>+Tabla1[[#This Row],[Precio Unitario]]*Tabla1[[#This Row],[Cantidad de Insumos]]</f>
        <v>#VALUE!</v>
      </c>
      <c r="Q1244" s="140" t="str">
        <f>IFERROR(VLOOKUP($L1244,[6]Insumos!$C$2:$F$517,4,FALSE),"")</f>
        <v/>
      </c>
      <c r="R1244" s="131"/>
    </row>
    <row r="1245" spans="2:18" x14ac:dyDescent="0.25">
      <c r="B1245" s="131" t="str">
        <f>IF(Tabla1[[#This Row],[Código_Actividad]]="","",CONCATENATE(Tabla1[[#This Row],[POA]],".",Tabla1[[#This Row],[SRS]],".",Tabla1[[#This Row],[AREA]],".",Tabla1[[#This Row],[TIPO]]))</f>
        <v/>
      </c>
      <c r="C1245" s="131" t="str">
        <f>IF(Tabla1[[#This Row],[Código_Actividad]]="","",'[1]Formulario PPGR1'!#REF!)</f>
        <v/>
      </c>
      <c r="D1245" s="131" t="str">
        <f>IF(Tabla1[[#This Row],[Código_Actividad]]="","",'[1]Formulario PPGR1'!#REF!)</f>
        <v/>
      </c>
      <c r="E1245" s="131" t="str">
        <f>IF(Tabla1[[#This Row],[Código_Actividad]]="","",'[1]Formulario PPGR1'!#REF!)</f>
        <v/>
      </c>
      <c r="F1245" s="131" t="str">
        <f>IF(Tabla1[[#This Row],[Código_Actividad]]="","",'[1]Formulario PPGR1'!#REF!)</f>
        <v/>
      </c>
      <c r="G1245" s="141"/>
      <c r="H1245" s="133" t="str">
        <f>IFERROR(VLOOKUP(Tabla1[[#This Row],[Código_Actividad]],'[1]Formulario PPGR2'!$H$8:$I$1048576,2,FALSE),"")</f>
        <v/>
      </c>
      <c r="I1245" s="134" t="str">
        <f>IFERROR(VLOOKUP(Tabla1[[#This Row],[Código_Actividad]],[1]!Tabla2[[Código]:[Total de Acciones ]],15,FALSE),"")</f>
        <v/>
      </c>
      <c r="J1245" s="131"/>
      <c r="K1245" s="131" t="str">
        <f>IFERROR(VLOOKUP($J1245,[5]LSIns!$B$5:$C$45,2,FALSE),"")</f>
        <v/>
      </c>
      <c r="L1245" s="133"/>
      <c r="M1245" s="131" t="str">
        <f>IFERROR(VLOOKUP($L1245,[6]Insumos!$C$2:$F$517,2,FALSE),"")</f>
        <v/>
      </c>
      <c r="N1245" s="142"/>
      <c r="O1245" s="139" t="str">
        <f>IFERROR(VLOOKUP($L1245,[6]Insumos!$C$2:$F$517,3,FALSE),"")</f>
        <v/>
      </c>
      <c r="P1245" s="138" t="e">
        <f>+Tabla1[[#This Row],[Precio Unitario]]*Tabla1[[#This Row],[Cantidad de Insumos]]</f>
        <v>#VALUE!</v>
      </c>
      <c r="Q1245" s="140" t="str">
        <f>IFERROR(VLOOKUP($L1245,[6]Insumos!$C$2:$F$517,4,FALSE),"")</f>
        <v/>
      </c>
      <c r="R1245" s="131"/>
    </row>
    <row r="1246" spans="2:18" x14ac:dyDescent="0.25">
      <c r="B1246" s="131" t="str">
        <f>IF(Tabla1[[#This Row],[Código_Actividad]]="","",CONCATENATE(Tabla1[[#This Row],[POA]],".",Tabla1[[#This Row],[SRS]],".",Tabla1[[#This Row],[AREA]],".",Tabla1[[#This Row],[TIPO]]))</f>
        <v/>
      </c>
      <c r="C1246" s="131" t="str">
        <f>IF(Tabla1[[#This Row],[Código_Actividad]]="","",'[1]Formulario PPGR1'!#REF!)</f>
        <v/>
      </c>
      <c r="D1246" s="131" t="str">
        <f>IF(Tabla1[[#This Row],[Código_Actividad]]="","",'[1]Formulario PPGR1'!#REF!)</f>
        <v/>
      </c>
      <c r="E1246" s="131" t="str">
        <f>IF(Tabla1[[#This Row],[Código_Actividad]]="","",'[1]Formulario PPGR1'!#REF!)</f>
        <v/>
      </c>
      <c r="F1246" s="131" t="str">
        <f>IF(Tabla1[[#This Row],[Código_Actividad]]="","",'[1]Formulario PPGR1'!#REF!)</f>
        <v/>
      </c>
      <c r="G1246" s="141"/>
      <c r="H1246" s="133" t="str">
        <f>IFERROR(VLOOKUP(Tabla1[[#This Row],[Código_Actividad]],'[1]Formulario PPGR2'!$H$8:$I$1048576,2,FALSE),"")</f>
        <v/>
      </c>
      <c r="I1246" s="134" t="str">
        <f>IFERROR(VLOOKUP(Tabla1[[#This Row],[Código_Actividad]],[1]!Tabla2[[Código]:[Total de Acciones ]],15,FALSE),"")</f>
        <v/>
      </c>
      <c r="J1246" s="131"/>
      <c r="K1246" s="131" t="str">
        <f>IFERROR(VLOOKUP($J1246,[5]LSIns!$B$5:$C$45,2,FALSE),"")</f>
        <v/>
      </c>
      <c r="L1246" s="133"/>
      <c r="M1246" s="131" t="str">
        <f>IFERROR(VLOOKUP($L1246,[6]Insumos!$C$2:$F$517,2,FALSE),"")</f>
        <v/>
      </c>
      <c r="N1246" s="142"/>
      <c r="O1246" s="139" t="str">
        <f>IFERROR(VLOOKUP($L1246,[6]Insumos!$C$2:$F$517,3,FALSE),"")</f>
        <v/>
      </c>
      <c r="P1246" s="138" t="e">
        <f>+Tabla1[[#This Row],[Precio Unitario]]*Tabla1[[#This Row],[Cantidad de Insumos]]</f>
        <v>#VALUE!</v>
      </c>
      <c r="Q1246" s="140" t="str">
        <f>IFERROR(VLOOKUP($L1246,[6]Insumos!$C$2:$F$517,4,FALSE),"")</f>
        <v/>
      </c>
      <c r="R1246" s="131"/>
    </row>
    <row r="1247" spans="2:18" x14ac:dyDescent="0.25">
      <c r="B1247" s="131" t="str">
        <f>IF(Tabla1[[#This Row],[Código_Actividad]]="","",CONCATENATE(Tabla1[[#This Row],[POA]],".",Tabla1[[#This Row],[SRS]],".",Tabla1[[#This Row],[AREA]],".",Tabla1[[#This Row],[TIPO]]))</f>
        <v/>
      </c>
      <c r="C1247" s="131" t="str">
        <f>IF(Tabla1[[#This Row],[Código_Actividad]]="","",'[1]Formulario PPGR1'!#REF!)</f>
        <v/>
      </c>
      <c r="D1247" s="131" t="str">
        <f>IF(Tabla1[[#This Row],[Código_Actividad]]="","",'[1]Formulario PPGR1'!#REF!)</f>
        <v/>
      </c>
      <c r="E1247" s="131" t="str">
        <f>IF(Tabla1[[#This Row],[Código_Actividad]]="","",'[1]Formulario PPGR1'!#REF!)</f>
        <v/>
      </c>
      <c r="F1247" s="131" t="str">
        <f>IF(Tabla1[[#This Row],[Código_Actividad]]="","",'[1]Formulario PPGR1'!#REF!)</f>
        <v/>
      </c>
      <c r="G1247" s="141"/>
      <c r="H1247" s="133" t="str">
        <f>IFERROR(VLOOKUP(Tabla1[[#This Row],[Código_Actividad]],'[1]Formulario PPGR2'!$H$8:$I$1048576,2,FALSE),"")</f>
        <v/>
      </c>
      <c r="I1247" s="134" t="str">
        <f>IFERROR(VLOOKUP(Tabla1[[#This Row],[Código_Actividad]],[1]!Tabla2[[Código]:[Total de Acciones ]],15,FALSE),"")</f>
        <v/>
      </c>
      <c r="J1247" s="131"/>
      <c r="K1247" s="131" t="str">
        <f>IFERROR(VLOOKUP($J1247,[5]LSIns!$B$5:$C$45,2,FALSE),"")</f>
        <v/>
      </c>
      <c r="L1247" s="133"/>
      <c r="M1247" s="131" t="str">
        <f>IFERROR(VLOOKUP($L1247,[6]Insumos!$C$2:$F$517,2,FALSE),"")</f>
        <v/>
      </c>
      <c r="N1247" s="142"/>
      <c r="O1247" s="139" t="str">
        <f>IFERROR(VLOOKUP($L1247,[6]Insumos!$C$2:$F$517,3,FALSE),"")</f>
        <v/>
      </c>
      <c r="P1247" s="138" t="e">
        <f>+Tabla1[[#This Row],[Precio Unitario]]*Tabla1[[#This Row],[Cantidad de Insumos]]</f>
        <v>#VALUE!</v>
      </c>
      <c r="Q1247" s="140" t="str">
        <f>IFERROR(VLOOKUP($L1247,[6]Insumos!$C$2:$F$517,4,FALSE),"")</f>
        <v/>
      </c>
      <c r="R1247" s="131"/>
    </row>
    <row r="1248" spans="2:18" x14ac:dyDescent="0.25">
      <c r="B1248" s="131" t="str">
        <f>IF(Tabla1[[#This Row],[Código_Actividad]]="","",CONCATENATE(Tabla1[[#This Row],[POA]],".",Tabla1[[#This Row],[SRS]],".",Tabla1[[#This Row],[AREA]],".",Tabla1[[#This Row],[TIPO]]))</f>
        <v/>
      </c>
      <c r="C1248" s="131" t="str">
        <f>IF(Tabla1[[#This Row],[Código_Actividad]]="","",'[1]Formulario PPGR1'!#REF!)</f>
        <v/>
      </c>
      <c r="D1248" s="131" t="str">
        <f>IF(Tabla1[[#This Row],[Código_Actividad]]="","",'[1]Formulario PPGR1'!#REF!)</f>
        <v/>
      </c>
      <c r="E1248" s="131" t="str">
        <f>IF(Tabla1[[#This Row],[Código_Actividad]]="","",'[1]Formulario PPGR1'!#REF!)</f>
        <v/>
      </c>
      <c r="F1248" s="131" t="str">
        <f>IF(Tabla1[[#This Row],[Código_Actividad]]="","",'[1]Formulario PPGR1'!#REF!)</f>
        <v/>
      </c>
      <c r="G1248" s="141"/>
      <c r="H1248" s="133" t="str">
        <f>IFERROR(VLOOKUP(Tabla1[[#This Row],[Código_Actividad]],'[1]Formulario PPGR2'!$H$8:$I$1048576,2,FALSE),"")</f>
        <v/>
      </c>
      <c r="I1248" s="134" t="str">
        <f>IFERROR(VLOOKUP(Tabla1[[#This Row],[Código_Actividad]],[1]!Tabla2[[Código]:[Total de Acciones ]],15,FALSE),"")</f>
        <v/>
      </c>
      <c r="J1248" s="131"/>
      <c r="K1248" s="131" t="str">
        <f>IFERROR(VLOOKUP($J1248,[5]LSIns!$B$5:$C$45,2,FALSE),"")</f>
        <v/>
      </c>
      <c r="L1248" s="133"/>
      <c r="M1248" s="131" t="str">
        <f>IFERROR(VLOOKUP($L1248,[6]Insumos!$C$2:$F$517,2,FALSE),"")</f>
        <v/>
      </c>
      <c r="N1248" s="142"/>
      <c r="O1248" s="139" t="str">
        <f>IFERROR(VLOOKUP($L1248,[6]Insumos!$C$2:$F$517,3,FALSE),"")</f>
        <v/>
      </c>
      <c r="P1248" s="138" t="e">
        <f>+Tabla1[[#This Row],[Precio Unitario]]*Tabla1[[#This Row],[Cantidad de Insumos]]</f>
        <v>#VALUE!</v>
      </c>
      <c r="Q1248" s="140" t="str">
        <f>IFERROR(VLOOKUP($L1248,[6]Insumos!$C$2:$F$517,4,FALSE),"")</f>
        <v/>
      </c>
      <c r="R1248" s="131"/>
    </row>
    <row r="1249" spans="2:18" x14ac:dyDescent="0.25">
      <c r="B1249" s="131" t="str">
        <f>IF(Tabla1[[#This Row],[Código_Actividad]]="","",CONCATENATE(Tabla1[[#This Row],[POA]],".",Tabla1[[#This Row],[SRS]],".",Tabla1[[#This Row],[AREA]],".",Tabla1[[#This Row],[TIPO]]))</f>
        <v/>
      </c>
      <c r="C1249" s="131" t="str">
        <f>IF(Tabla1[[#This Row],[Código_Actividad]]="","",'[1]Formulario PPGR1'!#REF!)</f>
        <v/>
      </c>
      <c r="D1249" s="131" t="str">
        <f>IF(Tabla1[[#This Row],[Código_Actividad]]="","",'[1]Formulario PPGR1'!#REF!)</f>
        <v/>
      </c>
      <c r="E1249" s="131" t="str">
        <f>IF(Tabla1[[#This Row],[Código_Actividad]]="","",'[1]Formulario PPGR1'!#REF!)</f>
        <v/>
      </c>
      <c r="F1249" s="131" t="str">
        <f>IF(Tabla1[[#This Row],[Código_Actividad]]="","",'[1]Formulario PPGR1'!#REF!)</f>
        <v/>
      </c>
      <c r="G1249" s="141"/>
      <c r="H1249" s="133" t="str">
        <f>IFERROR(VLOOKUP(Tabla1[[#This Row],[Código_Actividad]],'[1]Formulario PPGR2'!$H$8:$I$1048576,2,FALSE),"")</f>
        <v/>
      </c>
      <c r="I1249" s="134" t="str">
        <f>IFERROR(VLOOKUP(Tabla1[[#This Row],[Código_Actividad]],[1]!Tabla2[[Código]:[Total de Acciones ]],15,FALSE),"")</f>
        <v/>
      </c>
      <c r="J1249" s="131"/>
      <c r="K1249" s="131" t="str">
        <f>IFERROR(VLOOKUP($J1249,[5]LSIns!$B$5:$C$45,2,FALSE),"")</f>
        <v/>
      </c>
      <c r="L1249" s="133"/>
      <c r="M1249" s="131" t="str">
        <f>IFERROR(VLOOKUP($L1249,[6]Insumos!$C$2:$F$517,2,FALSE),"")</f>
        <v/>
      </c>
      <c r="N1249" s="142"/>
      <c r="O1249" s="139" t="str">
        <f>IFERROR(VLOOKUP($L1249,[6]Insumos!$C$2:$F$517,3,FALSE),"")</f>
        <v/>
      </c>
      <c r="P1249" s="138" t="e">
        <f>+Tabla1[[#This Row],[Precio Unitario]]*Tabla1[[#This Row],[Cantidad de Insumos]]</f>
        <v>#VALUE!</v>
      </c>
      <c r="Q1249" s="140" t="str">
        <f>IFERROR(VLOOKUP($L1249,[6]Insumos!$C$2:$F$517,4,FALSE),"")</f>
        <v/>
      </c>
      <c r="R1249" s="131"/>
    </row>
    <row r="1250" spans="2:18" x14ac:dyDescent="0.25">
      <c r="B1250" s="131" t="str">
        <f>IF(Tabla1[[#This Row],[Código_Actividad]]="","",CONCATENATE(Tabla1[[#This Row],[POA]],".",Tabla1[[#This Row],[SRS]],".",Tabla1[[#This Row],[AREA]],".",Tabla1[[#This Row],[TIPO]]))</f>
        <v/>
      </c>
      <c r="C1250" s="131" t="str">
        <f>IF(Tabla1[[#This Row],[Código_Actividad]]="","",'[1]Formulario PPGR1'!#REF!)</f>
        <v/>
      </c>
      <c r="D1250" s="131" t="str">
        <f>IF(Tabla1[[#This Row],[Código_Actividad]]="","",'[1]Formulario PPGR1'!#REF!)</f>
        <v/>
      </c>
      <c r="E1250" s="131" t="str">
        <f>IF(Tabla1[[#This Row],[Código_Actividad]]="","",'[1]Formulario PPGR1'!#REF!)</f>
        <v/>
      </c>
      <c r="F1250" s="131" t="str">
        <f>IF(Tabla1[[#This Row],[Código_Actividad]]="","",'[1]Formulario PPGR1'!#REF!)</f>
        <v/>
      </c>
      <c r="G1250" s="141"/>
      <c r="H1250" s="133" t="str">
        <f>IFERROR(VLOOKUP(Tabla1[[#This Row],[Código_Actividad]],'[1]Formulario PPGR2'!$H$8:$I$1048576,2,FALSE),"")</f>
        <v/>
      </c>
      <c r="I1250" s="134" t="str">
        <f>IFERROR(VLOOKUP(Tabla1[[#This Row],[Código_Actividad]],[1]!Tabla2[[Código]:[Total de Acciones ]],15,FALSE),"")</f>
        <v/>
      </c>
      <c r="J1250" s="131"/>
      <c r="K1250" s="131" t="str">
        <f>IFERROR(VLOOKUP($J1250,[5]LSIns!$B$5:$C$45,2,FALSE),"")</f>
        <v/>
      </c>
      <c r="L1250" s="133"/>
      <c r="M1250" s="131" t="str">
        <f>IFERROR(VLOOKUP($L1250,[6]Insumos!$C$2:$F$517,2,FALSE),"")</f>
        <v/>
      </c>
      <c r="N1250" s="142"/>
      <c r="O1250" s="139" t="str">
        <f>IFERROR(VLOOKUP($L1250,[6]Insumos!$C$2:$F$517,3,FALSE),"")</f>
        <v/>
      </c>
      <c r="P1250" s="138" t="e">
        <f>+Tabla1[[#This Row],[Precio Unitario]]*Tabla1[[#This Row],[Cantidad de Insumos]]</f>
        <v>#VALUE!</v>
      </c>
      <c r="Q1250" s="140" t="str">
        <f>IFERROR(VLOOKUP($L1250,[6]Insumos!$C$2:$F$517,4,FALSE),"")</f>
        <v/>
      </c>
      <c r="R1250" s="131"/>
    </row>
    <row r="1251" spans="2:18" x14ac:dyDescent="0.25">
      <c r="B1251" s="131" t="str">
        <f>IF(Tabla1[[#This Row],[Código_Actividad]]="","",CONCATENATE(Tabla1[[#This Row],[POA]],".",Tabla1[[#This Row],[SRS]],".",Tabla1[[#This Row],[AREA]],".",Tabla1[[#This Row],[TIPO]]))</f>
        <v/>
      </c>
      <c r="C1251" s="131" t="str">
        <f>IF(Tabla1[[#This Row],[Código_Actividad]]="","",'[1]Formulario PPGR1'!#REF!)</f>
        <v/>
      </c>
      <c r="D1251" s="131" t="str">
        <f>IF(Tabla1[[#This Row],[Código_Actividad]]="","",'[1]Formulario PPGR1'!#REF!)</f>
        <v/>
      </c>
      <c r="E1251" s="131" t="str">
        <f>IF(Tabla1[[#This Row],[Código_Actividad]]="","",'[1]Formulario PPGR1'!#REF!)</f>
        <v/>
      </c>
      <c r="F1251" s="131" t="str">
        <f>IF(Tabla1[[#This Row],[Código_Actividad]]="","",'[1]Formulario PPGR1'!#REF!)</f>
        <v/>
      </c>
      <c r="G1251" s="141"/>
      <c r="H1251" s="133" t="str">
        <f>IFERROR(VLOOKUP(Tabla1[[#This Row],[Código_Actividad]],'[1]Formulario PPGR2'!$H$8:$I$1048576,2,FALSE),"")</f>
        <v/>
      </c>
      <c r="I1251" s="134" t="str">
        <f>IFERROR(VLOOKUP(Tabla1[[#This Row],[Código_Actividad]],[1]!Tabla2[[Código]:[Total de Acciones ]],15,FALSE),"")</f>
        <v/>
      </c>
      <c r="J1251" s="131"/>
      <c r="K1251" s="131" t="str">
        <f>IFERROR(VLOOKUP($J1251,[5]LSIns!$B$5:$C$45,2,FALSE),"")</f>
        <v/>
      </c>
      <c r="L1251" s="133"/>
      <c r="M1251" s="131" t="str">
        <f>IFERROR(VLOOKUP($L1251,[6]Insumos!$C$2:$F$517,2,FALSE),"")</f>
        <v/>
      </c>
      <c r="N1251" s="142"/>
      <c r="O1251" s="139" t="str">
        <f>IFERROR(VLOOKUP($L1251,[6]Insumos!$C$2:$F$517,3,FALSE),"")</f>
        <v/>
      </c>
      <c r="P1251" s="138" t="e">
        <f>+Tabla1[[#This Row],[Precio Unitario]]*Tabla1[[#This Row],[Cantidad de Insumos]]</f>
        <v>#VALUE!</v>
      </c>
      <c r="Q1251" s="140" t="str">
        <f>IFERROR(VLOOKUP($L1251,[6]Insumos!$C$2:$F$517,4,FALSE),"")</f>
        <v/>
      </c>
      <c r="R1251" s="131"/>
    </row>
    <row r="1252" spans="2:18" x14ac:dyDescent="0.25">
      <c r="B1252" s="131" t="str">
        <f>IF(Tabla1[[#This Row],[Código_Actividad]]="","",CONCATENATE(Tabla1[[#This Row],[POA]],".",Tabla1[[#This Row],[SRS]],".",Tabla1[[#This Row],[AREA]],".",Tabla1[[#This Row],[TIPO]]))</f>
        <v/>
      </c>
      <c r="C1252" s="131" t="str">
        <f>IF(Tabla1[[#This Row],[Código_Actividad]]="","",'[1]Formulario PPGR1'!#REF!)</f>
        <v/>
      </c>
      <c r="D1252" s="131" t="str">
        <f>IF(Tabla1[[#This Row],[Código_Actividad]]="","",'[1]Formulario PPGR1'!#REF!)</f>
        <v/>
      </c>
      <c r="E1252" s="131" t="str">
        <f>IF(Tabla1[[#This Row],[Código_Actividad]]="","",'[1]Formulario PPGR1'!#REF!)</f>
        <v/>
      </c>
      <c r="F1252" s="131" t="str">
        <f>IF(Tabla1[[#This Row],[Código_Actividad]]="","",'[1]Formulario PPGR1'!#REF!)</f>
        <v/>
      </c>
      <c r="G1252" s="141"/>
      <c r="H1252" s="133" t="str">
        <f>IFERROR(VLOOKUP(Tabla1[[#This Row],[Código_Actividad]],'[1]Formulario PPGR2'!$H$8:$I$1048576,2,FALSE),"")</f>
        <v/>
      </c>
      <c r="I1252" s="134" t="str">
        <f>IFERROR(VLOOKUP(Tabla1[[#This Row],[Código_Actividad]],[1]!Tabla2[[Código]:[Total de Acciones ]],15,FALSE),"")</f>
        <v/>
      </c>
      <c r="J1252" s="131"/>
      <c r="K1252" s="131" t="str">
        <f>IFERROR(VLOOKUP($J1252,[5]LSIns!$B$5:$C$45,2,FALSE),"")</f>
        <v/>
      </c>
      <c r="L1252" s="133"/>
      <c r="M1252" s="131" t="str">
        <f>IFERROR(VLOOKUP($L1252,[6]Insumos!$C$2:$F$517,2,FALSE),"")</f>
        <v/>
      </c>
      <c r="N1252" s="142"/>
      <c r="O1252" s="139" t="str">
        <f>IFERROR(VLOOKUP($L1252,[6]Insumos!$C$2:$F$517,3,FALSE),"")</f>
        <v/>
      </c>
      <c r="P1252" s="138" t="e">
        <f>+Tabla1[[#This Row],[Precio Unitario]]*Tabla1[[#This Row],[Cantidad de Insumos]]</f>
        <v>#VALUE!</v>
      </c>
      <c r="Q1252" s="140" t="str">
        <f>IFERROR(VLOOKUP($L1252,[6]Insumos!$C$2:$F$517,4,FALSE),"")</f>
        <v/>
      </c>
      <c r="R1252" s="131"/>
    </row>
    <row r="1253" spans="2:18" x14ac:dyDescent="0.25">
      <c r="B1253" s="131" t="str">
        <f>IF(Tabla1[[#This Row],[Código_Actividad]]="","",CONCATENATE(Tabla1[[#This Row],[POA]],".",Tabla1[[#This Row],[SRS]],".",Tabla1[[#This Row],[AREA]],".",Tabla1[[#This Row],[TIPO]]))</f>
        <v/>
      </c>
      <c r="C1253" s="131" t="str">
        <f>IF(Tabla1[[#This Row],[Código_Actividad]]="","",'[1]Formulario PPGR1'!#REF!)</f>
        <v/>
      </c>
      <c r="D1253" s="131" t="str">
        <f>IF(Tabla1[[#This Row],[Código_Actividad]]="","",'[1]Formulario PPGR1'!#REF!)</f>
        <v/>
      </c>
      <c r="E1253" s="131" t="str">
        <f>IF(Tabla1[[#This Row],[Código_Actividad]]="","",'[1]Formulario PPGR1'!#REF!)</f>
        <v/>
      </c>
      <c r="F1253" s="131" t="str">
        <f>IF(Tabla1[[#This Row],[Código_Actividad]]="","",'[1]Formulario PPGR1'!#REF!)</f>
        <v/>
      </c>
      <c r="G1253" s="141"/>
      <c r="H1253" s="133" t="str">
        <f>IFERROR(VLOOKUP(Tabla1[[#This Row],[Código_Actividad]],'[1]Formulario PPGR2'!$H$8:$I$1048576,2,FALSE),"")</f>
        <v/>
      </c>
      <c r="I1253" s="134" t="str">
        <f>IFERROR(VLOOKUP(Tabla1[[#This Row],[Código_Actividad]],[1]!Tabla2[[Código]:[Total de Acciones ]],15,FALSE),"")</f>
        <v/>
      </c>
      <c r="J1253" s="131"/>
      <c r="K1253" s="131" t="str">
        <f>IFERROR(VLOOKUP($J1253,[5]LSIns!$B$5:$C$45,2,FALSE),"")</f>
        <v/>
      </c>
      <c r="L1253" s="133"/>
      <c r="M1253" s="131" t="str">
        <f>IFERROR(VLOOKUP($L1253,[6]Insumos!$C$2:$F$517,2,FALSE),"")</f>
        <v/>
      </c>
      <c r="N1253" s="142"/>
      <c r="O1253" s="139" t="str">
        <f>IFERROR(VLOOKUP($L1253,[6]Insumos!$C$2:$F$517,3,FALSE),"")</f>
        <v/>
      </c>
      <c r="P1253" s="138" t="e">
        <f>+Tabla1[[#This Row],[Precio Unitario]]*Tabla1[[#This Row],[Cantidad de Insumos]]</f>
        <v>#VALUE!</v>
      </c>
      <c r="Q1253" s="140" t="str">
        <f>IFERROR(VLOOKUP($L1253,[6]Insumos!$C$2:$F$517,4,FALSE),"")</f>
        <v/>
      </c>
      <c r="R1253" s="131"/>
    </row>
    <row r="1254" spans="2:18" x14ac:dyDescent="0.25">
      <c r="B1254" s="131" t="str">
        <f>IF(Tabla1[[#This Row],[Código_Actividad]]="","",CONCATENATE(Tabla1[[#This Row],[POA]],".",Tabla1[[#This Row],[SRS]],".",Tabla1[[#This Row],[AREA]],".",Tabla1[[#This Row],[TIPO]]))</f>
        <v/>
      </c>
      <c r="C1254" s="131" t="str">
        <f>IF(Tabla1[[#This Row],[Código_Actividad]]="","",'[1]Formulario PPGR1'!#REF!)</f>
        <v/>
      </c>
      <c r="D1254" s="131" t="str">
        <f>IF(Tabla1[[#This Row],[Código_Actividad]]="","",'[1]Formulario PPGR1'!#REF!)</f>
        <v/>
      </c>
      <c r="E1254" s="131" t="str">
        <f>IF(Tabla1[[#This Row],[Código_Actividad]]="","",'[1]Formulario PPGR1'!#REF!)</f>
        <v/>
      </c>
      <c r="F1254" s="131" t="str">
        <f>IF(Tabla1[[#This Row],[Código_Actividad]]="","",'[1]Formulario PPGR1'!#REF!)</f>
        <v/>
      </c>
      <c r="G1254" s="141"/>
      <c r="H1254" s="133" t="str">
        <f>IFERROR(VLOOKUP(Tabla1[[#This Row],[Código_Actividad]],'[1]Formulario PPGR2'!$H$8:$I$1048576,2,FALSE),"")</f>
        <v/>
      </c>
      <c r="I1254" s="134" t="str">
        <f>IFERROR(VLOOKUP(Tabla1[[#This Row],[Código_Actividad]],[1]!Tabla2[[Código]:[Total de Acciones ]],15,FALSE),"")</f>
        <v/>
      </c>
      <c r="J1254" s="131"/>
      <c r="K1254" s="131" t="str">
        <f>IFERROR(VLOOKUP($J1254,[5]LSIns!$B$5:$C$45,2,FALSE),"")</f>
        <v/>
      </c>
      <c r="L1254" s="133"/>
      <c r="M1254" s="131" t="str">
        <f>IFERROR(VLOOKUP($L1254,[6]Insumos!$C$2:$F$517,2,FALSE),"")</f>
        <v/>
      </c>
      <c r="N1254" s="142"/>
      <c r="O1254" s="139" t="str">
        <f>IFERROR(VLOOKUP($L1254,[6]Insumos!$C$2:$F$517,3,FALSE),"")</f>
        <v/>
      </c>
      <c r="P1254" s="138" t="e">
        <f>+Tabla1[[#This Row],[Precio Unitario]]*Tabla1[[#This Row],[Cantidad de Insumos]]</f>
        <v>#VALUE!</v>
      </c>
      <c r="Q1254" s="140" t="str">
        <f>IFERROR(VLOOKUP($L1254,[6]Insumos!$C$2:$F$517,4,FALSE),"")</f>
        <v/>
      </c>
      <c r="R1254" s="131"/>
    </row>
    <row r="1255" spans="2:18" x14ac:dyDescent="0.25">
      <c r="B1255" s="131" t="str">
        <f>IF(Tabla1[[#This Row],[Código_Actividad]]="","",CONCATENATE(Tabla1[[#This Row],[POA]],".",Tabla1[[#This Row],[SRS]],".",Tabla1[[#This Row],[AREA]],".",Tabla1[[#This Row],[TIPO]]))</f>
        <v/>
      </c>
      <c r="C1255" s="131" t="str">
        <f>IF(Tabla1[[#This Row],[Código_Actividad]]="","",'[1]Formulario PPGR1'!#REF!)</f>
        <v/>
      </c>
      <c r="D1255" s="131" t="str">
        <f>IF(Tabla1[[#This Row],[Código_Actividad]]="","",'[1]Formulario PPGR1'!#REF!)</f>
        <v/>
      </c>
      <c r="E1255" s="131" t="str">
        <f>IF(Tabla1[[#This Row],[Código_Actividad]]="","",'[1]Formulario PPGR1'!#REF!)</f>
        <v/>
      </c>
      <c r="F1255" s="131" t="str">
        <f>IF(Tabla1[[#This Row],[Código_Actividad]]="","",'[1]Formulario PPGR1'!#REF!)</f>
        <v/>
      </c>
      <c r="G1255" s="141"/>
      <c r="H1255" s="133" t="str">
        <f>IFERROR(VLOOKUP(Tabla1[[#This Row],[Código_Actividad]],'[1]Formulario PPGR2'!$H$8:$I$1048576,2,FALSE),"")</f>
        <v/>
      </c>
      <c r="I1255" s="134" t="str">
        <f>IFERROR(VLOOKUP(Tabla1[[#This Row],[Código_Actividad]],[1]!Tabla2[[Código]:[Total de Acciones ]],15,FALSE),"")</f>
        <v/>
      </c>
      <c r="J1255" s="131"/>
      <c r="K1255" s="131" t="str">
        <f>IFERROR(VLOOKUP($J1255,[5]LSIns!$B$5:$C$45,2,FALSE),"")</f>
        <v/>
      </c>
      <c r="L1255" s="133"/>
      <c r="M1255" s="131" t="str">
        <f>IFERROR(VLOOKUP($L1255,[6]Insumos!$C$2:$F$517,2,FALSE),"")</f>
        <v/>
      </c>
      <c r="N1255" s="142"/>
      <c r="O1255" s="139" t="str">
        <f>IFERROR(VLOOKUP($L1255,[6]Insumos!$C$2:$F$517,3,FALSE),"")</f>
        <v/>
      </c>
      <c r="P1255" s="138" t="e">
        <f>+Tabla1[[#This Row],[Precio Unitario]]*Tabla1[[#This Row],[Cantidad de Insumos]]</f>
        <v>#VALUE!</v>
      </c>
      <c r="Q1255" s="140" t="str">
        <f>IFERROR(VLOOKUP($L1255,[6]Insumos!$C$2:$F$517,4,FALSE),"")</f>
        <v/>
      </c>
      <c r="R1255" s="131"/>
    </row>
    <row r="1256" spans="2:18" x14ac:dyDescent="0.25">
      <c r="B1256" s="131" t="str">
        <f>IF(Tabla1[[#This Row],[Código_Actividad]]="","",CONCATENATE(Tabla1[[#This Row],[POA]],".",Tabla1[[#This Row],[SRS]],".",Tabla1[[#This Row],[AREA]],".",Tabla1[[#This Row],[TIPO]]))</f>
        <v/>
      </c>
      <c r="C1256" s="131" t="str">
        <f>IF(Tabla1[[#This Row],[Código_Actividad]]="","",'[1]Formulario PPGR1'!#REF!)</f>
        <v/>
      </c>
      <c r="D1256" s="131" t="str">
        <f>IF(Tabla1[[#This Row],[Código_Actividad]]="","",'[1]Formulario PPGR1'!#REF!)</f>
        <v/>
      </c>
      <c r="E1256" s="131" t="str">
        <f>IF(Tabla1[[#This Row],[Código_Actividad]]="","",'[1]Formulario PPGR1'!#REF!)</f>
        <v/>
      </c>
      <c r="F1256" s="131" t="str">
        <f>IF(Tabla1[[#This Row],[Código_Actividad]]="","",'[1]Formulario PPGR1'!#REF!)</f>
        <v/>
      </c>
      <c r="G1256" s="141"/>
      <c r="H1256" s="133" t="str">
        <f>IFERROR(VLOOKUP(Tabla1[[#This Row],[Código_Actividad]],'[1]Formulario PPGR2'!$H$8:$I$1048576,2,FALSE),"")</f>
        <v/>
      </c>
      <c r="I1256" s="134" t="str">
        <f>IFERROR(VLOOKUP(Tabla1[[#This Row],[Código_Actividad]],[1]!Tabla2[[Código]:[Total de Acciones ]],15,FALSE),"")</f>
        <v/>
      </c>
      <c r="J1256" s="131"/>
      <c r="K1256" s="131" t="str">
        <f>IFERROR(VLOOKUP($J1256,[5]LSIns!$B$5:$C$45,2,FALSE),"")</f>
        <v/>
      </c>
      <c r="L1256" s="133"/>
      <c r="M1256" s="131" t="str">
        <f>IFERROR(VLOOKUP($L1256,[6]Insumos!$C$2:$F$517,2,FALSE),"")</f>
        <v/>
      </c>
      <c r="N1256" s="142"/>
      <c r="O1256" s="139" t="str">
        <f>IFERROR(VLOOKUP($L1256,[6]Insumos!$C$2:$F$517,3,FALSE),"")</f>
        <v/>
      </c>
      <c r="P1256" s="138" t="e">
        <f>+Tabla1[[#This Row],[Precio Unitario]]*Tabla1[[#This Row],[Cantidad de Insumos]]</f>
        <v>#VALUE!</v>
      </c>
      <c r="Q1256" s="140" t="str">
        <f>IFERROR(VLOOKUP($L1256,[6]Insumos!$C$2:$F$517,4,FALSE),"")</f>
        <v/>
      </c>
      <c r="R1256" s="131"/>
    </row>
    <row r="1257" spans="2:18" x14ac:dyDescent="0.25">
      <c r="B1257" s="131" t="str">
        <f>IF(Tabla1[[#This Row],[Código_Actividad]]="","",CONCATENATE(Tabla1[[#This Row],[POA]],".",Tabla1[[#This Row],[SRS]],".",Tabla1[[#This Row],[AREA]],".",Tabla1[[#This Row],[TIPO]]))</f>
        <v/>
      </c>
      <c r="C1257" s="131" t="str">
        <f>IF(Tabla1[[#This Row],[Código_Actividad]]="","",'[1]Formulario PPGR1'!#REF!)</f>
        <v/>
      </c>
      <c r="D1257" s="131" t="str">
        <f>IF(Tabla1[[#This Row],[Código_Actividad]]="","",'[1]Formulario PPGR1'!#REF!)</f>
        <v/>
      </c>
      <c r="E1257" s="131" t="str">
        <f>IF(Tabla1[[#This Row],[Código_Actividad]]="","",'[1]Formulario PPGR1'!#REF!)</f>
        <v/>
      </c>
      <c r="F1257" s="131" t="str">
        <f>IF(Tabla1[[#This Row],[Código_Actividad]]="","",'[1]Formulario PPGR1'!#REF!)</f>
        <v/>
      </c>
      <c r="G1257" s="141"/>
      <c r="H1257" s="133" t="str">
        <f>IFERROR(VLOOKUP(Tabla1[[#This Row],[Código_Actividad]],'[1]Formulario PPGR2'!$H$8:$I$1048576,2,FALSE),"")</f>
        <v/>
      </c>
      <c r="I1257" s="134" t="str">
        <f>IFERROR(VLOOKUP(Tabla1[[#This Row],[Código_Actividad]],[1]!Tabla2[[Código]:[Total de Acciones ]],15,FALSE),"")</f>
        <v/>
      </c>
      <c r="J1257" s="131"/>
      <c r="K1257" s="131" t="str">
        <f>IFERROR(VLOOKUP($J1257,[5]LSIns!$B$5:$C$45,2,FALSE),"")</f>
        <v/>
      </c>
      <c r="L1257" s="133"/>
      <c r="M1257" s="131" t="str">
        <f>IFERROR(VLOOKUP($L1257,[6]Insumos!$C$2:$F$517,2,FALSE),"")</f>
        <v/>
      </c>
      <c r="N1257" s="142"/>
      <c r="O1257" s="139" t="str">
        <f>IFERROR(VLOOKUP($L1257,[6]Insumos!$C$2:$F$517,3,FALSE),"")</f>
        <v/>
      </c>
      <c r="P1257" s="138" t="e">
        <f>+Tabla1[[#This Row],[Precio Unitario]]*Tabla1[[#This Row],[Cantidad de Insumos]]</f>
        <v>#VALUE!</v>
      </c>
      <c r="Q1257" s="140" t="str">
        <f>IFERROR(VLOOKUP($L1257,[6]Insumos!$C$2:$F$517,4,FALSE),"")</f>
        <v/>
      </c>
      <c r="R1257" s="131"/>
    </row>
    <row r="1258" spans="2:18" x14ac:dyDescent="0.25">
      <c r="B1258" s="131" t="str">
        <f>IF(Tabla1[[#This Row],[Código_Actividad]]="","",CONCATENATE(Tabla1[[#This Row],[POA]],".",Tabla1[[#This Row],[SRS]],".",Tabla1[[#This Row],[AREA]],".",Tabla1[[#This Row],[TIPO]]))</f>
        <v/>
      </c>
      <c r="C1258" s="131" t="str">
        <f>IF(Tabla1[[#This Row],[Código_Actividad]]="","",'[1]Formulario PPGR1'!#REF!)</f>
        <v/>
      </c>
      <c r="D1258" s="131" t="str">
        <f>IF(Tabla1[[#This Row],[Código_Actividad]]="","",'[1]Formulario PPGR1'!#REF!)</f>
        <v/>
      </c>
      <c r="E1258" s="131" t="str">
        <f>IF(Tabla1[[#This Row],[Código_Actividad]]="","",'[1]Formulario PPGR1'!#REF!)</f>
        <v/>
      </c>
      <c r="F1258" s="131" t="str">
        <f>IF(Tabla1[[#This Row],[Código_Actividad]]="","",'[1]Formulario PPGR1'!#REF!)</f>
        <v/>
      </c>
      <c r="G1258" s="141"/>
      <c r="H1258" s="133" t="str">
        <f>IFERROR(VLOOKUP(Tabla1[[#This Row],[Código_Actividad]],'[1]Formulario PPGR2'!$H$8:$I$1048576,2,FALSE),"")</f>
        <v/>
      </c>
      <c r="I1258" s="134" t="str">
        <f>IFERROR(VLOOKUP(Tabla1[[#This Row],[Código_Actividad]],[1]!Tabla2[[Código]:[Total de Acciones ]],15,FALSE),"")</f>
        <v/>
      </c>
      <c r="J1258" s="131"/>
      <c r="K1258" s="131" t="str">
        <f>IFERROR(VLOOKUP($J1258,[5]LSIns!$B$5:$C$45,2,FALSE),"")</f>
        <v/>
      </c>
      <c r="L1258" s="133"/>
      <c r="M1258" s="131" t="str">
        <f>IFERROR(VLOOKUP($L1258,[6]Insumos!$C$2:$F$517,2,FALSE),"")</f>
        <v/>
      </c>
      <c r="N1258" s="142"/>
      <c r="O1258" s="139" t="str">
        <f>IFERROR(VLOOKUP($L1258,[6]Insumos!$C$2:$F$517,3,FALSE),"")</f>
        <v/>
      </c>
      <c r="P1258" s="138" t="e">
        <f>+Tabla1[[#This Row],[Precio Unitario]]*Tabla1[[#This Row],[Cantidad de Insumos]]</f>
        <v>#VALUE!</v>
      </c>
      <c r="Q1258" s="140" t="str">
        <f>IFERROR(VLOOKUP($L1258,[6]Insumos!$C$2:$F$517,4,FALSE),"")</f>
        <v/>
      </c>
      <c r="R1258" s="131"/>
    </row>
    <row r="1259" spans="2:18" x14ac:dyDescent="0.25">
      <c r="B1259" s="131" t="str">
        <f>IF(Tabla1[[#This Row],[Código_Actividad]]="","",CONCATENATE(Tabla1[[#This Row],[POA]],".",Tabla1[[#This Row],[SRS]],".",Tabla1[[#This Row],[AREA]],".",Tabla1[[#This Row],[TIPO]]))</f>
        <v/>
      </c>
      <c r="C1259" s="131" t="str">
        <f>IF(Tabla1[[#This Row],[Código_Actividad]]="","",'[1]Formulario PPGR1'!#REF!)</f>
        <v/>
      </c>
      <c r="D1259" s="131" t="str">
        <f>IF(Tabla1[[#This Row],[Código_Actividad]]="","",'[1]Formulario PPGR1'!#REF!)</f>
        <v/>
      </c>
      <c r="E1259" s="131" t="str">
        <f>IF(Tabla1[[#This Row],[Código_Actividad]]="","",'[1]Formulario PPGR1'!#REF!)</f>
        <v/>
      </c>
      <c r="F1259" s="131" t="str">
        <f>IF(Tabla1[[#This Row],[Código_Actividad]]="","",'[1]Formulario PPGR1'!#REF!)</f>
        <v/>
      </c>
      <c r="G1259" s="141"/>
      <c r="H1259" s="133" t="str">
        <f>IFERROR(VLOOKUP(Tabla1[[#This Row],[Código_Actividad]],'[1]Formulario PPGR2'!$H$8:$I$1048576,2,FALSE),"")</f>
        <v/>
      </c>
      <c r="I1259" s="134" t="str">
        <f>IFERROR(VLOOKUP(Tabla1[[#This Row],[Código_Actividad]],[1]!Tabla2[[Código]:[Total de Acciones ]],15,FALSE),"")</f>
        <v/>
      </c>
      <c r="J1259" s="131"/>
      <c r="K1259" s="131" t="str">
        <f>IFERROR(VLOOKUP($J1259,[5]LSIns!$B$5:$C$45,2,FALSE),"")</f>
        <v/>
      </c>
      <c r="L1259" s="133"/>
      <c r="M1259" s="131" t="str">
        <f>IFERROR(VLOOKUP($L1259,[6]Insumos!$C$2:$F$517,2,FALSE),"")</f>
        <v/>
      </c>
      <c r="N1259" s="142"/>
      <c r="O1259" s="139" t="str">
        <f>IFERROR(VLOOKUP($L1259,[6]Insumos!$C$2:$F$517,3,FALSE),"")</f>
        <v/>
      </c>
      <c r="P1259" s="138" t="e">
        <f>+Tabla1[[#This Row],[Precio Unitario]]*Tabla1[[#This Row],[Cantidad de Insumos]]</f>
        <v>#VALUE!</v>
      </c>
      <c r="Q1259" s="140" t="str">
        <f>IFERROR(VLOOKUP($L1259,[6]Insumos!$C$2:$F$517,4,FALSE),"")</f>
        <v/>
      </c>
      <c r="R1259" s="131"/>
    </row>
    <row r="1260" spans="2:18" x14ac:dyDescent="0.25">
      <c r="B1260" s="131" t="str">
        <f>IF(Tabla1[[#This Row],[Código_Actividad]]="","",CONCATENATE(Tabla1[[#This Row],[POA]],".",Tabla1[[#This Row],[SRS]],".",Tabla1[[#This Row],[AREA]],".",Tabla1[[#This Row],[TIPO]]))</f>
        <v/>
      </c>
      <c r="C1260" s="131" t="str">
        <f>IF(Tabla1[[#This Row],[Código_Actividad]]="","",'[1]Formulario PPGR1'!#REF!)</f>
        <v/>
      </c>
      <c r="D1260" s="131" t="str">
        <f>IF(Tabla1[[#This Row],[Código_Actividad]]="","",'[1]Formulario PPGR1'!#REF!)</f>
        <v/>
      </c>
      <c r="E1260" s="131" t="str">
        <f>IF(Tabla1[[#This Row],[Código_Actividad]]="","",'[1]Formulario PPGR1'!#REF!)</f>
        <v/>
      </c>
      <c r="F1260" s="131" t="str">
        <f>IF(Tabla1[[#This Row],[Código_Actividad]]="","",'[1]Formulario PPGR1'!#REF!)</f>
        <v/>
      </c>
      <c r="G1260" s="141"/>
      <c r="H1260" s="133" t="str">
        <f>IFERROR(VLOOKUP(Tabla1[[#This Row],[Código_Actividad]],'[1]Formulario PPGR2'!$H$8:$I$1048576,2,FALSE),"")</f>
        <v/>
      </c>
      <c r="I1260" s="134" t="str">
        <f>IFERROR(VLOOKUP(Tabla1[[#This Row],[Código_Actividad]],[1]!Tabla2[[Código]:[Total de Acciones ]],15,FALSE),"")</f>
        <v/>
      </c>
      <c r="J1260" s="131"/>
      <c r="K1260" s="131" t="str">
        <f>IFERROR(VLOOKUP($J1260,[5]LSIns!$B$5:$C$45,2,FALSE),"")</f>
        <v/>
      </c>
      <c r="L1260" s="133"/>
      <c r="M1260" s="131" t="str">
        <f>IFERROR(VLOOKUP($L1260,[6]Insumos!$C$2:$F$517,2,FALSE),"")</f>
        <v/>
      </c>
      <c r="N1260" s="142"/>
      <c r="O1260" s="139" t="str">
        <f>IFERROR(VLOOKUP($L1260,[6]Insumos!$C$2:$F$517,3,FALSE),"")</f>
        <v/>
      </c>
      <c r="P1260" s="138" t="e">
        <f>+Tabla1[[#This Row],[Precio Unitario]]*Tabla1[[#This Row],[Cantidad de Insumos]]</f>
        <v>#VALUE!</v>
      </c>
      <c r="Q1260" s="140" t="str">
        <f>IFERROR(VLOOKUP($L1260,[6]Insumos!$C$2:$F$517,4,FALSE),"")</f>
        <v/>
      </c>
      <c r="R1260" s="131"/>
    </row>
    <row r="1261" spans="2:18" x14ac:dyDescent="0.25">
      <c r="B1261" s="131" t="str">
        <f>IF(Tabla1[[#This Row],[Código_Actividad]]="","",CONCATENATE(Tabla1[[#This Row],[POA]],".",Tabla1[[#This Row],[SRS]],".",Tabla1[[#This Row],[AREA]],".",Tabla1[[#This Row],[TIPO]]))</f>
        <v/>
      </c>
      <c r="C1261" s="131" t="str">
        <f>IF(Tabla1[[#This Row],[Código_Actividad]]="","",'[1]Formulario PPGR1'!#REF!)</f>
        <v/>
      </c>
      <c r="D1261" s="131" t="str">
        <f>IF(Tabla1[[#This Row],[Código_Actividad]]="","",'[1]Formulario PPGR1'!#REF!)</f>
        <v/>
      </c>
      <c r="E1261" s="131" t="str">
        <f>IF(Tabla1[[#This Row],[Código_Actividad]]="","",'[1]Formulario PPGR1'!#REF!)</f>
        <v/>
      </c>
      <c r="F1261" s="131" t="str">
        <f>IF(Tabla1[[#This Row],[Código_Actividad]]="","",'[1]Formulario PPGR1'!#REF!)</f>
        <v/>
      </c>
      <c r="G1261" s="141"/>
      <c r="H1261" s="133" t="str">
        <f>IFERROR(VLOOKUP(Tabla1[[#This Row],[Código_Actividad]],'[1]Formulario PPGR2'!$H$8:$I$1048576,2,FALSE),"")</f>
        <v/>
      </c>
      <c r="I1261" s="134" t="str">
        <f>IFERROR(VLOOKUP(Tabla1[[#This Row],[Código_Actividad]],[1]!Tabla2[[Código]:[Total de Acciones ]],15,FALSE),"")</f>
        <v/>
      </c>
      <c r="J1261" s="131"/>
      <c r="K1261" s="131" t="str">
        <f>IFERROR(VLOOKUP($J1261,[5]LSIns!$B$5:$C$45,2,FALSE),"")</f>
        <v/>
      </c>
      <c r="L1261" s="133"/>
      <c r="M1261" s="131" t="str">
        <f>IFERROR(VLOOKUP($L1261,[6]Insumos!$C$2:$F$517,2,FALSE),"")</f>
        <v/>
      </c>
      <c r="N1261" s="142"/>
      <c r="O1261" s="139" t="str">
        <f>IFERROR(VLOOKUP($L1261,[6]Insumos!$C$2:$F$517,3,FALSE),"")</f>
        <v/>
      </c>
      <c r="P1261" s="138" t="e">
        <f>+Tabla1[[#This Row],[Precio Unitario]]*Tabla1[[#This Row],[Cantidad de Insumos]]</f>
        <v>#VALUE!</v>
      </c>
      <c r="Q1261" s="140" t="str">
        <f>IFERROR(VLOOKUP($L1261,[6]Insumos!$C$2:$F$517,4,FALSE),"")</f>
        <v/>
      </c>
      <c r="R1261" s="131"/>
    </row>
    <row r="1262" spans="2:18" x14ac:dyDescent="0.25">
      <c r="B1262" s="131" t="str">
        <f>IF(Tabla1[[#This Row],[Código_Actividad]]="","",CONCATENATE(Tabla1[[#This Row],[POA]],".",Tabla1[[#This Row],[SRS]],".",Tabla1[[#This Row],[AREA]],".",Tabla1[[#This Row],[TIPO]]))</f>
        <v/>
      </c>
      <c r="C1262" s="131" t="str">
        <f>IF(Tabla1[[#This Row],[Código_Actividad]]="","",'[1]Formulario PPGR1'!#REF!)</f>
        <v/>
      </c>
      <c r="D1262" s="131" t="str">
        <f>IF(Tabla1[[#This Row],[Código_Actividad]]="","",'[1]Formulario PPGR1'!#REF!)</f>
        <v/>
      </c>
      <c r="E1262" s="131" t="str">
        <f>IF(Tabla1[[#This Row],[Código_Actividad]]="","",'[1]Formulario PPGR1'!#REF!)</f>
        <v/>
      </c>
      <c r="F1262" s="131" t="str">
        <f>IF(Tabla1[[#This Row],[Código_Actividad]]="","",'[1]Formulario PPGR1'!#REF!)</f>
        <v/>
      </c>
      <c r="G1262" s="141"/>
      <c r="H1262" s="133" t="str">
        <f>IFERROR(VLOOKUP(Tabla1[[#This Row],[Código_Actividad]],'[1]Formulario PPGR2'!$H$8:$I$1048576,2,FALSE),"")</f>
        <v/>
      </c>
      <c r="I1262" s="134" t="str">
        <f>IFERROR(VLOOKUP(Tabla1[[#This Row],[Código_Actividad]],[1]!Tabla2[[Código]:[Total de Acciones ]],15,FALSE),"")</f>
        <v/>
      </c>
      <c r="J1262" s="131"/>
      <c r="K1262" s="131" t="str">
        <f>IFERROR(VLOOKUP($J1262,[5]LSIns!$B$5:$C$45,2,FALSE),"")</f>
        <v/>
      </c>
      <c r="L1262" s="133"/>
      <c r="M1262" s="131" t="str">
        <f>IFERROR(VLOOKUP($L1262,[6]Insumos!$C$2:$F$517,2,FALSE),"")</f>
        <v/>
      </c>
      <c r="N1262" s="142"/>
      <c r="O1262" s="139" t="str">
        <f>IFERROR(VLOOKUP($L1262,[6]Insumos!$C$2:$F$517,3,FALSE),"")</f>
        <v/>
      </c>
      <c r="P1262" s="138" t="e">
        <f>+Tabla1[[#This Row],[Precio Unitario]]*Tabla1[[#This Row],[Cantidad de Insumos]]</f>
        <v>#VALUE!</v>
      </c>
      <c r="Q1262" s="140" t="str">
        <f>IFERROR(VLOOKUP($L1262,[6]Insumos!$C$2:$F$517,4,FALSE),"")</f>
        <v/>
      </c>
      <c r="R1262" s="131"/>
    </row>
    <row r="1263" spans="2:18" x14ac:dyDescent="0.25">
      <c r="B1263" s="131" t="str">
        <f>IF(Tabla1[[#This Row],[Código_Actividad]]="","",CONCATENATE(Tabla1[[#This Row],[POA]],".",Tabla1[[#This Row],[SRS]],".",Tabla1[[#This Row],[AREA]],".",Tabla1[[#This Row],[TIPO]]))</f>
        <v/>
      </c>
      <c r="C1263" s="131" t="str">
        <f>IF(Tabla1[[#This Row],[Código_Actividad]]="","",'[1]Formulario PPGR1'!#REF!)</f>
        <v/>
      </c>
      <c r="D1263" s="131" t="str">
        <f>IF(Tabla1[[#This Row],[Código_Actividad]]="","",'[1]Formulario PPGR1'!#REF!)</f>
        <v/>
      </c>
      <c r="E1263" s="131" t="str">
        <f>IF(Tabla1[[#This Row],[Código_Actividad]]="","",'[1]Formulario PPGR1'!#REF!)</f>
        <v/>
      </c>
      <c r="F1263" s="131" t="str">
        <f>IF(Tabla1[[#This Row],[Código_Actividad]]="","",'[1]Formulario PPGR1'!#REF!)</f>
        <v/>
      </c>
      <c r="G1263" s="141"/>
      <c r="H1263" s="133" t="str">
        <f>IFERROR(VLOOKUP(Tabla1[[#This Row],[Código_Actividad]],'[1]Formulario PPGR2'!$H$8:$I$1048576,2,FALSE),"")</f>
        <v/>
      </c>
      <c r="I1263" s="134" t="str">
        <f>IFERROR(VLOOKUP(Tabla1[[#This Row],[Código_Actividad]],[1]!Tabla2[[Código]:[Total de Acciones ]],15,FALSE),"")</f>
        <v/>
      </c>
      <c r="J1263" s="131"/>
      <c r="K1263" s="131" t="str">
        <f>IFERROR(VLOOKUP($J1263,[5]LSIns!$B$5:$C$45,2,FALSE),"")</f>
        <v/>
      </c>
      <c r="L1263" s="133"/>
      <c r="M1263" s="131" t="str">
        <f>IFERROR(VLOOKUP($L1263,[6]Insumos!$C$2:$F$517,2,FALSE),"")</f>
        <v/>
      </c>
      <c r="N1263" s="142"/>
      <c r="O1263" s="139" t="str">
        <f>IFERROR(VLOOKUP($L1263,[6]Insumos!$C$2:$F$517,3,FALSE),"")</f>
        <v/>
      </c>
      <c r="P1263" s="138" t="e">
        <f>+Tabla1[[#This Row],[Precio Unitario]]*Tabla1[[#This Row],[Cantidad de Insumos]]</f>
        <v>#VALUE!</v>
      </c>
      <c r="Q1263" s="140" t="str">
        <f>IFERROR(VLOOKUP($L1263,[6]Insumos!$C$2:$F$517,4,FALSE),"")</f>
        <v/>
      </c>
      <c r="R1263" s="131"/>
    </row>
    <row r="1264" spans="2:18" x14ac:dyDescent="0.25">
      <c r="B1264" s="131" t="str">
        <f>IF(Tabla1[[#This Row],[Código_Actividad]]="","",CONCATENATE(Tabla1[[#This Row],[POA]],".",Tabla1[[#This Row],[SRS]],".",Tabla1[[#This Row],[AREA]],".",Tabla1[[#This Row],[TIPO]]))</f>
        <v/>
      </c>
      <c r="C1264" s="131" t="str">
        <f>IF(Tabla1[[#This Row],[Código_Actividad]]="","",'[1]Formulario PPGR1'!#REF!)</f>
        <v/>
      </c>
      <c r="D1264" s="131" t="str">
        <f>IF(Tabla1[[#This Row],[Código_Actividad]]="","",'[1]Formulario PPGR1'!#REF!)</f>
        <v/>
      </c>
      <c r="E1264" s="131" t="str">
        <f>IF(Tabla1[[#This Row],[Código_Actividad]]="","",'[1]Formulario PPGR1'!#REF!)</f>
        <v/>
      </c>
      <c r="F1264" s="131" t="str">
        <f>IF(Tabla1[[#This Row],[Código_Actividad]]="","",'[1]Formulario PPGR1'!#REF!)</f>
        <v/>
      </c>
      <c r="G1264" s="141"/>
      <c r="H1264" s="133" t="str">
        <f>IFERROR(VLOOKUP(Tabla1[[#This Row],[Código_Actividad]],'[1]Formulario PPGR2'!$H$8:$I$1048576,2,FALSE),"")</f>
        <v/>
      </c>
      <c r="I1264" s="134" t="str">
        <f>IFERROR(VLOOKUP(Tabla1[[#This Row],[Código_Actividad]],[1]!Tabla2[[Código]:[Total de Acciones ]],15,FALSE),"")</f>
        <v/>
      </c>
      <c r="J1264" s="131"/>
      <c r="K1264" s="131" t="str">
        <f>IFERROR(VLOOKUP($J1264,[5]LSIns!$B$5:$C$45,2,FALSE),"")</f>
        <v/>
      </c>
      <c r="L1264" s="133"/>
      <c r="M1264" s="131" t="str">
        <f>IFERROR(VLOOKUP($L1264,[6]Insumos!$C$2:$F$517,2,FALSE),"")</f>
        <v/>
      </c>
      <c r="N1264" s="142"/>
      <c r="O1264" s="139" t="str">
        <f>IFERROR(VLOOKUP($L1264,[6]Insumos!$C$2:$F$517,3,FALSE),"")</f>
        <v/>
      </c>
      <c r="P1264" s="138" t="e">
        <f>+Tabla1[[#This Row],[Precio Unitario]]*Tabla1[[#This Row],[Cantidad de Insumos]]</f>
        <v>#VALUE!</v>
      </c>
      <c r="Q1264" s="140" t="str">
        <f>IFERROR(VLOOKUP($L1264,[6]Insumos!$C$2:$F$517,4,FALSE),"")</f>
        <v/>
      </c>
      <c r="R1264" s="131"/>
    </row>
    <row r="1265" spans="2:18" x14ac:dyDescent="0.25">
      <c r="B1265" s="131" t="str">
        <f>IF(Tabla1[[#This Row],[Código_Actividad]]="","",CONCATENATE(Tabla1[[#This Row],[POA]],".",Tabla1[[#This Row],[SRS]],".",Tabla1[[#This Row],[AREA]],".",Tabla1[[#This Row],[TIPO]]))</f>
        <v/>
      </c>
      <c r="C1265" s="131" t="str">
        <f>IF(Tabla1[[#This Row],[Código_Actividad]]="","",'[1]Formulario PPGR1'!#REF!)</f>
        <v/>
      </c>
      <c r="D1265" s="131" t="str">
        <f>IF(Tabla1[[#This Row],[Código_Actividad]]="","",'[1]Formulario PPGR1'!#REF!)</f>
        <v/>
      </c>
      <c r="E1265" s="131" t="str">
        <f>IF(Tabla1[[#This Row],[Código_Actividad]]="","",'[1]Formulario PPGR1'!#REF!)</f>
        <v/>
      </c>
      <c r="F1265" s="131" t="str">
        <f>IF(Tabla1[[#This Row],[Código_Actividad]]="","",'[1]Formulario PPGR1'!#REF!)</f>
        <v/>
      </c>
      <c r="G1265" s="141"/>
      <c r="H1265" s="133" t="str">
        <f>IFERROR(VLOOKUP(Tabla1[[#This Row],[Código_Actividad]],'[1]Formulario PPGR2'!$H$8:$I$1048576,2,FALSE),"")</f>
        <v/>
      </c>
      <c r="I1265" s="134" t="str">
        <f>IFERROR(VLOOKUP(Tabla1[[#This Row],[Código_Actividad]],[1]!Tabla2[[Código]:[Total de Acciones ]],15,FALSE),"")</f>
        <v/>
      </c>
      <c r="J1265" s="131"/>
      <c r="K1265" s="131" t="str">
        <f>IFERROR(VLOOKUP($J1265,[5]LSIns!$B$5:$C$45,2,FALSE),"")</f>
        <v/>
      </c>
      <c r="L1265" s="133"/>
      <c r="M1265" s="131" t="str">
        <f>IFERROR(VLOOKUP($L1265,[6]Insumos!$C$2:$F$517,2,FALSE),"")</f>
        <v/>
      </c>
      <c r="N1265" s="142"/>
      <c r="O1265" s="139" t="str">
        <f>IFERROR(VLOOKUP($L1265,[6]Insumos!$C$2:$F$517,3,FALSE),"")</f>
        <v/>
      </c>
      <c r="P1265" s="138" t="e">
        <f>+Tabla1[[#This Row],[Precio Unitario]]*Tabla1[[#This Row],[Cantidad de Insumos]]</f>
        <v>#VALUE!</v>
      </c>
      <c r="Q1265" s="140" t="str">
        <f>IFERROR(VLOOKUP($L1265,[6]Insumos!$C$2:$F$517,4,FALSE),"")</f>
        <v/>
      </c>
      <c r="R1265" s="131"/>
    </row>
    <row r="1266" spans="2:18" x14ac:dyDescent="0.25">
      <c r="B1266" s="131" t="str">
        <f>IF(Tabla1[[#This Row],[Código_Actividad]]="","",CONCATENATE(Tabla1[[#This Row],[POA]],".",Tabla1[[#This Row],[SRS]],".",Tabla1[[#This Row],[AREA]],".",Tabla1[[#This Row],[TIPO]]))</f>
        <v/>
      </c>
      <c r="C1266" s="131" t="str">
        <f>IF(Tabla1[[#This Row],[Código_Actividad]]="","",'[1]Formulario PPGR1'!#REF!)</f>
        <v/>
      </c>
      <c r="D1266" s="131" t="str">
        <f>IF(Tabla1[[#This Row],[Código_Actividad]]="","",'[1]Formulario PPGR1'!#REF!)</f>
        <v/>
      </c>
      <c r="E1266" s="131" t="str">
        <f>IF(Tabla1[[#This Row],[Código_Actividad]]="","",'[1]Formulario PPGR1'!#REF!)</f>
        <v/>
      </c>
      <c r="F1266" s="131" t="str">
        <f>IF(Tabla1[[#This Row],[Código_Actividad]]="","",'[1]Formulario PPGR1'!#REF!)</f>
        <v/>
      </c>
      <c r="G1266" s="141"/>
      <c r="H1266" s="133" t="str">
        <f>IFERROR(VLOOKUP(Tabla1[[#This Row],[Código_Actividad]],'[1]Formulario PPGR2'!$H$8:$I$1048576,2,FALSE),"")</f>
        <v/>
      </c>
      <c r="I1266" s="134" t="str">
        <f>IFERROR(VLOOKUP(Tabla1[[#This Row],[Código_Actividad]],[1]!Tabla2[[Código]:[Total de Acciones ]],15,FALSE),"")</f>
        <v/>
      </c>
      <c r="J1266" s="131"/>
      <c r="K1266" s="131" t="str">
        <f>IFERROR(VLOOKUP($J1266,[5]LSIns!$B$5:$C$45,2,FALSE),"")</f>
        <v/>
      </c>
      <c r="L1266" s="133"/>
      <c r="M1266" s="131" t="str">
        <f>IFERROR(VLOOKUP($L1266,[6]Insumos!$C$2:$F$517,2,FALSE),"")</f>
        <v/>
      </c>
      <c r="N1266" s="142"/>
      <c r="O1266" s="139" t="str">
        <f>IFERROR(VLOOKUP($L1266,[6]Insumos!$C$2:$F$517,3,FALSE),"")</f>
        <v/>
      </c>
      <c r="P1266" s="138" t="e">
        <f>+Tabla1[[#This Row],[Precio Unitario]]*Tabla1[[#This Row],[Cantidad de Insumos]]</f>
        <v>#VALUE!</v>
      </c>
      <c r="Q1266" s="140" t="str">
        <f>IFERROR(VLOOKUP($L1266,[6]Insumos!$C$2:$F$517,4,FALSE),"")</f>
        <v/>
      </c>
      <c r="R1266" s="131"/>
    </row>
    <row r="1267" spans="2:18" x14ac:dyDescent="0.25">
      <c r="B1267" s="131" t="str">
        <f>IF(Tabla1[[#This Row],[Código_Actividad]]="","",CONCATENATE(Tabla1[[#This Row],[POA]],".",Tabla1[[#This Row],[SRS]],".",Tabla1[[#This Row],[AREA]],".",Tabla1[[#This Row],[TIPO]]))</f>
        <v/>
      </c>
      <c r="C1267" s="131" t="str">
        <f>IF(Tabla1[[#This Row],[Código_Actividad]]="","",'[1]Formulario PPGR1'!#REF!)</f>
        <v/>
      </c>
      <c r="D1267" s="131" t="str">
        <f>IF(Tabla1[[#This Row],[Código_Actividad]]="","",'[1]Formulario PPGR1'!#REF!)</f>
        <v/>
      </c>
      <c r="E1267" s="131" t="str">
        <f>IF(Tabla1[[#This Row],[Código_Actividad]]="","",'[1]Formulario PPGR1'!#REF!)</f>
        <v/>
      </c>
      <c r="F1267" s="131" t="str">
        <f>IF(Tabla1[[#This Row],[Código_Actividad]]="","",'[1]Formulario PPGR1'!#REF!)</f>
        <v/>
      </c>
      <c r="G1267" s="141"/>
      <c r="H1267" s="133" t="str">
        <f>IFERROR(VLOOKUP(Tabla1[[#This Row],[Código_Actividad]],'[1]Formulario PPGR2'!$H$8:$I$1048576,2,FALSE),"")</f>
        <v/>
      </c>
      <c r="I1267" s="134" t="str">
        <f>IFERROR(VLOOKUP(Tabla1[[#This Row],[Código_Actividad]],[1]!Tabla2[[Código]:[Total de Acciones ]],15,FALSE),"")</f>
        <v/>
      </c>
      <c r="J1267" s="131"/>
      <c r="K1267" s="131" t="str">
        <f>IFERROR(VLOOKUP($J1267,[5]LSIns!$B$5:$C$45,2,FALSE),"")</f>
        <v/>
      </c>
      <c r="L1267" s="133"/>
      <c r="M1267" s="131" t="str">
        <f>IFERROR(VLOOKUP($L1267,[6]Insumos!$C$2:$F$517,2,FALSE),"")</f>
        <v/>
      </c>
      <c r="N1267" s="142"/>
      <c r="O1267" s="139" t="str">
        <f>IFERROR(VLOOKUP($L1267,[6]Insumos!$C$2:$F$517,3,FALSE),"")</f>
        <v/>
      </c>
      <c r="P1267" s="138" t="e">
        <f>+Tabla1[[#This Row],[Precio Unitario]]*Tabla1[[#This Row],[Cantidad de Insumos]]</f>
        <v>#VALUE!</v>
      </c>
      <c r="Q1267" s="140" t="str">
        <f>IFERROR(VLOOKUP($L1267,[6]Insumos!$C$2:$F$517,4,FALSE),"")</f>
        <v/>
      </c>
      <c r="R1267" s="131"/>
    </row>
    <row r="1268" spans="2:18" x14ac:dyDescent="0.25">
      <c r="B1268" s="131" t="str">
        <f>IF(Tabla1[[#This Row],[Código_Actividad]]="","",CONCATENATE(Tabla1[[#This Row],[POA]],".",Tabla1[[#This Row],[SRS]],".",Tabla1[[#This Row],[AREA]],".",Tabla1[[#This Row],[TIPO]]))</f>
        <v/>
      </c>
      <c r="C1268" s="131" t="str">
        <f>IF(Tabla1[[#This Row],[Código_Actividad]]="","",'[1]Formulario PPGR1'!#REF!)</f>
        <v/>
      </c>
      <c r="D1268" s="131" t="str">
        <f>IF(Tabla1[[#This Row],[Código_Actividad]]="","",'[1]Formulario PPGR1'!#REF!)</f>
        <v/>
      </c>
      <c r="E1268" s="131" t="str">
        <f>IF(Tabla1[[#This Row],[Código_Actividad]]="","",'[1]Formulario PPGR1'!#REF!)</f>
        <v/>
      </c>
      <c r="F1268" s="131" t="str">
        <f>IF(Tabla1[[#This Row],[Código_Actividad]]="","",'[1]Formulario PPGR1'!#REF!)</f>
        <v/>
      </c>
      <c r="G1268" s="141"/>
      <c r="H1268" s="133" t="str">
        <f>IFERROR(VLOOKUP(Tabla1[[#This Row],[Código_Actividad]],'[1]Formulario PPGR2'!$H$8:$I$1048576,2,FALSE),"")</f>
        <v/>
      </c>
      <c r="I1268" s="134" t="str">
        <f>IFERROR(VLOOKUP(Tabla1[[#This Row],[Código_Actividad]],[1]!Tabla2[[Código]:[Total de Acciones ]],15,FALSE),"")</f>
        <v/>
      </c>
      <c r="J1268" s="131"/>
      <c r="K1268" s="131" t="str">
        <f>IFERROR(VLOOKUP($J1268,[5]LSIns!$B$5:$C$45,2,FALSE),"")</f>
        <v/>
      </c>
      <c r="L1268" s="133"/>
      <c r="M1268" s="131" t="str">
        <f>IFERROR(VLOOKUP($L1268,[6]Insumos!$C$2:$F$517,2,FALSE),"")</f>
        <v/>
      </c>
      <c r="N1268" s="142"/>
      <c r="O1268" s="139" t="str">
        <f>IFERROR(VLOOKUP($L1268,[6]Insumos!$C$2:$F$517,3,FALSE),"")</f>
        <v/>
      </c>
      <c r="P1268" s="138" t="e">
        <f>+Tabla1[[#This Row],[Precio Unitario]]*Tabla1[[#This Row],[Cantidad de Insumos]]</f>
        <v>#VALUE!</v>
      </c>
      <c r="Q1268" s="140" t="str">
        <f>IFERROR(VLOOKUP($L1268,[6]Insumos!$C$2:$F$517,4,FALSE),"")</f>
        <v/>
      </c>
      <c r="R1268" s="131"/>
    </row>
    <row r="1269" spans="2:18" x14ac:dyDescent="0.25">
      <c r="B1269" s="131" t="str">
        <f>IF(Tabla1[[#This Row],[Código_Actividad]]="","",CONCATENATE(Tabla1[[#This Row],[POA]],".",Tabla1[[#This Row],[SRS]],".",Tabla1[[#This Row],[AREA]],".",Tabla1[[#This Row],[TIPO]]))</f>
        <v/>
      </c>
      <c r="C1269" s="131" t="str">
        <f>IF(Tabla1[[#This Row],[Código_Actividad]]="","",'[1]Formulario PPGR1'!#REF!)</f>
        <v/>
      </c>
      <c r="D1269" s="131" t="str">
        <f>IF(Tabla1[[#This Row],[Código_Actividad]]="","",'[1]Formulario PPGR1'!#REF!)</f>
        <v/>
      </c>
      <c r="E1269" s="131" t="str">
        <f>IF(Tabla1[[#This Row],[Código_Actividad]]="","",'[1]Formulario PPGR1'!#REF!)</f>
        <v/>
      </c>
      <c r="F1269" s="131" t="str">
        <f>IF(Tabla1[[#This Row],[Código_Actividad]]="","",'[1]Formulario PPGR1'!#REF!)</f>
        <v/>
      </c>
      <c r="G1269" s="141"/>
      <c r="H1269" s="133" t="str">
        <f>IFERROR(VLOOKUP(Tabla1[[#This Row],[Código_Actividad]],'[1]Formulario PPGR2'!$H$8:$I$1048576,2,FALSE),"")</f>
        <v/>
      </c>
      <c r="I1269" s="134" t="str">
        <f>IFERROR(VLOOKUP(Tabla1[[#This Row],[Código_Actividad]],[1]!Tabla2[[Código]:[Total de Acciones ]],15,FALSE),"")</f>
        <v/>
      </c>
      <c r="J1269" s="131"/>
      <c r="K1269" s="131" t="str">
        <f>IFERROR(VLOOKUP($J1269,[5]LSIns!$B$5:$C$45,2,FALSE),"")</f>
        <v/>
      </c>
      <c r="L1269" s="133"/>
      <c r="M1269" s="131" t="str">
        <f>IFERROR(VLOOKUP($L1269,[6]Insumos!$C$2:$F$517,2,FALSE),"")</f>
        <v/>
      </c>
      <c r="N1269" s="142"/>
      <c r="O1269" s="139" t="str">
        <f>IFERROR(VLOOKUP($L1269,[6]Insumos!$C$2:$F$517,3,FALSE),"")</f>
        <v/>
      </c>
      <c r="P1269" s="138" t="e">
        <f>+Tabla1[[#This Row],[Precio Unitario]]*Tabla1[[#This Row],[Cantidad de Insumos]]</f>
        <v>#VALUE!</v>
      </c>
      <c r="Q1269" s="140" t="str">
        <f>IFERROR(VLOOKUP($L1269,[6]Insumos!$C$2:$F$517,4,FALSE),"")</f>
        <v/>
      </c>
      <c r="R1269" s="131"/>
    </row>
    <row r="1270" spans="2:18" x14ac:dyDescent="0.25">
      <c r="B1270" s="131" t="str">
        <f>IF(Tabla1[[#This Row],[Código_Actividad]]="","",CONCATENATE(Tabla1[[#This Row],[POA]],".",Tabla1[[#This Row],[SRS]],".",Tabla1[[#This Row],[AREA]],".",Tabla1[[#This Row],[TIPO]]))</f>
        <v/>
      </c>
      <c r="C1270" s="131" t="str">
        <f>IF(Tabla1[[#This Row],[Código_Actividad]]="","",'[1]Formulario PPGR1'!#REF!)</f>
        <v/>
      </c>
      <c r="D1270" s="131" t="str">
        <f>IF(Tabla1[[#This Row],[Código_Actividad]]="","",'[1]Formulario PPGR1'!#REF!)</f>
        <v/>
      </c>
      <c r="E1270" s="131" t="str">
        <f>IF(Tabla1[[#This Row],[Código_Actividad]]="","",'[1]Formulario PPGR1'!#REF!)</f>
        <v/>
      </c>
      <c r="F1270" s="131" t="str">
        <f>IF(Tabla1[[#This Row],[Código_Actividad]]="","",'[1]Formulario PPGR1'!#REF!)</f>
        <v/>
      </c>
      <c r="G1270" s="141"/>
      <c r="H1270" s="133" t="str">
        <f>IFERROR(VLOOKUP(Tabla1[[#This Row],[Código_Actividad]],'[1]Formulario PPGR2'!$H$8:$I$1048576,2,FALSE),"")</f>
        <v/>
      </c>
      <c r="I1270" s="134" t="str">
        <f>IFERROR(VLOOKUP(Tabla1[[#This Row],[Código_Actividad]],[1]!Tabla2[[Código]:[Total de Acciones ]],15,FALSE),"")</f>
        <v/>
      </c>
      <c r="J1270" s="131"/>
      <c r="K1270" s="131" t="str">
        <f>IFERROR(VLOOKUP($J1270,[5]LSIns!$B$5:$C$45,2,FALSE),"")</f>
        <v/>
      </c>
      <c r="L1270" s="133"/>
      <c r="M1270" s="131" t="str">
        <f>IFERROR(VLOOKUP($L1270,[6]Insumos!$C$2:$F$517,2,FALSE),"")</f>
        <v/>
      </c>
      <c r="N1270" s="142"/>
      <c r="O1270" s="139" t="str">
        <f>IFERROR(VLOOKUP($L1270,[6]Insumos!$C$2:$F$517,3,FALSE),"")</f>
        <v/>
      </c>
      <c r="P1270" s="138" t="e">
        <f>+Tabla1[[#This Row],[Precio Unitario]]*Tabla1[[#This Row],[Cantidad de Insumos]]</f>
        <v>#VALUE!</v>
      </c>
      <c r="Q1270" s="140" t="str">
        <f>IFERROR(VLOOKUP($L1270,[6]Insumos!$C$2:$F$517,4,FALSE),"")</f>
        <v/>
      </c>
      <c r="R1270" s="131"/>
    </row>
    <row r="1271" spans="2:18" x14ac:dyDescent="0.25">
      <c r="B1271" s="131" t="str">
        <f>IF(Tabla1[[#This Row],[Código_Actividad]]="","",CONCATENATE(Tabla1[[#This Row],[POA]],".",Tabla1[[#This Row],[SRS]],".",Tabla1[[#This Row],[AREA]],".",Tabla1[[#This Row],[TIPO]]))</f>
        <v/>
      </c>
      <c r="C1271" s="131" t="str">
        <f>IF(Tabla1[[#This Row],[Código_Actividad]]="","",'[1]Formulario PPGR1'!#REF!)</f>
        <v/>
      </c>
      <c r="D1271" s="131" t="str">
        <f>IF(Tabla1[[#This Row],[Código_Actividad]]="","",'[1]Formulario PPGR1'!#REF!)</f>
        <v/>
      </c>
      <c r="E1271" s="131" t="str">
        <f>IF(Tabla1[[#This Row],[Código_Actividad]]="","",'[1]Formulario PPGR1'!#REF!)</f>
        <v/>
      </c>
      <c r="F1271" s="131" t="str">
        <f>IF(Tabla1[[#This Row],[Código_Actividad]]="","",'[1]Formulario PPGR1'!#REF!)</f>
        <v/>
      </c>
      <c r="G1271" s="141"/>
      <c r="H1271" s="133" t="str">
        <f>IFERROR(VLOOKUP(Tabla1[[#This Row],[Código_Actividad]],'[1]Formulario PPGR2'!$H$8:$I$1048576,2,FALSE),"")</f>
        <v/>
      </c>
      <c r="I1271" s="134" t="str">
        <f>IFERROR(VLOOKUP(Tabla1[[#This Row],[Código_Actividad]],[1]!Tabla2[[Código]:[Total de Acciones ]],15,FALSE),"")</f>
        <v/>
      </c>
      <c r="J1271" s="131"/>
      <c r="K1271" s="131" t="str">
        <f>IFERROR(VLOOKUP($J1271,[5]LSIns!$B$5:$C$45,2,FALSE),"")</f>
        <v/>
      </c>
      <c r="L1271" s="133"/>
      <c r="M1271" s="131" t="str">
        <f>IFERROR(VLOOKUP($L1271,[6]Insumos!$C$2:$F$517,2,FALSE),"")</f>
        <v/>
      </c>
      <c r="N1271" s="142"/>
      <c r="O1271" s="139" t="str">
        <f>IFERROR(VLOOKUP($L1271,[6]Insumos!$C$2:$F$517,3,FALSE),"")</f>
        <v/>
      </c>
      <c r="P1271" s="138" t="e">
        <f>+Tabla1[[#This Row],[Precio Unitario]]*Tabla1[[#This Row],[Cantidad de Insumos]]</f>
        <v>#VALUE!</v>
      </c>
      <c r="Q1271" s="140" t="str">
        <f>IFERROR(VLOOKUP($L1271,[6]Insumos!$C$2:$F$517,4,FALSE),"")</f>
        <v/>
      </c>
      <c r="R1271" s="131"/>
    </row>
    <row r="1272" spans="2:18" x14ac:dyDescent="0.25">
      <c r="B1272" s="131" t="str">
        <f>IF(Tabla1[[#This Row],[Código_Actividad]]="","",CONCATENATE(Tabla1[[#This Row],[POA]],".",Tabla1[[#This Row],[SRS]],".",Tabla1[[#This Row],[AREA]],".",Tabla1[[#This Row],[TIPO]]))</f>
        <v/>
      </c>
      <c r="C1272" s="131" t="str">
        <f>IF(Tabla1[[#This Row],[Código_Actividad]]="","",'[1]Formulario PPGR1'!#REF!)</f>
        <v/>
      </c>
      <c r="D1272" s="131" t="str">
        <f>IF(Tabla1[[#This Row],[Código_Actividad]]="","",'[1]Formulario PPGR1'!#REF!)</f>
        <v/>
      </c>
      <c r="E1272" s="131" t="str">
        <f>IF(Tabla1[[#This Row],[Código_Actividad]]="","",'[1]Formulario PPGR1'!#REF!)</f>
        <v/>
      </c>
      <c r="F1272" s="131" t="str">
        <f>IF(Tabla1[[#This Row],[Código_Actividad]]="","",'[1]Formulario PPGR1'!#REF!)</f>
        <v/>
      </c>
      <c r="G1272" s="141"/>
      <c r="H1272" s="133" t="str">
        <f>IFERROR(VLOOKUP(Tabla1[[#This Row],[Código_Actividad]],'[1]Formulario PPGR2'!$H$8:$I$1048576,2,FALSE),"")</f>
        <v/>
      </c>
      <c r="I1272" s="134" t="str">
        <f>IFERROR(VLOOKUP(Tabla1[[#This Row],[Código_Actividad]],[1]!Tabla2[[Código]:[Total de Acciones ]],15,FALSE),"")</f>
        <v/>
      </c>
      <c r="J1272" s="131"/>
      <c r="K1272" s="131" t="str">
        <f>IFERROR(VLOOKUP($J1272,[5]LSIns!$B$5:$C$45,2,FALSE),"")</f>
        <v/>
      </c>
      <c r="L1272" s="133"/>
      <c r="M1272" s="131" t="str">
        <f>IFERROR(VLOOKUP($L1272,[6]Insumos!$C$2:$F$517,2,FALSE),"")</f>
        <v/>
      </c>
      <c r="N1272" s="142"/>
      <c r="O1272" s="139" t="str">
        <f>IFERROR(VLOOKUP($L1272,[6]Insumos!$C$2:$F$517,3,FALSE),"")</f>
        <v/>
      </c>
      <c r="P1272" s="138" t="e">
        <f>+Tabla1[[#This Row],[Precio Unitario]]*Tabla1[[#This Row],[Cantidad de Insumos]]</f>
        <v>#VALUE!</v>
      </c>
      <c r="Q1272" s="140" t="str">
        <f>IFERROR(VLOOKUP($L1272,[6]Insumos!$C$2:$F$517,4,FALSE),"")</f>
        <v/>
      </c>
      <c r="R1272" s="131"/>
    </row>
    <row r="1273" spans="2:18" x14ac:dyDescent="0.25">
      <c r="B1273" s="131" t="str">
        <f>IF(Tabla1[[#This Row],[Código_Actividad]]="","",CONCATENATE(Tabla1[[#This Row],[POA]],".",Tabla1[[#This Row],[SRS]],".",Tabla1[[#This Row],[AREA]],".",Tabla1[[#This Row],[TIPO]]))</f>
        <v/>
      </c>
      <c r="C1273" s="131" t="str">
        <f>IF(Tabla1[[#This Row],[Código_Actividad]]="","",'[1]Formulario PPGR1'!#REF!)</f>
        <v/>
      </c>
      <c r="D1273" s="131" t="str">
        <f>IF(Tabla1[[#This Row],[Código_Actividad]]="","",'[1]Formulario PPGR1'!#REF!)</f>
        <v/>
      </c>
      <c r="E1273" s="131" t="str">
        <f>IF(Tabla1[[#This Row],[Código_Actividad]]="","",'[1]Formulario PPGR1'!#REF!)</f>
        <v/>
      </c>
      <c r="F1273" s="131" t="str">
        <f>IF(Tabla1[[#This Row],[Código_Actividad]]="","",'[1]Formulario PPGR1'!#REF!)</f>
        <v/>
      </c>
      <c r="G1273" s="141"/>
      <c r="H1273" s="133" t="str">
        <f>IFERROR(VLOOKUP(Tabla1[[#This Row],[Código_Actividad]],'[1]Formulario PPGR2'!$H$8:$I$1048576,2,FALSE),"")</f>
        <v/>
      </c>
      <c r="I1273" s="134" t="str">
        <f>IFERROR(VLOOKUP(Tabla1[[#This Row],[Código_Actividad]],[1]!Tabla2[[Código]:[Total de Acciones ]],15,FALSE),"")</f>
        <v/>
      </c>
      <c r="J1273" s="131"/>
      <c r="K1273" s="131" t="str">
        <f>IFERROR(VLOOKUP($J1273,[5]LSIns!$B$5:$C$45,2,FALSE),"")</f>
        <v/>
      </c>
      <c r="L1273" s="133"/>
      <c r="M1273" s="131" t="str">
        <f>IFERROR(VLOOKUP($L1273,[6]Insumos!$C$2:$F$517,2,FALSE),"")</f>
        <v/>
      </c>
      <c r="N1273" s="142"/>
      <c r="O1273" s="139" t="str">
        <f>IFERROR(VLOOKUP($L1273,[6]Insumos!$C$2:$F$517,3,FALSE),"")</f>
        <v/>
      </c>
      <c r="P1273" s="138" t="e">
        <f>+Tabla1[[#This Row],[Precio Unitario]]*Tabla1[[#This Row],[Cantidad de Insumos]]</f>
        <v>#VALUE!</v>
      </c>
      <c r="Q1273" s="140" t="str">
        <f>IFERROR(VLOOKUP($L1273,[6]Insumos!$C$2:$F$517,4,FALSE),"")</f>
        <v/>
      </c>
      <c r="R1273" s="131"/>
    </row>
    <row r="1274" spans="2:18" x14ac:dyDescent="0.25">
      <c r="B1274" s="131" t="str">
        <f>IF(Tabla1[[#This Row],[Código_Actividad]]="","",CONCATENATE(Tabla1[[#This Row],[POA]],".",Tabla1[[#This Row],[SRS]],".",Tabla1[[#This Row],[AREA]],".",Tabla1[[#This Row],[TIPO]]))</f>
        <v/>
      </c>
      <c r="C1274" s="131" t="str">
        <f>IF(Tabla1[[#This Row],[Código_Actividad]]="","",'[1]Formulario PPGR1'!#REF!)</f>
        <v/>
      </c>
      <c r="D1274" s="131" t="str">
        <f>IF(Tabla1[[#This Row],[Código_Actividad]]="","",'[1]Formulario PPGR1'!#REF!)</f>
        <v/>
      </c>
      <c r="E1274" s="131" t="str">
        <f>IF(Tabla1[[#This Row],[Código_Actividad]]="","",'[1]Formulario PPGR1'!#REF!)</f>
        <v/>
      </c>
      <c r="F1274" s="131" t="str">
        <f>IF(Tabla1[[#This Row],[Código_Actividad]]="","",'[1]Formulario PPGR1'!#REF!)</f>
        <v/>
      </c>
      <c r="G1274" s="141"/>
      <c r="H1274" s="133" t="str">
        <f>IFERROR(VLOOKUP(Tabla1[[#This Row],[Código_Actividad]],'[1]Formulario PPGR2'!$H$8:$I$1048576,2,FALSE),"")</f>
        <v/>
      </c>
      <c r="I1274" s="134" t="str">
        <f>IFERROR(VLOOKUP(Tabla1[[#This Row],[Código_Actividad]],[1]!Tabla2[[Código]:[Total de Acciones ]],15,FALSE),"")</f>
        <v/>
      </c>
      <c r="J1274" s="131"/>
      <c r="K1274" s="131" t="str">
        <f>IFERROR(VLOOKUP($J1274,[5]LSIns!$B$5:$C$45,2,FALSE),"")</f>
        <v/>
      </c>
      <c r="L1274" s="133"/>
      <c r="M1274" s="131" t="str">
        <f>IFERROR(VLOOKUP($L1274,[6]Insumos!$C$2:$F$517,2,FALSE),"")</f>
        <v/>
      </c>
      <c r="N1274" s="142"/>
      <c r="O1274" s="139" t="str">
        <f>IFERROR(VLOOKUP($L1274,[6]Insumos!$C$2:$F$517,3,FALSE),"")</f>
        <v/>
      </c>
      <c r="P1274" s="138" t="e">
        <f>+Tabla1[[#This Row],[Precio Unitario]]*Tabla1[[#This Row],[Cantidad de Insumos]]</f>
        <v>#VALUE!</v>
      </c>
      <c r="Q1274" s="140" t="str">
        <f>IFERROR(VLOOKUP($L1274,[6]Insumos!$C$2:$F$517,4,FALSE),"")</f>
        <v/>
      </c>
      <c r="R1274" s="131"/>
    </row>
    <row r="1275" spans="2:18" x14ac:dyDescent="0.25">
      <c r="B1275" s="131" t="str">
        <f>IF(Tabla1[[#This Row],[Código_Actividad]]="","",CONCATENATE(Tabla1[[#This Row],[POA]],".",Tabla1[[#This Row],[SRS]],".",Tabla1[[#This Row],[AREA]],".",Tabla1[[#This Row],[TIPO]]))</f>
        <v/>
      </c>
      <c r="C1275" s="131" t="str">
        <f>IF(Tabla1[[#This Row],[Código_Actividad]]="","",'[1]Formulario PPGR1'!#REF!)</f>
        <v/>
      </c>
      <c r="D1275" s="131" t="str">
        <f>IF(Tabla1[[#This Row],[Código_Actividad]]="","",'[1]Formulario PPGR1'!#REF!)</f>
        <v/>
      </c>
      <c r="E1275" s="131" t="str">
        <f>IF(Tabla1[[#This Row],[Código_Actividad]]="","",'[1]Formulario PPGR1'!#REF!)</f>
        <v/>
      </c>
      <c r="F1275" s="131" t="str">
        <f>IF(Tabla1[[#This Row],[Código_Actividad]]="","",'[1]Formulario PPGR1'!#REF!)</f>
        <v/>
      </c>
      <c r="G1275" s="141"/>
      <c r="H1275" s="133" t="str">
        <f>IFERROR(VLOOKUP(Tabla1[[#This Row],[Código_Actividad]],'[1]Formulario PPGR2'!$H$8:$I$1048576,2,FALSE),"")</f>
        <v/>
      </c>
      <c r="I1275" s="134" t="str">
        <f>IFERROR(VLOOKUP(Tabla1[[#This Row],[Código_Actividad]],[1]!Tabla2[[Código]:[Total de Acciones ]],15,FALSE),"")</f>
        <v/>
      </c>
      <c r="J1275" s="131"/>
      <c r="K1275" s="131" t="str">
        <f>IFERROR(VLOOKUP($J1275,[5]LSIns!$B$5:$C$45,2,FALSE),"")</f>
        <v/>
      </c>
      <c r="L1275" s="133"/>
      <c r="M1275" s="131" t="str">
        <f>IFERROR(VLOOKUP($L1275,[6]Insumos!$C$2:$F$517,2,FALSE),"")</f>
        <v/>
      </c>
      <c r="N1275" s="142"/>
      <c r="O1275" s="139" t="str">
        <f>IFERROR(VLOOKUP($L1275,[6]Insumos!$C$2:$F$517,3,FALSE),"")</f>
        <v/>
      </c>
      <c r="P1275" s="138" t="e">
        <f>+Tabla1[[#This Row],[Precio Unitario]]*Tabla1[[#This Row],[Cantidad de Insumos]]</f>
        <v>#VALUE!</v>
      </c>
      <c r="Q1275" s="140" t="str">
        <f>IFERROR(VLOOKUP($L1275,[6]Insumos!$C$2:$F$517,4,FALSE),"")</f>
        <v/>
      </c>
      <c r="R1275" s="131"/>
    </row>
    <row r="1276" spans="2:18" x14ac:dyDescent="0.25">
      <c r="B1276" s="131" t="str">
        <f>IF(Tabla1[[#This Row],[Código_Actividad]]="","",CONCATENATE(Tabla1[[#This Row],[POA]],".",Tabla1[[#This Row],[SRS]],".",Tabla1[[#This Row],[AREA]],".",Tabla1[[#This Row],[TIPO]]))</f>
        <v/>
      </c>
      <c r="C1276" s="131" t="str">
        <f>IF(Tabla1[[#This Row],[Código_Actividad]]="","",'[1]Formulario PPGR1'!#REF!)</f>
        <v/>
      </c>
      <c r="D1276" s="131" t="str">
        <f>IF(Tabla1[[#This Row],[Código_Actividad]]="","",'[1]Formulario PPGR1'!#REF!)</f>
        <v/>
      </c>
      <c r="E1276" s="131" t="str">
        <f>IF(Tabla1[[#This Row],[Código_Actividad]]="","",'[1]Formulario PPGR1'!#REF!)</f>
        <v/>
      </c>
      <c r="F1276" s="131" t="str">
        <f>IF(Tabla1[[#This Row],[Código_Actividad]]="","",'[1]Formulario PPGR1'!#REF!)</f>
        <v/>
      </c>
      <c r="G1276" s="141"/>
      <c r="H1276" s="133" t="str">
        <f>IFERROR(VLOOKUP(Tabla1[[#This Row],[Código_Actividad]],'[1]Formulario PPGR2'!$H$8:$I$1048576,2,FALSE),"")</f>
        <v/>
      </c>
      <c r="I1276" s="134" t="str">
        <f>IFERROR(VLOOKUP(Tabla1[[#This Row],[Código_Actividad]],[1]!Tabla2[[Código]:[Total de Acciones ]],15,FALSE),"")</f>
        <v/>
      </c>
      <c r="J1276" s="131"/>
      <c r="K1276" s="131" t="str">
        <f>IFERROR(VLOOKUP($J1276,[5]LSIns!$B$5:$C$45,2,FALSE),"")</f>
        <v/>
      </c>
      <c r="L1276" s="133"/>
      <c r="M1276" s="131" t="str">
        <f>IFERROR(VLOOKUP($L1276,[6]Insumos!$C$2:$F$517,2,FALSE),"")</f>
        <v/>
      </c>
      <c r="N1276" s="142"/>
      <c r="O1276" s="139" t="str">
        <f>IFERROR(VLOOKUP($L1276,[6]Insumos!$C$2:$F$517,3,FALSE),"")</f>
        <v/>
      </c>
      <c r="P1276" s="138" t="e">
        <f>+Tabla1[[#This Row],[Precio Unitario]]*Tabla1[[#This Row],[Cantidad de Insumos]]</f>
        <v>#VALUE!</v>
      </c>
      <c r="Q1276" s="140" t="str">
        <f>IFERROR(VLOOKUP($L1276,[6]Insumos!$C$2:$F$517,4,FALSE),"")</f>
        <v/>
      </c>
      <c r="R1276" s="131"/>
    </row>
    <row r="1277" spans="2:18" x14ac:dyDescent="0.25">
      <c r="B1277" s="131" t="str">
        <f>IF(Tabla1[[#This Row],[Código_Actividad]]="","",CONCATENATE(Tabla1[[#This Row],[POA]],".",Tabla1[[#This Row],[SRS]],".",Tabla1[[#This Row],[AREA]],".",Tabla1[[#This Row],[TIPO]]))</f>
        <v/>
      </c>
      <c r="C1277" s="131" t="str">
        <f>IF(Tabla1[[#This Row],[Código_Actividad]]="","",'[1]Formulario PPGR1'!#REF!)</f>
        <v/>
      </c>
      <c r="D1277" s="131" t="str">
        <f>IF(Tabla1[[#This Row],[Código_Actividad]]="","",'[1]Formulario PPGR1'!#REF!)</f>
        <v/>
      </c>
      <c r="E1277" s="131" t="str">
        <f>IF(Tabla1[[#This Row],[Código_Actividad]]="","",'[1]Formulario PPGR1'!#REF!)</f>
        <v/>
      </c>
      <c r="F1277" s="131" t="str">
        <f>IF(Tabla1[[#This Row],[Código_Actividad]]="","",'[1]Formulario PPGR1'!#REF!)</f>
        <v/>
      </c>
      <c r="G1277" s="141"/>
      <c r="H1277" s="133" t="str">
        <f>IFERROR(VLOOKUP(Tabla1[[#This Row],[Código_Actividad]],'[1]Formulario PPGR2'!$H$8:$I$1048576,2,FALSE),"")</f>
        <v/>
      </c>
      <c r="I1277" s="134" t="str">
        <f>IFERROR(VLOOKUP(Tabla1[[#This Row],[Código_Actividad]],[1]!Tabla2[[Código]:[Total de Acciones ]],15,FALSE),"")</f>
        <v/>
      </c>
      <c r="J1277" s="131"/>
      <c r="K1277" s="131" t="str">
        <f>IFERROR(VLOOKUP($J1277,[5]LSIns!$B$5:$C$45,2,FALSE),"")</f>
        <v/>
      </c>
      <c r="L1277" s="133"/>
      <c r="M1277" s="131" t="str">
        <f>IFERROR(VLOOKUP($L1277,[6]Insumos!$C$2:$F$517,2,FALSE),"")</f>
        <v/>
      </c>
      <c r="N1277" s="142"/>
      <c r="O1277" s="139" t="str">
        <f>IFERROR(VLOOKUP($L1277,[6]Insumos!$C$2:$F$517,3,FALSE),"")</f>
        <v/>
      </c>
      <c r="P1277" s="138" t="e">
        <f>+Tabla1[[#This Row],[Precio Unitario]]*Tabla1[[#This Row],[Cantidad de Insumos]]</f>
        <v>#VALUE!</v>
      </c>
      <c r="Q1277" s="140" t="str">
        <f>IFERROR(VLOOKUP($L1277,[6]Insumos!$C$2:$F$517,4,FALSE),"")</f>
        <v/>
      </c>
      <c r="R1277" s="131"/>
    </row>
    <row r="1278" spans="2:18" x14ac:dyDescent="0.25">
      <c r="B1278" s="131" t="str">
        <f>IF(Tabla1[[#This Row],[Código_Actividad]]="","",CONCATENATE(Tabla1[[#This Row],[POA]],".",Tabla1[[#This Row],[SRS]],".",Tabla1[[#This Row],[AREA]],".",Tabla1[[#This Row],[TIPO]]))</f>
        <v/>
      </c>
      <c r="C1278" s="131" t="str">
        <f>IF(Tabla1[[#This Row],[Código_Actividad]]="","",'[1]Formulario PPGR1'!#REF!)</f>
        <v/>
      </c>
      <c r="D1278" s="131" t="str">
        <f>IF(Tabla1[[#This Row],[Código_Actividad]]="","",'[1]Formulario PPGR1'!#REF!)</f>
        <v/>
      </c>
      <c r="E1278" s="131" t="str">
        <f>IF(Tabla1[[#This Row],[Código_Actividad]]="","",'[1]Formulario PPGR1'!#REF!)</f>
        <v/>
      </c>
      <c r="F1278" s="131" t="str">
        <f>IF(Tabla1[[#This Row],[Código_Actividad]]="","",'[1]Formulario PPGR1'!#REF!)</f>
        <v/>
      </c>
      <c r="G1278" s="141"/>
      <c r="H1278" s="133" t="str">
        <f>IFERROR(VLOOKUP(Tabla1[[#This Row],[Código_Actividad]],'[1]Formulario PPGR2'!$H$8:$I$1048576,2,FALSE),"")</f>
        <v/>
      </c>
      <c r="I1278" s="134" t="str">
        <f>IFERROR(VLOOKUP(Tabla1[[#This Row],[Código_Actividad]],[1]!Tabla2[[Código]:[Total de Acciones ]],15,FALSE),"")</f>
        <v/>
      </c>
      <c r="J1278" s="131"/>
      <c r="K1278" s="131" t="str">
        <f>IFERROR(VLOOKUP($J1278,[5]LSIns!$B$5:$C$45,2,FALSE),"")</f>
        <v/>
      </c>
      <c r="L1278" s="133"/>
      <c r="M1278" s="131" t="str">
        <f>IFERROR(VLOOKUP($L1278,[6]Insumos!$C$2:$F$517,2,FALSE),"")</f>
        <v/>
      </c>
      <c r="N1278" s="142"/>
      <c r="O1278" s="139" t="str">
        <f>IFERROR(VLOOKUP($L1278,[6]Insumos!$C$2:$F$517,3,FALSE),"")</f>
        <v/>
      </c>
      <c r="P1278" s="138" t="e">
        <f>+Tabla1[[#This Row],[Precio Unitario]]*Tabla1[[#This Row],[Cantidad de Insumos]]</f>
        <v>#VALUE!</v>
      </c>
      <c r="Q1278" s="140" t="str">
        <f>IFERROR(VLOOKUP($L1278,[6]Insumos!$C$2:$F$517,4,FALSE),"")</f>
        <v/>
      </c>
      <c r="R1278" s="131"/>
    </row>
    <row r="1279" spans="2:18" x14ac:dyDescent="0.25">
      <c r="B1279" s="131" t="str">
        <f>IF(Tabla1[[#This Row],[Código_Actividad]]="","",CONCATENATE(Tabla1[[#This Row],[POA]],".",Tabla1[[#This Row],[SRS]],".",Tabla1[[#This Row],[AREA]],".",Tabla1[[#This Row],[TIPO]]))</f>
        <v/>
      </c>
      <c r="C1279" s="131" t="str">
        <f>IF(Tabla1[[#This Row],[Código_Actividad]]="","",'[1]Formulario PPGR1'!#REF!)</f>
        <v/>
      </c>
      <c r="D1279" s="131" t="str">
        <f>IF(Tabla1[[#This Row],[Código_Actividad]]="","",'[1]Formulario PPGR1'!#REF!)</f>
        <v/>
      </c>
      <c r="E1279" s="131" t="str">
        <f>IF(Tabla1[[#This Row],[Código_Actividad]]="","",'[1]Formulario PPGR1'!#REF!)</f>
        <v/>
      </c>
      <c r="F1279" s="131" t="str">
        <f>IF(Tabla1[[#This Row],[Código_Actividad]]="","",'[1]Formulario PPGR1'!#REF!)</f>
        <v/>
      </c>
      <c r="G1279" s="141"/>
      <c r="H1279" s="133" t="str">
        <f>IFERROR(VLOOKUP(Tabla1[[#This Row],[Código_Actividad]],'[1]Formulario PPGR2'!$H$8:$I$1048576,2,FALSE),"")</f>
        <v/>
      </c>
      <c r="I1279" s="134" t="str">
        <f>IFERROR(VLOOKUP(Tabla1[[#This Row],[Código_Actividad]],[1]!Tabla2[[Código]:[Total de Acciones ]],15,FALSE),"")</f>
        <v/>
      </c>
      <c r="J1279" s="131"/>
      <c r="K1279" s="131" t="str">
        <f>IFERROR(VLOOKUP($J1279,[5]LSIns!$B$5:$C$45,2,FALSE),"")</f>
        <v/>
      </c>
      <c r="L1279" s="133"/>
      <c r="M1279" s="131" t="str">
        <f>IFERROR(VLOOKUP($L1279,[6]Insumos!$C$2:$F$517,2,FALSE),"")</f>
        <v/>
      </c>
      <c r="N1279" s="142"/>
      <c r="O1279" s="139" t="str">
        <f>IFERROR(VLOOKUP($L1279,[6]Insumos!$C$2:$F$517,3,FALSE),"")</f>
        <v/>
      </c>
      <c r="P1279" s="138" t="e">
        <f>+Tabla1[[#This Row],[Precio Unitario]]*Tabla1[[#This Row],[Cantidad de Insumos]]</f>
        <v>#VALUE!</v>
      </c>
      <c r="Q1279" s="140" t="str">
        <f>IFERROR(VLOOKUP($L1279,[6]Insumos!$C$2:$F$517,4,FALSE),"")</f>
        <v/>
      </c>
      <c r="R1279" s="131"/>
    </row>
    <row r="1280" spans="2:18" x14ac:dyDescent="0.25">
      <c r="B1280" s="131" t="str">
        <f>IF(Tabla1[[#This Row],[Código_Actividad]]="","",CONCATENATE(Tabla1[[#This Row],[POA]],".",Tabla1[[#This Row],[SRS]],".",Tabla1[[#This Row],[AREA]],".",Tabla1[[#This Row],[TIPO]]))</f>
        <v/>
      </c>
      <c r="C1280" s="131" t="str">
        <f>IF(Tabla1[[#This Row],[Código_Actividad]]="","",'[1]Formulario PPGR1'!#REF!)</f>
        <v/>
      </c>
      <c r="D1280" s="131" t="str">
        <f>IF(Tabla1[[#This Row],[Código_Actividad]]="","",'[1]Formulario PPGR1'!#REF!)</f>
        <v/>
      </c>
      <c r="E1280" s="131" t="str">
        <f>IF(Tabla1[[#This Row],[Código_Actividad]]="","",'[1]Formulario PPGR1'!#REF!)</f>
        <v/>
      </c>
      <c r="F1280" s="131" t="str">
        <f>IF(Tabla1[[#This Row],[Código_Actividad]]="","",'[1]Formulario PPGR1'!#REF!)</f>
        <v/>
      </c>
      <c r="G1280" s="141"/>
      <c r="H1280" s="133" t="str">
        <f>IFERROR(VLOOKUP(Tabla1[[#This Row],[Código_Actividad]],'[1]Formulario PPGR2'!$H$8:$I$1048576,2,FALSE),"")</f>
        <v/>
      </c>
      <c r="I1280" s="134" t="str">
        <f>IFERROR(VLOOKUP(Tabla1[[#This Row],[Código_Actividad]],[1]!Tabla2[[Código]:[Total de Acciones ]],15,FALSE),"")</f>
        <v/>
      </c>
      <c r="J1280" s="131"/>
      <c r="K1280" s="131" t="str">
        <f>IFERROR(VLOOKUP($J1280,[5]LSIns!$B$5:$C$45,2,FALSE),"")</f>
        <v/>
      </c>
      <c r="L1280" s="133"/>
      <c r="M1280" s="131" t="str">
        <f>IFERROR(VLOOKUP($L1280,[6]Insumos!$C$2:$F$517,2,FALSE),"")</f>
        <v/>
      </c>
      <c r="N1280" s="142"/>
      <c r="O1280" s="139" t="str">
        <f>IFERROR(VLOOKUP($L1280,[6]Insumos!$C$2:$F$517,3,FALSE),"")</f>
        <v/>
      </c>
      <c r="P1280" s="138" t="e">
        <f>+Tabla1[[#This Row],[Precio Unitario]]*Tabla1[[#This Row],[Cantidad de Insumos]]</f>
        <v>#VALUE!</v>
      </c>
      <c r="Q1280" s="140" t="str">
        <f>IFERROR(VLOOKUP($L1280,[6]Insumos!$C$2:$F$517,4,FALSE),"")</f>
        <v/>
      </c>
      <c r="R1280" s="131"/>
    </row>
    <row r="1281" spans="2:18" x14ac:dyDescent="0.25">
      <c r="B1281" s="131" t="str">
        <f>IF(Tabla1[[#This Row],[Código_Actividad]]="","",CONCATENATE(Tabla1[[#This Row],[POA]],".",Tabla1[[#This Row],[SRS]],".",Tabla1[[#This Row],[AREA]],".",Tabla1[[#This Row],[TIPO]]))</f>
        <v/>
      </c>
      <c r="C1281" s="131" t="str">
        <f>IF(Tabla1[[#This Row],[Código_Actividad]]="","",'[1]Formulario PPGR1'!#REF!)</f>
        <v/>
      </c>
      <c r="D1281" s="131" t="str">
        <f>IF(Tabla1[[#This Row],[Código_Actividad]]="","",'[1]Formulario PPGR1'!#REF!)</f>
        <v/>
      </c>
      <c r="E1281" s="131" t="str">
        <f>IF(Tabla1[[#This Row],[Código_Actividad]]="","",'[1]Formulario PPGR1'!#REF!)</f>
        <v/>
      </c>
      <c r="F1281" s="131" t="str">
        <f>IF(Tabla1[[#This Row],[Código_Actividad]]="","",'[1]Formulario PPGR1'!#REF!)</f>
        <v/>
      </c>
      <c r="G1281" s="141"/>
      <c r="H1281" s="133" t="str">
        <f>IFERROR(VLOOKUP(Tabla1[[#This Row],[Código_Actividad]],'[1]Formulario PPGR2'!$H$8:$I$1048576,2,FALSE),"")</f>
        <v/>
      </c>
      <c r="I1281" s="134" t="str">
        <f>IFERROR(VLOOKUP(Tabla1[[#This Row],[Código_Actividad]],[1]!Tabla2[[Código]:[Total de Acciones ]],15,FALSE),"")</f>
        <v/>
      </c>
      <c r="J1281" s="131"/>
      <c r="K1281" s="131" t="str">
        <f>IFERROR(VLOOKUP($J1281,[5]LSIns!$B$5:$C$45,2,FALSE),"")</f>
        <v/>
      </c>
      <c r="L1281" s="133"/>
      <c r="M1281" s="131" t="str">
        <f>IFERROR(VLOOKUP($L1281,[6]Insumos!$C$2:$F$517,2,FALSE),"")</f>
        <v/>
      </c>
      <c r="N1281" s="142"/>
      <c r="O1281" s="139" t="str">
        <f>IFERROR(VLOOKUP($L1281,[6]Insumos!$C$2:$F$517,3,FALSE),"")</f>
        <v/>
      </c>
      <c r="P1281" s="138" t="e">
        <f>+Tabla1[[#This Row],[Precio Unitario]]*Tabla1[[#This Row],[Cantidad de Insumos]]</f>
        <v>#VALUE!</v>
      </c>
      <c r="Q1281" s="140" t="str">
        <f>IFERROR(VLOOKUP($L1281,[6]Insumos!$C$2:$F$517,4,FALSE),"")</f>
        <v/>
      </c>
      <c r="R1281" s="131"/>
    </row>
    <row r="1282" spans="2:18" x14ac:dyDescent="0.25">
      <c r="B1282" s="131" t="str">
        <f>IF(Tabla1[[#This Row],[Código_Actividad]]="","",CONCATENATE(Tabla1[[#This Row],[POA]],".",Tabla1[[#This Row],[SRS]],".",Tabla1[[#This Row],[AREA]],".",Tabla1[[#This Row],[TIPO]]))</f>
        <v/>
      </c>
      <c r="C1282" s="131" t="str">
        <f>IF(Tabla1[[#This Row],[Código_Actividad]]="","",'[1]Formulario PPGR1'!#REF!)</f>
        <v/>
      </c>
      <c r="D1282" s="131" t="str">
        <f>IF(Tabla1[[#This Row],[Código_Actividad]]="","",'[1]Formulario PPGR1'!#REF!)</f>
        <v/>
      </c>
      <c r="E1282" s="131" t="str">
        <f>IF(Tabla1[[#This Row],[Código_Actividad]]="","",'[1]Formulario PPGR1'!#REF!)</f>
        <v/>
      </c>
      <c r="F1282" s="131" t="str">
        <f>IF(Tabla1[[#This Row],[Código_Actividad]]="","",'[1]Formulario PPGR1'!#REF!)</f>
        <v/>
      </c>
      <c r="G1282" s="141"/>
      <c r="H1282" s="133" t="str">
        <f>IFERROR(VLOOKUP(Tabla1[[#This Row],[Código_Actividad]],'[1]Formulario PPGR2'!$H$8:$I$1048576,2,FALSE),"")</f>
        <v/>
      </c>
      <c r="I1282" s="134" t="str">
        <f>IFERROR(VLOOKUP(Tabla1[[#This Row],[Código_Actividad]],[1]!Tabla2[[Código]:[Total de Acciones ]],15,FALSE),"")</f>
        <v/>
      </c>
      <c r="J1282" s="131"/>
      <c r="K1282" s="131" t="str">
        <f>IFERROR(VLOOKUP($J1282,[5]LSIns!$B$5:$C$45,2,FALSE),"")</f>
        <v/>
      </c>
      <c r="L1282" s="133"/>
      <c r="M1282" s="131" t="str">
        <f>IFERROR(VLOOKUP($L1282,[6]Insumos!$C$2:$F$517,2,FALSE),"")</f>
        <v/>
      </c>
      <c r="N1282" s="142"/>
      <c r="O1282" s="139" t="str">
        <f>IFERROR(VLOOKUP($L1282,[6]Insumos!$C$2:$F$517,3,FALSE),"")</f>
        <v/>
      </c>
      <c r="P1282" s="138" t="e">
        <f>+Tabla1[[#This Row],[Precio Unitario]]*Tabla1[[#This Row],[Cantidad de Insumos]]</f>
        <v>#VALUE!</v>
      </c>
      <c r="Q1282" s="140" t="str">
        <f>IFERROR(VLOOKUP($L1282,[6]Insumos!$C$2:$F$517,4,FALSE),"")</f>
        <v/>
      </c>
      <c r="R1282" s="131"/>
    </row>
    <row r="1283" spans="2:18" x14ac:dyDescent="0.25">
      <c r="B1283" s="131" t="str">
        <f>IF(Tabla1[[#This Row],[Código_Actividad]]="","",CONCATENATE(Tabla1[[#This Row],[POA]],".",Tabla1[[#This Row],[SRS]],".",Tabla1[[#This Row],[AREA]],".",Tabla1[[#This Row],[TIPO]]))</f>
        <v/>
      </c>
      <c r="C1283" s="131" t="str">
        <f>IF(Tabla1[[#This Row],[Código_Actividad]]="","",'[1]Formulario PPGR1'!#REF!)</f>
        <v/>
      </c>
      <c r="D1283" s="131" t="str">
        <f>IF(Tabla1[[#This Row],[Código_Actividad]]="","",'[1]Formulario PPGR1'!#REF!)</f>
        <v/>
      </c>
      <c r="E1283" s="131" t="str">
        <f>IF(Tabla1[[#This Row],[Código_Actividad]]="","",'[1]Formulario PPGR1'!#REF!)</f>
        <v/>
      </c>
      <c r="F1283" s="131" t="str">
        <f>IF(Tabla1[[#This Row],[Código_Actividad]]="","",'[1]Formulario PPGR1'!#REF!)</f>
        <v/>
      </c>
      <c r="G1283" s="141"/>
      <c r="H1283" s="133" t="str">
        <f>IFERROR(VLOOKUP(Tabla1[[#This Row],[Código_Actividad]],'[1]Formulario PPGR2'!$H$8:$I$1048576,2,FALSE),"")</f>
        <v/>
      </c>
      <c r="I1283" s="134" t="str">
        <f>IFERROR(VLOOKUP(Tabla1[[#This Row],[Código_Actividad]],[1]!Tabla2[[Código]:[Total de Acciones ]],15,FALSE),"")</f>
        <v/>
      </c>
      <c r="J1283" s="131"/>
      <c r="K1283" s="131" t="str">
        <f>IFERROR(VLOOKUP($J1283,[5]LSIns!$B$5:$C$45,2,FALSE),"")</f>
        <v/>
      </c>
      <c r="L1283" s="133"/>
      <c r="M1283" s="131" t="str">
        <f>IFERROR(VLOOKUP($L1283,[6]Insumos!$C$2:$F$517,2,FALSE),"")</f>
        <v/>
      </c>
      <c r="N1283" s="142"/>
      <c r="O1283" s="139" t="str">
        <f>IFERROR(VLOOKUP($L1283,[6]Insumos!$C$2:$F$517,3,FALSE),"")</f>
        <v/>
      </c>
      <c r="P1283" s="138" t="e">
        <f>+Tabla1[[#This Row],[Precio Unitario]]*Tabla1[[#This Row],[Cantidad de Insumos]]</f>
        <v>#VALUE!</v>
      </c>
      <c r="Q1283" s="140" t="str">
        <f>IFERROR(VLOOKUP($L1283,[6]Insumos!$C$2:$F$517,4,FALSE),"")</f>
        <v/>
      </c>
      <c r="R1283" s="131"/>
    </row>
    <row r="1284" spans="2:18" x14ac:dyDescent="0.25">
      <c r="B1284" s="131" t="str">
        <f>IF(Tabla1[[#This Row],[Código_Actividad]]="","",CONCATENATE(Tabla1[[#This Row],[POA]],".",Tabla1[[#This Row],[SRS]],".",Tabla1[[#This Row],[AREA]],".",Tabla1[[#This Row],[TIPO]]))</f>
        <v/>
      </c>
      <c r="C1284" s="131" t="str">
        <f>IF(Tabla1[[#This Row],[Código_Actividad]]="","",'[1]Formulario PPGR1'!#REF!)</f>
        <v/>
      </c>
      <c r="D1284" s="131" t="str">
        <f>IF(Tabla1[[#This Row],[Código_Actividad]]="","",'[1]Formulario PPGR1'!#REF!)</f>
        <v/>
      </c>
      <c r="E1284" s="131" t="str">
        <f>IF(Tabla1[[#This Row],[Código_Actividad]]="","",'[1]Formulario PPGR1'!#REF!)</f>
        <v/>
      </c>
      <c r="F1284" s="131" t="str">
        <f>IF(Tabla1[[#This Row],[Código_Actividad]]="","",'[1]Formulario PPGR1'!#REF!)</f>
        <v/>
      </c>
      <c r="G1284" s="141"/>
      <c r="H1284" s="133" t="str">
        <f>IFERROR(VLOOKUP(Tabla1[[#This Row],[Código_Actividad]],'[1]Formulario PPGR2'!$H$8:$I$1048576,2,FALSE),"")</f>
        <v/>
      </c>
      <c r="I1284" s="134" t="str">
        <f>IFERROR(VLOOKUP(Tabla1[[#This Row],[Código_Actividad]],[1]!Tabla2[[Código]:[Total de Acciones ]],15,FALSE),"")</f>
        <v/>
      </c>
      <c r="J1284" s="131"/>
      <c r="K1284" s="131" t="str">
        <f>IFERROR(VLOOKUP($J1284,[5]LSIns!$B$5:$C$45,2,FALSE),"")</f>
        <v/>
      </c>
      <c r="L1284" s="133"/>
      <c r="M1284" s="131" t="str">
        <f>IFERROR(VLOOKUP($L1284,[6]Insumos!$C$2:$F$517,2,FALSE),"")</f>
        <v/>
      </c>
      <c r="N1284" s="142"/>
      <c r="O1284" s="139" t="str">
        <f>IFERROR(VLOOKUP($L1284,[6]Insumos!$C$2:$F$517,3,FALSE),"")</f>
        <v/>
      </c>
      <c r="P1284" s="138" t="e">
        <f>+Tabla1[[#This Row],[Precio Unitario]]*Tabla1[[#This Row],[Cantidad de Insumos]]</f>
        <v>#VALUE!</v>
      </c>
      <c r="Q1284" s="140" t="str">
        <f>IFERROR(VLOOKUP($L1284,[6]Insumos!$C$2:$F$517,4,FALSE),"")</f>
        <v/>
      </c>
      <c r="R1284" s="131"/>
    </row>
    <row r="1285" spans="2:18" x14ac:dyDescent="0.25">
      <c r="B1285" s="131" t="str">
        <f>IF(Tabla1[[#This Row],[Código_Actividad]]="","",CONCATENATE(Tabla1[[#This Row],[POA]],".",Tabla1[[#This Row],[SRS]],".",Tabla1[[#This Row],[AREA]],".",Tabla1[[#This Row],[TIPO]]))</f>
        <v/>
      </c>
      <c r="C1285" s="131" t="str">
        <f>IF(Tabla1[[#This Row],[Código_Actividad]]="","",'[1]Formulario PPGR1'!#REF!)</f>
        <v/>
      </c>
      <c r="D1285" s="131" t="str">
        <f>IF(Tabla1[[#This Row],[Código_Actividad]]="","",'[1]Formulario PPGR1'!#REF!)</f>
        <v/>
      </c>
      <c r="E1285" s="131" t="str">
        <f>IF(Tabla1[[#This Row],[Código_Actividad]]="","",'[1]Formulario PPGR1'!#REF!)</f>
        <v/>
      </c>
      <c r="F1285" s="131" t="str">
        <f>IF(Tabla1[[#This Row],[Código_Actividad]]="","",'[1]Formulario PPGR1'!#REF!)</f>
        <v/>
      </c>
      <c r="G1285" s="141"/>
      <c r="H1285" s="133" t="str">
        <f>IFERROR(VLOOKUP(Tabla1[[#This Row],[Código_Actividad]],'[1]Formulario PPGR2'!$H$8:$I$1048576,2,FALSE),"")</f>
        <v/>
      </c>
      <c r="I1285" s="134" t="str">
        <f>IFERROR(VLOOKUP(Tabla1[[#This Row],[Código_Actividad]],[1]!Tabla2[[Código]:[Total de Acciones ]],15,FALSE),"")</f>
        <v/>
      </c>
      <c r="J1285" s="131"/>
      <c r="K1285" s="131" t="str">
        <f>IFERROR(VLOOKUP($J1285,[5]LSIns!$B$5:$C$45,2,FALSE),"")</f>
        <v/>
      </c>
      <c r="L1285" s="133"/>
      <c r="M1285" s="131" t="str">
        <f>IFERROR(VLOOKUP($L1285,[6]Insumos!$C$2:$F$517,2,FALSE),"")</f>
        <v/>
      </c>
      <c r="N1285" s="142"/>
      <c r="O1285" s="139" t="str">
        <f>IFERROR(VLOOKUP($L1285,[6]Insumos!$C$2:$F$517,3,FALSE),"")</f>
        <v/>
      </c>
      <c r="P1285" s="138" t="e">
        <f>+Tabla1[[#This Row],[Precio Unitario]]*Tabla1[[#This Row],[Cantidad de Insumos]]</f>
        <v>#VALUE!</v>
      </c>
      <c r="Q1285" s="140" t="str">
        <f>IFERROR(VLOOKUP($L1285,[6]Insumos!$C$2:$F$517,4,FALSE),"")</f>
        <v/>
      </c>
      <c r="R1285" s="131"/>
    </row>
    <row r="1286" spans="2:18" x14ac:dyDescent="0.25">
      <c r="B1286" s="131" t="str">
        <f>IF(Tabla1[[#This Row],[Código_Actividad]]="","",CONCATENATE(Tabla1[[#This Row],[POA]],".",Tabla1[[#This Row],[SRS]],".",Tabla1[[#This Row],[AREA]],".",Tabla1[[#This Row],[TIPO]]))</f>
        <v/>
      </c>
      <c r="C1286" s="131" t="str">
        <f>IF(Tabla1[[#This Row],[Código_Actividad]]="","",'[1]Formulario PPGR1'!#REF!)</f>
        <v/>
      </c>
      <c r="D1286" s="131" t="str">
        <f>IF(Tabla1[[#This Row],[Código_Actividad]]="","",'[1]Formulario PPGR1'!#REF!)</f>
        <v/>
      </c>
      <c r="E1286" s="131" t="str">
        <f>IF(Tabla1[[#This Row],[Código_Actividad]]="","",'[1]Formulario PPGR1'!#REF!)</f>
        <v/>
      </c>
      <c r="F1286" s="131" t="str">
        <f>IF(Tabla1[[#This Row],[Código_Actividad]]="","",'[1]Formulario PPGR1'!#REF!)</f>
        <v/>
      </c>
      <c r="G1286" s="141"/>
      <c r="H1286" s="133" t="str">
        <f>IFERROR(VLOOKUP(Tabla1[[#This Row],[Código_Actividad]],'[1]Formulario PPGR2'!$H$8:$I$1048576,2,FALSE),"")</f>
        <v/>
      </c>
      <c r="I1286" s="134" t="str">
        <f>IFERROR(VLOOKUP(Tabla1[[#This Row],[Código_Actividad]],[1]!Tabla2[[Código]:[Total de Acciones ]],15,FALSE),"")</f>
        <v/>
      </c>
      <c r="J1286" s="131"/>
      <c r="K1286" s="131" t="str">
        <f>IFERROR(VLOOKUP($J1286,[5]LSIns!$B$5:$C$45,2,FALSE),"")</f>
        <v/>
      </c>
      <c r="L1286" s="133"/>
      <c r="M1286" s="131" t="str">
        <f>IFERROR(VLOOKUP($L1286,[6]Insumos!$C$2:$F$517,2,FALSE),"")</f>
        <v/>
      </c>
      <c r="N1286" s="142"/>
      <c r="O1286" s="139" t="str">
        <f>IFERROR(VLOOKUP($L1286,[6]Insumos!$C$2:$F$517,3,FALSE),"")</f>
        <v/>
      </c>
      <c r="P1286" s="138" t="e">
        <f>+Tabla1[[#This Row],[Precio Unitario]]*Tabla1[[#This Row],[Cantidad de Insumos]]</f>
        <v>#VALUE!</v>
      </c>
      <c r="Q1286" s="140" t="str">
        <f>IFERROR(VLOOKUP($L1286,[6]Insumos!$C$2:$F$517,4,FALSE),"")</f>
        <v/>
      </c>
      <c r="R1286" s="131"/>
    </row>
    <row r="1287" spans="2:18" x14ac:dyDescent="0.25">
      <c r="B1287" s="131" t="str">
        <f>IF(Tabla1[[#This Row],[Código_Actividad]]="","",CONCATENATE(Tabla1[[#This Row],[POA]],".",Tabla1[[#This Row],[SRS]],".",Tabla1[[#This Row],[AREA]],".",Tabla1[[#This Row],[TIPO]]))</f>
        <v/>
      </c>
      <c r="C1287" s="131" t="str">
        <f>IF(Tabla1[[#This Row],[Código_Actividad]]="","",'[1]Formulario PPGR1'!#REF!)</f>
        <v/>
      </c>
      <c r="D1287" s="131" t="str">
        <f>IF(Tabla1[[#This Row],[Código_Actividad]]="","",'[1]Formulario PPGR1'!#REF!)</f>
        <v/>
      </c>
      <c r="E1287" s="131" t="str">
        <f>IF(Tabla1[[#This Row],[Código_Actividad]]="","",'[1]Formulario PPGR1'!#REF!)</f>
        <v/>
      </c>
      <c r="F1287" s="131" t="str">
        <f>IF(Tabla1[[#This Row],[Código_Actividad]]="","",'[1]Formulario PPGR1'!#REF!)</f>
        <v/>
      </c>
      <c r="G1287" s="141"/>
      <c r="H1287" s="133" t="str">
        <f>IFERROR(VLOOKUP(Tabla1[[#This Row],[Código_Actividad]],'[1]Formulario PPGR2'!$H$8:$I$1048576,2,FALSE),"")</f>
        <v/>
      </c>
      <c r="I1287" s="134" t="str">
        <f>IFERROR(VLOOKUP(Tabla1[[#This Row],[Código_Actividad]],[1]!Tabla2[[Código]:[Total de Acciones ]],15,FALSE),"")</f>
        <v/>
      </c>
      <c r="J1287" s="131"/>
      <c r="K1287" s="131" t="str">
        <f>IFERROR(VLOOKUP($J1287,[5]LSIns!$B$5:$C$45,2,FALSE),"")</f>
        <v/>
      </c>
      <c r="L1287" s="133"/>
      <c r="M1287" s="131" t="str">
        <f>IFERROR(VLOOKUP($L1287,[6]Insumos!$C$2:$F$517,2,FALSE),"")</f>
        <v/>
      </c>
      <c r="N1287" s="142"/>
      <c r="O1287" s="139" t="str">
        <f>IFERROR(VLOOKUP($L1287,[6]Insumos!$C$2:$F$517,3,FALSE),"")</f>
        <v/>
      </c>
      <c r="P1287" s="138" t="e">
        <f>+Tabla1[[#This Row],[Precio Unitario]]*Tabla1[[#This Row],[Cantidad de Insumos]]</f>
        <v>#VALUE!</v>
      </c>
      <c r="Q1287" s="140" t="str">
        <f>IFERROR(VLOOKUP($L1287,[6]Insumos!$C$2:$F$517,4,FALSE),"")</f>
        <v/>
      </c>
      <c r="R1287" s="131"/>
    </row>
    <row r="1288" spans="2:18" x14ac:dyDescent="0.25">
      <c r="B1288" s="131" t="str">
        <f>IF(Tabla1[[#This Row],[Código_Actividad]]="","",CONCATENATE(Tabla1[[#This Row],[POA]],".",Tabla1[[#This Row],[SRS]],".",Tabla1[[#This Row],[AREA]],".",Tabla1[[#This Row],[TIPO]]))</f>
        <v/>
      </c>
      <c r="C1288" s="131" t="str">
        <f>IF(Tabla1[[#This Row],[Código_Actividad]]="","",'[1]Formulario PPGR1'!#REF!)</f>
        <v/>
      </c>
      <c r="D1288" s="131" t="str">
        <f>IF(Tabla1[[#This Row],[Código_Actividad]]="","",'[1]Formulario PPGR1'!#REF!)</f>
        <v/>
      </c>
      <c r="E1288" s="131" t="str">
        <f>IF(Tabla1[[#This Row],[Código_Actividad]]="","",'[1]Formulario PPGR1'!#REF!)</f>
        <v/>
      </c>
      <c r="F1288" s="131" t="str">
        <f>IF(Tabla1[[#This Row],[Código_Actividad]]="","",'[1]Formulario PPGR1'!#REF!)</f>
        <v/>
      </c>
      <c r="G1288" s="141"/>
      <c r="H1288" s="133" t="str">
        <f>IFERROR(VLOOKUP(Tabla1[[#This Row],[Código_Actividad]],'[1]Formulario PPGR2'!$H$8:$I$1048576,2,FALSE),"")</f>
        <v/>
      </c>
      <c r="I1288" s="134" t="str">
        <f>IFERROR(VLOOKUP(Tabla1[[#This Row],[Código_Actividad]],[1]!Tabla2[[Código]:[Total de Acciones ]],15,FALSE),"")</f>
        <v/>
      </c>
      <c r="J1288" s="131"/>
      <c r="K1288" s="131" t="str">
        <f>IFERROR(VLOOKUP($J1288,[5]LSIns!$B$5:$C$45,2,FALSE),"")</f>
        <v/>
      </c>
      <c r="L1288" s="133"/>
      <c r="M1288" s="131" t="str">
        <f>IFERROR(VLOOKUP($L1288,[6]Insumos!$C$2:$F$517,2,FALSE),"")</f>
        <v/>
      </c>
      <c r="N1288" s="142"/>
      <c r="O1288" s="139" t="str">
        <f>IFERROR(VLOOKUP($L1288,[6]Insumos!$C$2:$F$517,3,FALSE),"")</f>
        <v/>
      </c>
      <c r="P1288" s="138" t="e">
        <f>+Tabla1[[#This Row],[Precio Unitario]]*Tabla1[[#This Row],[Cantidad de Insumos]]</f>
        <v>#VALUE!</v>
      </c>
      <c r="Q1288" s="140" t="str">
        <f>IFERROR(VLOOKUP($L1288,[6]Insumos!$C$2:$F$517,4,FALSE),"")</f>
        <v/>
      </c>
      <c r="R1288" s="131"/>
    </row>
    <row r="1289" spans="2:18" x14ac:dyDescent="0.25">
      <c r="B1289" s="131" t="str">
        <f>IF(Tabla1[[#This Row],[Código_Actividad]]="","",CONCATENATE(Tabla1[[#This Row],[POA]],".",Tabla1[[#This Row],[SRS]],".",Tabla1[[#This Row],[AREA]],".",Tabla1[[#This Row],[TIPO]]))</f>
        <v/>
      </c>
      <c r="C1289" s="131" t="str">
        <f>IF(Tabla1[[#This Row],[Código_Actividad]]="","",'[1]Formulario PPGR1'!#REF!)</f>
        <v/>
      </c>
      <c r="D1289" s="131" t="str">
        <f>IF(Tabla1[[#This Row],[Código_Actividad]]="","",'[1]Formulario PPGR1'!#REF!)</f>
        <v/>
      </c>
      <c r="E1289" s="131" t="str">
        <f>IF(Tabla1[[#This Row],[Código_Actividad]]="","",'[1]Formulario PPGR1'!#REF!)</f>
        <v/>
      </c>
      <c r="F1289" s="131" t="str">
        <f>IF(Tabla1[[#This Row],[Código_Actividad]]="","",'[1]Formulario PPGR1'!#REF!)</f>
        <v/>
      </c>
      <c r="G1289" s="141"/>
      <c r="H1289" s="133" t="str">
        <f>IFERROR(VLOOKUP(Tabla1[[#This Row],[Código_Actividad]],'[1]Formulario PPGR2'!$H$8:$I$1048576,2,FALSE),"")</f>
        <v/>
      </c>
      <c r="I1289" s="134" t="str">
        <f>IFERROR(VLOOKUP(Tabla1[[#This Row],[Código_Actividad]],[1]!Tabla2[[Código]:[Total de Acciones ]],15,FALSE),"")</f>
        <v/>
      </c>
      <c r="J1289" s="131"/>
      <c r="K1289" s="131" t="str">
        <f>IFERROR(VLOOKUP($J1289,[5]LSIns!$B$5:$C$45,2,FALSE),"")</f>
        <v/>
      </c>
      <c r="L1289" s="133"/>
      <c r="M1289" s="131" t="str">
        <f>IFERROR(VLOOKUP($L1289,[6]Insumos!$C$2:$F$517,2,FALSE),"")</f>
        <v/>
      </c>
      <c r="N1289" s="142"/>
      <c r="O1289" s="139" t="str">
        <f>IFERROR(VLOOKUP($L1289,[6]Insumos!$C$2:$F$517,3,FALSE),"")</f>
        <v/>
      </c>
      <c r="P1289" s="138" t="e">
        <f>+Tabla1[[#This Row],[Precio Unitario]]*Tabla1[[#This Row],[Cantidad de Insumos]]</f>
        <v>#VALUE!</v>
      </c>
      <c r="Q1289" s="140" t="str">
        <f>IFERROR(VLOOKUP($L1289,[6]Insumos!$C$2:$F$517,4,FALSE),"")</f>
        <v/>
      </c>
      <c r="R1289" s="131"/>
    </row>
    <row r="1290" spans="2:18" x14ac:dyDescent="0.25">
      <c r="B1290" s="131" t="str">
        <f>IF(Tabla1[[#This Row],[Código_Actividad]]="","",CONCATENATE(Tabla1[[#This Row],[POA]],".",Tabla1[[#This Row],[SRS]],".",Tabla1[[#This Row],[AREA]],".",Tabla1[[#This Row],[TIPO]]))</f>
        <v/>
      </c>
      <c r="C1290" s="131" t="str">
        <f>IF(Tabla1[[#This Row],[Código_Actividad]]="","",'[1]Formulario PPGR1'!#REF!)</f>
        <v/>
      </c>
      <c r="D1290" s="131" t="str">
        <f>IF(Tabla1[[#This Row],[Código_Actividad]]="","",'[1]Formulario PPGR1'!#REF!)</f>
        <v/>
      </c>
      <c r="E1290" s="131" t="str">
        <f>IF(Tabla1[[#This Row],[Código_Actividad]]="","",'[1]Formulario PPGR1'!#REF!)</f>
        <v/>
      </c>
      <c r="F1290" s="131" t="str">
        <f>IF(Tabla1[[#This Row],[Código_Actividad]]="","",'[1]Formulario PPGR1'!#REF!)</f>
        <v/>
      </c>
      <c r="G1290" s="141"/>
      <c r="H1290" s="133" t="str">
        <f>IFERROR(VLOOKUP(Tabla1[[#This Row],[Código_Actividad]],'[1]Formulario PPGR2'!$H$8:$I$1048576,2,FALSE),"")</f>
        <v/>
      </c>
      <c r="I1290" s="134" t="str">
        <f>IFERROR(VLOOKUP(Tabla1[[#This Row],[Código_Actividad]],[1]!Tabla2[[Código]:[Total de Acciones ]],15,FALSE),"")</f>
        <v/>
      </c>
      <c r="J1290" s="131"/>
      <c r="K1290" s="131" t="str">
        <f>IFERROR(VLOOKUP($J1290,[5]LSIns!$B$5:$C$45,2,FALSE),"")</f>
        <v/>
      </c>
      <c r="L1290" s="133"/>
      <c r="M1290" s="131" t="str">
        <f>IFERROR(VLOOKUP($L1290,[6]Insumos!$C$2:$F$517,2,FALSE),"")</f>
        <v/>
      </c>
      <c r="N1290" s="142"/>
      <c r="O1290" s="139" t="str">
        <f>IFERROR(VLOOKUP($L1290,[6]Insumos!$C$2:$F$517,3,FALSE),"")</f>
        <v/>
      </c>
      <c r="P1290" s="138" t="e">
        <f>+Tabla1[[#This Row],[Precio Unitario]]*Tabla1[[#This Row],[Cantidad de Insumos]]</f>
        <v>#VALUE!</v>
      </c>
      <c r="Q1290" s="140" t="str">
        <f>IFERROR(VLOOKUP($L1290,[6]Insumos!$C$2:$F$517,4,FALSE),"")</f>
        <v/>
      </c>
      <c r="R1290" s="131"/>
    </row>
    <row r="1291" spans="2:18" x14ac:dyDescent="0.25">
      <c r="B1291" s="131" t="str">
        <f>IF(Tabla1[[#This Row],[Código_Actividad]]="","",CONCATENATE(Tabla1[[#This Row],[POA]],".",Tabla1[[#This Row],[SRS]],".",Tabla1[[#This Row],[AREA]],".",Tabla1[[#This Row],[TIPO]]))</f>
        <v/>
      </c>
      <c r="C1291" s="131" t="str">
        <f>IF(Tabla1[[#This Row],[Código_Actividad]]="","",'[1]Formulario PPGR1'!#REF!)</f>
        <v/>
      </c>
      <c r="D1291" s="131" t="str">
        <f>IF(Tabla1[[#This Row],[Código_Actividad]]="","",'[1]Formulario PPGR1'!#REF!)</f>
        <v/>
      </c>
      <c r="E1291" s="131" t="str">
        <f>IF(Tabla1[[#This Row],[Código_Actividad]]="","",'[1]Formulario PPGR1'!#REF!)</f>
        <v/>
      </c>
      <c r="F1291" s="131" t="str">
        <f>IF(Tabla1[[#This Row],[Código_Actividad]]="","",'[1]Formulario PPGR1'!#REF!)</f>
        <v/>
      </c>
      <c r="G1291" s="141"/>
      <c r="H1291" s="133" t="str">
        <f>IFERROR(VLOOKUP(Tabla1[[#This Row],[Código_Actividad]],'[1]Formulario PPGR2'!$H$8:$I$1048576,2,FALSE),"")</f>
        <v/>
      </c>
      <c r="I1291" s="134" t="str">
        <f>IFERROR(VLOOKUP(Tabla1[[#This Row],[Código_Actividad]],[1]!Tabla2[[Código]:[Total de Acciones ]],15,FALSE),"")</f>
        <v/>
      </c>
      <c r="J1291" s="131"/>
      <c r="K1291" s="131" t="str">
        <f>IFERROR(VLOOKUP($J1291,[5]LSIns!$B$5:$C$45,2,FALSE),"")</f>
        <v/>
      </c>
      <c r="L1291" s="133"/>
      <c r="M1291" s="131" t="str">
        <f>IFERROR(VLOOKUP($L1291,[6]Insumos!$C$2:$F$517,2,FALSE),"")</f>
        <v/>
      </c>
      <c r="N1291" s="142"/>
      <c r="O1291" s="139" t="str">
        <f>IFERROR(VLOOKUP($L1291,[6]Insumos!$C$2:$F$517,3,FALSE),"")</f>
        <v/>
      </c>
      <c r="P1291" s="138" t="e">
        <f>+Tabla1[[#This Row],[Precio Unitario]]*Tabla1[[#This Row],[Cantidad de Insumos]]</f>
        <v>#VALUE!</v>
      </c>
      <c r="Q1291" s="140" t="str">
        <f>IFERROR(VLOOKUP($L1291,[6]Insumos!$C$2:$F$517,4,FALSE),"")</f>
        <v/>
      </c>
      <c r="R1291" s="131"/>
    </row>
    <row r="1292" spans="2:18" x14ac:dyDescent="0.25">
      <c r="B1292" s="131" t="str">
        <f>IF(Tabla1[[#This Row],[Código_Actividad]]="","",CONCATENATE(Tabla1[[#This Row],[POA]],".",Tabla1[[#This Row],[SRS]],".",Tabla1[[#This Row],[AREA]],".",Tabla1[[#This Row],[TIPO]]))</f>
        <v/>
      </c>
      <c r="C1292" s="131" t="str">
        <f>IF(Tabla1[[#This Row],[Código_Actividad]]="","",'[1]Formulario PPGR1'!#REF!)</f>
        <v/>
      </c>
      <c r="D1292" s="131" t="str">
        <f>IF(Tabla1[[#This Row],[Código_Actividad]]="","",'[1]Formulario PPGR1'!#REF!)</f>
        <v/>
      </c>
      <c r="E1292" s="131" t="str">
        <f>IF(Tabla1[[#This Row],[Código_Actividad]]="","",'[1]Formulario PPGR1'!#REF!)</f>
        <v/>
      </c>
      <c r="F1292" s="131" t="str">
        <f>IF(Tabla1[[#This Row],[Código_Actividad]]="","",'[1]Formulario PPGR1'!#REF!)</f>
        <v/>
      </c>
      <c r="G1292" s="141"/>
      <c r="H1292" s="133" t="str">
        <f>IFERROR(VLOOKUP(Tabla1[[#This Row],[Código_Actividad]],'[1]Formulario PPGR2'!$H$8:$I$1048576,2,FALSE),"")</f>
        <v/>
      </c>
      <c r="I1292" s="134" t="str">
        <f>IFERROR(VLOOKUP(Tabla1[[#This Row],[Código_Actividad]],[1]!Tabla2[[Código]:[Total de Acciones ]],15,FALSE),"")</f>
        <v/>
      </c>
      <c r="J1292" s="131"/>
      <c r="K1292" s="131" t="str">
        <f>IFERROR(VLOOKUP($J1292,[5]LSIns!$B$5:$C$45,2,FALSE),"")</f>
        <v/>
      </c>
      <c r="L1292" s="133"/>
      <c r="M1292" s="131" t="str">
        <f>IFERROR(VLOOKUP($L1292,[6]Insumos!$C$2:$F$517,2,FALSE),"")</f>
        <v/>
      </c>
      <c r="N1292" s="142"/>
      <c r="O1292" s="139" t="str">
        <f>IFERROR(VLOOKUP($L1292,[6]Insumos!$C$2:$F$517,3,FALSE),"")</f>
        <v/>
      </c>
      <c r="P1292" s="138" t="e">
        <f>+Tabla1[[#This Row],[Precio Unitario]]*Tabla1[[#This Row],[Cantidad de Insumos]]</f>
        <v>#VALUE!</v>
      </c>
      <c r="Q1292" s="140" t="str">
        <f>IFERROR(VLOOKUP($L1292,[6]Insumos!$C$2:$F$517,4,FALSE),"")</f>
        <v/>
      </c>
      <c r="R1292" s="131"/>
    </row>
    <row r="1293" spans="2:18" x14ac:dyDescent="0.25">
      <c r="B1293" s="131" t="str">
        <f>IF(Tabla1[[#This Row],[Código_Actividad]]="","",CONCATENATE(Tabla1[[#This Row],[POA]],".",Tabla1[[#This Row],[SRS]],".",Tabla1[[#This Row],[AREA]],".",Tabla1[[#This Row],[TIPO]]))</f>
        <v/>
      </c>
      <c r="C1293" s="131" t="str">
        <f>IF(Tabla1[[#This Row],[Código_Actividad]]="","",'[1]Formulario PPGR1'!#REF!)</f>
        <v/>
      </c>
      <c r="D1293" s="131" t="str">
        <f>IF(Tabla1[[#This Row],[Código_Actividad]]="","",'[1]Formulario PPGR1'!#REF!)</f>
        <v/>
      </c>
      <c r="E1293" s="131" t="str">
        <f>IF(Tabla1[[#This Row],[Código_Actividad]]="","",'[1]Formulario PPGR1'!#REF!)</f>
        <v/>
      </c>
      <c r="F1293" s="131" t="str">
        <f>IF(Tabla1[[#This Row],[Código_Actividad]]="","",'[1]Formulario PPGR1'!#REF!)</f>
        <v/>
      </c>
      <c r="G1293" s="141"/>
      <c r="H1293" s="133" t="str">
        <f>IFERROR(VLOOKUP(Tabla1[[#This Row],[Código_Actividad]],'[1]Formulario PPGR2'!$H$8:$I$1048576,2,FALSE),"")</f>
        <v/>
      </c>
      <c r="I1293" s="134" t="str">
        <f>IFERROR(VLOOKUP(Tabla1[[#This Row],[Código_Actividad]],[1]!Tabla2[[Código]:[Total de Acciones ]],15,FALSE),"")</f>
        <v/>
      </c>
      <c r="J1293" s="131"/>
      <c r="K1293" s="131" t="str">
        <f>IFERROR(VLOOKUP($J1293,[5]LSIns!$B$5:$C$45,2,FALSE),"")</f>
        <v/>
      </c>
      <c r="L1293" s="133"/>
      <c r="M1293" s="131" t="str">
        <f>IFERROR(VLOOKUP($L1293,[6]Insumos!$C$2:$F$517,2,FALSE),"")</f>
        <v/>
      </c>
      <c r="N1293" s="142"/>
      <c r="O1293" s="139" t="str">
        <f>IFERROR(VLOOKUP($L1293,[6]Insumos!$C$2:$F$517,3,FALSE),"")</f>
        <v/>
      </c>
      <c r="P1293" s="138" t="e">
        <f>+Tabla1[[#This Row],[Precio Unitario]]*Tabla1[[#This Row],[Cantidad de Insumos]]</f>
        <v>#VALUE!</v>
      </c>
      <c r="Q1293" s="140" t="str">
        <f>IFERROR(VLOOKUP($L1293,[6]Insumos!$C$2:$F$517,4,FALSE),"")</f>
        <v/>
      </c>
      <c r="R1293" s="131"/>
    </row>
    <row r="1294" spans="2:18" x14ac:dyDescent="0.25">
      <c r="B1294" s="131" t="str">
        <f>IF(Tabla1[[#This Row],[Código_Actividad]]="","",CONCATENATE(Tabla1[[#This Row],[POA]],".",Tabla1[[#This Row],[SRS]],".",Tabla1[[#This Row],[AREA]],".",Tabla1[[#This Row],[TIPO]]))</f>
        <v/>
      </c>
      <c r="C1294" s="131" t="str">
        <f>IF(Tabla1[[#This Row],[Código_Actividad]]="","",'[1]Formulario PPGR1'!#REF!)</f>
        <v/>
      </c>
      <c r="D1294" s="131" t="str">
        <f>IF(Tabla1[[#This Row],[Código_Actividad]]="","",'[1]Formulario PPGR1'!#REF!)</f>
        <v/>
      </c>
      <c r="E1294" s="131" t="str">
        <f>IF(Tabla1[[#This Row],[Código_Actividad]]="","",'[1]Formulario PPGR1'!#REF!)</f>
        <v/>
      </c>
      <c r="F1294" s="131" t="str">
        <f>IF(Tabla1[[#This Row],[Código_Actividad]]="","",'[1]Formulario PPGR1'!#REF!)</f>
        <v/>
      </c>
      <c r="G1294" s="141"/>
      <c r="H1294" s="133" t="str">
        <f>IFERROR(VLOOKUP(Tabla1[[#This Row],[Código_Actividad]],'[1]Formulario PPGR2'!$H$8:$I$1048576,2,FALSE),"")</f>
        <v/>
      </c>
      <c r="I1294" s="134" t="str">
        <f>IFERROR(VLOOKUP(Tabla1[[#This Row],[Código_Actividad]],[1]!Tabla2[[Código]:[Total de Acciones ]],15,FALSE),"")</f>
        <v/>
      </c>
      <c r="J1294" s="131"/>
      <c r="K1294" s="131" t="str">
        <f>IFERROR(VLOOKUP($J1294,[5]LSIns!$B$5:$C$45,2,FALSE),"")</f>
        <v/>
      </c>
      <c r="L1294" s="133"/>
      <c r="M1294" s="131" t="str">
        <f>IFERROR(VLOOKUP($L1294,[6]Insumos!$C$2:$F$517,2,FALSE),"")</f>
        <v/>
      </c>
      <c r="N1294" s="142"/>
      <c r="O1294" s="139" t="str">
        <f>IFERROR(VLOOKUP($L1294,[6]Insumos!$C$2:$F$517,3,FALSE),"")</f>
        <v/>
      </c>
      <c r="P1294" s="138" t="e">
        <f>+Tabla1[[#This Row],[Precio Unitario]]*Tabla1[[#This Row],[Cantidad de Insumos]]</f>
        <v>#VALUE!</v>
      </c>
      <c r="Q1294" s="140" t="str">
        <f>IFERROR(VLOOKUP($L1294,[6]Insumos!$C$2:$F$517,4,FALSE),"")</f>
        <v/>
      </c>
      <c r="R1294" s="131"/>
    </row>
    <row r="1295" spans="2:18" x14ac:dyDescent="0.25">
      <c r="B1295" s="131" t="str">
        <f>IF(Tabla1[[#This Row],[Código_Actividad]]="","",CONCATENATE(Tabla1[[#This Row],[POA]],".",Tabla1[[#This Row],[SRS]],".",Tabla1[[#This Row],[AREA]],".",Tabla1[[#This Row],[TIPO]]))</f>
        <v/>
      </c>
      <c r="C1295" s="131" t="str">
        <f>IF(Tabla1[[#This Row],[Código_Actividad]]="","",'[1]Formulario PPGR1'!#REF!)</f>
        <v/>
      </c>
      <c r="D1295" s="131" t="str">
        <f>IF(Tabla1[[#This Row],[Código_Actividad]]="","",'[1]Formulario PPGR1'!#REF!)</f>
        <v/>
      </c>
      <c r="E1295" s="131" t="str">
        <f>IF(Tabla1[[#This Row],[Código_Actividad]]="","",'[1]Formulario PPGR1'!#REF!)</f>
        <v/>
      </c>
      <c r="F1295" s="131" t="str">
        <f>IF(Tabla1[[#This Row],[Código_Actividad]]="","",'[1]Formulario PPGR1'!#REF!)</f>
        <v/>
      </c>
      <c r="G1295" s="141"/>
      <c r="H1295" s="133" t="str">
        <f>IFERROR(VLOOKUP(Tabla1[[#This Row],[Código_Actividad]],'[1]Formulario PPGR2'!$H$8:$I$1048576,2,FALSE),"")</f>
        <v/>
      </c>
      <c r="I1295" s="134" t="str">
        <f>IFERROR(VLOOKUP(Tabla1[[#This Row],[Código_Actividad]],[1]!Tabla2[[Código]:[Total de Acciones ]],15,FALSE),"")</f>
        <v/>
      </c>
      <c r="J1295" s="131"/>
      <c r="K1295" s="131" t="str">
        <f>IFERROR(VLOOKUP($J1295,[5]LSIns!$B$5:$C$45,2,FALSE),"")</f>
        <v/>
      </c>
      <c r="L1295" s="133"/>
      <c r="M1295" s="131" t="str">
        <f>IFERROR(VLOOKUP($L1295,[6]Insumos!$C$2:$F$517,2,FALSE),"")</f>
        <v/>
      </c>
      <c r="N1295" s="142"/>
      <c r="O1295" s="139" t="str">
        <f>IFERROR(VLOOKUP($L1295,[6]Insumos!$C$2:$F$517,3,FALSE),"")</f>
        <v/>
      </c>
      <c r="P1295" s="138" t="e">
        <f>+Tabla1[[#This Row],[Precio Unitario]]*Tabla1[[#This Row],[Cantidad de Insumos]]</f>
        <v>#VALUE!</v>
      </c>
      <c r="Q1295" s="140" t="str">
        <f>IFERROR(VLOOKUP($L1295,[6]Insumos!$C$2:$F$517,4,FALSE),"")</f>
        <v/>
      </c>
      <c r="R1295" s="131"/>
    </row>
    <row r="1296" spans="2:18" x14ac:dyDescent="0.25">
      <c r="B1296" s="131" t="str">
        <f>IF(Tabla1[[#This Row],[Código_Actividad]]="","",CONCATENATE(Tabla1[[#This Row],[POA]],".",Tabla1[[#This Row],[SRS]],".",Tabla1[[#This Row],[AREA]],".",Tabla1[[#This Row],[TIPO]]))</f>
        <v/>
      </c>
      <c r="C1296" s="131" t="str">
        <f>IF(Tabla1[[#This Row],[Código_Actividad]]="","",'[1]Formulario PPGR1'!#REF!)</f>
        <v/>
      </c>
      <c r="D1296" s="131" t="str">
        <f>IF(Tabla1[[#This Row],[Código_Actividad]]="","",'[1]Formulario PPGR1'!#REF!)</f>
        <v/>
      </c>
      <c r="E1296" s="131" t="str">
        <f>IF(Tabla1[[#This Row],[Código_Actividad]]="","",'[1]Formulario PPGR1'!#REF!)</f>
        <v/>
      </c>
      <c r="F1296" s="131" t="str">
        <f>IF(Tabla1[[#This Row],[Código_Actividad]]="","",'[1]Formulario PPGR1'!#REF!)</f>
        <v/>
      </c>
      <c r="G1296" s="141"/>
      <c r="H1296" s="133" t="str">
        <f>IFERROR(VLOOKUP(Tabla1[[#This Row],[Código_Actividad]],'[1]Formulario PPGR2'!$H$8:$I$1048576,2,FALSE),"")</f>
        <v/>
      </c>
      <c r="I1296" s="134" t="str">
        <f>IFERROR(VLOOKUP(Tabla1[[#This Row],[Código_Actividad]],[1]!Tabla2[[Código]:[Total de Acciones ]],15,FALSE),"")</f>
        <v/>
      </c>
      <c r="J1296" s="131"/>
      <c r="K1296" s="131" t="str">
        <f>IFERROR(VLOOKUP($J1296,[5]LSIns!$B$5:$C$45,2,FALSE),"")</f>
        <v/>
      </c>
      <c r="L1296" s="133"/>
      <c r="M1296" s="131" t="str">
        <f>IFERROR(VLOOKUP($L1296,[6]Insumos!$C$2:$F$517,2,FALSE),"")</f>
        <v/>
      </c>
      <c r="N1296" s="142"/>
      <c r="O1296" s="139" t="str">
        <f>IFERROR(VLOOKUP($L1296,[6]Insumos!$C$2:$F$517,3,FALSE),"")</f>
        <v/>
      </c>
      <c r="P1296" s="138" t="e">
        <f>+Tabla1[[#This Row],[Precio Unitario]]*Tabla1[[#This Row],[Cantidad de Insumos]]</f>
        <v>#VALUE!</v>
      </c>
      <c r="Q1296" s="140" t="str">
        <f>IFERROR(VLOOKUP($L1296,[6]Insumos!$C$2:$F$517,4,FALSE),"")</f>
        <v/>
      </c>
      <c r="R1296" s="131"/>
    </row>
    <row r="1297" spans="2:18" x14ac:dyDescent="0.25">
      <c r="B1297" s="131" t="str">
        <f>IF(Tabla1[[#This Row],[Código_Actividad]]="","",CONCATENATE(Tabla1[[#This Row],[POA]],".",Tabla1[[#This Row],[SRS]],".",Tabla1[[#This Row],[AREA]],".",Tabla1[[#This Row],[TIPO]]))</f>
        <v/>
      </c>
      <c r="C1297" s="131" t="str">
        <f>IF(Tabla1[[#This Row],[Código_Actividad]]="","",'[1]Formulario PPGR1'!#REF!)</f>
        <v/>
      </c>
      <c r="D1297" s="131" t="str">
        <f>IF(Tabla1[[#This Row],[Código_Actividad]]="","",'[1]Formulario PPGR1'!#REF!)</f>
        <v/>
      </c>
      <c r="E1297" s="131" t="str">
        <f>IF(Tabla1[[#This Row],[Código_Actividad]]="","",'[1]Formulario PPGR1'!#REF!)</f>
        <v/>
      </c>
      <c r="F1297" s="131" t="str">
        <f>IF(Tabla1[[#This Row],[Código_Actividad]]="","",'[1]Formulario PPGR1'!#REF!)</f>
        <v/>
      </c>
      <c r="G1297" s="141"/>
      <c r="H1297" s="133" t="str">
        <f>IFERROR(VLOOKUP(Tabla1[[#This Row],[Código_Actividad]],'[1]Formulario PPGR2'!$H$8:$I$1048576,2,FALSE),"")</f>
        <v/>
      </c>
      <c r="I1297" s="134" t="str">
        <f>IFERROR(VLOOKUP(Tabla1[[#This Row],[Código_Actividad]],[1]!Tabla2[[Código]:[Total de Acciones ]],15,FALSE),"")</f>
        <v/>
      </c>
      <c r="J1297" s="131"/>
      <c r="K1297" s="131" t="str">
        <f>IFERROR(VLOOKUP($J1297,[5]LSIns!$B$5:$C$45,2,FALSE),"")</f>
        <v/>
      </c>
      <c r="L1297" s="133"/>
      <c r="M1297" s="131" t="str">
        <f>IFERROR(VLOOKUP($L1297,[6]Insumos!$C$2:$F$517,2,FALSE),"")</f>
        <v/>
      </c>
      <c r="N1297" s="142"/>
      <c r="O1297" s="139" t="str">
        <f>IFERROR(VLOOKUP($L1297,[6]Insumos!$C$2:$F$517,3,FALSE),"")</f>
        <v/>
      </c>
      <c r="P1297" s="138" t="e">
        <f>+Tabla1[[#This Row],[Precio Unitario]]*Tabla1[[#This Row],[Cantidad de Insumos]]</f>
        <v>#VALUE!</v>
      </c>
      <c r="Q1297" s="140" t="str">
        <f>IFERROR(VLOOKUP($L1297,[6]Insumos!$C$2:$F$517,4,FALSE),"")</f>
        <v/>
      </c>
      <c r="R1297" s="131"/>
    </row>
    <row r="1298" spans="2:18" x14ac:dyDescent="0.25">
      <c r="B1298" s="131" t="str">
        <f>IF(Tabla1[[#This Row],[Código_Actividad]]="","",CONCATENATE(Tabla1[[#This Row],[POA]],".",Tabla1[[#This Row],[SRS]],".",Tabla1[[#This Row],[AREA]],".",Tabla1[[#This Row],[TIPO]]))</f>
        <v/>
      </c>
      <c r="C1298" s="131" t="str">
        <f>IF(Tabla1[[#This Row],[Código_Actividad]]="","",'[1]Formulario PPGR1'!#REF!)</f>
        <v/>
      </c>
      <c r="D1298" s="131" t="str">
        <f>IF(Tabla1[[#This Row],[Código_Actividad]]="","",'[1]Formulario PPGR1'!#REF!)</f>
        <v/>
      </c>
      <c r="E1298" s="131" t="str">
        <f>IF(Tabla1[[#This Row],[Código_Actividad]]="","",'[1]Formulario PPGR1'!#REF!)</f>
        <v/>
      </c>
      <c r="F1298" s="131" t="str">
        <f>IF(Tabla1[[#This Row],[Código_Actividad]]="","",'[1]Formulario PPGR1'!#REF!)</f>
        <v/>
      </c>
      <c r="G1298" s="141"/>
      <c r="H1298" s="133" t="str">
        <f>IFERROR(VLOOKUP(Tabla1[[#This Row],[Código_Actividad]],'[1]Formulario PPGR2'!$H$8:$I$1048576,2,FALSE),"")</f>
        <v/>
      </c>
      <c r="I1298" s="134" t="str">
        <f>IFERROR(VLOOKUP(Tabla1[[#This Row],[Código_Actividad]],[1]!Tabla2[[Código]:[Total de Acciones ]],15,FALSE),"")</f>
        <v/>
      </c>
      <c r="J1298" s="131"/>
      <c r="K1298" s="131" t="str">
        <f>IFERROR(VLOOKUP($J1298,[5]LSIns!$B$5:$C$45,2,FALSE),"")</f>
        <v/>
      </c>
      <c r="L1298" s="133"/>
      <c r="M1298" s="131" t="str">
        <f>IFERROR(VLOOKUP($L1298,[6]Insumos!$C$2:$F$517,2,FALSE),"")</f>
        <v/>
      </c>
      <c r="N1298" s="142"/>
      <c r="O1298" s="139" t="str">
        <f>IFERROR(VLOOKUP($L1298,[6]Insumos!$C$2:$F$517,3,FALSE),"")</f>
        <v/>
      </c>
      <c r="P1298" s="138" t="e">
        <f>+Tabla1[[#This Row],[Precio Unitario]]*Tabla1[[#This Row],[Cantidad de Insumos]]</f>
        <v>#VALUE!</v>
      </c>
      <c r="Q1298" s="140" t="str">
        <f>IFERROR(VLOOKUP($L1298,[6]Insumos!$C$2:$F$517,4,FALSE),"")</f>
        <v/>
      </c>
      <c r="R1298" s="131"/>
    </row>
    <row r="1299" spans="2:18" x14ac:dyDescent="0.25">
      <c r="B1299" s="131" t="str">
        <f>IF(Tabla1[[#This Row],[Código_Actividad]]="","",CONCATENATE(Tabla1[[#This Row],[POA]],".",Tabla1[[#This Row],[SRS]],".",Tabla1[[#This Row],[AREA]],".",Tabla1[[#This Row],[TIPO]]))</f>
        <v/>
      </c>
      <c r="C1299" s="131" t="str">
        <f>IF(Tabla1[[#This Row],[Código_Actividad]]="","",'[1]Formulario PPGR1'!#REF!)</f>
        <v/>
      </c>
      <c r="D1299" s="131" t="str">
        <f>IF(Tabla1[[#This Row],[Código_Actividad]]="","",'[1]Formulario PPGR1'!#REF!)</f>
        <v/>
      </c>
      <c r="E1299" s="131" t="str">
        <f>IF(Tabla1[[#This Row],[Código_Actividad]]="","",'[1]Formulario PPGR1'!#REF!)</f>
        <v/>
      </c>
      <c r="F1299" s="131" t="str">
        <f>IF(Tabla1[[#This Row],[Código_Actividad]]="","",'[1]Formulario PPGR1'!#REF!)</f>
        <v/>
      </c>
      <c r="G1299" s="141"/>
      <c r="H1299" s="133" t="str">
        <f>IFERROR(VLOOKUP(Tabla1[[#This Row],[Código_Actividad]],'[1]Formulario PPGR2'!$H$8:$I$1048576,2,FALSE),"")</f>
        <v/>
      </c>
      <c r="I1299" s="134" t="str">
        <f>IFERROR(VLOOKUP(Tabla1[[#This Row],[Código_Actividad]],[1]!Tabla2[[Código]:[Total de Acciones ]],15,FALSE),"")</f>
        <v/>
      </c>
      <c r="J1299" s="131"/>
      <c r="K1299" s="131" t="str">
        <f>IFERROR(VLOOKUP($J1299,[5]LSIns!$B$5:$C$45,2,FALSE),"")</f>
        <v/>
      </c>
      <c r="L1299" s="133"/>
      <c r="M1299" s="131" t="str">
        <f>IFERROR(VLOOKUP($L1299,[6]Insumos!$C$2:$F$517,2,FALSE),"")</f>
        <v/>
      </c>
      <c r="N1299" s="142"/>
      <c r="O1299" s="139" t="str">
        <f>IFERROR(VLOOKUP($L1299,[6]Insumos!$C$2:$F$517,3,FALSE),"")</f>
        <v/>
      </c>
      <c r="P1299" s="138" t="e">
        <f>+Tabla1[[#This Row],[Precio Unitario]]*Tabla1[[#This Row],[Cantidad de Insumos]]</f>
        <v>#VALUE!</v>
      </c>
      <c r="Q1299" s="140" t="str">
        <f>IFERROR(VLOOKUP($L1299,[6]Insumos!$C$2:$F$517,4,FALSE),"")</f>
        <v/>
      </c>
      <c r="R1299" s="131"/>
    </row>
    <row r="1300" spans="2:18" x14ac:dyDescent="0.25">
      <c r="B1300" s="131" t="str">
        <f>IF(Tabla1[[#This Row],[Código_Actividad]]="","",CONCATENATE(Tabla1[[#This Row],[POA]],".",Tabla1[[#This Row],[SRS]],".",Tabla1[[#This Row],[AREA]],".",Tabla1[[#This Row],[TIPO]]))</f>
        <v/>
      </c>
      <c r="C1300" s="131" t="str">
        <f>IF(Tabla1[[#This Row],[Código_Actividad]]="","",'[1]Formulario PPGR1'!#REF!)</f>
        <v/>
      </c>
      <c r="D1300" s="131" t="str">
        <f>IF(Tabla1[[#This Row],[Código_Actividad]]="","",'[1]Formulario PPGR1'!#REF!)</f>
        <v/>
      </c>
      <c r="E1300" s="131" t="str">
        <f>IF(Tabla1[[#This Row],[Código_Actividad]]="","",'[1]Formulario PPGR1'!#REF!)</f>
        <v/>
      </c>
      <c r="F1300" s="131" t="str">
        <f>IF(Tabla1[[#This Row],[Código_Actividad]]="","",'[1]Formulario PPGR1'!#REF!)</f>
        <v/>
      </c>
      <c r="G1300" s="141"/>
      <c r="H1300" s="133" t="str">
        <f>IFERROR(VLOOKUP(Tabla1[[#This Row],[Código_Actividad]],'[1]Formulario PPGR2'!$H$8:$I$1048576,2,FALSE),"")</f>
        <v/>
      </c>
      <c r="I1300" s="134" t="str">
        <f>IFERROR(VLOOKUP(Tabla1[[#This Row],[Código_Actividad]],[1]!Tabla2[[Código]:[Total de Acciones ]],15,FALSE),"")</f>
        <v/>
      </c>
      <c r="J1300" s="131"/>
      <c r="K1300" s="131" t="str">
        <f>IFERROR(VLOOKUP($J1300,[5]LSIns!$B$5:$C$45,2,FALSE),"")</f>
        <v/>
      </c>
      <c r="L1300" s="133"/>
      <c r="M1300" s="131" t="str">
        <f>IFERROR(VLOOKUP($L1300,[6]Insumos!$C$2:$F$517,2,FALSE),"")</f>
        <v/>
      </c>
      <c r="N1300" s="142"/>
      <c r="O1300" s="139" t="str">
        <f>IFERROR(VLOOKUP($L1300,[6]Insumos!$C$2:$F$517,3,FALSE),"")</f>
        <v/>
      </c>
      <c r="P1300" s="138" t="e">
        <f>+Tabla1[[#This Row],[Precio Unitario]]*Tabla1[[#This Row],[Cantidad de Insumos]]</f>
        <v>#VALUE!</v>
      </c>
      <c r="Q1300" s="140" t="str">
        <f>IFERROR(VLOOKUP($L1300,[6]Insumos!$C$2:$F$517,4,FALSE),"")</f>
        <v/>
      </c>
      <c r="R1300" s="131"/>
    </row>
    <row r="1301" spans="2:18" x14ac:dyDescent="0.25">
      <c r="B1301" s="131" t="str">
        <f>IF(Tabla1[[#This Row],[Código_Actividad]]="","",CONCATENATE(Tabla1[[#This Row],[POA]],".",Tabla1[[#This Row],[SRS]],".",Tabla1[[#This Row],[AREA]],".",Tabla1[[#This Row],[TIPO]]))</f>
        <v/>
      </c>
      <c r="C1301" s="131" t="str">
        <f>IF(Tabla1[[#This Row],[Código_Actividad]]="","",'[1]Formulario PPGR1'!#REF!)</f>
        <v/>
      </c>
      <c r="D1301" s="131" t="str">
        <f>IF(Tabla1[[#This Row],[Código_Actividad]]="","",'[1]Formulario PPGR1'!#REF!)</f>
        <v/>
      </c>
      <c r="E1301" s="131" t="str">
        <f>IF(Tabla1[[#This Row],[Código_Actividad]]="","",'[1]Formulario PPGR1'!#REF!)</f>
        <v/>
      </c>
      <c r="F1301" s="131" t="str">
        <f>IF(Tabla1[[#This Row],[Código_Actividad]]="","",'[1]Formulario PPGR1'!#REF!)</f>
        <v/>
      </c>
      <c r="G1301" s="141"/>
      <c r="H1301" s="133" t="str">
        <f>IFERROR(VLOOKUP(Tabla1[[#This Row],[Código_Actividad]],'[1]Formulario PPGR2'!$H$8:$I$1048576,2,FALSE),"")</f>
        <v/>
      </c>
      <c r="I1301" s="134" t="str">
        <f>IFERROR(VLOOKUP(Tabla1[[#This Row],[Código_Actividad]],[1]!Tabla2[[Código]:[Total de Acciones ]],15,FALSE),"")</f>
        <v/>
      </c>
      <c r="J1301" s="131"/>
      <c r="K1301" s="131" t="str">
        <f>IFERROR(VLOOKUP($J1301,[5]LSIns!$B$5:$C$45,2,FALSE),"")</f>
        <v/>
      </c>
      <c r="L1301" s="133"/>
      <c r="M1301" s="131" t="str">
        <f>IFERROR(VLOOKUP($L1301,[6]Insumos!$C$2:$F$517,2,FALSE),"")</f>
        <v/>
      </c>
      <c r="N1301" s="142"/>
      <c r="O1301" s="139" t="str">
        <f>IFERROR(VLOOKUP($L1301,[6]Insumos!$C$2:$F$517,3,FALSE),"")</f>
        <v/>
      </c>
      <c r="P1301" s="138" t="e">
        <f>+Tabla1[[#This Row],[Precio Unitario]]*Tabla1[[#This Row],[Cantidad de Insumos]]</f>
        <v>#VALUE!</v>
      </c>
      <c r="Q1301" s="140" t="str">
        <f>IFERROR(VLOOKUP($L1301,[6]Insumos!$C$2:$F$517,4,FALSE),"")</f>
        <v/>
      </c>
      <c r="R1301" s="131"/>
    </row>
    <row r="1302" spans="2:18" x14ac:dyDescent="0.25">
      <c r="B1302" s="131" t="str">
        <f>IF(Tabla1[[#This Row],[Código_Actividad]]="","",CONCATENATE(Tabla1[[#This Row],[POA]],".",Tabla1[[#This Row],[SRS]],".",Tabla1[[#This Row],[AREA]],".",Tabla1[[#This Row],[TIPO]]))</f>
        <v/>
      </c>
      <c r="C1302" s="131" t="str">
        <f>IF(Tabla1[[#This Row],[Código_Actividad]]="","",'[1]Formulario PPGR1'!#REF!)</f>
        <v/>
      </c>
      <c r="D1302" s="131" t="str">
        <f>IF(Tabla1[[#This Row],[Código_Actividad]]="","",'[1]Formulario PPGR1'!#REF!)</f>
        <v/>
      </c>
      <c r="E1302" s="131" t="str">
        <f>IF(Tabla1[[#This Row],[Código_Actividad]]="","",'[1]Formulario PPGR1'!#REF!)</f>
        <v/>
      </c>
      <c r="F1302" s="131" t="str">
        <f>IF(Tabla1[[#This Row],[Código_Actividad]]="","",'[1]Formulario PPGR1'!#REF!)</f>
        <v/>
      </c>
      <c r="G1302" s="141"/>
      <c r="H1302" s="133" t="str">
        <f>IFERROR(VLOOKUP(Tabla1[[#This Row],[Código_Actividad]],'[1]Formulario PPGR2'!$H$8:$I$1048576,2,FALSE),"")</f>
        <v/>
      </c>
      <c r="I1302" s="134" t="str">
        <f>IFERROR(VLOOKUP(Tabla1[[#This Row],[Código_Actividad]],[1]!Tabla2[[Código]:[Total de Acciones ]],15,FALSE),"")</f>
        <v/>
      </c>
      <c r="J1302" s="131"/>
      <c r="K1302" s="131" t="str">
        <f>IFERROR(VLOOKUP($J1302,[5]LSIns!$B$5:$C$45,2,FALSE),"")</f>
        <v/>
      </c>
      <c r="L1302" s="133"/>
      <c r="M1302" s="131" t="str">
        <f>IFERROR(VLOOKUP($L1302,[6]Insumos!$C$2:$F$517,2,FALSE),"")</f>
        <v/>
      </c>
      <c r="N1302" s="142"/>
      <c r="O1302" s="139" t="str">
        <f>IFERROR(VLOOKUP($L1302,[6]Insumos!$C$2:$F$517,3,FALSE),"")</f>
        <v/>
      </c>
      <c r="P1302" s="138" t="e">
        <f>+Tabla1[[#This Row],[Precio Unitario]]*Tabla1[[#This Row],[Cantidad de Insumos]]</f>
        <v>#VALUE!</v>
      </c>
      <c r="Q1302" s="140" t="str">
        <f>IFERROR(VLOOKUP($L1302,[6]Insumos!$C$2:$F$517,4,FALSE),"")</f>
        <v/>
      </c>
      <c r="R1302" s="131"/>
    </row>
    <row r="1303" spans="2:18" x14ac:dyDescent="0.25">
      <c r="B1303" s="131" t="str">
        <f>IF(Tabla1[[#This Row],[Código_Actividad]]="","",CONCATENATE(Tabla1[[#This Row],[POA]],".",Tabla1[[#This Row],[SRS]],".",Tabla1[[#This Row],[AREA]],".",Tabla1[[#This Row],[TIPO]]))</f>
        <v/>
      </c>
      <c r="C1303" s="131" t="str">
        <f>IF(Tabla1[[#This Row],[Código_Actividad]]="","",'[1]Formulario PPGR1'!#REF!)</f>
        <v/>
      </c>
      <c r="D1303" s="131" t="str">
        <f>IF(Tabla1[[#This Row],[Código_Actividad]]="","",'[1]Formulario PPGR1'!#REF!)</f>
        <v/>
      </c>
      <c r="E1303" s="131" t="str">
        <f>IF(Tabla1[[#This Row],[Código_Actividad]]="","",'[1]Formulario PPGR1'!#REF!)</f>
        <v/>
      </c>
      <c r="F1303" s="131" t="str">
        <f>IF(Tabla1[[#This Row],[Código_Actividad]]="","",'[1]Formulario PPGR1'!#REF!)</f>
        <v/>
      </c>
      <c r="G1303" s="141"/>
      <c r="H1303" s="133" t="str">
        <f>IFERROR(VLOOKUP(Tabla1[[#This Row],[Código_Actividad]],'[1]Formulario PPGR2'!$H$8:$I$1048576,2,FALSE),"")</f>
        <v/>
      </c>
      <c r="I1303" s="134" t="str">
        <f>IFERROR(VLOOKUP(Tabla1[[#This Row],[Código_Actividad]],[1]!Tabla2[[Código]:[Total de Acciones ]],15,FALSE),"")</f>
        <v/>
      </c>
      <c r="J1303" s="131"/>
      <c r="K1303" s="131" t="str">
        <f>IFERROR(VLOOKUP($J1303,[5]LSIns!$B$5:$C$45,2,FALSE),"")</f>
        <v/>
      </c>
      <c r="L1303" s="133"/>
      <c r="M1303" s="131" t="str">
        <f>IFERROR(VLOOKUP($L1303,[6]Insumos!$C$2:$F$517,2,FALSE),"")</f>
        <v/>
      </c>
      <c r="N1303" s="142"/>
      <c r="O1303" s="139" t="str">
        <f>IFERROR(VLOOKUP($L1303,[6]Insumos!$C$2:$F$517,3,FALSE),"")</f>
        <v/>
      </c>
      <c r="P1303" s="138" t="e">
        <f>+Tabla1[[#This Row],[Precio Unitario]]*Tabla1[[#This Row],[Cantidad de Insumos]]</f>
        <v>#VALUE!</v>
      </c>
      <c r="Q1303" s="140" t="str">
        <f>IFERROR(VLOOKUP($L1303,[6]Insumos!$C$2:$F$517,4,FALSE),"")</f>
        <v/>
      </c>
      <c r="R1303" s="131"/>
    </row>
    <row r="1304" spans="2:18" x14ac:dyDescent="0.25">
      <c r="B1304" s="131" t="str">
        <f>IF(Tabla1[[#This Row],[Código_Actividad]]="","",CONCATENATE(Tabla1[[#This Row],[POA]],".",Tabla1[[#This Row],[SRS]],".",Tabla1[[#This Row],[AREA]],".",Tabla1[[#This Row],[TIPO]]))</f>
        <v/>
      </c>
      <c r="C1304" s="131" t="str">
        <f>IF(Tabla1[[#This Row],[Código_Actividad]]="","",'[1]Formulario PPGR1'!#REF!)</f>
        <v/>
      </c>
      <c r="D1304" s="131" t="str">
        <f>IF(Tabla1[[#This Row],[Código_Actividad]]="","",'[1]Formulario PPGR1'!#REF!)</f>
        <v/>
      </c>
      <c r="E1304" s="131" t="str">
        <f>IF(Tabla1[[#This Row],[Código_Actividad]]="","",'[1]Formulario PPGR1'!#REF!)</f>
        <v/>
      </c>
      <c r="F1304" s="131" t="str">
        <f>IF(Tabla1[[#This Row],[Código_Actividad]]="","",'[1]Formulario PPGR1'!#REF!)</f>
        <v/>
      </c>
      <c r="G1304" s="141"/>
      <c r="H1304" s="133" t="str">
        <f>IFERROR(VLOOKUP(Tabla1[[#This Row],[Código_Actividad]],'[1]Formulario PPGR2'!$H$8:$I$1048576,2,FALSE),"")</f>
        <v/>
      </c>
      <c r="I1304" s="134" t="str">
        <f>IFERROR(VLOOKUP(Tabla1[[#This Row],[Código_Actividad]],[1]!Tabla2[[Código]:[Total de Acciones ]],15,FALSE),"")</f>
        <v/>
      </c>
      <c r="J1304" s="131"/>
      <c r="K1304" s="131" t="str">
        <f>IFERROR(VLOOKUP($J1304,[5]LSIns!$B$5:$C$45,2,FALSE),"")</f>
        <v/>
      </c>
      <c r="L1304" s="133"/>
      <c r="M1304" s="131" t="str">
        <f>IFERROR(VLOOKUP($L1304,[6]Insumos!$C$2:$F$517,2,FALSE),"")</f>
        <v/>
      </c>
      <c r="N1304" s="142"/>
      <c r="O1304" s="139" t="str">
        <f>IFERROR(VLOOKUP($L1304,[6]Insumos!$C$2:$F$517,3,FALSE),"")</f>
        <v/>
      </c>
      <c r="P1304" s="138" t="e">
        <f>+Tabla1[[#This Row],[Precio Unitario]]*Tabla1[[#This Row],[Cantidad de Insumos]]</f>
        <v>#VALUE!</v>
      </c>
      <c r="Q1304" s="140" t="str">
        <f>IFERROR(VLOOKUP($L1304,[6]Insumos!$C$2:$F$517,4,FALSE),"")</f>
        <v/>
      </c>
      <c r="R1304" s="131"/>
    </row>
    <row r="1305" spans="2:18" x14ac:dyDescent="0.25">
      <c r="B1305" s="131" t="str">
        <f>IF(Tabla1[[#This Row],[Código_Actividad]]="","",CONCATENATE(Tabla1[[#This Row],[POA]],".",Tabla1[[#This Row],[SRS]],".",Tabla1[[#This Row],[AREA]],".",Tabla1[[#This Row],[TIPO]]))</f>
        <v/>
      </c>
      <c r="C1305" s="131" t="str">
        <f>IF(Tabla1[[#This Row],[Código_Actividad]]="","",'[1]Formulario PPGR1'!#REF!)</f>
        <v/>
      </c>
      <c r="D1305" s="131" t="str">
        <f>IF(Tabla1[[#This Row],[Código_Actividad]]="","",'[1]Formulario PPGR1'!#REF!)</f>
        <v/>
      </c>
      <c r="E1305" s="131" t="str">
        <f>IF(Tabla1[[#This Row],[Código_Actividad]]="","",'[1]Formulario PPGR1'!#REF!)</f>
        <v/>
      </c>
      <c r="F1305" s="131" t="str">
        <f>IF(Tabla1[[#This Row],[Código_Actividad]]="","",'[1]Formulario PPGR1'!#REF!)</f>
        <v/>
      </c>
      <c r="G1305" s="141"/>
      <c r="H1305" s="133" t="str">
        <f>IFERROR(VLOOKUP(Tabla1[[#This Row],[Código_Actividad]],'[1]Formulario PPGR2'!$H$8:$I$1048576,2,FALSE),"")</f>
        <v/>
      </c>
      <c r="I1305" s="134" t="str">
        <f>IFERROR(VLOOKUP(Tabla1[[#This Row],[Código_Actividad]],[1]!Tabla2[[Código]:[Total de Acciones ]],15,FALSE),"")</f>
        <v/>
      </c>
      <c r="J1305" s="131"/>
      <c r="K1305" s="131" t="str">
        <f>IFERROR(VLOOKUP($J1305,[5]LSIns!$B$5:$C$45,2,FALSE),"")</f>
        <v/>
      </c>
      <c r="L1305" s="133"/>
      <c r="M1305" s="131" t="str">
        <f>IFERROR(VLOOKUP($L1305,[6]Insumos!$C$2:$F$517,2,FALSE),"")</f>
        <v/>
      </c>
      <c r="N1305" s="142"/>
      <c r="O1305" s="139" t="str">
        <f>IFERROR(VLOOKUP($L1305,[6]Insumos!$C$2:$F$517,3,FALSE),"")</f>
        <v/>
      </c>
      <c r="P1305" s="138" t="e">
        <f>+Tabla1[[#This Row],[Precio Unitario]]*Tabla1[[#This Row],[Cantidad de Insumos]]</f>
        <v>#VALUE!</v>
      </c>
      <c r="Q1305" s="140" t="str">
        <f>IFERROR(VLOOKUP($L1305,[6]Insumos!$C$2:$F$517,4,FALSE),"")</f>
        <v/>
      </c>
      <c r="R1305" s="131"/>
    </row>
    <row r="1306" spans="2:18" x14ac:dyDescent="0.25">
      <c r="B1306" s="131" t="str">
        <f>IF(Tabla1[[#This Row],[Código_Actividad]]="","",CONCATENATE(Tabla1[[#This Row],[POA]],".",Tabla1[[#This Row],[SRS]],".",Tabla1[[#This Row],[AREA]],".",Tabla1[[#This Row],[TIPO]]))</f>
        <v/>
      </c>
      <c r="C1306" s="131" t="str">
        <f>IF(Tabla1[[#This Row],[Código_Actividad]]="","",'[1]Formulario PPGR1'!#REF!)</f>
        <v/>
      </c>
      <c r="D1306" s="131" t="str">
        <f>IF(Tabla1[[#This Row],[Código_Actividad]]="","",'[1]Formulario PPGR1'!#REF!)</f>
        <v/>
      </c>
      <c r="E1306" s="131" t="str">
        <f>IF(Tabla1[[#This Row],[Código_Actividad]]="","",'[1]Formulario PPGR1'!#REF!)</f>
        <v/>
      </c>
      <c r="F1306" s="131" t="str">
        <f>IF(Tabla1[[#This Row],[Código_Actividad]]="","",'[1]Formulario PPGR1'!#REF!)</f>
        <v/>
      </c>
      <c r="G1306" s="141"/>
      <c r="H1306" s="133" t="str">
        <f>IFERROR(VLOOKUP(Tabla1[[#This Row],[Código_Actividad]],'[1]Formulario PPGR2'!$H$8:$I$1048576,2,FALSE),"")</f>
        <v/>
      </c>
      <c r="I1306" s="134" t="str">
        <f>IFERROR(VLOOKUP(Tabla1[[#This Row],[Código_Actividad]],[1]!Tabla2[[Código]:[Total de Acciones ]],15,FALSE),"")</f>
        <v/>
      </c>
      <c r="J1306" s="131"/>
      <c r="K1306" s="131" t="str">
        <f>IFERROR(VLOOKUP($J1306,[5]LSIns!$B$5:$C$45,2,FALSE),"")</f>
        <v/>
      </c>
      <c r="L1306" s="133"/>
      <c r="M1306" s="131" t="str">
        <f>IFERROR(VLOOKUP($L1306,[6]Insumos!$C$2:$F$517,2,FALSE),"")</f>
        <v/>
      </c>
      <c r="N1306" s="142"/>
      <c r="O1306" s="139" t="str">
        <f>IFERROR(VLOOKUP($L1306,[6]Insumos!$C$2:$F$517,3,FALSE),"")</f>
        <v/>
      </c>
      <c r="P1306" s="138" t="e">
        <f>+Tabla1[[#This Row],[Precio Unitario]]*Tabla1[[#This Row],[Cantidad de Insumos]]</f>
        <v>#VALUE!</v>
      </c>
      <c r="Q1306" s="140" t="str">
        <f>IFERROR(VLOOKUP($L1306,[6]Insumos!$C$2:$F$517,4,FALSE),"")</f>
        <v/>
      </c>
      <c r="R1306" s="131"/>
    </row>
    <row r="1307" spans="2:18" x14ac:dyDescent="0.25">
      <c r="B1307" s="131" t="str">
        <f>IF(Tabla1[[#This Row],[Código_Actividad]]="","",CONCATENATE(Tabla1[[#This Row],[POA]],".",Tabla1[[#This Row],[SRS]],".",Tabla1[[#This Row],[AREA]],".",Tabla1[[#This Row],[TIPO]]))</f>
        <v/>
      </c>
      <c r="C1307" s="131" t="str">
        <f>IF(Tabla1[[#This Row],[Código_Actividad]]="","",'[1]Formulario PPGR1'!#REF!)</f>
        <v/>
      </c>
      <c r="D1307" s="131" t="str">
        <f>IF(Tabla1[[#This Row],[Código_Actividad]]="","",'[1]Formulario PPGR1'!#REF!)</f>
        <v/>
      </c>
      <c r="E1307" s="131" t="str">
        <f>IF(Tabla1[[#This Row],[Código_Actividad]]="","",'[1]Formulario PPGR1'!#REF!)</f>
        <v/>
      </c>
      <c r="F1307" s="131" t="str">
        <f>IF(Tabla1[[#This Row],[Código_Actividad]]="","",'[1]Formulario PPGR1'!#REF!)</f>
        <v/>
      </c>
      <c r="G1307" s="141"/>
      <c r="H1307" s="133" t="str">
        <f>IFERROR(VLOOKUP(Tabla1[[#This Row],[Código_Actividad]],'[1]Formulario PPGR2'!$H$8:$I$1048576,2,FALSE),"")</f>
        <v/>
      </c>
      <c r="I1307" s="134" t="str">
        <f>IFERROR(VLOOKUP(Tabla1[[#This Row],[Código_Actividad]],[1]!Tabla2[[Código]:[Total de Acciones ]],15,FALSE),"")</f>
        <v/>
      </c>
      <c r="J1307" s="131"/>
      <c r="K1307" s="131" t="str">
        <f>IFERROR(VLOOKUP($J1307,[5]LSIns!$B$5:$C$45,2,FALSE),"")</f>
        <v/>
      </c>
      <c r="L1307" s="133"/>
      <c r="M1307" s="131" t="str">
        <f>IFERROR(VLOOKUP($L1307,[6]Insumos!$C$2:$F$517,2,FALSE),"")</f>
        <v/>
      </c>
      <c r="N1307" s="142"/>
      <c r="O1307" s="139" t="str">
        <f>IFERROR(VLOOKUP($L1307,[6]Insumos!$C$2:$F$517,3,FALSE),"")</f>
        <v/>
      </c>
      <c r="P1307" s="138" t="e">
        <f>+Tabla1[[#This Row],[Precio Unitario]]*Tabla1[[#This Row],[Cantidad de Insumos]]</f>
        <v>#VALUE!</v>
      </c>
      <c r="Q1307" s="140" t="str">
        <f>IFERROR(VLOOKUP($L1307,[6]Insumos!$C$2:$F$517,4,FALSE),"")</f>
        <v/>
      </c>
      <c r="R1307" s="131"/>
    </row>
    <row r="1308" spans="2:18" x14ac:dyDescent="0.25">
      <c r="B1308" s="131" t="str">
        <f>IF(Tabla1[[#This Row],[Código_Actividad]]="","",CONCATENATE(Tabla1[[#This Row],[POA]],".",Tabla1[[#This Row],[SRS]],".",Tabla1[[#This Row],[AREA]],".",Tabla1[[#This Row],[TIPO]]))</f>
        <v/>
      </c>
      <c r="C1308" s="131" t="str">
        <f>IF(Tabla1[[#This Row],[Código_Actividad]]="","",'[1]Formulario PPGR1'!#REF!)</f>
        <v/>
      </c>
      <c r="D1308" s="131" t="str">
        <f>IF(Tabla1[[#This Row],[Código_Actividad]]="","",'[1]Formulario PPGR1'!#REF!)</f>
        <v/>
      </c>
      <c r="E1308" s="131" t="str">
        <f>IF(Tabla1[[#This Row],[Código_Actividad]]="","",'[1]Formulario PPGR1'!#REF!)</f>
        <v/>
      </c>
      <c r="F1308" s="131" t="str">
        <f>IF(Tabla1[[#This Row],[Código_Actividad]]="","",'[1]Formulario PPGR1'!#REF!)</f>
        <v/>
      </c>
      <c r="G1308" s="141"/>
      <c r="H1308" s="133" t="str">
        <f>IFERROR(VLOOKUP(Tabla1[[#This Row],[Código_Actividad]],'[1]Formulario PPGR2'!$H$8:$I$1048576,2,FALSE),"")</f>
        <v/>
      </c>
      <c r="I1308" s="134" t="str">
        <f>IFERROR(VLOOKUP(Tabla1[[#This Row],[Código_Actividad]],[1]!Tabla2[[Código]:[Total de Acciones ]],15,FALSE),"")</f>
        <v/>
      </c>
      <c r="J1308" s="131"/>
      <c r="K1308" s="131" t="str">
        <f>IFERROR(VLOOKUP($J1308,[5]LSIns!$B$5:$C$45,2,FALSE),"")</f>
        <v/>
      </c>
      <c r="L1308" s="133"/>
      <c r="M1308" s="131" t="str">
        <f>IFERROR(VLOOKUP($L1308,[6]Insumos!$C$2:$F$517,2,FALSE),"")</f>
        <v/>
      </c>
      <c r="N1308" s="142"/>
      <c r="O1308" s="139" t="str">
        <f>IFERROR(VLOOKUP($L1308,[6]Insumos!$C$2:$F$517,3,FALSE),"")</f>
        <v/>
      </c>
      <c r="P1308" s="138" t="e">
        <f>+Tabla1[[#This Row],[Precio Unitario]]*Tabla1[[#This Row],[Cantidad de Insumos]]</f>
        <v>#VALUE!</v>
      </c>
      <c r="Q1308" s="140" t="str">
        <f>IFERROR(VLOOKUP($L1308,[6]Insumos!$C$2:$F$517,4,FALSE),"")</f>
        <v/>
      </c>
      <c r="R1308" s="131"/>
    </row>
    <row r="1309" spans="2:18" x14ac:dyDescent="0.25">
      <c r="B1309" s="131" t="str">
        <f>IF(Tabla1[[#This Row],[Código_Actividad]]="","",CONCATENATE(Tabla1[[#This Row],[POA]],".",Tabla1[[#This Row],[SRS]],".",Tabla1[[#This Row],[AREA]],".",Tabla1[[#This Row],[TIPO]]))</f>
        <v/>
      </c>
      <c r="C1309" s="131" t="str">
        <f>IF(Tabla1[[#This Row],[Código_Actividad]]="","",'[1]Formulario PPGR1'!#REF!)</f>
        <v/>
      </c>
      <c r="D1309" s="131" t="str">
        <f>IF(Tabla1[[#This Row],[Código_Actividad]]="","",'[1]Formulario PPGR1'!#REF!)</f>
        <v/>
      </c>
      <c r="E1309" s="131" t="str">
        <f>IF(Tabla1[[#This Row],[Código_Actividad]]="","",'[1]Formulario PPGR1'!#REF!)</f>
        <v/>
      </c>
      <c r="F1309" s="131" t="str">
        <f>IF(Tabla1[[#This Row],[Código_Actividad]]="","",'[1]Formulario PPGR1'!#REF!)</f>
        <v/>
      </c>
      <c r="G1309" s="141"/>
      <c r="H1309" s="133" t="str">
        <f>IFERROR(VLOOKUP(Tabla1[[#This Row],[Código_Actividad]],'[1]Formulario PPGR2'!$H$8:$I$1048576,2,FALSE),"")</f>
        <v/>
      </c>
      <c r="I1309" s="134" t="str">
        <f>IFERROR(VLOOKUP(Tabla1[[#This Row],[Código_Actividad]],[1]!Tabla2[[Código]:[Total de Acciones ]],15,FALSE),"")</f>
        <v/>
      </c>
      <c r="J1309" s="131"/>
      <c r="K1309" s="131" t="str">
        <f>IFERROR(VLOOKUP($J1309,[5]LSIns!$B$5:$C$45,2,FALSE),"")</f>
        <v/>
      </c>
      <c r="L1309" s="133"/>
      <c r="M1309" s="131" t="str">
        <f>IFERROR(VLOOKUP($L1309,[6]Insumos!$C$2:$F$517,2,FALSE),"")</f>
        <v/>
      </c>
      <c r="N1309" s="142"/>
      <c r="O1309" s="139" t="str">
        <f>IFERROR(VLOOKUP($L1309,[6]Insumos!$C$2:$F$517,3,FALSE),"")</f>
        <v/>
      </c>
      <c r="P1309" s="138" t="e">
        <f>+Tabla1[[#This Row],[Precio Unitario]]*Tabla1[[#This Row],[Cantidad de Insumos]]</f>
        <v>#VALUE!</v>
      </c>
      <c r="Q1309" s="140" t="str">
        <f>IFERROR(VLOOKUP($L1309,[6]Insumos!$C$2:$F$517,4,FALSE),"")</f>
        <v/>
      </c>
      <c r="R1309" s="131"/>
    </row>
    <row r="1310" spans="2:18" x14ac:dyDescent="0.25">
      <c r="B1310" s="131" t="str">
        <f>IF(Tabla1[[#This Row],[Código_Actividad]]="","",CONCATENATE(Tabla1[[#This Row],[POA]],".",Tabla1[[#This Row],[SRS]],".",Tabla1[[#This Row],[AREA]],".",Tabla1[[#This Row],[TIPO]]))</f>
        <v/>
      </c>
      <c r="C1310" s="131" t="str">
        <f>IF(Tabla1[[#This Row],[Código_Actividad]]="","",'[1]Formulario PPGR1'!#REF!)</f>
        <v/>
      </c>
      <c r="D1310" s="131" t="str">
        <f>IF(Tabla1[[#This Row],[Código_Actividad]]="","",'[1]Formulario PPGR1'!#REF!)</f>
        <v/>
      </c>
      <c r="E1310" s="131" t="str">
        <f>IF(Tabla1[[#This Row],[Código_Actividad]]="","",'[1]Formulario PPGR1'!#REF!)</f>
        <v/>
      </c>
      <c r="F1310" s="131" t="str">
        <f>IF(Tabla1[[#This Row],[Código_Actividad]]="","",'[1]Formulario PPGR1'!#REF!)</f>
        <v/>
      </c>
      <c r="G1310" s="141"/>
      <c r="H1310" s="133" t="str">
        <f>IFERROR(VLOOKUP(Tabla1[[#This Row],[Código_Actividad]],'[1]Formulario PPGR2'!$H$8:$I$1048576,2,FALSE),"")</f>
        <v/>
      </c>
      <c r="I1310" s="134" t="str">
        <f>IFERROR(VLOOKUP(Tabla1[[#This Row],[Código_Actividad]],[1]!Tabla2[[Código]:[Total de Acciones ]],15,FALSE),"")</f>
        <v/>
      </c>
      <c r="J1310" s="131"/>
      <c r="K1310" s="131" t="str">
        <f>IFERROR(VLOOKUP($J1310,[5]LSIns!$B$5:$C$45,2,FALSE),"")</f>
        <v/>
      </c>
      <c r="L1310" s="133"/>
      <c r="M1310" s="131" t="str">
        <f>IFERROR(VLOOKUP($L1310,[6]Insumos!$C$2:$F$517,2,FALSE),"")</f>
        <v/>
      </c>
      <c r="N1310" s="142"/>
      <c r="O1310" s="139" t="str">
        <f>IFERROR(VLOOKUP($L1310,[6]Insumos!$C$2:$F$517,3,FALSE),"")</f>
        <v/>
      </c>
      <c r="P1310" s="138" t="e">
        <f>+Tabla1[[#This Row],[Precio Unitario]]*Tabla1[[#This Row],[Cantidad de Insumos]]</f>
        <v>#VALUE!</v>
      </c>
      <c r="Q1310" s="140" t="str">
        <f>IFERROR(VLOOKUP($L1310,[6]Insumos!$C$2:$F$517,4,FALSE),"")</f>
        <v/>
      </c>
      <c r="R1310" s="131"/>
    </row>
    <row r="1311" spans="2:18" x14ac:dyDescent="0.25">
      <c r="B1311" s="131" t="str">
        <f>IF(Tabla1[[#This Row],[Código_Actividad]]="","",CONCATENATE(Tabla1[[#This Row],[POA]],".",Tabla1[[#This Row],[SRS]],".",Tabla1[[#This Row],[AREA]],".",Tabla1[[#This Row],[TIPO]]))</f>
        <v/>
      </c>
      <c r="C1311" s="131" t="str">
        <f>IF(Tabla1[[#This Row],[Código_Actividad]]="","",'[1]Formulario PPGR1'!#REF!)</f>
        <v/>
      </c>
      <c r="D1311" s="131" t="str">
        <f>IF(Tabla1[[#This Row],[Código_Actividad]]="","",'[1]Formulario PPGR1'!#REF!)</f>
        <v/>
      </c>
      <c r="E1311" s="131" t="str">
        <f>IF(Tabla1[[#This Row],[Código_Actividad]]="","",'[1]Formulario PPGR1'!#REF!)</f>
        <v/>
      </c>
      <c r="F1311" s="131" t="str">
        <f>IF(Tabla1[[#This Row],[Código_Actividad]]="","",'[1]Formulario PPGR1'!#REF!)</f>
        <v/>
      </c>
      <c r="G1311" s="141"/>
      <c r="H1311" s="133" t="str">
        <f>IFERROR(VLOOKUP(Tabla1[[#This Row],[Código_Actividad]],'[1]Formulario PPGR2'!$H$8:$I$1048576,2,FALSE),"")</f>
        <v/>
      </c>
      <c r="I1311" s="134" t="str">
        <f>IFERROR(VLOOKUP(Tabla1[[#This Row],[Código_Actividad]],[1]!Tabla2[[Código]:[Total de Acciones ]],15,FALSE),"")</f>
        <v/>
      </c>
      <c r="J1311" s="131"/>
      <c r="K1311" s="131" t="str">
        <f>IFERROR(VLOOKUP($J1311,[5]LSIns!$B$5:$C$45,2,FALSE),"")</f>
        <v/>
      </c>
      <c r="L1311" s="133"/>
      <c r="M1311" s="131" t="str">
        <f>IFERROR(VLOOKUP($L1311,[6]Insumos!$C$2:$F$517,2,FALSE),"")</f>
        <v/>
      </c>
      <c r="N1311" s="142"/>
      <c r="O1311" s="139" t="str">
        <f>IFERROR(VLOOKUP($L1311,[6]Insumos!$C$2:$F$517,3,FALSE),"")</f>
        <v/>
      </c>
      <c r="P1311" s="138" t="e">
        <f>+Tabla1[[#This Row],[Precio Unitario]]*Tabla1[[#This Row],[Cantidad de Insumos]]</f>
        <v>#VALUE!</v>
      </c>
      <c r="Q1311" s="140" t="str">
        <f>IFERROR(VLOOKUP($L1311,[6]Insumos!$C$2:$F$517,4,FALSE),"")</f>
        <v/>
      </c>
      <c r="R1311" s="131"/>
    </row>
    <row r="1312" spans="2:18" x14ac:dyDescent="0.25">
      <c r="B1312" s="131" t="str">
        <f>IF(Tabla1[[#This Row],[Código_Actividad]]="","",CONCATENATE(Tabla1[[#This Row],[POA]],".",Tabla1[[#This Row],[SRS]],".",Tabla1[[#This Row],[AREA]],".",Tabla1[[#This Row],[TIPO]]))</f>
        <v/>
      </c>
      <c r="C1312" s="131" t="str">
        <f>IF(Tabla1[[#This Row],[Código_Actividad]]="","",'[1]Formulario PPGR1'!#REF!)</f>
        <v/>
      </c>
      <c r="D1312" s="131" t="str">
        <f>IF(Tabla1[[#This Row],[Código_Actividad]]="","",'[1]Formulario PPGR1'!#REF!)</f>
        <v/>
      </c>
      <c r="E1312" s="131" t="str">
        <f>IF(Tabla1[[#This Row],[Código_Actividad]]="","",'[1]Formulario PPGR1'!#REF!)</f>
        <v/>
      </c>
      <c r="F1312" s="131" t="str">
        <f>IF(Tabla1[[#This Row],[Código_Actividad]]="","",'[1]Formulario PPGR1'!#REF!)</f>
        <v/>
      </c>
      <c r="G1312" s="141"/>
      <c r="H1312" s="133" t="str">
        <f>IFERROR(VLOOKUP(Tabla1[[#This Row],[Código_Actividad]],'[1]Formulario PPGR2'!$H$8:$I$1048576,2,FALSE),"")</f>
        <v/>
      </c>
      <c r="I1312" s="134" t="str">
        <f>IFERROR(VLOOKUP(Tabla1[[#This Row],[Código_Actividad]],[1]!Tabla2[[Código]:[Total de Acciones ]],15,FALSE),"")</f>
        <v/>
      </c>
      <c r="J1312" s="131"/>
      <c r="K1312" s="131" t="str">
        <f>IFERROR(VLOOKUP($J1312,[5]LSIns!$B$5:$C$45,2,FALSE),"")</f>
        <v/>
      </c>
      <c r="L1312" s="133"/>
      <c r="M1312" s="131" t="str">
        <f>IFERROR(VLOOKUP($L1312,[6]Insumos!$C$2:$F$517,2,FALSE),"")</f>
        <v/>
      </c>
      <c r="N1312" s="142"/>
      <c r="O1312" s="139" t="str">
        <f>IFERROR(VLOOKUP($L1312,[6]Insumos!$C$2:$F$517,3,FALSE),"")</f>
        <v/>
      </c>
      <c r="P1312" s="138" t="e">
        <f>+Tabla1[[#This Row],[Precio Unitario]]*Tabla1[[#This Row],[Cantidad de Insumos]]</f>
        <v>#VALUE!</v>
      </c>
      <c r="Q1312" s="140" t="str">
        <f>IFERROR(VLOOKUP($L1312,[6]Insumos!$C$2:$F$517,4,FALSE),"")</f>
        <v/>
      </c>
      <c r="R1312" s="131"/>
    </row>
    <row r="1313" spans="2:18" x14ac:dyDescent="0.25">
      <c r="B1313" s="131" t="str">
        <f>IF(Tabla1[[#This Row],[Código_Actividad]]="","",CONCATENATE(Tabla1[[#This Row],[POA]],".",Tabla1[[#This Row],[SRS]],".",Tabla1[[#This Row],[AREA]],".",Tabla1[[#This Row],[TIPO]]))</f>
        <v/>
      </c>
      <c r="C1313" s="131" t="str">
        <f>IF(Tabla1[[#This Row],[Código_Actividad]]="","",'[1]Formulario PPGR1'!#REF!)</f>
        <v/>
      </c>
      <c r="D1313" s="131" t="str">
        <f>IF(Tabla1[[#This Row],[Código_Actividad]]="","",'[1]Formulario PPGR1'!#REF!)</f>
        <v/>
      </c>
      <c r="E1313" s="131" t="str">
        <f>IF(Tabla1[[#This Row],[Código_Actividad]]="","",'[1]Formulario PPGR1'!#REF!)</f>
        <v/>
      </c>
      <c r="F1313" s="131" t="str">
        <f>IF(Tabla1[[#This Row],[Código_Actividad]]="","",'[1]Formulario PPGR1'!#REF!)</f>
        <v/>
      </c>
      <c r="G1313" s="141"/>
      <c r="H1313" s="133" t="str">
        <f>IFERROR(VLOOKUP(Tabla1[[#This Row],[Código_Actividad]],'[1]Formulario PPGR2'!$H$8:$I$1048576,2,FALSE),"")</f>
        <v/>
      </c>
      <c r="I1313" s="134" t="str">
        <f>IFERROR(VLOOKUP(Tabla1[[#This Row],[Código_Actividad]],[1]!Tabla2[[Código]:[Total de Acciones ]],15,FALSE),"")</f>
        <v/>
      </c>
      <c r="J1313" s="131"/>
      <c r="K1313" s="131" t="str">
        <f>IFERROR(VLOOKUP($J1313,[5]LSIns!$B$5:$C$45,2,FALSE),"")</f>
        <v/>
      </c>
      <c r="L1313" s="133"/>
      <c r="M1313" s="131" t="str">
        <f>IFERROR(VLOOKUP($L1313,[6]Insumos!$C$2:$F$517,2,FALSE),"")</f>
        <v/>
      </c>
      <c r="N1313" s="142"/>
      <c r="O1313" s="139" t="str">
        <f>IFERROR(VLOOKUP($L1313,[6]Insumos!$C$2:$F$517,3,FALSE),"")</f>
        <v/>
      </c>
      <c r="P1313" s="138" t="e">
        <f>+Tabla1[[#This Row],[Precio Unitario]]*Tabla1[[#This Row],[Cantidad de Insumos]]</f>
        <v>#VALUE!</v>
      </c>
      <c r="Q1313" s="140" t="str">
        <f>IFERROR(VLOOKUP($L1313,[6]Insumos!$C$2:$F$517,4,FALSE),"")</f>
        <v/>
      </c>
      <c r="R1313" s="131"/>
    </row>
    <row r="1314" spans="2:18" x14ac:dyDescent="0.25">
      <c r="B1314" s="131" t="str">
        <f>IF(Tabla1[[#This Row],[Código_Actividad]]="","",CONCATENATE(Tabla1[[#This Row],[POA]],".",Tabla1[[#This Row],[SRS]],".",Tabla1[[#This Row],[AREA]],".",Tabla1[[#This Row],[TIPO]]))</f>
        <v/>
      </c>
      <c r="C1314" s="131" t="str">
        <f>IF(Tabla1[[#This Row],[Código_Actividad]]="","",'[1]Formulario PPGR1'!#REF!)</f>
        <v/>
      </c>
      <c r="D1314" s="131" t="str">
        <f>IF(Tabla1[[#This Row],[Código_Actividad]]="","",'[1]Formulario PPGR1'!#REF!)</f>
        <v/>
      </c>
      <c r="E1314" s="131" t="str">
        <f>IF(Tabla1[[#This Row],[Código_Actividad]]="","",'[1]Formulario PPGR1'!#REF!)</f>
        <v/>
      </c>
      <c r="F1314" s="131" t="str">
        <f>IF(Tabla1[[#This Row],[Código_Actividad]]="","",'[1]Formulario PPGR1'!#REF!)</f>
        <v/>
      </c>
      <c r="G1314" s="141"/>
      <c r="H1314" s="133" t="str">
        <f>IFERROR(VLOOKUP(Tabla1[[#This Row],[Código_Actividad]],'[1]Formulario PPGR2'!$H$8:$I$1048576,2,FALSE),"")</f>
        <v/>
      </c>
      <c r="I1314" s="134" t="str">
        <f>IFERROR(VLOOKUP(Tabla1[[#This Row],[Código_Actividad]],[1]!Tabla2[[Código]:[Total de Acciones ]],15,FALSE),"")</f>
        <v/>
      </c>
      <c r="J1314" s="131"/>
      <c r="K1314" s="131" t="str">
        <f>IFERROR(VLOOKUP($J1314,[5]LSIns!$B$5:$C$45,2,FALSE),"")</f>
        <v/>
      </c>
      <c r="L1314" s="133"/>
      <c r="M1314" s="131" t="str">
        <f>IFERROR(VLOOKUP($L1314,[6]Insumos!$C$2:$F$517,2,FALSE),"")</f>
        <v/>
      </c>
      <c r="N1314" s="142"/>
      <c r="O1314" s="139" t="str">
        <f>IFERROR(VLOOKUP($L1314,[6]Insumos!$C$2:$F$517,3,FALSE),"")</f>
        <v/>
      </c>
      <c r="P1314" s="138" t="e">
        <f>+Tabla1[[#This Row],[Precio Unitario]]*Tabla1[[#This Row],[Cantidad de Insumos]]</f>
        <v>#VALUE!</v>
      </c>
      <c r="Q1314" s="140" t="str">
        <f>IFERROR(VLOOKUP($L1314,[6]Insumos!$C$2:$F$517,4,FALSE),"")</f>
        <v/>
      </c>
      <c r="R1314" s="131"/>
    </row>
    <row r="1315" spans="2:18" x14ac:dyDescent="0.25">
      <c r="B1315" s="131" t="str">
        <f>IF(Tabla1[[#This Row],[Código_Actividad]]="","",CONCATENATE(Tabla1[[#This Row],[POA]],".",Tabla1[[#This Row],[SRS]],".",Tabla1[[#This Row],[AREA]],".",Tabla1[[#This Row],[TIPO]]))</f>
        <v/>
      </c>
      <c r="C1315" s="131" t="str">
        <f>IF(Tabla1[[#This Row],[Código_Actividad]]="","",'[1]Formulario PPGR1'!#REF!)</f>
        <v/>
      </c>
      <c r="D1315" s="131" t="str">
        <f>IF(Tabla1[[#This Row],[Código_Actividad]]="","",'[1]Formulario PPGR1'!#REF!)</f>
        <v/>
      </c>
      <c r="E1315" s="131" t="str">
        <f>IF(Tabla1[[#This Row],[Código_Actividad]]="","",'[1]Formulario PPGR1'!#REF!)</f>
        <v/>
      </c>
      <c r="F1315" s="131" t="str">
        <f>IF(Tabla1[[#This Row],[Código_Actividad]]="","",'[1]Formulario PPGR1'!#REF!)</f>
        <v/>
      </c>
      <c r="G1315" s="141"/>
      <c r="H1315" s="133" t="str">
        <f>IFERROR(VLOOKUP(Tabla1[[#This Row],[Código_Actividad]],'[1]Formulario PPGR2'!$H$8:$I$1048576,2,FALSE),"")</f>
        <v/>
      </c>
      <c r="I1315" s="134" t="str">
        <f>IFERROR(VLOOKUP(Tabla1[[#This Row],[Código_Actividad]],[1]!Tabla2[[Código]:[Total de Acciones ]],15,FALSE),"")</f>
        <v/>
      </c>
      <c r="J1315" s="131"/>
      <c r="K1315" s="131" t="str">
        <f>IFERROR(VLOOKUP($J1315,[5]LSIns!$B$5:$C$45,2,FALSE),"")</f>
        <v/>
      </c>
      <c r="L1315" s="133"/>
      <c r="M1315" s="131" t="str">
        <f>IFERROR(VLOOKUP($L1315,[6]Insumos!$C$2:$F$517,2,FALSE),"")</f>
        <v/>
      </c>
      <c r="N1315" s="142"/>
      <c r="O1315" s="139" t="str">
        <f>IFERROR(VLOOKUP($L1315,[6]Insumos!$C$2:$F$517,3,FALSE),"")</f>
        <v/>
      </c>
      <c r="P1315" s="138" t="e">
        <f>+Tabla1[[#This Row],[Precio Unitario]]*Tabla1[[#This Row],[Cantidad de Insumos]]</f>
        <v>#VALUE!</v>
      </c>
      <c r="Q1315" s="140" t="str">
        <f>IFERROR(VLOOKUP($L1315,[6]Insumos!$C$2:$F$517,4,FALSE),"")</f>
        <v/>
      </c>
      <c r="R1315" s="131"/>
    </row>
    <row r="1316" spans="2:18" x14ac:dyDescent="0.25">
      <c r="B1316" s="131" t="str">
        <f>IF(Tabla1[[#This Row],[Código_Actividad]]="","",CONCATENATE(Tabla1[[#This Row],[POA]],".",Tabla1[[#This Row],[SRS]],".",Tabla1[[#This Row],[AREA]],".",Tabla1[[#This Row],[TIPO]]))</f>
        <v/>
      </c>
      <c r="C1316" s="131" t="str">
        <f>IF(Tabla1[[#This Row],[Código_Actividad]]="","",'[1]Formulario PPGR1'!#REF!)</f>
        <v/>
      </c>
      <c r="D1316" s="131" t="str">
        <f>IF(Tabla1[[#This Row],[Código_Actividad]]="","",'[1]Formulario PPGR1'!#REF!)</f>
        <v/>
      </c>
      <c r="E1316" s="131" t="str">
        <f>IF(Tabla1[[#This Row],[Código_Actividad]]="","",'[1]Formulario PPGR1'!#REF!)</f>
        <v/>
      </c>
      <c r="F1316" s="131" t="str">
        <f>IF(Tabla1[[#This Row],[Código_Actividad]]="","",'[1]Formulario PPGR1'!#REF!)</f>
        <v/>
      </c>
      <c r="G1316" s="141"/>
      <c r="H1316" s="133" t="str">
        <f>IFERROR(VLOOKUP(Tabla1[[#This Row],[Código_Actividad]],'[1]Formulario PPGR2'!$H$8:$I$1048576,2,FALSE),"")</f>
        <v/>
      </c>
      <c r="I1316" s="134" t="str">
        <f>IFERROR(VLOOKUP(Tabla1[[#This Row],[Código_Actividad]],[1]!Tabla2[[Código]:[Total de Acciones ]],15,FALSE),"")</f>
        <v/>
      </c>
      <c r="J1316" s="131"/>
      <c r="K1316" s="131" t="str">
        <f>IFERROR(VLOOKUP($J1316,[5]LSIns!$B$5:$C$45,2,FALSE),"")</f>
        <v/>
      </c>
      <c r="L1316" s="133"/>
      <c r="M1316" s="131" t="str">
        <f>IFERROR(VLOOKUP($L1316,[6]Insumos!$C$2:$F$517,2,FALSE),"")</f>
        <v/>
      </c>
      <c r="N1316" s="142"/>
      <c r="O1316" s="139" t="str">
        <f>IFERROR(VLOOKUP($L1316,[6]Insumos!$C$2:$F$517,3,FALSE),"")</f>
        <v/>
      </c>
      <c r="P1316" s="138" t="e">
        <f>+Tabla1[[#This Row],[Precio Unitario]]*Tabla1[[#This Row],[Cantidad de Insumos]]</f>
        <v>#VALUE!</v>
      </c>
      <c r="Q1316" s="140" t="str">
        <f>IFERROR(VLOOKUP($L1316,[6]Insumos!$C$2:$F$517,4,FALSE),"")</f>
        <v/>
      </c>
      <c r="R1316" s="131"/>
    </row>
    <row r="1317" spans="2:18" x14ac:dyDescent="0.25">
      <c r="B1317" s="131" t="str">
        <f>IF(Tabla1[[#This Row],[Código_Actividad]]="","",CONCATENATE(Tabla1[[#This Row],[POA]],".",Tabla1[[#This Row],[SRS]],".",Tabla1[[#This Row],[AREA]],".",Tabla1[[#This Row],[TIPO]]))</f>
        <v/>
      </c>
      <c r="C1317" s="131" t="str">
        <f>IF(Tabla1[[#This Row],[Código_Actividad]]="","",'[1]Formulario PPGR1'!#REF!)</f>
        <v/>
      </c>
      <c r="D1317" s="131" t="str">
        <f>IF(Tabla1[[#This Row],[Código_Actividad]]="","",'[1]Formulario PPGR1'!#REF!)</f>
        <v/>
      </c>
      <c r="E1317" s="131" t="str">
        <f>IF(Tabla1[[#This Row],[Código_Actividad]]="","",'[1]Formulario PPGR1'!#REF!)</f>
        <v/>
      </c>
      <c r="F1317" s="131" t="str">
        <f>IF(Tabla1[[#This Row],[Código_Actividad]]="","",'[1]Formulario PPGR1'!#REF!)</f>
        <v/>
      </c>
      <c r="G1317" s="141"/>
      <c r="H1317" s="133" t="str">
        <f>IFERROR(VLOOKUP(Tabla1[[#This Row],[Código_Actividad]],'[1]Formulario PPGR2'!$H$8:$I$1048576,2,FALSE),"")</f>
        <v/>
      </c>
      <c r="I1317" s="134" t="str">
        <f>IFERROR(VLOOKUP(Tabla1[[#This Row],[Código_Actividad]],[1]!Tabla2[[Código]:[Total de Acciones ]],15,FALSE),"")</f>
        <v/>
      </c>
      <c r="J1317" s="131"/>
      <c r="K1317" s="131" t="str">
        <f>IFERROR(VLOOKUP($J1317,[5]LSIns!$B$5:$C$45,2,FALSE),"")</f>
        <v/>
      </c>
      <c r="L1317" s="133"/>
      <c r="M1317" s="131" t="str">
        <f>IFERROR(VLOOKUP($L1317,[6]Insumos!$C$2:$F$517,2,FALSE),"")</f>
        <v/>
      </c>
      <c r="N1317" s="142"/>
      <c r="O1317" s="139" t="str">
        <f>IFERROR(VLOOKUP($L1317,[6]Insumos!$C$2:$F$517,3,FALSE),"")</f>
        <v/>
      </c>
      <c r="P1317" s="138" t="e">
        <f>+Tabla1[[#This Row],[Precio Unitario]]*Tabla1[[#This Row],[Cantidad de Insumos]]</f>
        <v>#VALUE!</v>
      </c>
      <c r="Q1317" s="140" t="str">
        <f>IFERROR(VLOOKUP($L1317,[6]Insumos!$C$2:$F$517,4,FALSE),"")</f>
        <v/>
      </c>
      <c r="R1317" s="131"/>
    </row>
    <row r="1318" spans="2:18" x14ac:dyDescent="0.25">
      <c r="B1318" s="131" t="str">
        <f>IF(Tabla1[[#This Row],[Código_Actividad]]="","",CONCATENATE(Tabla1[[#This Row],[POA]],".",Tabla1[[#This Row],[SRS]],".",Tabla1[[#This Row],[AREA]],".",Tabla1[[#This Row],[TIPO]]))</f>
        <v/>
      </c>
      <c r="C1318" s="131" t="str">
        <f>IF(Tabla1[[#This Row],[Código_Actividad]]="","",'[1]Formulario PPGR1'!#REF!)</f>
        <v/>
      </c>
      <c r="D1318" s="131" t="str">
        <f>IF(Tabla1[[#This Row],[Código_Actividad]]="","",'[1]Formulario PPGR1'!#REF!)</f>
        <v/>
      </c>
      <c r="E1318" s="131" t="str">
        <f>IF(Tabla1[[#This Row],[Código_Actividad]]="","",'[1]Formulario PPGR1'!#REF!)</f>
        <v/>
      </c>
      <c r="F1318" s="131" t="str">
        <f>IF(Tabla1[[#This Row],[Código_Actividad]]="","",'[1]Formulario PPGR1'!#REF!)</f>
        <v/>
      </c>
      <c r="G1318" s="141"/>
      <c r="H1318" s="133" t="str">
        <f>IFERROR(VLOOKUP(Tabla1[[#This Row],[Código_Actividad]],'[1]Formulario PPGR2'!$H$8:$I$1048576,2,FALSE),"")</f>
        <v/>
      </c>
      <c r="I1318" s="134" t="str">
        <f>IFERROR(VLOOKUP(Tabla1[[#This Row],[Código_Actividad]],[1]!Tabla2[[Código]:[Total de Acciones ]],15,FALSE),"")</f>
        <v/>
      </c>
      <c r="J1318" s="131"/>
      <c r="K1318" s="131" t="str">
        <f>IFERROR(VLOOKUP($J1318,[5]LSIns!$B$5:$C$45,2,FALSE),"")</f>
        <v/>
      </c>
      <c r="L1318" s="133"/>
      <c r="M1318" s="131" t="str">
        <f>IFERROR(VLOOKUP($L1318,[6]Insumos!$C$2:$F$517,2,FALSE),"")</f>
        <v/>
      </c>
      <c r="N1318" s="142"/>
      <c r="O1318" s="139" t="str">
        <f>IFERROR(VLOOKUP($L1318,[6]Insumos!$C$2:$F$517,3,FALSE),"")</f>
        <v/>
      </c>
      <c r="P1318" s="138" t="e">
        <f>+Tabla1[[#This Row],[Precio Unitario]]*Tabla1[[#This Row],[Cantidad de Insumos]]</f>
        <v>#VALUE!</v>
      </c>
      <c r="Q1318" s="140" t="str">
        <f>IFERROR(VLOOKUP($L1318,[6]Insumos!$C$2:$F$517,4,FALSE),"")</f>
        <v/>
      </c>
      <c r="R1318" s="131"/>
    </row>
    <row r="1319" spans="2:18" x14ac:dyDescent="0.25">
      <c r="B1319" s="131" t="str">
        <f>IF(Tabla1[[#This Row],[Código_Actividad]]="","",CONCATENATE(Tabla1[[#This Row],[POA]],".",Tabla1[[#This Row],[SRS]],".",Tabla1[[#This Row],[AREA]],".",Tabla1[[#This Row],[TIPO]]))</f>
        <v/>
      </c>
      <c r="C1319" s="131" t="str">
        <f>IF(Tabla1[[#This Row],[Código_Actividad]]="","",'[1]Formulario PPGR1'!#REF!)</f>
        <v/>
      </c>
      <c r="D1319" s="131" t="str">
        <f>IF(Tabla1[[#This Row],[Código_Actividad]]="","",'[1]Formulario PPGR1'!#REF!)</f>
        <v/>
      </c>
      <c r="E1319" s="131" t="str">
        <f>IF(Tabla1[[#This Row],[Código_Actividad]]="","",'[1]Formulario PPGR1'!#REF!)</f>
        <v/>
      </c>
      <c r="F1319" s="131" t="str">
        <f>IF(Tabla1[[#This Row],[Código_Actividad]]="","",'[1]Formulario PPGR1'!#REF!)</f>
        <v/>
      </c>
      <c r="G1319" s="141"/>
      <c r="H1319" s="133" t="str">
        <f>IFERROR(VLOOKUP(Tabla1[[#This Row],[Código_Actividad]],'[1]Formulario PPGR2'!$H$8:$I$1048576,2,FALSE),"")</f>
        <v/>
      </c>
      <c r="I1319" s="134" t="str">
        <f>IFERROR(VLOOKUP(Tabla1[[#This Row],[Código_Actividad]],[1]!Tabla2[[Código]:[Total de Acciones ]],15,FALSE),"")</f>
        <v/>
      </c>
      <c r="J1319" s="131"/>
      <c r="K1319" s="131" t="str">
        <f>IFERROR(VLOOKUP($J1319,[5]LSIns!$B$5:$C$45,2,FALSE),"")</f>
        <v/>
      </c>
      <c r="L1319" s="133"/>
      <c r="M1319" s="131" t="str">
        <f>IFERROR(VLOOKUP($L1319,[6]Insumos!$C$2:$F$517,2,FALSE),"")</f>
        <v/>
      </c>
      <c r="N1319" s="142"/>
      <c r="O1319" s="139" t="str">
        <f>IFERROR(VLOOKUP($L1319,[6]Insumos!$C$2:$F$517,3,FALSE),"")</f>
        <v/>
      </c>
      <c r="P1319" s="138" t="e">
        <f>+Tabla1[[#This Row],[Precio Unitario]]*Tabla1[[#This Row],[Cantidad de Insumos]]</f>
        <v>#VALUE!</v>
      </c>
      <c r="Q1319" s="140" t="str">
        <f>IFERROR(VLOOKUP($L1319,[6]Insumos!$C$2:$F$517,4,FALSE),"")</f>
        <v/>
      </c>
      <c r="R1319" s="131"/>
    </row>
    <row r="1320" spans="2:18" x14ac:dyDescent="0.25">
      <c r="B1320" s="131" t="str">
        <f>IF(Tabla1[[#This Row],[Código_Actividad]]="","",CONCATENATE(Tabla1[[#This Row],[POA]],".",Tabla1[[#This Row],[SRS]],".",Tabla1[[#This Row],[AREA]],".",Tabla1[[#This Row],[TIPO]]))</f>
        <v/>
      </c>
      <c r="C1320" s="131" t="str">
        <f>IF(Tabla1[[#This Row],[Código_Actividad]]="","",'[1]Formulario PPGR1'!#REF!)</f>
        <v/>
      </c>
      <c r="D1320" s="131" t="str">
        <f>IF(Tabla1[[#This Row],[Código_Actividad]]="","",'[1]Formulario PPGR1'!#REF!)</f>
        <v/>
      </c>
      <c r="E1320" s="131" t="str">
        <f>IF(Tabla1[[#This Row],[Código_Actividad]]="","",'[1]Formulario PPGR1'!#REF!)</f>
        <v/>
      </c>
      <c r="F1320" s="131" t="str">
        <f>IF(Tabla1[[#This Row],[Código_Actividad]]="","",'[1]Formulario PPGR1'!#REF!)</f>
        <v/>
      </c>
      <c r="G1320" s="141"/>
      <c r="H1320" s="133" t="str">
        <f>IFERROR(VLOOKUP(Tabla1[[#This Row],[Código_Actividad]],'[1]Formulario PPGR2'!$H$8:$I$1048576,2,FALSE),"")</f>
        <v/>
      </c>
      <c r="I1320" s="134" t="str">
        <f>IFERROR(VLOOKUP(Tabla1[[#This Row],[Código_Actividad]],[1]!Tabla2[[Código]:[Total de Acciones ]],15,FALSE),"")</f>
        <v/>
      </c>
      <c r="J1320" s="131"/>
      <c r="K1320" s="131" t="str">
        <f>IFERROR(VLOOKUP($J1320,[5]LSIns!$B$5:$C$45,2,FALSE),"")</f>
        <v/>
      </c>
      <c r="L1320" s="133"/>
      <c r="M1320" s="131" t="str">
        <f>IFERROR(VLOOKUP($L1320,[6]Insumos!$C$2:$F$517,2,FALSE),"")</f>
        <v/>
      </c>
      <c r="N1320" s="142"/>
      <c r="O1320" s="139" t="str">
        <f>IFERROR(VLOOKUP($L1320,[6]Insumos!$C$2:$F$517,3,FALSE),"")</f>
        <v/>
      </c>
      <c r="P1320" s="138" t="e">
        <f>+Tabla1[[#This Row],[Precio Unitario]]*Tabla1[[#This Row],[Cantidad de Insumos]]</f>
        <v>#VALUE!</v>
      </c>
      <c r="Q1320" s="140" t="str">
        <f>IFERROR(VLOOKUP($L1320,[6]Insumos!$C$2:$F$517,4,FALSE),"")</f>
        <v/>
      </c>
      <c r="R1320" s="131"/>
    </row>
    <row r="1321" spans="2:18" x14ac:dyDescent="0.25">
      <c r="B1321" s="131" t="str">
        <f>IF(Tabla1[[#This Row],[Código_Actividad]]="","",CONCATENATE(Tabla1[[#This Row],[POA]],".",Tabla1[[#This Row],[SRS]],".",Tabla1[[#This Row],[AREA]],".",Tabla1[[#This Row],[TIPO]]))</f>
        <v/>
      </c>
      <c r="C1321" s="131" t="str">
        <f>IF(Tabla1[[#This Row],[Código_Actividad]]="","",'[1]Formulario PPGR1'!#REF!)</f>
        <v/>
      </c>
      <c r="D1321" s="131" t="str">
        <f>IF(Tabla1[[#This Row],[Código_Actividad]]="","",'[1]Formulario PPGR1'!#REF!)</f>
        <v/>
      </c>
      <c r="E1321" s="131" t="str">
        <f>IF(Tabla1[[#This Row],[Código_Actividad]]="","",'[1]Formulario PPGR1'!#REF!)</f>
        <v/>
      </c>
      <c r="F1321" s="131" t="str">
        <f>IF(Tabla1[[#This Row],[Código_Actividad]]="","",'[1]Formulario PPGR1'!#REF!)</f>
        <v/>
      </c>
      <c r="G1321" s="141"/>
      <c r="H1321" s="133" t="str">
        <f>IFERROR(VLOOKUP(Tabla1[[#This Row],[Código_Actividad]],'[1]Formulario PPGR2'!$H$8:$I$1048576,2,FALSE),"")</f>
        <v/>
      </c>
      <c r="I1321" s="134" t="str">
        <f>IFERROR(VLOOKUP(Tabla1[[#This Row],[Código_Actividad]],[1]!Tabla2[[Código]:[Total de Acciones ]],15,FALSE),"")</f>
        <v/>
      </c>
      <c r="J1321" s="131"/>
      <c r="K1321" s="131" t="str">
        <f>IFERROR(VLOOKUP($J1321,[5]LSIns!$B$5:$C$45,2,FALSE),"")</f>
        <v/>
      </c>
      <c r="L1321" s="133"/>
      <c r="M1321" s="131" t="str">
        <f>IFERROR(VLOOKUP($L1321,[6]Insumos!$C$2:$F$517,2,FALSE),"")</f>
        <v/>
      </c>
      <c r="N1321" s="142"/>
      <c r="O1321" s="139" t="str">
        <f>IFERROR(VLOOKUP($L1321,[6]Insumos!$C$2:$F$517,3,FALSE),"")</f>
        <v/>
      </c>
      <c r="P1321" s="138" t="e">
        <f>+Tabla1[[#This Row],[Precio Unitario]]*Tabla1[[#This Row],[Cantidad de Insumos]]</f>
        <v>#VALUE!</v>
      </c>
      <c r="Q1321" s="140" t="str">
        <f>IFERROR(VLOOKUP($L1321,[6]Insumos!$C$2:$F$517,4,FALSE),"")</f>
        <v/>
      </c>
      <c r="R1321" s="131"/>
    </row>
    <row r="1322" spans="2:18" x14ac:dyDescent="0.25">
      <c r="B1322" s="131" t="str">
        <f>IF(Tabla1[[#This Row],[Código_Actividad]]="","",CONCATENATE(Tabla1[[#This Row],[POA]],".",Tabla1[[#This Row],[SRS]],".",Tabla1[[#This Row],[AREA]],".",Tabla1[[#This Row],[TIPO]]))</f>
        <v/>
      </c>
      <c r="C1322" s="131" t="str">
        <f>IF(Tabla1[[#This Row],[Código_Actividad]]="","",'[1]Formulario PPGR1'!#REF!)</f>
        <v/>
      </c>
      <c r="D1322" s="131" t="str">
        <f>IF(Tabla1[[#This Row],[Código_Actividad]]="","",'[1]Formulario PPGR1'!#REF!)</f>
        <v/>
      </c>
      <c r="E1322" s="131" t="str">
        <f>IF(Tabla1[[#This Row],[Código_Actividad]]="","",'[1]Formulario PPGR1'!#REF!)</f>
        <v/>
      </c>
      <c r="F1322" s="131" t="str">
        <f>IF(Tabla1[[#This Row],[Código_Actividad]]="","",'[1]Formulario PPGR1'!#REF!)</f>
        <v/>
      </c>
      <c r="G1322" s="141"/>
      <c r="H1322" s="133" t="str">
        <f>IFERROR(VLOOKUP(Tabla1[[#This Row],[Código_Actividad]],'[1]Formulario PPGR2'!$H$8:$I$1048576,2,FALSE),"")</f>
        <v/>
      </c>
      <c r="I1322" s="134" t="str">
        <f>IFERROR(VLOOKUP(Tabla1[[#This Row],[Código_Actividad]],[1]!Tabla2[[Código]:[Total de Acciones ]],15,FALSE),"")</f>
        <v/>
      </c>
      <c r="J1322" s="131"/>
      <c r="K1322" s="131" t="str">
        <f>IFERROR(VLOOKUP($J1322,[5]LSIns!$B$5:$C$45,2,FALSE),"")</f>
        <v/>
      </c>
      <c r="L1322" s="133"/>
      <c r="M1322" s="131" t="str">
        <f>IFERROR(VLOOKUP($L1322,[6]Insumos!$C$2:$F$517,2,FALSE),"")</f>
        <v/>
      </c>
      <c r="N1322" s="142"/>
      <c r="O1322" s="139" t="str">
        <f>IFERROR(VLOOKUP($L1322,[6]Insumos!$C$2:$F$517,3,FALSE),"")</f>
        <v/>
      </c>
      <c r="P1322" s="138" t="e">
        <f>+Tabla1[[#This Row],[Precio Unitario]]*Tabla1[[#This Row],[Cantidad de Insumos]]</f>
        <v>#VALUE!</v>
      </c>
      <c r="Q1322" s="140" t="str">
        <f>IFERROR(VLOOKUP($L1322,[6]Insumos!$C$2:$F$517,4,FALSE),"")</f>
        <v/>
      </c>
      <c r="R1322" s="131"/>
    </row>
    <row r="1323" spans="2:18" x14ac:dyDescent="0.25">
      <c r="B1323" s="131" t="str">
        <f>IF(Tabla1[[#This Row],[Código_Actividad]]="","",CONCATENATE(Tabla1[[#This Row],[POA]],".",Tabla1[[#This Row],[SRS]],".",Tabla1[[#This Row],[AREA]],".",Tabla1[[#This Row],[TIPO]]))</f>
        <v/>
      </c>
      <c r="C1323" s="131" t="str">
        <f>IF(Tabla1[[#This Row],[Código_Actividad]]="","",'[1]Formulario PPGR1'!#REF!)</f>
        <v/>
      </c>
      <c r="D1323" s="131" t="str">
        <f>IF(Tabla1[[#This Row],[Código_Actividad]]="","",'[1]Formulario PPGR1'!#REF!)</f>
        <v/>
      </c>
      <c r="E1323" s="131" t="str">
        <f>IF(Tabla1[[#This Row],[Código_Actividad]]="","",'[1]Formulario PPGR1'!#REF!)</f>
        <v/>
      </c>
      <c r="F1323" s="131" t="str">
        <f>IF(Tabla1[[#This Row],[Código_Actividad]]="","",'[1]Formulario PPGR1'!#REF!)</f>
        <v/>
      </c>
      <c r="G1323" s="141"/>
      <c r="H1323" s="133" t="str">
        <f>IFERROR(VLOOKUP(Tabla1[[#This Row],[Código_Actividad]],'[1]Formulario PPGR2'!$H$8:$I$1048576,2,FALSE),"")</f>
        <v/>
      </c>
      <c r="I1323" s="134" t="str">
        <f>IFERROR(VLOOKUP(Tabla1[[#This Row],[Código_Actividad]],[1]!Tabla2[[Código]:[Total de Acciones ]],15,FALSE),"")</f>
        <v/>
      </c>
      <c r="J1323" s="131"/>
      <c r="K1323" s="131" t="str">
        <f>IFERROR(VLOOKUP($J1323,[5]LSIns!$B$5:$C$45,2,FALSE),"")</f>
        <v/>
      </c>
      <c r="L1323" s="133"/>
      <c r="M1323" s="131" t="str">
        <f>IFERROR(VLOOKUP($L1323,[6]Insumos!$C$2:$F$517,2,FALSE),"")</f>
        <v/>
      </c>
      <c r="N1323" s="142"/>
      <c r="O1323" s="139" t="str">
        <f>IFERROR(VLOOKUP($L1323,[6]Insumos!$C$2:$F$517,3,FALSE),"")</f>
        <v/>
      </c>
      <c r="P1323" s="138" t="e">
        <f>+Tabla1[[#This Row],[Precio Unitario]]*Tabla1[[#This Row],[Cantidad de Insumos]]</f>
        <v>#VALUE!</v>
      </c>
      <c r="Q1323" s="140" t="str">
        <f>IFERROR(VLOOKUP($L1323,[6]Insumos!$C$2:$F$517,4,FALSE),"")</f>
        <v/>
      </c>
      <c r="R1323" s="131"/>
    </row>
    <row r="1324" spans="2:18" x14ac:dyDescent="0.25">
      <c r="B1324" s="131" t="str">
        <f>IF(Tabla1[[#This Row],[Código_Actividad]]="","",CONCATENATE(Tabla1[[#This Row],[POA]],".",Tabla1[[#This Row],[SRS]],".",Tabla1[[#This Row],[AREA]],".",Tabla1[[#This Row],[TIPO]]))</f>
        <v/>
      </c>
      <c r="C1324" s="131" t="str">
        <f>IF(Tabla1[[#This Row],[Código_Actividad]]="","",'[1]Formulario PPGR1'!#REF!)</f>
        <v/>
      </c>
      <c r="D1324" s="131" t="str">
        <f>IF(Tabla1[[#This Row],[Código_Actividad]]="","",'[1]Formulario PPGR1'!#REF!)</f>
        <v/>
      </c>
      <c r="E1324" s="131" t="str">
        <f>IF(Tabla1[[#This Row],[Código_Actividad]]="","",'[1]Formulario PPGR1'!#REF!)</f>
        <v/>
      </c>
      <c r="F1324" s="131" t="str">
        <f>IF(Tabla1[[#This Row],[Código_Actividad]]="","",'[1]Formulario PPGR1'!#REF!)</f>
        <v/>
      </c>
      <c r="G1324" s="141"/>
      <c r="H1324" s="133" t="str">
        <f>IFERROR(VLOOKUP(Tabla1[[#This Row],[Código_Actividad]],'[1]Formulario PPGR2'!$H$8:$I$1048576,2,FALSE),"")</f>
        <v/>
      </c>
      <c r="I1324" s="134" t="str">
        <f>IFERROR(VLOOKUP(Tabla1[[#This Row],[Código_Actividad]],[1]!Tabla2[[Código]:[Total de Acciones ]],15,FALSE),"")</f>
        <v/>
      </c>
      <c r="J1324" s="131"/>
      <c r="K1324" s="131" t="str">
        <f>IFERROR(VLOOKUP($J1324,[5]LSIns!$B$5:$C$45,2,FALSE),"")</f>
        <v/>
      </c>
      <c r="L1324" s="133"/>
      <c r="M1324" s="131" t="str">
        <f>IFERROR(VLOOKUP($L1324,[6]Insumos!$C$2:$F$517,2,FALSE),"")</f>
        <v/>
      </c>
      <c r="N1324" s="142"/>
      <c r="O1324" s="139" t="str">
        <f>IFERROR(VLOOKUP($L1324,[6]Insumos!$C$2:$F$517,3,FALSE),"")</f>
        <v/>
      </c>
      <c r="P1324" s="138" t="e">
        <f>+Tabla1[[#This Row],[Precio Unitario]]*Tabla1[[#This Row],[Cantidad de Insumos]]</f>
        <v>#VALUE!</v>
      </c>
      <c r="Q1324" s="140" t="str">
        <f>IFERROR(VLOOKUP($L1324,[6]Insumos!$C$2:$F$517,4,FALSE),"")</f>
        <v/>
      </c>
      <c r="R1324" s="131"/>
    </row>
    <row r="1325" spans="2:18" x14ac:dyDescent="0.25">
      <c r="B1325" s="131" t="str">
        <f>IF(Tabla1[[#This Row],[Código_Actividad]]="","",CONCATENATE(Tabla1[[#This Row],[POA]],".",Tabla1[[#This Row],[SRS]],".",Tabla1[[#This Row],[AREA]],".",Tabla1[[#This Row],[TIPO]]))</f>
        <v/>
      </c>
      <c r="C1325" s="131" t="str">
        <f>IF(Tabla1[[#This Row],[Código_Actividad]]="","",'[1]Formulario PPGR1'!#REF!)</f>
        <v/>
      </c>
      <c r="D1325" s="131" t="str">
        <f>IF(Tabla1[[#This Row],[Código_Actividad]]="","",'[1]Formulario PPGR1'!#REF!)</f>
        <v/>
      </c>
      <c r="E1325" s="131" t="str">
        <f>IF(Tabla1[[#This Row],[Código_Actividad]]="","",'[1]Formulario PPGR1'!#REF!)</f>
        <v/>
      </c>
      <c r="F1325" s="131" t="str">
        <f>IF(Tabla1[[#This Row],[Código_Actividad]]="","",'[1]Formulario PPGR1'!#REF!)</f>
        <v/>
      </c>
      <c r="G1325" s="141"/>
      <c r="H1325" s="133" t="str">
        <f>IFERROR(VLOOKUP(Tabla1[[#This Row],[Código_Actividad]],'[1]Formulario PPGR2'!$H$8:$I$1048576,2,FALSE),"")</f>
        <v/>
      </c>
      <c r="I1325" s="134" t="str">
        <f>IFERROR(VLOOKUP(Tabla1[[#This Row],[Código_Actividad]],[1]!Tabla2[[Código]:[Total de Acciones ]],15,FALSE),"")</f>
        <v/>
      </c>
      <c r="J1325" s="131"/>
      <c r="K1325" s="131" t="str">
        <f>IFERROR(VLOOKUP($J1325,[5]LSIns!$B$5:$C$45,2,FALSE),"")</f>
        <v/>
      </c>
      <c r="L1325" s="133"/>
      <c r="M1325" s="131" t="str">
        <f>IFERROR(VLOOKUP($L1325,[6]Insumos!$C$2:$F$517,2,FALSE),"")</f>
        <v/>
      </c>
      <c r="N1325" s="142"/>
      <c r="O1325" s="139" t="str">
        <f>IFERROR(VLOOKUP($L1325,[6]Insumos!$C$2:$F$517,3,FALSE),"")</f>
        <v/>
      </c>
      <c r="P1325" s="138" t="e">
        <f>+Tabla1[[#This Row],[Precio Unitario]]*Tabla1[[#This Row],[Cantidad de Insumos]]</f>
        <v>#VALUE!</v>
      </c>
      <c r="Q1325" s="140" t="str">
        <f>IFERROR(VLOOKUP($L1325,[6]Insumos!$C$2:$F$517,4,FALSE),"")</f>
        <v/>
      </c>
      <c r="R1325" s="131"/>
    </row>
    <row r="1326" spans="2:18" x14ac:dyDescent="0.25">
      <c r="B1326" s="131" t="str">
        <f>IF(Tabla1[[#This Row],[Código_Actividad]]="","",CONCATENATE(Tabla1[[#This Row],[POA]],".",Tabla1[[#This Row],[SRS]],".",Tabla1[[#This Row],[AREA]],".",Tabla1[[#This Row],[TIPO]]))</f>
        <v/>
      </c>
      <c r="C1326" s="131" t="str">
        <f>IF(Tabla1[[#This Row],[Código_Actividad]]="","",'[1]Formulario PPGR1'!#REF!)</f>
        <v/>
      </c>
      <c r="D1326" s="131" t="str">
        <f>IF(Tabla1[[#This Row],[Código_Actividad]]="","",'[1]Formulario PPGR1'!#REF!)</f>
        <v/>
      </c>
      <c r="E1326" s="131" t="str">
        <f>IF(Tabla1[[#This Row],[Código_Actividad]]="","",'[1]Formulario PPGR1'!#REF!)</f>
        <v/>
      </c>
      <c r="F1326" s="131" t="str">
        <f>IF(Tabla1[[#This Row],[Código_Actividad]]="","",'[1]Formulario PPGR1'!#REF!)</f>
        <v/>
      </c>
      <c r="G1326" s="141"/>
      <c r="H1326" s="133" t="str">
        <f>IFERROR(VLOOKUP(Tabla1[[#This Row],[Código_Actividad]],'[1]Formulario PPGR2'!$H$8:$I$1048576,2,FALSE),"")</f>
        <v/>
      </c>
      <c r="I1326" s="134" t="str">
        <f>IFERROR(VLOOKUP(Tabla1[[#This Row],[Código_Actividad]],[1]!Tabla2[[Código]:[Total de Acciones ]],15,FALSE),"")</f>
        <v/>
      </c>
      <c r="J1326" s="131"/>
      <c r="K1326" s="131" t="str">
        <f>IFERROR(VLOOKUP($J1326,[5]LSIns!$B$5:$C$45,2,FALSE),"")</f>
        <v/>
      </c>
      <c r="L1326" s="133"/>
      <c r="M1326" s="131" t="str">
        <f>IFERROR(VLOOKUP($L1326,[6]Insumos!$C$2:$F$517,2,FALSE),"")</f>
        <v/>
      </c>
      <c r="N1326" s="142"/>
      <c r="O1326" s="139" t="str">
        <f>IFERROR(VLOOKUP($L1326,[6]Insumos!$C$2:$F$517,3,FALSE),"")</f>
        <v/>
      </c>
      <c r="P1326" s="138" t="e">
        <f>+Tabla1[[#This Row],[Precio Unitario]]*Tabla1[[#This Row],[Cantidad de Insumos]]</f>
        <v>#VALUE!</v>
      </c>
      <c r="Q1326" s="140" t="str">
        <f>IFERROR(VLOOKUP($L1326,[6]Insumos!$C$2:$F$517,4,FALSE),"")</f>
        <v/>
      </c>
      <c r="R1326" s="131"/>
    </row>
    <row r="1327" spans="2:18" x14ac:dyDescent="0.25">
      <c r="B1327" s="131" t="str">
        <f>IF(Tabla1[[#This Row],[Código_Actividad]]="","",CONCATENATE(Tabla1[[#This Row],[POA]],".",Tabla1[[#This Row],[SRS]],".",Tabla1[[#This Row],[AREA]],".",Tabla1[[#This Row],[TIPO]]))</f>
        <v/>
      </c>
      <c r="C1327" s="131" t="str">
        <f>IF(Tabla1[[#This Row],[Código_Actividad]]="","",'[1]Formulario PPGR1'!#REF!)</f>
        <v/>
      </c>
      <c r="D1327" s="131" t="str">
        <f>IF(Tabla1[[#This Row],[Código_Actividad]]="","",'[1]Formulario PPGR1'!#REF!)</f>
        <v/>
      </c>
      <c r="E1327" s="131" t="str">
        <f>IF(Tabla1[[#This Row],[Código_Actividad]]="","",'[1]Formulario PPGR1'!#REF!)</f>
        <v/>
      </c>
      <c r="F1327" s="131" t="str">
        <f>IF(Tabla1[[#This Row],[Código_Actividad]]="","",'[1]Formulario PPGR1'!#REF!)</f>
        <v/>
      </c>
      <c r="G1327" s="141"/>
      <c r="H1327" s="133" t="str">
        <f>IFERROR(VLOOKUP(Tabla1[[#This Row],[Código_Actividad]],'[1]Formulario PPGR2'!$H$8:$I$1048576,2,FALSE),"")</f>
        <v/>
      </c>
      <c r="I1327" s="134" t="str">
        <f>IFERROR(VLOOKUP(Tabla1[[#This Row],[Código_Actividad]],[1]!Tabla2[[Código]:[Total de Acciones ]],15,FALSE),"")</f>
        <v/>
      </c>
      <c r="J1327" s="131"/>
      <c r="K1327" s="131" t="str">
        <f>IFERROR(VLOOKUP($J1327,[5]LSIns!$B$5:$C$45,2,FALSE),"")</f>
        <v/>
      </c>
      <c r="L1327" s="133"/>
      <c r="M1327" s="131" t="str">
        <f>IFERROR(VLOOKUP($L1327,[6]Insumos!$C$2:$F$517,2,FALSE),"")</f>
        <v/>
      </c>
      <c r="N1327" s="142"/>
      <c r="O1327" s="139" t="str">
        <f>IFERROR(VLOOKUP($L1327,[6]Insumos!$C$2:$F$517,3,FALSE),"")</f>
        <v/>
      </c>
      <c r="P1327" s="138" t="e">
        <f>+Tabla1[[#This Row],[Precio Unitario]]*Tabla1[[#This Row],[Cantidad de Insumos]]</f>
        <v>#VALUE!</v>
      </c>
      <c r="Q1327" s="140" t="str">
        <f>IFERROR(VLOOKUP($L1327,[6]Insumos!$C$2:$F$517,4,FALSE),"")</f>
        <v/>
      </c>
      <c r="R1327" s="131"/>
    </row>
    <row r="1328" spans="2:18" x14ac:dyDescent="0.25">
      <c r="B1328" s="131" t="str">
        <f>IF(Tabla1[[#This Row],[Código_Actividad]]="","",CONCATENATE(Tabla1[[#This Row],[POA]],".",Tabla1[[#This Row],[SRS]],".",Tabla1[[#This Row],[AREA]],".",Tabla1[[#This Row],[TIPO]]))</f>
        <v/>
      </c>
      <c r="C1328" s="131" t="str">
        <f>IF(Tabla1[[#This Row],[Código_Actividad]]="","",'[1]Formulario PPGR1'!#REF!)</f>
        <v/>
      </c>
      <c r="D1328" s="131" t="str">
        <f>IF(Tabla1[[#This Row],[Código_Actividad]]="","",'[1]Formulario PPGR1'!#REF!)</f>
        <v/>
      </c>
      <c r="E1328" s="131" t="str">
        <f>IF(Tabla1[[#This Row],[Código_Actividad]]="","",'[1]Formulario PPGR1'!#REF!)</f>
        <v/>
      </c>
      <c r="F1328" s="131" t="str">
        <f>IF(Tabla1[[#This Row],[Código_Actividad]]="","",'[1]Formulario PPGR1'!#REF!)</f>
        <v/>
      </c>
      <c r="G1328" s="141"/>
      <c r="H1328" s="133" t="str">
        <f>IFERROR(VLOOKUP(Tabla1[[#This Row],[Código_Actividad]],'[1]Formulario PPGR2'!$H$8:$I$1048576,2,FALSE),"")</f>
        <v/>
      </c>
      <c r="I1328" s="134" t="str">
        <f>IFERROR(VLOOKUP(Tabla1[[#This Row],[Código_Actividad]],[1]!Tabla2[[Código]:[Total de Acciones ]],15,FALSE),"")</f>
        <v/>
      </c>
      <c r="J1328" s="131"/>
      <c r="K1328" s="131" t="str">
        <f>IFERROR(VLOOKUP($J1328,[5]LSIns!$B$5:$C$45,2,FALSE),"")</f>
        <v/>
      </c>
      <c r="L1328" s="133"/>
      <c r="M1328" s="131" t="str">
        <f>IFERROR(VLOOKUP($L1328,[6]Insumos!$C$2:$F$517,2,FALSE),"")</f>
        <v/>
      </c>
      <c r="N1328" s="142"/>
      <c r="O1328" s="139" t="str">
        <f>IFERROR(VLOOKUP($L1328,[6]Insumos!$C$2:$F$517,3,FALSE),"")</f>
        <v/>
      </c>
      <c r="P1328" s="138" t="e">
        <f>+Tabla1[[#This Row],[Precio Unitario]]*Tabla1[[#This Row],[Cantidad de Insumos]]</f>
        <v>#VALUE!</v>
      </c>
      <c r="Q1328" s="140" t="str">
        <f>IFERROR(VLOOKUP($L1328,[6]Insumos!$C$2:$F$517,4,FALSE),"")</f>
        <v/>
      </c>
      <c r="R1328" s="131"/>
    </row>
    <row r="1329" spans="2:18" x14ac:dyDescent="0.25">
      <c r="B1329" s="131" t="str">
        <f>IF(Tabla1[[#This Row],[Código_Actividad]]="","",CONCATENATE(Tabla1[[#This Row],[POA]],".",Tabla1[[#This Row],[SRS]],".",Tabla1[[#This Row],[AREA]],".",Tabla1[[#This Row],[TIPO]]))</f>
        <v/>
      </c>
      <c r="C1329" s="131" t="str">
        <f>IF(Tabla1[[#This Row],[Código_Actividad]]="","",'[1]Formulario PPGR1'!#REF!)</f>
        <v/>
      </c>
      <c r="D1329" s="131" t="str">
        <f>IF(Tabla1[[#This Row],[Código_Actividad]]="","",'[1]Formulario PPGR1'!#REF!)</f>
        <v/>
      </c>
      <c r="E1329" s="131" t="str">
        <f>IF(Tabla1[[#This Row],[Código_Actividad]]="","",'[1]Formulario PPGR1'!#REF!)</f>
        <v/>
      </c>
      <c r="F1329" s="131" t="str">
        <f>IF(Tabla1[[#This Row],[Código_Actividad]]="","",'[1]Formulario PPGR1'!#REF!)</f>
        <v/>
      </c>
      <c r="G1329" s="141"/>
      <c r="H1329" s="133" t="str">
        <f>IFERROR(VLOOKUP(Tabla1[[#This Row],[Código_Actividad]],'[1]Formulario PPGR2'!$H$8:$I$1048576,2,FALSE),"")</f>
        <v/>
      </c>
      <c r="I1329" s="134" t="str">
        <f>IFERROR(VLOOKUP(Tabla1[[#This Row],[Código_Actividad]],[1]!Tabla2[[Código]:[Total de Acciones ]],15,FALSE),"")</f>
        <v/>
      </c>
      <c r="J1329" s="131"/>
      <c r="K1329" s="131" t="str">
        <f>IFERROR(VLOOKUP($J1329,[5]LSIns!$B$5:$C$45,2,FALSE),"")</f>
        <v/>
      </c>
      <c r="L1329" s="133"/>
      <c r="M1329" s="131" t="str">
        <f>IFERROR(VLOOKUP($L1329,[6]Insumos!$C$2:$F$517,2,FALSE),"")</f>
        <v/>
      </c>
      <c r="N1329" s="142"/>
      <c r="O1329" s="139" t="str">
        <f>IFERROR(VLOOKUP($L1329,[6]Insumos!$C$2:$F$517,3,FALSE),"")</f>
        <v/>
      </c>
      <c r="P1329" s="138" t="e">
        <f>+Tabla1[[#This Row],[Precio Unitario]]*Tabla1[[#This Row],[Cantidad de Insumos]]</f>
        <v>#VALUE!</v>
      </c>
      <c r="Q1329" s="140" t="str">
        <f>IFERROR(VLOOKUP($L1329,[6]Insumos!$C$2:$F$517,4,FALSE),"")</f>
        <v/>
      </c>
      <c r="R1329" s="131"/>
    </row>
    <row r="1330" spans="2:18" x14ac:dyDescent="0.25">
      <c r="B1330" s="131" t="str">
        <f>IF(Tabla1[[#This Row],[Código_Actividad]]="","",CONCATENATE(Tabla1[[#This Row],[POA]],".",Tabla1[[#This Row],[SRS]],".",Tabla1[[#This Row],[AREA]],".",Tabla1[[#This Row],[TIPO]]))</f>
        <v/>
      </c>
      <c r="C1330" s="131" t="str">
        <f>IF(Tabla1[[#This Row],[Código_Actividad]]="","",'[1]Formulario PPGR1'!#REF!)</f>
        <v/>
      </c>
      <c r="D1330" s="131" t="str">
        <f>IF(Tabla1[[#This Row],[Código_Actividad]]="","",'[1]Formulario PPGR1'!#REF!)</f>
        <v/>
      </c>
      <c r="E1330" s="131" t="str">
        <f>IF(Tabla1[[#This Row],[Código_Actividad]]="","",'[1]Formulario PPGR1'!#REF!)</f>
        <v/>
      </c>
      <c r="F1330" s="131" t="str">
        <f>IF(Tabla1[[#This Row],[Código_Actividad]]="","",'[1]Formulario PPGR1'!#REF!)</f>
        <v/>
      </c>
      <c r="G1330" s="141"/>
      <c r="H1330" s="133" t="str">
        <f>IFERROR(VLOOKUP(Tabla1[[#This Row],[Código_Actividad]],'[1]Formulario PPGR2'!$H$8:$I$1048576,2,FALSE),"")</f>
        <v/>
      </c>
      <c r="I1330" s="134" t="str">
        <f>IFERROR(VLOOKUP(Tabla1[[#This Row],[Código_Actividad]],[1]!Tabla2[[Código]:[Total de Acciones ]],15,FALSE),"")</f>
        <v/>
      </c>
      <c r="J1330" s="131"/>
      <c r="K1330" s="131" t="str">
        <f>IFERROR(VLOOKUP($J1330,[5]LSIns!$B$5:$C$45,2,FALSE),"")</f>
        <v/>
      </c>
      <c r="L1330" s="133"/>
      <c r="M1330" s="131" t="str">
        <f>IFERROR(VLOOKUP($L1330,[6]Insumos!$C$2:$F$517,2,FALSE),"")</f>
        <v/>
      </c>
      <c r="N1330" s="142"/>
      <c r="O1330" s="139" t="str">
        <f>IFERROR(VLOOKUP($L1330,[6]Insumos!$C$2:$F$517,3,FALSE),"")</f>
        <v/>
      </c>
      <c r="P1330" s="138" t="e">
        <f>+Tabla1[[#This Row],[Precio Unitario]]*Tabla1[[#This Row],[Cantidad de Insumos]]</f>
        <v>#VALUE!</v>
      </c>
      <c r="Q1330" s="140" t="str">
        <f>IFERROR(VLOOKUP($L1330,[6]Insumos!$C$2:$F$517,4,FALSE),"")</f>
        <v/>
      </c>
      <c r="R1330" s="131"/>
    </row>
    <row r="1331" spans="2:18" x14ac:dyDescent="0.25">
      <c r="B1331" s="131" t="str">
        <f>IF(Tabla1[[#This Row],[Código_Actividad]]="","",CONCATENATE(Tabla1[[#This Row],[POA]],".",Tabla1[[#This Row],[SRS]],".",Tabla1[[#This Row],[AREA]],".",Tabla1[[#This Row],[TIPO]]))</f>
        <v/>
      </c>
      <c r="C1331" s="131" t="str">
        <f>IF(Tabla1[[#This Row],[Código_Actividad]]="","",'[1]Formulario PPGR1'!#REF!)</f>
        <v/>
      </c>
      <c r="D1331" s="131" t="str">
        <f>IF(Tabla1[[#This Row],[Código_Actividad]]="","",'[1]Formulario PPGR1'!#REF!)</f>
        <v/>
      </c>
      <c r="E1331" s="131" t="str">
        <f>IF(Tabla1[[#This Row],[Código_Actividad]]="","",'[1]Formulario PPGR1'!#REF!)</f>
        <v/>
      </c>
      <c r="F1331" s="131" t="str">
        <f>IF(Tabla1[[#This Row],[Código_Actividad]]="","",'[1]Formulario PPGR1'!#REF!)</f>
        <v/>
      </c>
      <c r="G1331" s="141"/>
      <c r="H1331" s="133" t="str">
        <f>IFERROR(VLOOKUP(Tabla1[[#This Row],[Código_Actividad]],'[1]Formulario PPGR2'!$H$8:$I$1048576,2,FALSE),"")</f>
        <v/>
      </c>
      <c r="I1331" s="134" t="str">
        <f>IFERROR(VLOOKUP(Tabla1[[#This Row],[Código_Actividad]],[1]!Tabla2[[Código]:[Total de Acciones ]],15,FALSE),"")</f>
        <v/>
      </c>
      <c r="J1331" s="131"/>
      <c r="K1331" s="131" t="str">
        <f>IFERROR(VLOOKUP($J1331,[5]LSIns!$B$5:$C$45,2,FALSE),"")</f>
        <v/>
      </c>
      <c r="L1331" s="133"/>
      <c r="M1331" s="131" t="str">
        <f>IFERROR(VLOOKUP($L1331,[6]Insumos!$C$2:$F$517,2,FALSE),"")</f>
        <v/>
      </c>
      <c r="N1331" s="142"/>
      <c r="O1331" s="139" t="str">
        <f>IFERROR(VLOOKUP($L1331,[6]Insumos!$C$2:$F$517,3,FALSE),"")</f>
        <v/>
      </c>
      <c r="P1331" s="138" t="e">
        <f>+Tabla1[[#This Row],[Precio Unitario]]*Tabla1[[#This Row],[Cantidad de Insumos]]</f>
        <v>#VALUE!</v>
      </c>
      <c r="Q1331" s="140" t="str">
        <f>IFERROR(VLOOKUP($L1331,[6]Insumos!$C$2:$F$517,4,FALSE),"")</f>
        <v/>
      </c>
      <c r="R1331" s="131"/>
    </row>
    <row r="1332" spans="2:18" x14ac:dyDescent="0.25">
      <c r="B1332" s="131" t="str">
        <f>IF(Tabla1[[#This Row],[Código_Actividad]]="","",CONCATENATE(Tabla1[[#This Row],[POA]],".",Tabla1[[#This Row],[SRS]],".",Tabla1[[#This Row],[AREA]],".",Tabla1[[#This Row],[TIPO]]))</f>
        <v/>
      </c>
      <c r="C1332" s="131" t="str">
        <f>IF(Tabla1[[#This Row],[Código_Actividad]]="","",'[1]Formulario PPGR1'!#REF!)</f>
        <v/>
      </c>
      <c r="D1332" s="131" t="str">
        <f>IF(Tabla1[[#This Row],[Código_Actividad]]="","",'[1]Formulario PPGR1'!#REF!)</f>
        <v/>
      </c>
      <c r="E1332" s="131" t="str">
        <f>IF(Tabla1[[#This Row],[Código_Actividad]]="","",'[1]Formulario PPGR1'!#REF!)</f>
        <v/>
      </c>
      <c r="F1332" s="131" t="str">
        <f>IF(Tabla1[[#This Row],[Código_Actividad]]="","",'[1]Formulario PPGR1'!#REF!)</f>
        <v/>
      </c>
      <c r="G1332" s="141"/>
      <c r="H1332" s="133" t="str">
        <f>IFERROR(VLOOKUP(Tabla1[[#This Row],[Código_Actividad]],'[1]Formulario PPGR2'!$H$8:$I$1048576,2,FALSE),"")</f>
        <v/>
      </c>
      <c r="I1332" s="134" t="str">
        <f>IFERROR(VLOOKUP(Tabla1[[#This Row],[Código_Actividad]],[1]!Tabla2[[Código]:[Total de Acciones ]],15,FALSE),"")</f>
        <v/>
      </c>
      <c r="J1332" s="131"/>
      <c r="K1332" s="131" t="str">
        <f>IFERROR(VLOOKUP($J1332,[5]LSIns!$B$5:$C$45,2,FALSE),"")</f>
        <v/>
      </c>
      <c r="L1332" s="133"/>
      <c r="M1332" s="131" t="str">
        <f>IFERROR(VLOOKUP($L1332,[6]Insumos!$C$2:$F$517,2,FALSE),"")</f>
        <v/>
      </c>
      <c r="N1332" s="142"/>
      <c r="O1332" s="139" t="str">
        <f>IFERROR(VLOOKUP($L1332,[6]Insumos!$C$2:$F$517,3,FALSE),"")</f>
        <v/>
      </c>
      <c r="P1332" s="138" t="e">
        <f>+Tabla1[[#This Row],[Precio Unitario]]*Tabla1[[#This Row],[Cantidad de Insumos]]</f>
        <v>#VALUE!</v>
      </c>
      <c r="Q1332" s="140" t="str">
        <f>IFERROR(VLOOKUP($L1332,[6]Insumos!$C$2:$F$517,4,FALSE),"")</f>
        <v/>
      </c>
      <c r="R1332" s="131"/>
    </row>
    <row r="1333" spans="2:18" x14ac:dyDescent="0.25">
      <c r="B1333" s="131" t="str">
        <f>IF(Tabla1[[#This Row],[Código_Actividad]]="","",CONCATENATE(Tabla1[[#This Row],[POA]],".",Tabla1[[#This Row],[SRS]],".",Tabla1[[#This Row],[AREA]],".",Tabla1[[#This Row],[TIPO]]))</f>
        <v/>
      </c>
      <c r="C1333" s="131" t="str">
        <f>IF(Tabla1[[#This Row],[Código_Actividad]]="","",'[1]Formulario PPGR1'!#REF!)</f>
        <v/>
      </c>
      <c r="D1333" s="131" t="str">
        <f>IF(Tabla1[[#This Row],[Código_Actividad]]="","",'[1]Formulario PPGR1'!#REF!)</f>
        <v/>
      </c>
      <c r="E1333" s="131" t="str">
        <f>IF(Tabla1[[#This Row],[Código_Actividad]]="","",'[1]Formulario PPGR1'!#REF!)</f>
        <v/>
      </c>
      <c r="F1333" s="131" t="str">
        <f>IF(Tabla1[[#This Row],[Código_Actividad]]="","",'[1]Formulario PPGR1'!#REF!)</f>
        <v/>
      </c>
      <c r="G1333" s="141"/>
      <c r="H1333" s="133" t="str">
        <f>IFERROR(VLOOKUP(Tabla1[[#This Row],[Código_Actividad]],'[1]Formulario PPGR2'!$H$8:$I$1048576,2,FALSE),"")</f>
        <v/>
      </c>
      <c r="I1333" s="134" t="str">
        <f>IFERROR(VLOOKUP(Tabla1[[#This Row],[Código_Actividad]],[1]!Tabla2[[Código]:[Total de Acciones ]],15,FALSE),"")</f>
        <v/>
      </c>
      <c r="J1333" s="131"/>
      <c r="K1333" s="131" t="str">
        <f>IFERROR(VLOOKUP($J1333,[5]LSIns!$B$5:$C$45,2,FALSE),"")</f>
        <v/>
      </c>
      <c r="L1333" s="133"/>
      <c r="M1333" s="131" t="str">
        <f>IFERROR(VLOOKUP($L1333,[6]Insumos!$C$2:$F$517,2,FALSE),"")</f>
        <v/>
      </c>
      <c r="N1333" s="142"/>
      <c r="O1333" s="139" t="str">
        <f>IFERROR(VLOOKUP($L1333,[6]Insumos!$C$2:$F$517,3,FALSE),"")</f>
        <v/>
      </c>
      <c r="P1333" s="138" t="e">
        <f>+Tabla1[[#This Row],[Precio Unitario]]*Tabla1[[#This Row],[Cantidad de Insumos]]</f>
        <v>#VALUE!</v>
      </c>
      <c r="Q1333" s="140" t="str">
        <f>IFERROR(VLOOKUP($L1333,[6]Insumos!$C$2:$F$517,4,FALSE),"")</f>
        <v/>
      </c>
      <c r="R1333" s="131"/>
    </row>
    <row r="1334" spans="2:18" x14ac:dyDescent="0.25">
      <c r="B1334" s="131" t="str">
        <f>IF(Tabla1[[#This Row],[Código_Actividad]]="","",CONCATENATE(Tabla1[[#This Row],[POA]],".",Tabla1[[#This Row],[SRS]],".",Tabla1[[#This Row],[AREA]],".",Tabla1[[#This Row],[TIPO]]))</f>
        <v/>
      </c>
      <c r="C1334" s="131" t="str">
        <f>IF(Tabla1[[#This Row],[Código_Actividad]]="","",'[1]Formulario PPGR1'!#REF!)</f>
        <v/>
      </c>
      <c r="D1334" s="131" t="str">
        <f>IF(Tabla1[[#This Row],[Código_Actividad]]="","",'[1]Formulario PPGR1'!#REF!)</f>
        <v/>
      </c>
      <c r="E1334" s="131" t="str">
        <f>IF(Tabla1[[#This Row],[Código_Actividad]]="","",'[1]Formulario PPGR1'!#REF!)</f>
        <v/>
      </c>
      <c r="F1334" s="131" t="str">
        <f>IF(Tabla1[[#This Row],[Código_Actividad]]="","",'[1]Formulario PPGR1'!#REF!)</f>
        <v/>
      </c>
      <c r="G1334" s="141"/>
      <c r="H1334" s="133" t="str">
        <f>IFERROR(VLOOKUP(Tabla1[[#This Row],[Código_Actividad]],'[1]Formulario PPGR2'!$H$8:$I$1048576,2,FALSE),"")</f>
        <v/>
      </c>
      <c r="I1334" s="134" t="str">
        <f>IFERROR(VLOOKUP(Tabla1[[#This Row],[Código_Actividad]],[1]!Tabla2[[Código]:[Total de Acciones ]],15,FALSE),"")</f>
        <v/>
      </c>
      <c r="J1334" s="131"/>
      <c r="K1334" s="131" t="str">
        <f>IFERROR(VLOOKUP($J1334,[5]LSIns!$B$5:$C$45,2,FALSE),"")</f>
        <v/>
      </c>
      <c r="L1334" s="133"/>
      <c r="M1334" s="131" t="str">
        <f>IFERROR(VLOOKUP($L1334,[6]Insumos!$C$2:$F$517,2,FALSE),"")</f>
        <v/>
      </c>
      <c r="N1334" s="142"/>
      <c r="O1334" s="139" t="str">
        <f>IFERROR(VLOOKUP($L1334,[6]Insumos!$C$2:$F$517,3,FALSE),"")</f>
        <v/>
      </c>
      <c r="P1334" s="138" t="e">
        <f>+Tabla1[[#This Row],[Precio Unitario]]*Tabla1[[#This Row],[Cantidad de Insumos]]</f>
        <v>#VALUE!</v>
      </c>
      <c r="Q1334" s="140" t="str">
        <f>IFERROR(VLOOKUP($L1334,[6]Insumos!$C$2:$F$517,4,FALSE),"")</f>
        <v/>
      </c>
      <c r="R1334" s="131"/>
    </row>
    <row r="1335" spans="2:18" x14ac:dyDescent="0.25">
      <c r="B1335" s="131" t="str">
        <f>IF(Tabla1[[#This Row],[Código_Actividad]]="","",CONCATENATE(Tabla1[[#This Row],[POA]],".",Tabla1[[#This Row],[SRS]],".",Tabla1[[#This Row],[AREA]],".",Tabla1[[#This Row],[TIPO]]))</f>
        <v/>
      </c>
      <c r="C1335" s="131" t="str">
        <f>IF(Tabla1[[#This Row],[Código_Actividad]]="","",'[1]Formulario PPGR1'!#REF!)</f>
        <v/>
      </c>
      <c r="D1335" s="131" t="str">
        <f>IF(Tabla1[[#This Row],[Código_Actividad]]="","",'[1]Formulario PPGR1'!#REF!)</f>
        <v/>
      </c>
      <c r="E1335" s="131" t="str">
        <f>IF(Tabla1[[#This Row],[Código_Actividad]]="","",'[1]Formulario PPGR1'!#REF!)</f>
        <v/>
      </c>
      <c r="F1335" s="131" t="str">
        <f>IF(Tabla1[[#This Row],[Código_Actividad]]="","",'[1]Formulario PPGR1'!#REF!)</f>
        <v/>
      </c>
      <c r="G1335" s="141"/>
      <c r="H1335" s="133" t="str">
        <f>IFERROR(VLOOKUP(Tabla1[[#This Row],[Código_Actividad]],'[1]Formulario PPGR2'!$H$8:$I$1048576,2,FALSE),"")</f>
        <v/>
      </c>
      <c r="I1335" s="134" t="str">
        <f>IFERROR(VLOOKUP(Tabla1[[#This Row],[Código_Actividad]],[1]!Tabla2[[Código]:[Total de Acciones ]],15,FALSE),"")</f>
        <v/>
      </c>
      <c r="J1335" s="131"/>
      <c r="K1335" s="131" t="str">
        <f>IFERROR(VLOOKUP($J1335,[5]LSIns!$B$5:$C$45,2,FALSE),"")</f>
        <v/>
      </c>
      <c r="L1335" s="133"/>
      <c r="M1335" s="131" t="str">
        <f>IFERROR(VLOOKUP($L1335,[6]Insumos!$C$2:$F$517,2,FALSE),"")</f>
        <v/>
      </c>
      <c r="N1335" s="142"/>
      <c r="O1335" s="139" t="str">
        <f>IFERROR(VLOOKUP($L1335,[6]Insumos!$C$2:$F$517,3,FALSE),"")</f>
        <v/>
      </c>
      <c r="P1335" s="138" t="e">
        <f>+Tabla1[[#This Row],[Precio Unitario]]*Tabla1[[#This Row],[Cantidad de Insumos]]</f>
        <v>#VALUE!</v>
      </c>
      <c r="Q1335" s="140" t="str">
        <f>IFERROR(VLOOKUP($L1335,[6]Insumos!$C$2:$F$517,4,FALSE),"")</f>
        <v/>
      </c>
      <c r="R1335" s="131"/>
    </row>
    <row r="1336" spans="2:18" x14ac:dyDescent="0.25">
      <c r="B1336" s="131" t="str">
        <f>IF(Tabla1[[#This Row],[Código_Actividad]]="","",CONCATENATE(Tabla1[[#This Row],[POA]],".",Tabla1[[#This Row],[SRS]],".",Tabla1[[#This Row],[AREA]],".",Tabla1[[#This Row],[TIPO]]))</f>
        <v/>
      </c>
      <c r="C1336" s="131" t="str">
        <f>IF(Tabla1[[#This Row],[Código_Actividad]]="","",'[1]Formulario PPGR1'!#REF!)</f>
        <v/>
      </c>
      <c r="D1336" s="131" t="str">
        <f>IF(Tabla1[[#This Row],[Código_Actividad]]="","",'[1]Formulario PPGR1'!#REF!)</f>
        <v/>
      </c>
      <c r="E1336" s="131" t="str">
        <f>IF(Tabla1[[#This Row],[Código_Actividad]]="","",'[1]Formulario PPGR1'!#REF!)</f>
        <v/>
      </c>
      <c r="F1336" s="131" t="str">
        <f>IF(Tabla1[[#This Row],[Código_Actividad]]="","",'[1]Formulario PPGR1'!#REF!)</f>
        <v/>
      </c>
      <c r="G1336" s="141"/>
      <c r="H1336" s="133" t="str">
        <f>IFERROR(VLOOKUP(Tabla1[[#This Row],[Código_Actividad]],'[1]Formulario PPGR2'!$H$8:$I$1048576,2,FALSE),"")</f>
        <v/>
      </c>
      <c r="I1336" s="134" t="str">
        <f>IFERROR(VLOOKUP(Tabla1[[#This Row],[Código_Actividad]],[1]!Tabla2[[Código]:[Total de Acciones ]],15,FALSE),"")</f>
        <v/>
      </c>
      <c r="J1336" s="131"/>
      <c r="K1336" s="131" t="str">
        <f>IFERROR(VLOOKUP($J1336,[5]LSIns!$B$5:$C$45,2,FALSE),"")</f>
        <v/>
      </c>
      <c r="L1336" s="133"/>
      <c r="M1336" s="131" t="str">
        <f>IFERROR(VLOOKUP($L1336,[6]Insumos!$C$2:$F$517,2,FALSE),"")</f>
        <v/>
      </c>
      <c r="N1336" s="142"/>
      <c r="O1336" s="139" t="str">
        <f>IFERROR(VLOOKUP($L1336,[6]Insumos!$C$2:$F$517,3,FALSE),"")</f>
        <v/>
      </c>
      <c r="P1336" s="138" t="e">
        <f>+Tabla1[[#This Row],[Precio Unitario]]*Tabla1[[#This Row],[Cantidad de Insumos]]</f>
        <v>#VALUE!</v>
      </c>
      <c r="Q1336" s="140" t="str">
        <f>IFERROR(VLOOKUP($L1336,[6]Insumos!$C$2:$F$517,4,FALSE),"")</f>
        <v/>
      </c>
      <c r="R1336" s="131"/>
    </row>
    <row r="1337" spans="2:18" x14ac:dyDescent="0.25">
      <c r="B1337" s="131" t="str">
        <f>IF(Tabla1[[#This Row],[Código_Actividad]]="","",CONCATENATE(Tabla1[[#This Row],[POA]],".",Tabla1[[#This Row],[SRS]],".",Tabla1[[#This Row],[AREA]],".",Tabla1[[#This Row],[TIPO]]))</f>
        <v/>
      </c>
      <c r="C1337" s="131" t="str">
        <f>IF(Tabla1[[#This Row],[Código_Actividad]]="","",'[1]Formulario PPGR1'!#REF!)</f>
        <v/>
      </c>
      <c r="D1337" s="131" t="str">
        <f>IF(Tabla1[[#This Row],[Código_Actividad]]="","",'[1]Formulario PPGR1'!#REF!)</f>
        <v/>
      </c>
      <c r="E1337" s="131" t="str">
        <f>IF(Tabla1[[#This Row],[Código_Actividad]]="","",'[1]Formulario PPGR1'!#REF!)</f>
        <v/>
      </c>
      <c r="F1337" s="131" t="str">
        <f>IF(Tabla1[[#This Row],[Código_Actividad]]="","",'[1]Formulario PPGR1'!#REF!)</f>
        <v/>
      </c>
      <c r="G1337" s="141"/>
      <c r="H1337" s="133" t="str">
        <f>IFERROR(VLOOKUP(Tabla1[[#This Row],[Código_Actividad]],'[1]Formulario PPGR2'!$H$8:$I$1048576,2,FALSE),"")</f>
        <v/>
      </c>
      <c r="I1337" s="134" t="str">
        <f>IFERROR(VLOOKUP(Tabla1[[#This Row],[Código_Actividad]],[1]!Tabla2[[Código]:[Total de Acciones ]],15,FALSE),"")</f>
        <v/>
      </c>
      <c r="J1337" s="131"/>
      <c r="K1337" s="131" t="str">
        <f>IFERROR(VLOOKUP($J1337,[5]LSIns!$B$5:$C$45,2,FALSE),"")</f>
        <v/>
      </c>
      <c r="L1337" s="133"/>
      <c r="M1337" s="131" t="str">
        <f>IFERROR(VLOOKUP($L1337,[6]Insumos!$C$2:$F$517,2,FALSE),"")</f>
        <v/>
      </c>
      <c r="N1337" s="142"/>
      <c r="O1337" s="139" t="str">
        <f>IFERROR(VLOOKUP($L1337,[6]Insumos!$C$2:$F$517,3,FALSE),"")</f>
        <v/>
      </c>
      <c r="P1337" s="138" t="e">
        <f>+Tabla1[[#This Row],[Precio Unitario]]*Tabla1[[#This Row],[Cantidad de Insumos]]</f>
        <v>#VALUE!</v>
      </c>
      <c r="Q1337" s="140" t="str">
        <f>IFERROR(VLOOKUP($L1337,[6]Insumos!$C$2:$F$517,4,FALSE),"")</f>
        <v/>
      </c>
      <c r="R1337" s="131"/>
    </row>
    <row r="1338" spans="2:18" x14ac:dyDescent="0.25">
      <c r="B1338" s="131" t="str">
        <f>IF(Tabla1[[#This Row],[Código_Actividad]]="","",CONCATENATE(Tabla1[[#This Row],[POA]],".",Tabla1[[#This Row],[SRS]],".",Tabla1[[#This Row],[AREA]],".",Tabla1[[#This Row],[TIPO]]))</f>
        <v/>
      </c>
      <c r="C1338" s="131" t="str">
        <f>IF(Tabla1[[#This Row],[Código_Actividad]]="","",'[1]Formulario PPGR1'!#REF!)</f>
        <v/>
      </c>
      <c r="D1338" s="131" t="str">
        <f>IF(Tabla1[[#This Row],[Código_Actividad]]="","",'[1]Formulario PPGR1'!#REF!)</f>
        <v/>
      </c>
      <c r="E1338" s="131" t="str">
        <f>IF(Tabla1[[#This Row],[Código_Actividad]]="","",'[1]Formulario PPGR1'!#REF!)</f>
        <v/>
      </c>
      <c r="F1338" s="131" t="str">
        <f>IF(Tabla1[[#This Row],[Código_Actividad]]="","",'[1]Formulario PPGR1'!#REF!)</f>
        <v/>
      </c>
      <c r="G1338" s="141"/>
      <c r="H1338" s="133" t="str">
        <f>IFERROR(VLOOKUP(Tabla1[[#This Row],[Código_Actividad]],'[1]Formulario PPGR2'!$H$8:$I$1048576,2,FALSE),"")</f>
        <v/>
      </c>
      <c r="I1338" s="134" t="str">
        <f>IFERROR(VLOOKUP(Tabla1[[#This Row],[Código_Actividad]],[1]!Tabla2[[Código]:[Total de Acciones ]],15,FALSE),"")</f>
        <v/>
      </c>
      <c r="J1338" s="131"/>
      <c r="K1338" s="131" t="str">
        <f>IFERROR(VLOOKUP($J1338,[5]LSIns!$B$5:$C$45,2,FALSE),"")</f>
        <v/>
      </c>
      <c r="L1338" s="133"/>
      <c r="M1338" s="131" t="str">
        <f>IFERROR(VLOOKUP($L1338,[6]Insumos!$C$2:$F$517,2,FALSE),"")</f>
        <v/>
      </c>
      <c r="N1338" s="142"/>
      <c r="O1338" s="139" t="str">
        <f>IFERROR(VLOOKUP($L1338,[6]Insumos!$C$2:$F$517,3,FALSE),"")</f>
        <v/>
      </c>
      <c r="P1338" s="138" t="e">
        <f>+Tabla1[[#This Row],[Precio Unitario]]*Tabla1[[#This Row],[Cantidad de Insumos]]</f>
        <v>#VALUE!</v>
      </c>
      <c r="Q1338" s="140" t="str">
        <f>IFERROR(VLOOKUP($L1338,[6]Insumos!$C$2:$F$517,4,FALSE),"")</f>
        <v/>
      </c>
      <c r="R1338" s="131"/>
    </row>
    <row r="1339" spans="2:18" x14ac:dyDescent="0.25">
      <c r="B1339" s="131" t="str">
        <f>IF(Tabla1[[#This Row],[Código_Actividad]]="","",CONCATENATE(Tabla1[[#This Row],[POA]],".",Tabla1[[#This Row],[SRS]],".",Tabla1[[#This Row],[AREA]],".",Tabla1[[#This Row],[TIPO]]))</f>
        <v/>
      </c>
      <c r="C1339" s="131" t="str">
        <f>IF(Tabla1[[#This Row],[Código_Actividad]]="","",'[1]Formulario PPGR1'!#REF!)</f>
        <v/>
      </c>
      <c r="D1339" s="131" t="str">
        <f>IF(Tabla1[[#This Row],[Código_Actividad]]="","",'[1]Formulario PPGR1'!#REF!)</f>
        <v/>
      </c>
      <c r="E1339" s="131" t="str">
        <f>IF(Tabla1[[#This Row],[Código_Actividad]]="","",'[1]Formulario PPGR1'!#REF!)</f>
        <v/>
      </c>
      <c r="F1339" s="131" t="str">
        <f>IF(Tabla1[[#This Row],[Código_Actividad]]="","",'[1]Formulario PPGR1'!#REF!)</f>
        <v/>
      </c>
      <c r="G1339" s="141"/>
      <c r="H1339" s="133" t="str">
        <f>IFERROR(VLOOKUP(Tabla1[[#This Row],[Código_Actividad]],'[1]Formulario PPGR2'!$H$8:$I$1048576,2,FALSE),"")</f>
        <v/>
      </c>
      <c r="I1339" s="134" t="str">
        <f>IFERROR(VLOOKUP(Tabla1[[#This Row],[Código_Actividad]],[1]!Tabla2[[Código]:[Total de Acciones ]],15,FALSE),"")</f>
        <v/>
      </c>
      <c r="J1339" s="131"/>
      <c r="K1339" s="131" t="str">
        <f>IFERROR(VLOOKUP($J1339,[5]LSIns!$B$5:$C$45,2,FALSE),"")</f>
        <v/>
      </c>
      <c r="L1339" s="133"/>
      <c r="M1339" s="131" t="str">
        <f>IFERROR(VLOOKUP($L1339,[6]Insumos!$C$2:$F$517,2,FALSE),"")</f>
        <v/>
      </c>
      <c r="N1339" s="142"/>
      <c r="O1339" s="139" t="str">
        <f>IFERROR(VLOOKUP($L1339,[6]Insumos!$C$2:$F$517,3,FALSE),"")</f>
        <v/>
      </c>
      <c r="P1339" s="138" t="e">
        <f>+Tabla1[[#This Row],[Precio Unitario]]*Tabla1[[#This Row],[Cantidad de Insumos]]</f>
        <v>#VALUE!</v>
      </c>
      <c r="Q1339" s="140" t="str">
        <f>IFERROR(VLOOKUP($L1339,[6]Insumos!$C$2:$F$517,4,FALSE),"")</f>
        <v/>
      </c>
      <c r="R1339" s="131"/>
    </row>
    <row r="1340" spans="2:18" x14ac:dyDescent="0.25">
      <c r="B1340" s="131" t="str">
        <f>IF(Tabla1[[#This Row],[Código_Actividad]]="","",CONCATENATE(Tabla1[[#This Row],[POA]],".",Tabla1[[#This Row],[SRS]],".",Tabla1[[#This Row],[AREA]],".",Tabla1[[#This Row],[TIPO]]))</f>
        <v/>
      </c>
      <c r="C1340" s="131" t="str">
        <f>IF(Tabla1[[#This Row],[Código_Actividad]]="","",'[1]Formulario PPGR1'!#REF!)</f>
        <v/>
      </c>
      <c r="D1340" s="131" t="str">
        <f>IF(Tabla1[[#This Row],[Código_Actividad]]="","",'[1]Formulario PPGR1'!#REF!)</f>
        <v/>
      </c>
      <c r="E1340" s="131" t="str">
        <f>IF(Tabla1[[#This Row],[Código_Actividad]]="","",'[1]Formulario PPGR1'!#REF!)</f>
        <v/>
      </c>
      <c r="F1340" s="131" t="str">
        <f>IF(Tabla1[[#This Row],[Código_Actividad]]="","",'[1]Formulario PPGR1'!#REF!)</f>
        <v/>
      </c>
      <c r="G1340" s="141"/>
      <c r="H1340" s="133" t="str">
        <f>IFERROR(VLOOKUP(Tabla1[[#This Row],[Código_Actividad]],'[1]Formulario PPGR2'!$H$8:$I$1048576,2,FALSE),"")</f>
        <v/>
      </c>
      <c r="I1340" s="134" t="str">
        <f>IFERROR(VLOOKUP(Tabla1[[#This Row],[Código_Actividad]],[1]!Tabla2[[Código]:[Total de Acciones ]],15,FALSE),"")</f>
        <v/>
      </c>
      <c r="J1340" s="131"/>
      <c r="K1340" s="131" t="str">
        <f>IFERROR(VLOOKUP($J1340,[5]LSIns!$B$5:$C$45,2,FALSE),"")</f>
        <v/>
      </c>
      <c r="L1340" s="133"/>
      <c r="M1340" s="131" t="str">
        <f>IFERROR(VLOOKUP($L1340,[6]Insumos!$C$2:$F$517,2,FALSE),"")</f>
        <v/>
      </c>
      <c r="N1340" s="142"/>
      <c r="O1340" s="139" t="str">
        <f>IFERROR(VLOOKUP($L1340,[6]Insumos!$C$2:$F$517,3,FALSE),"")</f>
        <v/>
      </c>
      <c r="P1340" s="138" t="e">
        <f>+Tabla1[[#This Row],[Precio Unitario]]*Tabla1[[#This Row],[Cantidad de Insumos]]</f>
        <v>#VALUE!</v>
      </c>
      <c r="Q1340" s="140" t="str">
        <f>IFERROR(VLOOKUP($L1340,[6]Insumos!$C$2:$F$517,4,FALSE),"")</f>
        <v/>
      </c>
      <c r="R1340" s="131"/>
    </row>
    <row r="1341" spans="2:18" x14ac:dyDescent="0.25">
      <c r="B1341" s="131" t="str">
        <f>IF(Tabla1[[#This Row],[Código_Actividad]]="","",CONCATENATE(Tabla1[[#This Row],[POA]],".",Tabla1[[#This Row],[SRS]],".",Tabla1[[#This Row],[AREA]],".",Tabla1[[#This Row],[TIPO]]))</f>
        <v/>
      </c>
      <c r="C1341" s="131" t="str">
        <f>IF(Tabla1[[#This Row],[Código_Actividad]]="","",'[1]Formulario PPGR1'!#REF!)</f>
        <v/>
      </c>
      <c r="D1341" s="131" t="str">
        <f>IF(Tabla1[[#This Row],[Código_Actividad]]="","",'[1]Formulario PPGR1'!#REF!)</f>
        <v/>
      </c>
      <c r="E1341" s="131" t="str">
        <f>IF(Tabla1[[#This Row],[Código_Actividad]]="","",'[1]Formulario PPGR1'!#REF!)</f>
        <v/>
      </c>
      <c r="F1341" s="131" t="str">
        <f>IF(Tabla1[[#This Row],[Código_Actividad]]="","",'[1]Formulario PPGR1'!#REF!)</f>
        <v/>
      </c>
      <c r="G1341" s="132"/>
      <c r="H1341" s="133" t="str">
        <f>IFERROR(VLOOKUP(Tabla1[[#This Row],[Código_Actividad]],'[1]Formulario PPGR2'!$H$8:$I$1048576,2,FALSE),"")</f>
        <v/>
      </c>
      <c r="I1341" s="134" t="str">
        <f>IFERROR(VLOOKUP(Tabla1[[#This Row],[Código_Actividad]],[1]!Tabla2[[Código]:[Total de Acciones ]],15,FALSE),"")</f>
        <v/>
      </c>
      <c r="J1341" s="131"/>
      <c r="K1341" s="131" t="str">
        <f>IFERROR(VLOOKUP($J1341,[10]LSIns!$B$5:$C$45,2,FALSE),"")</f>
        <v/>
      </c>
      <c r="L1341" s="133"/>
      <c r="M1341" s="135" t="str">
        <f>IFERROR(VLOOKUP($L1341,[6]Insumos!$C$2:$F$517,2,FALSE),"")</f>
        <v/>
      </c>
      <c r="N1341" s="142"/>
      <c r="O1341" s="137" t="str">
        <f>IFERROR(VLOOKUP($L1341,[6]Insumos!$C$2:$F$517,3,FALSE),"")</f>
        <v/>
      </c>
      <c r="P1341" s="138" t="e">
        <f>+Tabla1[[#This Row],[Precio Unitario]]*Tabla1[[#This Row],[Cantidad de Insumos]]</f>
        <v>#VALUE!</v>
      </c>
      <c r="Q1341" s="137" t="str">
        <f>IFERROR(VLOOKUP($L1341,[6]Insumos!$C$2:$F$517,4,FALSE),"")</f>
        <v/>
      </c>
      <c r="R1341" s="135"/>
    </row>
    <row r="1342" spans="2:18" x14ac:dyDescent="0.25">
      <c r="B1342" s="131" t="str">
        <f>IF(Tabla1[[#This Row],[Código_Actividad]]="","",CONCATENATE(Tabla1[[#This Row],[POA]],".",Tabla1[[#This Row],[SRS]],".",Tabla1[[#This Row],[AREA]],".",Tabla1[[#This Row],[TIPO]]))</f>
        <v/>
      </c>
      <c r="C1342" s="131" t="str">
        <f>IF(Tabla1[[#This Row],[Código_Actividad]]="","",'[1]Formulario PPGR1'!#REF!)</f>
        <v/>
      </c>
      <c r="D1342" s="131" t="str">
        <f>IF(Tabla1[[#This Row],[Código_Actividad]]="","",'[1]Formulario PPGR1'!#REF!)</f>
        <v/>
      </c>
      <c r="E1342" s="131" t="str">
        <f>IF(Tabla1[[#This Row],[Código_Actividad]]="","",'[1]Formulario PPGR1'!#REF!)</f>
        <v/>
      </c>
      <c r="F1342" s="131" t="str">
        <f>IF(Tabla1[[#This Row],[Código_Actividad]]="","",'[1]Formulario PPGR1'!#REF!)</f>
        <v/>
      </c>
      <c r="G1342" s="132"/>
      <c r="H1342" s="133" t="str">
        <f>IFERROR(VLOOKUP(Tabla1[[#This Row],[Código_Actividad]],'[1]Formulario PPGR2'!$H$8:$I$1048576,2,FALSE),"")</f>
        <v/>
      </c>
      <c r="I1342" s="134" t="str">
        <f>IFERROR(VLOOKUP(Tabla1[[#This Row],[Código_Actividad]],[1]!Tabla2[[Código]:[Total de Acciones ]],15,FALSE),"")</f>
        <v/>
      </c>
      <c r="J1342" s="131"/>
      <c r="K1342" s="131" t="str">
        <f>IFERROR(VLOOKUP($J1342,[10]LSIns!$B$5:$C$45,2,FALSE),"")</f>
        <v/>
      </c>
      <c r="L1342" s="133"/>
      <c r="M1342" s="135" t="str">
        <f>IFERROR(VLOOKUP($L1342,[6]Insumos!$C$2:$F$517,2,FALSE),"")</f>
        <v/>
      </c>
      <c r="N1342" s="142"/>
      <c r="O1342" s="137" t="str">
        <f>IFERROR(VLOOKUP($L1342,[6]Insumos!$C$2:$F$517,3,FALSE),"")</f>
        <v/>
      </c>
      <c r="P1342" s="138" t="e">
        <f>+Tabla1[[#This Row],[Precio Unitario]]*Tabla1[[#This Row],[Cantidad de Insumos]]</f>
        <v>#VALUE!</v>
      </c>
      <c r="Q1342" s="137" t="str">
        <f>IFERROR(VLOOKUP($L1342,[6]Insumos!$C$2:$F$517,4,FALSE),"")</f>
        <v/>
      </c>
      <c r="R1342" s="135"/>
    </row>
    <row r="1343" spans="2:18" x14ac:dyDescent="0.25">
      <c r="B1343" s="131" t="str">
        <f>IF(Tabla1[[#This Row],[Código_Actividad]]="","",CONCATENATE(Tabla1[[#This Row],[POA]],".",Tabla1[[#This Row],[SRS]],".",Tabla1[[#This Row],[AREA]],".",Tabla1[[#This Row],[TIPO]]))</f>
        <v/>
      </c>
      <c r="C1343" s="131" t="str">
        <f>IF(Tabla1[[#This Row],[Código_Actividad]]="","",'[1]Formulario PPGR1'!#REF!)</f>
        <v/>
      </c>
      <c r="D1343" s="131" t="str">
        <f>IF(Tabla1[[#This Row],[Código_Actividad]]="","",'[1]Formulario PPGR1'!#REF!)</f>
        <v/>
      </c>
      <c r="E1343" s="131" t="str">
        <f>IF(Tabla1[[#This Row],[Código_Actividad]]="","",'[1]Formulario PPGR1'!#REF!)</f>
        <v/>
      </c>
      <c r="F1343" s="131" t="str">
        <f>IF(Tabla1[[#This Row],[Código_Actividad]]="","",'[1]Formulario PPGR1'!#REF!)</f>
        <v/>
      </c>
      <c r="G1343" s="132"/>
      <c r="H1343" s="133" t="str">
        <f>IFERROR(VLOOKUP(Tabla1[[#This Row],[Código_Actividad]],'[1]Formulario PPGR2'!$H$8:$I$1048576,2,FALSE),"")</f>
        <v/>
      </c>
      <c r="I1343" s="134" t="str">
        <f>IFERROR(VLOOKUP(Tabla1[[#This Row],[Código_Actividad]],[1]!Tabla2[[Código]:[Total de Acciones ]],15,FALSE),"")</f>
        <v/>
      </c>
      <c r="J1343" s="131"/>
      <c r="K1343" s="131" t="str">
        <f>IFERROR(VLOOKUP($J1343,[10]LSIns!$B$5:$C$45,2,FALSE),"")</f>
        <v/>
      </c>
      <c r="L1343" s="133"/>
      <c r="M1343" s="135" t="str">
        <f>IFERROR(VLOOKUP($L1343,[6]Insumos!$C$2:$F$517,2,FALSE),"")</f>
        <v/>
      </c>
      <c r="N1343" s="142"/>
      <c r="O1343" s="137" t="str">
        <f>IFERROR(VLOOKUP($L1343,[6]Insumos!$C$2:$F$517,3,FALSE),"")</f>
        <v/>
      </c>
      <c r="P1343" s="138" t="e">
        <f>+Tabla1[[#This Row],[Precio Unitario]]*Tabla1[[#This Row],[Cantidad de Insumos]]</f>
        <v>#VALUE!</v>
      </c>
      <c r="Q1343" s="137" t="str">
        <f>IFERROR(VLOOKUP($L1343,[6]Insumos!$C$2:$F$517,4,FALSE),"")</f>
        <v/>
      </c>
      <c r="R1343" s="135"/>
    </row>
    <row r="1344" spans="2:18" x14ac:dyDescent="0.25">
      <c r="B1344" s="131" t="str">
        <f>IF(Tabla1[[#This Row],[Código_Actividad]]="","",CONCATENATE(Tabla1[[#This Row],[POA]],".",Tabla1[[#This Row],[SRS]],".",Tabla1[[#This Row],[AREA]],".",Tabla1[[#This Row],[TIPO]]))</f>
        <v/>
      </c>
      <c r="C1344" s="131" t="str">
        <f>IF(Tabla1[[#This Row],[Código_Actividad]]="","",'[1]Formulario PPGR1'!#REF!)</f>
        <v/>
      </c>
      <c r="D1344" s="131" t="str">
        <f>IF(Tabla1[[#This Row],[Código_Actividad]]="","",'[1]Formulario PPGR1'!#REF!)</f>
        <v/>
      </c>
      <c r="E1344" s="131" t="str">
        <f>IF(Tabla1[[#This Row],[Código_Actividad]]="","",'[1]Formulario PPGR1'!#REF!)</f>
        <v/>
      </c>
      <c r="F1344" s="131" t="str">
        <f>IF(Tabla1[[#This Row],[Código_Actividad]]="","",'[1]Formulario PPGR1'!#REF!)</f>
        <v/>
      </c>
      <c r="G1344" s="132"/>
      <c r="H1344" s="133" t="str">
        <f>IFERROR(VLOOKUP(Tabla1[[#This Row],[Código_Actividad]],'[1]Formulario PPGR2'!$H$8:$I$1048576,2,FALSE),"")</f>
        <v/>
      </c>
      <c r="I1344" s="134" t="str">
        <f>IFERROR(VLOOKUP(Tabla1[[#This Row],[Código_Actividad]],[1]!Tabla2[[Código]:[Total de Acciones ]],15,FALSE),"")</f>
        <v/>
      </c>
      <c r="J1344" s="131"/>
      <c r="K1344" s="131" t="str">
        <f>IFERROR(VLOOKUP($J1344,[10]LSIns!$B$5:$C$45,2,FALSE),"")</f>
        <v/>
      </c>
      <c r="L1344" s="133"/>
      <c r="M1344" s="135" t="str">
        <f>IFERROR(VLOOKUP($L1344,[6]Insumos!$C$2:$F$517,2,FALSE),"")</f>
        <v/>
      </c>
      <c r="N1344" s="142"/>
      <c r="O1344" s="137" t="str">
        <f>IFERROR(VLOOKUP($L1344,[6]Insumos!$C$2:$F$517,3,FALSE),"")</f>
        <v/>
      </c>
      <c r="P1344" s="138" t="e">
        <f>+Tabla1[[#This Row],[Precio Unitario]]*Tabla1[[#This Row],[Cantidad de Insumos]]</f>
        <v>#VALUE!</v>
      </c>
      <c r="Q1344" s="137" t="str">
        <f>IFERROR(VLOOKUP($L1344,[6]Insumos!$C$2:$F$517,4,FALSE),"")</f>
        <v/>
      </c>
      <c r="R1344" s="135"/>
    </row>
    <row r="1345" spans="2:18" x14ac:dyDescent="0.25">
      <c r="B1345" s="131" t="str">
        <f>IF(Tabla1[[#This Row],[Código_Actividad]]="","",CONCATENATE(Tabla1[[#This Row],[POA]],".",Tabla1[[#This Row],[SRS]],".",Tabla1[[#This Row],[AREA]],".",Tabla1[[#This Row],[TIPO]]))</f>
        <v/>
      </c>
      <c r="C1345" s="131" t="str">
        <f>IF(Tabla1[[#This Row],[Código_Actividad]]="","",'[1]Formulario PPGR1'!#REF!)</f>
        <v/>
      </c>
      <c r="D1345" s="131" t="str">
        <f>IF(Tabla1[[#This Row],[Código_Actividad]]="","",'[1]Formulario PPGR1'!#REF!)</f>
        <v/>
      </c>
      <c r="E1345" s="131" t="str">
        <f>IF(Tabla1[[#This Row],[Código_Actividad]]="","",'[1]Formulario PPGR1'!#REF!)</f>
        <v/>
      </c>
      <c r="F1345" s="131" t="str">
        <f>IF(Tabla1[[#This Row],[Código_Actividad]]="","",'[1]Formulario PPGR1'!#REF!)</f>
        <v/>
      </c>
      <c r="G1345" s="132"/>
      <c r="H1345" s="133" t="str">
        <f>IFERROR(VLOOKUP(Tabla1[[#This Row],[Código_Actividad]],'[1]Formulario PPGR2'!$H$8:$I$1048576,2,FALSE),"")</f>
        <v/>
      </c>
      <c r="I1345" s="134" t="str">
        <f>IFERROR(VLOOKUP(Tabla1[[#This Row],[Código_Actividad]],[1]!Tabla2[[Código]:[Total de Acciones ]],15,FALSE),"")</f>
        <v/>
      </c>
      <c r="J1345" s="131"/>
      <c r="K1345" s="131" t="str">
        <f>IFERROR(VLOOKUP($J1345,[10]LSIns!$B$5:$C$45,2,FALSE),"")</f>
        <v/>
      </c>
      <c r="L1345" s="133"/>
      <c r="M1345" s="135" t="str">
        <f>IFERROR(VLOOKUP($L1345,[6]Insumos!$C$2:$F$517,2,FALSE),"")</f>
        <v/>
      </c>
      <c r="N1345" s="142"/>
      <c r="O1345" s="137" t="str">
        <f>IFERROR(VLOOKUP($L1345,[6]Insumos!$C$2:$F$517,3,FALSE),"")</f>
        <v/>
      </c>
      <c r="P1345" s="138" t="e">
        <f>+Tabla1[[#This Row],[Precio Unitario]]*Tabla1[[#This Row],[Cantidad de Insumos]]</f>
        <v>#VALUE!</v>
      </c>
      <c r="Q1345" s="137" t="str">
        <f>IFERROR(VLOOKUP($L1345,[6]Insumos!$C$2:$F$517,4,FALSE),"")</f>
        <v/>
      </c>
      <c r="R1345" s="135"/>
    </row>
    <row r="1346" spans="2:18" x14ac:dyDescent="0.25">
      <c r="B1346" s="131" t="str">
        <f>IF(Tabla1[[#This Row],[Código_Actividad]]="","",CONCATENATE(Tabla1[[#This Row],[POA]],".",Tabla1[[#This Row],[SRS]],".",Tabla1[[#This Row],[AREA]],".",Tabla1[[#This Row],[TIPO]]))</f>
        <v/>
      </c>
      <c r="C1346" s="131" t="str">
        <f>IF(Tabla1[[#This Row],[Código_Actividad]]="","",'[1]Formulario PPGR1'!#REF!)</f>
        <v/>
      </c>
      <c r="D1346" s="131" t="str">
        <f>IF(Tabla1[[#This Row],[Código_Actividad]]="","",'[1]Formulario PPGR1'!#REF!)</f>
        <v/>
      </c>
      <c r="E1346" s="131" t="str">
        <f>IF(Tabla1[[#This Row],[Código_Actividad]]="","",'[1]Formulario PPGR1'!#REF!)</f>
        <v/>
      </c>
      <c r="F1346" s="131" t="str">
        <f>IF(Tabla1[[#This Row],[Código_Actividad]]="","",'[1]Formulario PPGR1'!#REF!)</f>
        <v/>
      </c>
      <c r="G1346" s="132"/>
      <c r="H1346" s="133" t="str">
        <f>IFERROR(VLOOKUP(Tabla1[[#This Row],[Código_Actividad]],'[1]Formulario PPGR2'!$H$8:$I$1048576,2,FALSE),"")</f>
        <v/>
      </c>
      <c r="I1346" s="134" t="str">
        <f>IFERROR(VLOOKUP(Tabla1[[#This Row],[Código_Actividad]],[1]!Tabla2[[Código]:[Total de Acciones ]],15,FALSE),"")</f>
        <v/>
      </c>
      <c r="J1346" s="131"/>
      <c r="K1346" s="131" t="str">
        <f>IFERROR(VLOOKUP($J1346,[10]LSIns!$B$5:$C$45,2,FALSE),"")</f>
        <v/>
      </c>
      <c r="L1346" s="133"/>
      <c r="M1346" s="135" t="str">
        <f>IFERROR(VLOOKUP($L1346,[6]Insumos!$C$2:$F$517,2,FALSE),"")</f>
        <v/>
      </c>
      <c r="N1346" s="142"/>
      <c r="O1346" s="137" t="str">
        <f>IFERROR(VLOOKUP($L1346,[6]Insumos!$C$2:$F$517,3,FALSE),"")</f>
        <v/>
      </c>
      <c r="P1346" s="138" t="e">
        <f>+Tabla1[[#This Row],[Precio Unitario]]*Tabla1[[#This Row],[Cantidad de Insumos]]</f>
        <v>#VALUE!</v>
      </c>
      <c r="Q1346" s="137" t="str">
        <f>IFERROR(VLOOKUP($L1346,[6]Insumos!$C$2:$F$517,4,FALSE),"")</f>
        <v/>
      </c>
      <c r="R1346" s="135"/>
    </row>
    <row r="1347" spans="2:18" x14ac:dyDescent="0.25">
      <c r="B1347" s="131" t="str">
        <f>IF(Tabla1[[#This Row],[Código_Actividad]]="","",CONCATENATE(Tabla1[[#This Row],[POA]],".",Tabla1[[#This Row],[SRS]],".",Tabla1[[#This Row],[AREA]],".",Tabla1[[#This Row],[TIPO]]))</f>
        <v/>
      </c>
      <c r="C1347" s="131" t="str">
        <f>IF(Tabla1[[#This Row],[Código_Actividad]]="","",'[1]Formulario PPGR1'!#REF!)</f>
        <v/>
      </c>
      <c r="D1347" s="131" t="str">
        <f>IF(Tabla1[[#This Row],[Código_Actividad]]="","",'[1]Formulario PPGR1'!#REF!)</f>
        <v/>
      </c>
      <c r="E1347" s="131" t="str">
        <f>IF(Tabla1[[#This Row],[Código_Actividad]]="","",'[1]Formulario PPGR1'!#REF!)</f>
        <v/>
      </c>
      <c r="F1347" s="131" t="str">
        <f>IF(Tabla1[[#This Row],[Código_Actividad]]="","",'[1]Formulario PPGR1'!#REF!)</f>
        <v/>
      </c>
      <c r="G1347" s="132"/>
      <c r="H1347" s="133" t="str">
        <f>IFERROR(VLOOKUP(Tabla1[[#This Row],[Código_Actividad]],'[1]Formulario PPGR2'!$H$8:$I$1048576,2,FALSE),"")</f>
        <v/>
      </c>
      <c r="I1347" s="134" t="str">
        <f>IFERROR(VLOOKUP(Tabla1[[#This Row],[Código_Actividad]],[1]!Tabla2[[Código]:[Total de Acciones ]],15,FALSE),"")</f>
        <v/>
      </c>
      <c r="J1347" s="131"/>
      <c r="K1347" s="131" t="str">
        <f>IFERROR(VLOOKUP($J1347,[10]LSIns!$B$5:$C$45,2,FALSE),"")</f>
        <v/>
      </c>
      <c r="L1347" s="133"/>
      <c r="M1347" s="135" t="str">
        <f>IFERROR(VLOOKUP($L1347,[6]Insumos!$C$2:$F$517,2,FALSE),"")</f>
        <v/>
      </c>
      <c r="N1347" s="142"/>
      <c r="O1347" s="137" t="str">
        <f>IFERROR(VLOOKUP($L1347,[6]Insumos!$C$2:$F$517,3,FALSE),"")</f>
        <v/>
      </c>
      <c r="P1347" s="138" t="e">
        <f>+Tabla1[[#This Row],[Precio Unitario]]*Tabla1[[#This Row],[Cantidad de Insumos]]</f>
        <v>#VALUE!</v>
      </c>
      <c r="Q1347" s="137" t="str">
        <f>IFERROR(VLOOKUP($L1347,[6]Insumos!$C$2:$F$517,4,FALSE),"")</f>
        <v/>
      </c>
      <c r="R1347" s="135"/>
    </row>
    <row r="1348" spans="2:18" hidden="1" x14ac:dyDescent="0.25">
      <c r="B1348" s="131" t="str">
        <f>IF(Tabla1[[#This Row],[Código_Actividad]]="","",CONCATENATE(Tabla1[[#This Row],[POA]],".",Tabla1[[#This Row],[SRS]],".",Tabla1[[#This Row],[AREA]],".",Tabla1[[#This Row],[TIPO]]))</f>
        <v/>
      </c>
      <c r="C1348" s="131" t="str">
        <f>IF(Tabla1[[#This Row],[Código_Actividad]]="","",'[1]Formulario PPGR1'!#REF!)</f>
        <v/>
      </c>
      <c r="D1348" s="131" t="str">
        <f>IF(Tabla1[[#This Row],[Código_Actividad]]="","",'[1]Formulario PPGR1'!#REF!)</f>
        <v/>
      </c>
      <c r="E1348" s="131" t="str">
        <f>IF(Tabla1[[#This Row],[Código_Actividad]]="","",'[1]Formulario PPGR1'!#REF!)</f>
        <v/>
      </c>
      <c r="F1348" s="131" t="str">
        <f>IF(Tabla1[[#This Row],[Código_Actividad]]="","",'[1]Formulario PPGR1'!#REF!)</f>
        <v/>
      </c>
      <c r="G1348" s="132"/>
      <c r="H1348" s="133" t="str">
        <f>IFERROR(VLOOKUP(Tabla1[[#This Row],[Código_Actividad]],'[1]Formulario PPGR2'!$H$8:$I$1048576,2,FALSE),"")</f>
        <v/>
      </c>
      <c r="I1348" s="134" t="str">
        <f>IFERROR(VLOOKUP(Tabla1[[#This Row],[Código_Actividad]],[1]!Tabla2[[Código]:[Total de Acciones ]],15,FALSE),"")</f>
        <v/>
      </c>
      <c r="J1348" s="131"/>
      <c r="K1348" s="131" t="str">
        <f>IFERROR(VLOOKUP($J1348,[11]LSIns!$B$5:$C$45,2,FALSE),"")</f>
        <v/>
      </c>
      <c r="L1348" s="133"/>
      <c r="M1348" s="135" t="str">
        <f>IFERROR(VLOOKUP($L1348,[6]Insumos!$C$2:$F$517,2,FALSE),"")</f>
        <v/>
      </c>
      <c r="N1348" s="142"/>
      <c r="O1348" s="137" t="str">
        <f>IFERROR(VLOOKUP($L1348,[6]Insumos!$C$2:$F$517,3,FALSE),"")</f>
        <v/>
      </c>
      <c r="P1348" s="138" t="e">
        <f>+Tabla1[[#This Row],[Precio Unitario]]*Tabla1[[#This Row],[Cantidad de Insumos]]</f>
        <v>#VALUE!</v>
      </c>
      <c r="Q1348" s="137" t="str">
        <f>IFERROR(VLOOKUP($L1348,[6]Insumos!$C$2:$F$517,4,FALSE),"")</f>
        <v/>
      </c>
      <c r="R1348" s="135"/>
    </row>
    <row r="1349" spans="2:18" hidden="1" x14ac:dyDescent="0.25">
      <c r="B1349" s="131" t="str">
        <f>IF(Tabla1[[#This Row],[Código_Actividad]]="","",CONCATENATE(Tabla1[[#This Row],[POA]],".",Tabla1[[#This Row],[SRS]],".",Tabla1[[#This Row],[AREA]],".",Tabla1[[#This Row],[TIPO]]))</f>
        <v/>
      </c>
      <c r="C1349" s="131" t="str">
        <f>IF(Tabla1[[#This Row],[Código_Actividad]]="","",'[1]Formulario PPGR1'!#REF!)</f>
        <v/>
      </c>
      <c r="D1349" s="131" t="str">
        <f>IF(Tabla1[[#This Row],[Código_Actividad]]="","",'[1]Formulario PPGR1'!#REF!)</f>
        <v/>
      </c>
      <c r="E1349" s="131" t="str">
        <f>IF(Tabla1[[#This Row],[Código_Actividad]]="","",'[1]Formulario PPGR1'!#REF!)</f>
        <v/>
      </c>
      <c r="F1349" s="131" t="str">
        <f>IF(Tabla1[[#This Row],[Código_Actividad]]="","",'[1]Formulario PPGR1'!#REF!)</f>
        <v/>
      </c>
      <c r="G1349" s="132"/>
      <c r="H1349" s="133" t="str">
        <f>IFERROR(VLOOKUP(Tabla1[[#This Row],[Código_Actividad]],'[1]Formulario PPGR2'!$H$8:$I$1048576,2,FALSE),"")</f>
        <v/>
      </c>
      <c r="I1349" s="134" t="str">
        <f>IFERROR(VLOOKUP(Tabla1[[#This Row],[Código_Actividad]],[1]!Tabla2[[Código]:[Total de Acciones ]],15,FALSE),"")</f>
        <v/>
      </c>
      <c r="J1349" s="131"/>
      <c r="K1349" s="131" t="str">
        <f>IFERROR(VLOOKUP($J1349,[11]LSIns!$B$5:$C$45,2,FALSE),"")</f>
        <v/>
      </c>
      <c r="L1349" s="133"/>
      <c r="M1349" s="135" t="str">
        <f>IFERROR(VLOOKUP($L1349,[6]Insumos!$C$2:$F$517,2,FALSE),"")</f>
        <v/>
      </c>
      <c r="N1349" s="142"/>
      <c r="O1349" s="137" t="str">
        <f>IFERROR(VLOOKUP($L1349,[6]Insumos!$C$2:$F$517,3,FALSE),"")</f>
        <v/>
      </c>
      <c r="P1349" s="138" t="e">
        <f>+Tabla1[[#This Row],[Precio Unitario]]*Tabla1[[#This Row],[Cantidad de Insumos]]</f>
        <v>#VALUE!</v>
      </c>
      <c r="Q1349" s="137" t="str">
        <f>IFERROR(VLOOKUP($L1349,[6]Insumos!$C$2:$F$517,4,FALSE),"")</f>
        <v/>
      </c>
      <c r="R1349" s="135"/>
    </row>
    <row r="1350" spans="2:18" hidden="1" x14ac:dyDescent="0.25">
      <c r="B1350" s="131" t="str">
        <f>IF(Tabla1[[#This Row],[Código_Actividad]]="","",CONCATENATE(Tabla1[[#This Row],[POA]],".",Tabla1[[#This Row],[SRS]],".",Tabla1[[#This Row],[AREA]],".",Tabla1[[#This Row],[TIPO]]))</f>
        <v/>
      </c>
      <c r="C1350" s="131" t="str">
        <f>IF(Tabla1[[#This Row],[Código_Actividad]]="","",'[1]Formulario PPGR1'!#REF!)</f>
        <v/>
      </c>
      <c r="D1350" s="131" t="str">
        <f>IF(Tabla1[[#This Row],[Código_Actividad]]="","",'[1]Formulario PPGR1'!#REF!)</f>
        <v/>
      </c>
      <c r="E1350" s="131" t="str">
        <f>IF(Tabla1[[#This Row],[Código_Actividad]]="","",'[1]Formulario PPGR1'!#REF!)</f>
        <v/>
      </c>
      <c r="F1350" s="131" t="str">
        <f>IF(Tabla1[[#This Row],[Código_Actividad]]="","",'[1]Formulario PPGR1'!#REF!)</f>
        <v/>
      </c>
      <c r="G1350" s="132"/>
      <c r="H1350" s="133" t="str">
        <f>IFERROR(VLOOKUP(Tabla1[[#This Row],[Código_Actividad]],'[1]Formulario PPGR2'!$H$8:$I$1048576,2,FALSE),"")</f>
        <v/>
      </c>
      <c r="I1350" s="134" t="str">
        <f>IFERROR(VLOOKUP(Tabla1[[#This Row],[Código_Actividad]],[1]!Tabla2[[Código]:[Total de Acciones ]],15,FALSE),"")</f>
        <v/>
      </c>
      <c r="J1350" s="131"/>
      <c r="K1350" s="131" t="str">
        <f>IFERROR(VLOOKUP($J1350,[11]LSIns!$B$5:$C$45,2,FALSE),"")</f>
        <v/>
      </c>
      <c r="L1350" s="133"/>
      <c r="M1350" s="135" t="str">
        <f>IFERROR(VLOOKUP($L1350,[6]Insumos!$C$2:$F$517,2,FALSE),"")</f>
        <v/>
      </c>
      <c r="N1350" s="142"/>
      <c r="O1350" s="137" t="str">
        <f>IFERROR(VLOOKUP($L1350,[6]Insumos!$C$2:$F$517,3,FALSE),"")</f>
        <v/>
      </c>
      <c r="P1350" s="138" t="e">
        <f>+Tabla1[[#This Row],[Precio Unitario]]*Tabla1[[#This Row],[Cantidad de Insumos]]</f>
        <v>#VALUE!</v>
      </c>
      <c r="Q1350" s="137" t="str">
        <f>IFERROR(VLOOKUP($L1350,[6]Insumos!$C$2:$F$517,4,FALSE),"")</f>
        <v/>
      </c>
      <c r="R1350" s="135"/>
    </row>
    <row r="1351" spans="2:18" hidden="1" x14ac:dyDescent="0.25">
      <c r="B1351" s="131" t="str">
        <f>IF(Tabla1[[#This Row],[Código_Actividad]]="","",CONCATENATE(Tabla1[[#This Row],[POA]],".",Tabla1[[#This Row],[SRS]],".",Tabla1[[#This Row],[AREA]],".",Tabla1[[#This Row],[TIPO]]))</f>
        <v/>
      </c>
      <c r="C1351" s="131" t="str">
        <f>IF(Tabla1[[#This Row],[Código_Actividad]]="","",'[1]Formulario PPGR1'!#REF!)</f>
        <v/>
      </c>
      <c r="D1351" s="131" t="str">
        <f>IF(Tabla1[[#This Row],[Código_Actividad]]="","",'[1]Formulario PPGR1'!#REF!)</f>
        <v/>
      </c>
      <c r="E1351" s="131" t="str">
        <f>IF(Tabla1[[#This Row],[Código_Actividad]]="","",'[1]Formulario PPGR1'!#REF!)</f>
        <v/>
      </c>
      <c r="F1351" s="131" t="str">
        <f>IF(Tabla1[[#This Row],[Código_Actividad]]="","",'[1]Formulario PPGR1'!#REF!)</f>
        <v/>
      </c>
      <c r="G1351" s="132"/>
      <c r="H1351" s="133" t="str">
        <f>IFERROR(VLOOKUP(Tabla1[[#This Row],[Código_Actividad]],'[1]Formulario PPGR2'!$H$8:$I$1048576,2,FALSE),"")</f>
        <v/>
      </c>
      <c r="I1351" s="134" t="str">
        <f>IFERROR(VLOOKUP(Tabla1[[#This Row],[Código_Actividad]],[1]!Tabla2[[Código]:[Total de Acciones ]],15,FALSE),"")</f>
        <v/>
      </c>
      <c r="J1351" s="131"/>
      <c r="K1351" s="131" t="str">
        <f>IFERROR(VLOOKUP($J1351,[11]LSIns!$B$5:$C$45,2,FALSE),"")</f>
        <v/>
      </c>
      <c r="L1351" s="133"/>
      <c r="M1351" s="135" t="str">
        <f>IFERROR(VLOOKUP($L1351,[6]Insumos!$C$2:$F$517,2,FALSE),"")</f>
        <v/>
      </c>
      <c r="N1351" s="142"/>
      <c r="O1351" s="137" t="str">
        <f>IFERROR(VLOOKUP($L1351,[6]Insumos!$C$2:$F$517,3,FALSE),"")</f>
        <v/>
      </c>
      <c r="P1351" s="138" t="e">
        <f>+Tabla1[[#This Row],[Precio Unitario]]*Tabla1[[#This Row],[Cantidad de Insumos]]</f>
        <v>#VALUE!</v>
      </c>
      <c r="Q1351" s="137" t="str">
        <f>IFERROR(VLOOKUP($L1351,[6]Insumos!$C$2:$F$517,4,FALSE),"")</f>
        <v/>
      </c>
      <c r="R1351" s="135"/>
    </row>
    <row r="1352" spans="2:18" hidden="1" x14ac:dyDescent="0.25">
      <c r="B1352" s="131" t="str">
        <f>IF(Tabla1[[#This Row],[Código_Actividad]]="","",CONCATENATE(Tabla1[[#This Row],[POA]],".",Tabla1[[#This Row],[SRS]],".",Tabla1[[#This Row],[AREA]],".",Tabla1[[#This Row],[TIPO]]))</f>
        <v/>
      </c>
      <c r="C1352" s="131" t="str">
        <f>IF(Tabla1[[#This Row],[Código_Actividad]]="","",'[1]Formulario PPGR1'!#REF!)</f>
        <v/>
      </c>
      <c r="D1352" s="131" t="str">
        <f>IF(Tabla1[[#This Row],[Código_Actividad]]="","",'[1]Formulario PPGR1'!#REF!)</f>
        <v/>
      </c>
      <c r="E1352" s="131" t="str">
        <f>IF(Tabla1[[#This Row],[Código_Actividad]]="","",'[1]Formulario PPGR1'!#REF!)</f>
        <v/>
      </c>
      <c r="F1352" s="131" t="str">
        <f>IF(Tabla1[[#This Row],[Código_Actividad]]="","",'[1]Formulario PPGR1'!#REF!)</f>
        <v/>
      </c>
      <c r="G1352" s="132"/>
      <c r="H1352" s="133" t="str">
        <f>IFERROR(VLOOKUP(Tabla1[[#This Row],[Código_Actividad]],'[1]Formulario PPGR2'!$H$8:$I$1048576,2,FALSE),"")</f>
        <v/>
      </c>
      <c r="I1352" s="134" t="str">
        <f>IFERROR(VLOOKUP(Tabla1[[#This Row],[Código_Actividad]],[1]!Tabla2[[Código]:[Total de Acciones ]],15,FALSE),"")</f>
        <v/>
      </c>
      <c r="J1352" s="131"/>
      <c r="K1352" s="131" t="str">
        <f>IFERROR(VLOOKUP($J1352,[11]LSIns!$B$5:$C$45,2,FALSE),"")</f>
        <v/>
      </c>
      <c r="L1352" s="133"/>
      <c r="M1352" s="135" t="str">
        <f>IFERROR(VLOOKUP($L1352,[6]Insumos!$C$2:$F$517,2,FALSE),"")</f>
        <v/>
      </c>
      <c r="N1352" s="142"/>
      <c r="O1352" s="137" t="str">
        <f>IFERROR(VLOOKUP($L1352,[6]Insumos!$C$2:$F$517,3,FALSE),"")</f>
        <v/>
      </c>
      <c r="P1352" s="138" t="e">
        <f>+Tabla1[[#This Row],[Precio Unitario]]*Tabla1[[#This Row],[Cantidad de Insumos]]</f>
        <v>#VALUE!</v>
      </c>
      <c r="Q1352" s="137" t="str">
        <f>IFERROR(VLOOKUP($L1352,[6]Insumos!$C$2:$F$517,4,FALSE),"")</f>
        <v/>
      </c>
      <c r="R1352" s="135"/>
    </row>
    <row r="1353" spans="2:18" hidden="1" x14ac:dyDescent="0.25">
      <c r="B1353" s="131" t="str">
        <f>IF(Tabla1[[#This Row],[Código_Actividad]]="","",CONCATENATE(Tabla1[[#This Row],[POA]],".",Tabla1[[#This Row],[SRS]],".",Tabla1[[#This Row],[AREA]],".",Tabla1[[#This Row],[TIPO]]))</f>
        <v/>
      </c>
      <c r="C1353" s="131" t="str">
        <f>IF(Tabla1[[#This Row],[Código_Actividad]]="","",'[1]Formulario PPGR1'!#REF!)</f>
        <v/>
      </c>
      <c r="D1353" s="131" t="str">
        <f>IF(Tabla1[[#This Row],[Código_Actividad]]="","",'[1]Formulario PPGR1'!#REF!)</f>
        <v/>
      </c>
      <c r="E1353" s="131" t="str">
        <f>IF(Tabla1[[#This Row],[Código_Actividad]]="","",'[1]Formulario PPGR1'!#REF!)</f>
        <v/>
      </c>
      <c r="F1353" s="131" t="str">
        <f>IF(Tabla1[[#This Row],[Código_Actividad]]="","",'[1]Formulario PPGR1'!#REF!)</f>
        <v/>
      </c>
      <c r="G1353" s="132"/>
      <c r="H1353" s="133" t="str">
        <f>IFERROR(VLOOKUP(Tabla1[[#This Row],[Código_Actividad]],'[1]Formulario PPGR2'!$H$8:$I$1048576,2,FALSE),"")</f>
        <v/>
      </c>
      <c r="I1353" s="134" t="str">
        <f>IFERROR(VLOOKUP(Tabla1[[#This Row],[Código_Actividad]],[1]!Tabla2[[Código]:[Total de Acciones ]],15,FALSE),"")</f>
        <v/>
      </c>
      <c r="J1353" s="131"/>
      <c r="K1353" s="131" t="str">
        <f>IFERROR(VLOOKUP($J1353,[11]LSIns!$B$5:$C$45,2,FALSE),"")</f>
        <v/>
      </c>
      <c r="L1353" s="133"/>
      <c r="M1353" s="135" t="str">
        <f>IFERROR(VLOOKUP($L1353,[6]Insumos!$C$2:$F$517,2,FALSE),"")</f>
        <v/>
      </c>
      <c r="N1353" s="142"/>
      <c r="O1353" s="137" t="str">
        <f>IFERROR(VLOOKUP($L1353,[6]Insumos!$C$2:$F$517,3,FALSE),"")</f>
        <v/>
      </c>
      <c r="P1353" s="138" t="e">
        <f>+Tabla1[[#This Row],[Precio Unitario]]*Tabla1[[#This Row],[Cantidad de Insumos]]</f>
        <v>#VALUE!</v>
      </c>
      <c r="Q1353" s="137" t="str">
        <f>IFERROR(VLOOKUP($L1353,[6]Insumos!$C$2:$F$517,4,FALSE),"")</f>
        <v/>
      </c>
      <c r="R1353" s="135"/>
    </row>
    <row r="1354" spans="2:18" hidden="1" x14ac:dyDescent="0.25">
      <c r="B1354" s="131" t="str">
        <f>IF(Tabla1[[#This Row],[Código_Actividad]]="","",CONCATENATE(Tabla1[[#This Row],[POA]],".",Tabla1[[#This Row],[SRS]],".",Tabla1[[#This Row],[AREA]],".",Tabla1[[#This Row],[TIPO]]))</f>
        <v/>
      </c>
      <c r="C1354" s="131" t="str">
        <f>IF(Tabla1[[#This Row],[Código_Actividad]]="","",'[1]Formulario PPGR1'!#REF!)</f>
        <v/>
      </c>
      <c r="D1354" s="131" t="str">
        <f>IF(Tabla1[[#This Row],[Código_Actividad]]="","",'[1]Formulario PPGR1'!#REF!)</f>
        <v/>
      </c>
      <c r="E1354" s="131" t="str">
        <f>IF(Tabla1[[#This Row],[Código_Actividad]]="","",'[1]Formulario PPGR1'!#REF!)</f>
        <v/>
      </c>
      <c r="F1354" s="131" t="str">
        <f>IF(Tabla1[[#This Row],[Código_Actividad]]="","",'[1]Formulario PPGR1'!#REF!)</f>
        <v/>
      </c>
      <c r="G1354" s="132"/>
      <c r="H1354" s="133" t="str">
        <f>IFERROR(VLOOKUP(Tabla1[[#This Row],[Código_Actividad]],'[1]Formulario PPGR2'!$H$8:$I$1048576,2,FALSE),"")</f>
        <v/>
      </c>
      <c r="I1354" s="134" t="str">
        <f>IFERROR(VLOOKUP(Tabla1[[#This Row],[Código_Actividad]],[1]!Tabla2[[Código]:[Total de Acciones ]],15,FALSE),"")</f>
        <v/>
      </c>
      <c r="J1354" s="131"/>
      <c r="K1354" s="131" t="str">
        <f>IFERROR(VLOOKUP(#REF!,[11]LSIns!$B$5:$C$45,2,FALSE),"")</f>
        <v/>
      </c>
      <c r="L1354" s="133"/>
      <c r="M1354" s="135" t="str">
        <f>IFERROR(VLOOKUP($L1354,[6]Insumos!$C$2:$F$517,2,FALSE),"")</f>
        <v/>
      </c>
      <c r="N1354" s="142"/>
      <c r="O1354" s="137" t="str">
        <f>IFERROR(VLOOKUP($L1354,[6]Insumos!$C$2:$F$517,3,FALSE),"")</f>
        <v/>
      </c>
      <c r="P1354" s="138" t="e">
        <f>+Tabla1[[#This Row],[Precio Unitario]]*Tabla1[[#This Row],[Cantidad de Insumos]]</f>
        <v>#VALUE!</v>
      </c>
      <c r="Q1354" s="137" t="str">
        <f>IFERROR(VLOOKUP($L1354,[6]Insumos!$C$2:$F$517,4,FALSE),"")</f>
        <v/>
      </c>
      <c r="R1354" s="135"/>
    </row>
    <row r="1355" spans="2:18" hidden="1" x14ac:dyDescent="0.25">
      <c r="B1355" s="131" t="str">
        <f>IF(Tabla1[[#This Row],[Código_Actividad]]="","",CONCATENATE(Tabla1[[#This Row],[POA]],".",Tabla1[[#This Row],[SRS]],".",Tabla1[[#This Row],[AREA]],".",Tabla1[[#This Row],[TIPO]]))</f>
        <v/>
      </c>
      <c r="C1355" s="131" t="str">
        <f>IF(Tabla1[[#This Row],[Código_Actividad]]="","",'[1]Formulario PPGR1'!#REF!)</f>
        <v/>
      </c>
      <c r="D1355" s="131" t="str">
        <f>IF(Tabla1[[#This Row],[Código_Actividad]]="","",'[1]Formulario PPGR1'!#REF!)</f>
        <v/>
      </c>
      <c r="E1355" s="131" t="str">
        <f>IF(Tabla1[[#This Row],[Código_Actividad]]="","",'[1]Formulario PPGR1'!#REF!)</f>
        <v/>
      </c>
      <c r="F1355" s="131" t="str">
        <f>IF(Tabla1[[#This Row],[Código_Actividad]]="","",'[1]Formulario PPGR1'!#REF!)</f>
        <v/>
      </c>
      <c r="G1355" s="132"/>
      <c r="H1355" s="133" t="str">
        <f>IFERROR(VLOOKUP(Tabla1[[#This Row],[Código_Actividad]],'[1]Formulario PPGR2'!$H$8:$I$1048576,2,FALSE),"")</f>
        <v/>
      </c>
      <c r="I1355" s="134" t="str">
        <f>IFERROR(VLOOKUP(Tabla1[[#This Row],[Código_Actividad]],[1]!Tabla2[[Código]:[Total de Acciones ]],15,FALSE),"")</f>
        <v/>
      </c>
      <c r="J1355" s="131"/>
      <c r="K1355" s="131" t="str">
        <f>IFERROR(VLOOKUP($J1355,[11]LSIns!$B$5:$C$45,2,FALSE),"")</f>
        <v/>
      </c>
      <c r="L1355" s="133"/>
      <c r="M1355" s="135" t="str">
        <f>IFERROR(VLOOKUP($L1355,[6]Insumos!$C$2:$F$517,2,FALSE),"")</f>
        <v/>
      </c>
      <c r="N1355" s="142"/>
      <c r="O1355" s="137" t="str">
        <f>IFERROR(VLOOKUP($L1355,[6]Insumos!$C$2:$F$517,3,FALSE),"")</f>
        <v/>
      </c>
      <c r="P1355" s="138" t="e">
        <f>+Tabla1[[#This Row],[Precio Unitario]]*Tabla1[[#This Row],[Cantidad de Insumos]]</f>
        <v>#VALUE!</v>
      </c>
      <c r="Q1355" s="137" t="str">
        <f>IFERROR(VLOOKUP($L1355,[6]Insumos!$C$2:$F$517,4,FALSE),"")</f>
        <v/>
      </c>
      <c r="R1355" s="135"/>
    </row>
    <row r="1356" spans="2:18" hidden="1" x14ac:dyDescent="0.25">
      <c r="B1356" s="131" t="str">
        <f>IF(Tabla1[[#This Row],[Código_Actividad]]="","",CONCATENATE(Tabla1[[#This Row],[POA]],".",Tabla1[[#This Row],[SRS]],".",Tabla1[[#This Row],[AREA]],".",Tabla1[[#This Row],[TIPO]]))</f>
        <v/>
      </c>
      <c r="C1356" s="131" t="str">
        <f>IF(Tabla1[[#This Row],[Código_Actividad]]="","",'[1]Formulario PPGR1'!#REF!)</f>
        <v/>
      </c>
      <c r="D1356" s="131" t="str">
        <f>IF(Tabla1[[#This Row],[Código_Actividad]]="","",'[1]Formulario PPGR1'!#REF!)</f>
        <v/>
      </c>
      <c r="E1356" s="131" t="str">
        <f>IF(Tabla1[[#This Row],[Código_Actividad]]="","",'[1]Formulario PPGR1'!#REF!)</f>
        <v/>
      </c>
      <c r="F1356" s="131" t="str">
        <f>IF(Tabla1[[#This Row],[Código_Actividad]]="","",'[1]Formulario PPGR1'!#REF!)</f>
        <v/>
      </c>
      <c r="G1356" s="132"/>
      <c r="H1356" s="133" t="str">
        <f>IFERROR(VLOOKUP(Tabla1[[#This Row],[Código_Actividad]],'[1]Formulario PPGR2'!$H$8:$I$1048576,2,FALSE),"")</f>
        <v/>
      </c>
      <c r="I1356" s="134" t="str">
        <f>IFERROR(VLOOKUP(Tabla1[[#This Row],[Código_Actividad]],[1]!Tabla2[[Código]:[Total de Acciones ]],15,FALSE),"")</f>
        <v/>
      </c>
      <c r="J1356" s="131"/>
      <c r="K1356" s="131" t="str">
        <f>IFERROR(VLOOKUP($J1356,[11]LSIns!$B$5:$C$45,2,FALSE),"")</f>
        <v/>
      </c>
      <c r="L1356" s="133"/>
      <c r="M1356" s="135" t="str">
        <f>IFERROR(VLOOKUP($L1356,[6]Insumos!$C$2:$F$517,2,FALSE),"")</f>
        <v/>
      </c>
      <c r="N1356" s="142"/>
      <c r="O1356" s="137" t="str">
        <f>IFERROR(VLOOKUP($L1356,[6]Insumos!$C$2:$F$517,3,FALSE),"")</f>
        <v/>
      </c>
      <c r="P1356" s="138" t="e">
        <f>+Tabla1[[#This Row],[Precio Unitario]]*Tabla1[[#This Row],[Cantidad de Insumos]]</f>
        <v>#VALUE!</v>
      </c>
      <c r="Q1356" s="137" t="str">
        <f>IFERROR(VLOOKUP($L1356,[6]Insumos!$C$2:$F$517,4,FALSE),"")</f>
        <v/>
      </c>
      <c r="R1356" s="135"/>
    </row>
    <row r="1357" spans="2:18" hidden="1" x14ac:dyDescent="0.25">
      <c r="B1357" s="131" t="str">
        <f>IF(Tabla1[[#This Row],[Código_Actividad]]="","",CONCATENATE(Tabla1[[#This Row],[POA]],".",Tabla1[[#This Row],[SRS]],".",Tabla1[[#This Row],[AREA]],".",Tabla1[[#This Row],[TIPO]]))</f>
        <v/>
      </c>
      <c r="C1357" s="131" t="str">
        <f>IF(Tabla1[[#This Row],[Código_Actividad]]="","",'[1]Formulario PPGR1'!#REF!)</f>
        <v/>
      </c>
      <c r="D1357" s="131" t="str">
        <f>IF(Tabla1[[#This Row],[Código_Actividad]]="","",'[1]Formulario PPGR1'!#REF!)</f>
        <v/>
      </c>
      <c r="E1357" s="131" t="str">
        <f>IF(Tabla1[[#This Row],[Código_Actividad]]="","",'[1]Formulario PPGR1'!#REF!)</f>
        <v/>
      </c>
      <c r="F1357" s="131" t="str">
        <f>IF(Tabla1[[#This Row],[Código_Actividad]]="","",'[1]Formulario PPGR1'!#REF!)</f>
        <v/>
      </c>
      <c r="G1357" s="132"/>
      <c r="H1357" s="133" t="str">
        <f>IFERROR(VLOOKUP(Tabla1[[#This Row],[Código_Actividad]],'[1]Formulario PPGR2'!$H$8:$I$1048576,2,FALSE),"")</f>
        <v/>
      </c>
      <c r="I1357" s="134" t="str">
        <f>IFERROR(VLOOKUP(Tabla1[[#This Row],[Código_Actividad]],[1]!Tabla2[[Código]:[Total de Acciones ]],15,FALSE),"")</f>
        <v/>
      </c>
      <c r="J1357" s="131"/>
      <c r="K1357" s="131" t="str">
        <f>IFERROR(VLOOKUP($J1357,[11]LSIns!$B$5:$C$45,2,FALSE),"")</f>
        <v/>
      </c>
      <c r="L1357" s="133"/>
      <c r="M1357" s="135" t="str">
        <f>IFERROR(VLOOKUP($L1357,[6]Insumos!$C$2:$F$517,2,FALSE),"")</f>
        <v/>
      </c>
      <c r="N1357" s="142"/>
      <c r="O1357" s="137" t="str">
        <f>IFERROR(VLOOKUP($L1357,[6]Insumos!$C$2:$F$517,3,FALSE),"")</f>
        <v/>
      </c>
      <c r="P1357" s="138" t="e">
        <f>+Tabla1[[#This Row],[Precio Unitario]]*Tabla1[[#This Row],[Cantidad de Insumos]]</f>
        <v>#VALUE!</v>
      </c>
      <c r="Q1357" s="137" t="str">
        <f>IFERROR(VLOOKUP($L1357,[6]Insumos!$C$2:$F$517,4,FALSE),"")</f>
        <v/>
      </c>
      <c r="R1357" s="135"/>
    </row>
    <row r="1358" spans="2:18" hidden="1" x14ac:dyDescent="0.25">
      <c r="B1358" s="131" t="str">
        <f>IF(Tabla1[[#This Row],[Código_Actividad]]="","",CONCATENATE(Tabla1[[#This Row],[POA]],".",Tabla1[[#This Row],[SRS]],".",Tabla1[[#This Row],[AREA]],".",Tabla1[[#This Row],[TIPO]]))</f>
        <v/>
      </c>
      <c r="C1358" s="131" t="str">
        <f>IF(Tabla1[[#This Row],[Código_Actividad]]="","",'[1]Formulario PPGR1'!#REF!)</f>
        <v/>
      </c>
      <c r="D1358" s="131" t="str">
        <f>IF(Tabla1[[#This Row],[Código_Actividad]]="","",'[1]Formulario PPGR1'!#REF!)</f>
        <v/>
      </c>
      <c r="E1358" s="131" t="str">
        <f>IF(Tabla1[[#This Row],[Código_Actividad]]="","",'[1]Formulario PPGR1'!#REF!)</f>
        <v/>
      </c>
      <c r="F1358" s="131" t="str">
        <f>IF(Tabla1[[#This Row],[Código_Actividad]]="","",'[1]Formulario PPGR1'!#REF!)</f>
        <v/>
      </c>
      <c r="G1358" s="132"/>
      <c r="H1358" s="133" t="str">
        <f>IFERROR(VLOOKUP(Tabla1[[#This Row],[Código_Actividad]],'[1]Formulario PPGR2'!$H$8:$I$1048576,2,FALSE),"")</f>
        <v/>
      </c>
      <c r="I1358" s="134" t="str">
        <f>IFERROR(VLOOKUP(Tabla1[[#This Row],[Código_Actividad]],[1]!Tabla2[[Código]:[Total de Acciones ]],15,FALSE),"")</f>
        <v/>
      </c>
      <c r="J1358" s="131"/>
      <c r="K1358" s="131" t="str">
        <f>IFERROR(VLOOKUP($J1358,[11]LSIns!$B$5:$C$45,2,FALSE),"")</f>
        <v/>
      </c>
      <c r="L1358" s="133"/>
      <c r="M1358" s="135" t="str">
        <f>IFERROR(VLOOKUP($L1358,[6]Insumos!$C$2:$F$517,2,FALSE),"")</f>
        <v/>
      </c>
      <c r="N1358" s="142"/>
      <c r="O1358" s="137" t="str">
        <f>IFERROR(VLOOKUP($L1358,[6]Insumos!$C$2:$F$517,3,FALSE),"")</f>
        <v/>
      </c>
      <c r="P1358" s="138" t="e">
        <f>+Tabla1[[#This Row],[Precio Unitario]]*Tabla1[[#This Row],[Cantidad de Insumos]]</f>
        <v>#VALUE!</v>
      </c>
      <c r="Q1358" s="137" t="str">
        <f>IFERROR(VLOOKUP($L1358,[6]Insumos!$C$2:$F$517,4,FALSE),"")</f>
        <v/>
      </c>
      <c r="R1358" s="135"/>
    </row>
    <row r="1359" spans="2:18" hidden="1" x14ac:dyDescent="0.25">
      <c r="B1359" s="131" t="str">
        <f>IF(Tabla1[[#This Row],[Código_Actividad]]="","",CONCATENATE(Tabla1[[#This Row],[POA]],".",Tabla1[[#This Row],[SRS]],".",Tabla1[[#This Row],[AREA]],".",Tabla1[[#This Row],[TIPO]]))</f>
        <v/>
      </c>
      <c r="C1359" s="131" t="str">
        <f>IF(Tabla1[[#This Row],[Código_Actividad]]="","",'[1]Formulario PPGR1'!#REF!)</f>
        <v/>
      </c>
      <c r="D1359" s="131" t="str">
        <f>IF(Tabla1[[#This Row],[Código_Actividad]]="","",'[1]Formulario PPGR1'!#REF!)</f>
        <v/>
      </c>
      <c r="E1359" s="131" t="str">
        <f>IF(Tabla1[[#This Row],[Código_Actividad]]="","",'[1]Formulario PPGR1'!#REF!)</f>
        <v/>
      </c>
      <c r="F1359" s="131" t="str">
        <f>IF(Tabla1[[#This Row],[Código_Actividad]]="","",'[1]Formulario PPGR1'!#REF!)</f>
        <v/>
      </c>
      <c r="G1359" s="132"/>
      <c r="H1359" s="133" t="str">
        <f>IFERROR(VLOOKUP(Tabla1[[#This Row],[Código_Actividad]],'[1]Formulario PPGR2'!$H$8:$I$1048576,2,FALSE),"")</f>
        <v/>
      </c>
      <c r="I1359" s="134" t="str">
        <f>IFERROR(VLOOKUP(Tabla1[[#This Row],[Código_Actividad]],[1]!Tabla2[[Código]:[Total de Acciones ]],15,FALSE),"")</f>
        <v/>
      </c>
      <c r="J1359" s="131"/>
      <c r="K1359" s="131" t="str">
        <f>IFERROR(VLOOKUP($J1359,[11]LSIns!$B$5:$C$45,2,FALSE),"")</f>
        <v/>
      </c>
      <c r="L1359" s="133"/>
      <c r="M1359" s="135" t="str">
        <f>IFERROR(VLOOKUP($L1359,[6]Insumos!$C$2:$F$517,2,FALSE),"")</f>
        <v/>
      </c>
      <c r="N1359" s="142"/>
      <c r="O1359" s="137" t="str">
        <f>IFERROR(VLOOKUP($L1359,[6]Insumos!$C$2:$F$517,3,FALSE),"")</f>
        <v/>
      </c>
      <c r="P1359" s="138" t="e">
        <f>+Tabla1[[#This Row],[Precio Unitario]]*Tabla1[[#This Row],[Cantidad de Insumos]]</f>
        <v>#VALUE!</v>
      </c>
      <c r="Q1359" s="137" t="str">
        <f>IFERROR(VLOOKUP($L1359,[6]Insumos!$C$2:$F$517,4,FALSE),"")</f>
        <v/>
      </c>
      <c r="R1359" s="135"/>
    </row>
    <row r="1360" spans="2:18" hidden="1" x14ac:dyDescent="0.25">
      <c r="B1360" s="131" t="str">
        <f>IF(Tabla1[[#This Row],[Código_Actividad]]="","",CONCATENATE(Tabla1[[#This Row],[POA]],".",Tabla1[[#This Row],[SRS]],".",Tabla1[[#This Row],[AREA]],".",Tabla1[[#This Row],[TIPO]]))</f>
        <v/>
      </c>
      <c r="C1360" s="131" t="str">
        <f>IF(Tabla1[[#This Row],[Código_Actividad]]="","",'[1]Formulario PPGR1'!#REF!)</f>
        <v/>
      </c>
      <c r="D1360" s="131" t="str">
        <f>IF(Tabla1[[#This Row],[Código_Actividad]]="","",'[1]Formulario PPGR1'!#REF!)</f>
        <v/>
      </c>
      <c r="E1360" s="131" t="str">
        <f>IF(Tabla1[[#This Row],[Código_Actividad]]="","",'[1]Formulario PPGR1'!#REF!)</f>
        <v/>
      </c>
      <c r="F1360" s="131" t="str">
        <f>IF(Tabla1[[#This Row],[Código_Actividad]]="","",'[1]Formulario PPGR1'!#REF!)</f>
        <v/>
      </c>
      <c r="G1360" s="132"/>
      <c r="H1360" s="133" t="str">
        <f>IFERROR(VLOOKUP(Tabla1[[#This Row],[Código_Actividad]],'[1]Formulario PPGR2'!$H$8:$I$1048576,2,FALSE),"")</f>
        <v/>
      </c>
      <c r="I1360" s="134" t="str">
        <f>IFERROR(VLOOKUP(Tabla1[[#This Row],[Código_Actividad]],[1]!Tabla2[[Código]:[Total de Acciones ]],15,FALSE),"")</f>
        <v/>
      </c>
      <c r="J1360" s="131"/>
      <c r="K1360" s="131" t="str">
        <f>IFERROR(VLOOKUP($J1360,[11]LSIns!$B$5:$C$45,2,FALSE),"")</f>
        <v/>
      </c>
      <c r="L1360" s="133"/>
      <c r="M1360" s="135" t="str">
        <f>IFERROR(VLOOKUP($L1360,[6]Insumos!$C$2:$F$517,2,FALSE),"")</f>
        <v/>
      </c>
      <c r="N1360" s="142"/>
      <c r="O1360" s="137" t="str">
        <f>IFERROR(VLOOKUP($L1360,[6]Insumos!$C$2:$F$517,3,FALSE),"")</f>
        <v/>
      </c>
      <c r="P1360" s="138" t="e">
        <f>+Tabla1[[#This Row],[Precio Unitario]]*Tabla1[[#This Row],[Cantidad de Insumos]]</f>
        <v>#VALUE!</v>
      </c>
      <c r="Q1360" s="137" t="str">
        <f>IFERROR(VLOOKUP($L1360,[6]Insumos!$C$2:$F$517,4,FALSE),"")</f>
        <v/>
      </c>
      <c r="R1360" s="135"/>
    </row>
    <row r="1361" spans="2:18" hidden="1" x14ac:dyDescent="0.25">
      <c r="B1361" s="131" t="str">
        <f>IF(Tabla1[[#This Row],[Código_Actividad]]="","",CONCATENATE(Tabla1[[#This Row],[POA]],".",Tabla1[[#This Row],[SRS]],".",Tabla1[[#This Row],[AREA]],".",Tabla1[[#This Row],[TIPO]]))</f>
        <v/>
      </c>
      <c r="C1361" s="131" t="str">
        <f>IF(Tabla1[[#This Row],[Código_Actividad]]="","",'[1]Formulario PPGR1'!#REF!)</f>
        <v/>
      </c>
      <c r="D1361" s="131" t="str">
        <f>IF(Tabla1[[#This Row],[Código_Actividad]]="","",'[1]Formulario PPGR1'!#REF!)</f>
        <v/>
      </c>
      <c r="E1361" s="131" t="str">
        <f>IF(Tabla1[[#This Row],[Código_Actividad]]="","",'[1]Formulario PPGR1'!#REF!)</f>
        <v/>
      </c>
      <c r="F1361" s="131" t="str">
        <f>IF(Tabla1[[#This Row],[Código_Actividad]]="","",'[1]Formulario PPGR1'!#REF!)</f>
        <v/>
      </c>
      <c r="G1361" s="132"/>
      <c r="H1361" s="133" t="str">
        <f>IFERROR(VLOOKUP(Tabla1[[#This Row],[Código_Actividad]],'[1]Formulario PPGR2'!$H$8:$I$1048576,2,FALSE),"")</f>
        <v/>
      </c>
      <c r="I1361" s="134" t="str">
        <f>IFERROR(VLOOKUP(Tabla1[[#This Row],[Código_Actividad]],[1]!Tabla2[[Código]:[Total de Acciones ]],15,FALSE),"")</f>
        <v/>
      </c>
      <c r="J1361" s="131"/>
      <c r="K1361" s="131" t="str">
        <f>IFERROR(VLOOKUP($J1361,[11]LSIns!$B$5:$C$45,2,FALSE),"")</f>
        <v/>
      </c>
      <c r="L1361" s="133"/>
      <c r="M1361" s="135" t="str">
        <f>IFERROR(VLOOKUP($L1361,[6]Insumos!$C$2:$F$517,2,FALSE),"")</f>
        <v/>
      </c>
      <c r="N1361" s="142"/>
      <c r="O1361" s="137" t="str">
        <f>IFERROR(VLOOKUP($L1361,[6]Insumos!$C$2:$F$517,3,FALSE),"")</f>
        <v/>
      </c>
      <c r="P1361" s="138" t="e">
        <f>+Tabla1[[#This Row],[Precio Unitario]]*Tabla1[[#This Row],[Cantidad de Insumos]]</f>
        <v>#VALUE!</v>
      </c>
      <c r="Q1361" s="137" t="str">
        <f>IFERROR(VLOOKUP($L1361,[6]Insumos!$C$2:$F$517,4,FALSE),"")</f>
        <v/>
      </c>
      <c r="R1361" s="135"/>
    </row>
    <row r="1362" spans="2:18" hidden="1" x14ac:dyDescent="0.25">
      <c r="B1362" s="131" t="str">
        <f>IF(Tabla1[[#This Row],[Código_Actividad]]="","",CONCATENATE(Tabla1[[#This Row],[POA]],".",Tabla1[[#This Row],[SRS]],".",Tabla1[[#This Row],[AREA]],".",Tabla1[[#This Row],[TIPO]]))</f>
        <v/>
      </c>
      <c r="C1362" s="131" t="str">
        <f>IF(Tabla1[[#This Row],[Código_Actividad]]="","",'[1]Formulario PPGR1'!#REF!)</f>
        <v/>
      </c>
      <c r="D1362" s="131" t="str">
        <f>IF(Tabla1[[#This Row],[Código_Actividad]]="","",'[1]Formulario PPGR1'!#REF!)</f>
        <v/>
      </c>
      <c r="E1362" s="131" t="str">
        <f>IF(Tabla1[[#This Row],[Código_Actividad]]="","",'[1]Formulario PPGR1'!#REF!)</f>
        <v/>
      </c>
      <c r="F1362" s="131" t="str">
        <f>IF(Tabla1[[#This Row],[Código_Actividad]]="","",'[1]Formulario PPGR1'!#REF!)</f>
        <v/>
      </c>
      <c r="G1362" s="132"/>
      <c r="H1362" s="133" t="str">
        <f>IFERROR(VLOOKUP(Tabla1[[#This Row],[Código_Actividad]],'[1]Formulario PPGR2'!$H$8:$I$1048576,2,FALSE),"")</f>
        <v/>
      </c>
      <c r="I1362" s="134" t="str">
        <f>IFERROR(VLOOKUP(Tabla1[[#This Row],[Código_Actividad]],[1]!Tabla2[[Código]:[Total de Acciones ]],15,FALSE),"")</f>
        <v/>
      </c>
      <c r="J1362" s="131"/>
      <c r="K1362" s="131" t="str">
        <f>IFERROR(VLOOKUP($J1362,[11]LSIns!$B$5:$C$45,2,FALSE),"")</f>
        <v/>
      </c>
      <c r="L1362" s="133"/>
      <c r="M1362" s="135" t="str">
        <f>IFERROR(VLOOKUP($L1362,[6]Insumos!$C$2:$F$517,2,FALSE),"")</f>
        <v/>
      </c>
      <c r="N1362" s="142"/>
      <c r="O1362" s="137" t="str">
        <f>IFERROR(VLOOKUP($L1362,[6]Insumos!$C$2:$F$517,3,FALSE),"")</f>
        <v/>
      </c>
      <c r="P1362" s="138" t="e">
        <f>+Tabla1[[#This Row],[Precio Unitario]]*Tabla1[[#This Row],[Cantidad de Insumos]]</f>
        <v>#VALUE!</v>
      </c>
      <c r="Q1362" s="137" t="str">
        <f>IFERROR(VLOOKUP($L1362,[6]Insumos!$C$2:$F$517,4,FALSE),"")</f>
        <v/>
      </c>
      <c r="R1362" s="135"/>
    </row>
    <row r="1363" spans="2:18" hidden="1" x14ac:dyDescent="0.25">
      <c r="B1363" s="131" t="str">
        <f>IF(Tabla1[[#This Row],[Código_Actividad]]="","",CONCATENATE(Tabla1[[#This Row],[POA]],".",Tabla1[[#This Row],[SRS]],".",Tabla1[[#This Row],[AREA]],".",Tabla1[[#This Row],[TIPO]]))</f>
        <v/>
      </c>
      <c r="C1363" s="131" t="str">
        <f>IF(Tabla1[[#This Row],[Código_Actividad]]="","",'[1]Formulario PPGR1'!#REF!)</f>
        <v/>
      </c>
      <c r="D1363" s="131" t="str">
        <f>IF(Tabla1[[#This Row],[Código_Actividad]]="","",'[1]Formulario PPGR1'!#REF!)</f>
        <v/>
      </c>
      <c r="E1363" s="131" t="str">
        <f>IF(Tabla1[[#This Row],[Código_Actividad]]="","",'[1]Formulario PPGR1'!#REF!)</f>
        <v/>
      </c>
      <c r="F1363" s="131" t="str">
        <f>IF(Tabla1[[#This Row],[Código_Actividad]]="","",'[1]Formulario PPGR1'!#REF!)</f>
        <v/>
      </c>
      <c r="G1363" s="132"/>
      <c r="H1363" s="133" t="str">
        <f>IFERROR(VLOOKUP(Tabla1[[#This Row],[Código_Actividad]],'[1]Formulario PPGR2'!$H$8:$I$1048576,2,FALSE),"")</f>
        <v/>
      </c>
      <c r="I1363" s="134" t="str">
        <f>IFERROR(VLOOKUP(Tabla1[[#This Row],[Código_Actividad]],[1]!Tabla2[[Código]:[Total de Acciones ]],15,FALSE),"")</f>
        <v/>
      </c>
      <c r="J1363" s="131"/>
      <c r="K1363" s="131" t="str">
        <f>IFERROR(VLOOKUP($J1363,[11]LSIns!$B$5:$C$45,2,FALSE),"")</f>
        <v/>
      </c>
      <c r="L1363" s="133"/>
      <c r="M1363" s="135" t="str">
        <f>IFERROR(VLOOKUP($L1363,[6]Insumos!$C$2:$F$517,2,FALSE),"")</f>
        <v/>
      </c>
      <c r="N1363" s="142"/>
      <c r="O1363" s="137" t="str">
        <f>IFERROR(VLOOKUP($L1363,[6]Insumos!$C$2:$F$517,3,FALSE),"")</f>
        <v/>
      </c>
      <c r="P1363" s="138" t="e">
        <f>+Tabla1[[#This Row],[Precio Unitario]]*Tabla1[[#This Row],[Cantidad de Insumos]]</f>
        <v>#VALUE!</v>
      </c>
      <c r="Q1363" s="137" t="str">
        <f>IFERROR(VLOOKUP($L1363,[6]Insumos!$C$2:$F$517,4,FALSE),"")</f>
        <v/>
      </c>
      <c r="R1363" s="135"/>
    </row>
    <row r="1364" spans="2:18" hidden="1" x14ac:dyDescent="0.25">
      <c r="B1364" s="131" t="str">
        <f>IF(Tabla1[[#This Row],[Código_Actividad]]="","",CONCATENATE(Tabla1[[#This Row],[POA]],".",Tabla1[[#This Row],[SRS]],".",Tabla1[[#This Row],[AREA]],".",Tabla1[[#This Row],[TIPO]]))</f>
        <v/>
      </c>
      <c r="C1364" s="131" t="str">
        <f>IF(Tabla1[[#This Row],[Código_Actividad]]="","",'[1]Formulario PPGR1'!#REF!)</f>
        <v/>
      </c>
      <c r="D1364" s="131" t="str">
        <f>IF(Tabla1[[#This Row],[Código_Actividad]]="","",'[1]Formulario PPGR1'!#REF!)</f>
        <v/>
      </c>
      <c r="E1364" s="131" t="str">
        <f>IF(Tabla1[[#This Row],[Código_Actividad]]="","",'[1]Formulario PPGR1'!#REF!)</f>
        <v/>
      </c>
      <c r="F1364" s="131" t="str">
        <f>IF(Tabla1[[#This Row],[Código_Actividad]]="","",'[1]Formulario PPGR1'!#REF!)</f>
        <v/>
      </c>
      <c r="G1364" s="132"/>
      <c r="H1364" s="133" t="str">
        <f>IFERROR(VLOOKUP(Tabla1[[#This Row],[Código_Actividad]],'[1]Formulario PPGR2'!$H$8:$I$1048576,2,FALSE),"")</f>
        <v/>
      </c>
      <c r="I1364" s="134" t="str">
        <f>IFERROR(VLOOKUP(Tabla1[[#This Row],[Código_Actividad]],[1]!Tabla2[[Código]:[Total de Acciones ]],15,FALSE),"")</f>
        <v/>
      </c>
      <c r="J1364" s="131"/>
      <c r="K1364" s="131" t="str">
        <f>IFERROR(VLOOKUP($J1364,[11]LSIns!$B$5:$C$45,2,FALSE),"")</f>
        <v/>
      </c>
      <c r="L1364" s="133"/>
      <c r="M1364" s="135" t="str">
        <f>IFERROR(VLOOKUP($L1364,[6]Insumos!$C$2:$F$517,2,FALSE),"")</f>
        <v/>
      </c>
      <c r="N1364" s="142"/>
      <c r="O1364" s="137" t="str">
        <f>IFERROR(VLOOKUP($L1364,[6]Insumos!$C$2:$F$517,3,FALSE),"")</f>
        <v/>
      </c>
      <c r="P1364" s="138" t="e">
        <f>+Tabla1[[#This Row],[Precio Unitario]]*Tabla1[[#This Row],[Cantidad de Insumos]]</f>
        <v>#VALUE!</v>
      </c>
      <c r="Q1364" s="137" t="str">
        <f>IFERROR(VLOOKUP($L1364,[6]Insumos!$C$2:$F$517,4,FALSE),"")</f>
        <v/>
      </c>
      <c r="R1364" s="135"/>
    </row>
    <row r="1365" spans="2:18" hidden="1" x14ac:dyDescent="0.25">
      <c r="B1365" s="131" t="str">
        <f>IF(Tabla1[[#This Row],[Código_Actividad]]="","",CONCATENATE(Tabla1[[#This Row],[POA]],".",Tabla1[[#This Row],[SRS]],".",Tabla1[[#This Row],[AREA]],".",Tabla1[[#This Row],[TIPO]]))</f>
        <v/>
      </c>
      <c r="C1365" s="131" t="str">
        <f>IF(Tabla1[[#This Row],[Código_Actividad]]="","",'[1]Formulario PPGR1'!#REF!)</f>
        <v/>
      </c>
      <c r="D1365" s="131" t="str">
        <f>IF(Tabla1[[#This Row],[Código_Actividad]]="","",'[1]Formulario PPGR1'!#REF!)</f>
        <v/>
      </c>
      <c r="E1365" s="131" t="str">
        <f>IF(Tabla1[[#This Row],[Código_Actividad]]="","",'[1]Formulario PPGR1'!#REF!)</f>
        <v/>
      </c>
      <c r="F1365" s="131" t="str">
        <f>IF(Tabla1[[#This Row],[Código_Actividad]]="","",'[1]Formulario PPGR1'!#REF!)</f>
        <v/>
      </c>
      <c r="G1365" s="132"/>
      <c r="H1365" s="133" t="str">
        <f>IFERROR(VLOOKUP(Tabla1[[#This Row],[Código_Actividad]],'[1]Formulario PPGR2'!$H$8:$I$1048576,2,FALSE),"")</f>
        <v/>
      </c>
      <c r="I1365" s="134" t="str">
        <f>IFERROR(VLOOKUP(Tabla1[[#This Row],[Código_Actividad]],[1]!Tabla2[[Código]:[Total de Acciones ]],15,FALSE),"")</f>
        <v/>
      </c>
      <c r="J1365" s="131"/>
      <c r="K1365" s="131" t="str">
        <f>IFERROR(VLOOKUP($J1365,[11]LSIns!$B$5:$C$45,2,FALSE),"")</f>
        <v/>
      </c>
      <c r="L1365" s="133"/>
      <c r="M1365" s="135" t="str">
        <f>IFERROR(VLOOKUP($L1365,[6]Insumos!$C$2:$F$517,2,FALSE),"")</f>
        <v/>
      </c>
      <c r="N1365" s="142"/>
      <c r="O1365" s="137" t="str">
        <f>IFERROR(VLOOKUP($L1365,[6]Insumos!$C$2:$F$517,3,FALSE),"")</f>
        <v/>
      </c>
      <c r="P1365" s="138" t="e">
        <f>+Tabla1[[#This Row],[Precio Unitario]]*Tabla1[[#This Row],[Cantidad de Insumos]]</f>
        <v>#VALUE!</v>
      </c>
      <c r="Q1365" s="137" t="str">
        <f>IFERROR(VLOOKUP($L1365,[6]Insumos!$C$2:$F$517,4,FALSE),"")</f>
        <v/>
      </c>
      <c r="R1365" s="135"/>
    </row>
    <row r="1366" spans="2:18" hidden="1" x14ac:dyDescent="0.25">
      <c r="B1366" s="131" t="str">
        <f>IF(Tabla1[[#This Row],[Código_Actividad]]="","",CONCATENATE(Tabla1[[#This Row],[POA]],".",Tabla1[[#This Row],[SRS]],".",Tabla1[[#This Row],[AREA]],".",Tabla1[[#This Row],[TIPO]]))</f>
        <v/>
      </c>
      <c r="C1366" s="131" t="str">
        <f>IF(Tabla1[[#This Row],[Código_Actividad]]="","",'[1]Formulario PPGR1'!#REF!)</f>
        <v/>
      </c>
      <c r="D1366" s="131" t="str">
        <f>IF(Tabla1[[#This Row],[Código_Actividad]]="","",'[1]Formulario PPGR1'!#REF!)</f>
        <v/>
      </c>
      <c r="E1366" s="131" t="str">
        <f>IF(Tabla1[[#This Row],[Código_Actividad]]="","",'[1]Formulario PPGR1'!#REF!)</f>
        <v/>
      </c>
      <c r="F1366" s="131" t="str">
        <f>IF(Tabla1[[#This Row],[Código_Actividad]]="","",'[1]Formulario PPGR1'!#REF!)</f>
        <v/>
      </c>
      <c r="G1366" s="132"/>
      <c r="H1366" s="133" t="str">
        <f>IFERROR(VLOOKUP(Tabla1[[#This Row],[Código_Actividad]],'[1]Formulario PPGR2'!$H$8:$I$1048576,2,FALSE),"")</f>
        <v/>
      </c>
      <c r="I1366" s="134" t="str">
        <f>IFERROR(VLOOKUP(Tabla1[[#This Row],[Código_Actividad]],[1]!Tabla2[[Código]:[Total de Acciones ]],15,FALSE),"")</f>
        <v/>
      </c>
      <c r="J1366" s="131"/>
      <c r="K1366" s="131" t="str">
        <f>IFERROR(VLOOKUP($J1366,[11]LSIns!$B$5:$C$45,2,FALSE),"")</f>
        <v/>
      </c>
      <c r="L1366" s="133"/>
      <c r="M1366" s="135" t="str">
        <f>IFERROR(VLOOKUP($L1366,[6]Insumos!$C$2:$F$517,2,FALSE),"")</f>
        <v/>
      </c>
      <c r="N1366" s="142"/>
      <c r="O1366" s="137" t="str">
        <f>IFERROR(VLOOKUP($L1366,[6]Insumos!$C$2:$F$517,3,FALSE),"")</f>
        <v/>
      </c>
      <c r="P1366" s="138" t="e">
        <f>+Tabla1[[#This Row],[Precio Unitario]]*Tabla1[[#This Row],[Cantidad de Insumos]]</f>
        <v>#VALUE!</v>
      </c>
      <c r="Q1366" s="137" t="str">
        <f>IFERROR(VLOOKUP($L1366,[6]Insumos!$C$2:$F$517,4,FALSE),"")</f>
        <v/>
      </c>
      <c r="R1366" s="135"/>
    </row>
    <row r="1367" spans="2:18" hidden="1" x14ac:dyDescent="0.25">
      <c r="B1367" s="131" t="str">
        <f>IF(Tabla1[[#This Row],[Código_Actividad]]="","",CONCATENATE(Tabla1[[#This Row],[POA]],".",Tabla1[[#This Row],[SRS]],".",Tabla1[[#This Row],[AREA]],".",Tabla1[[#This Row],[TIPO]]))</f>
        <v/>
      </c>
      <c r="C1367" s="131" t="str">
        <f>IF(Tabla1[[#This Row],[Código_Actividad]]="","",'[1]Formulario PPGR1'!#REF!)</f>
        <v/>
      </c>
      <c r="D1367" s="131" t="str">
        <f>IF(Tabla1[[#This Row],[Código_Actividad]]="","",'[1]Formulario PPGR1'!#REF!)</f>
        <v/>
      </c>
      <c r="E1367" s="131" t="str">
        <f>IF(Tabla1[[#This Row],[Código_Actividad]]="","",'[1]Formulario PPGR1'!#REF!)</f>
        <v/>
      </c>
      <c r="F1367" s="131" t="str">
        <f>IF(Tabla1[[#This Row],[Código_Actividad]]="","",'[1]Formulario PPGR1'!#REF!)</f>
        <v/>
      </c>
      <c r="G1367" s="132"/>
      <c r="H1367" s="133" t="str">
        <f>IFERROR(VLOOKUP(Tabla1[[#This Row],[Código_Actividad]],'[1]Formulario PPGR2'!$H$8:$I$1048576,2,FALSE),"")</f>
        <v/>
      </c>
      <c r="I1367" s="134" t="str">
        <f>IFERROR(VLOOKUP(Tabla1[[#This Row],[Código_Actividad]],[1]!Tabla2[[Código]:[Total de Acciones ]],15,FALSE),"")</f>
        <v/>
      </c>
      <c r="J1367" s="131"/>
      <c r="K1367" s="131" t="str">
        <f>IFERROR(VLOOKUP($J1367,[11]LSIns!$B$5:$C$45,2,FALSE),"")</f>
        <v/>
      </c>
      <c r="L1367" s="133"/>
      <c r="M1367" s="135" t="str">
        <f>IFERROR(VLOOKUP($L1367,[6]Insumos!$C$2:$F$517,2,FALSE),"")</f>
        <v/>
      </c>
      <c r="N1367" s="142"/>
      <c r="O1367" s="137" t="str">
        <f>IFERROR(VLOOKUP($L1367,[6]Insumos!$C$2:$F$517,3,FALSE),"")</f>
        <v/>
      </c>
      <c r="P1367" s="138" t="e">
        <f>+Tabla1[[#This Row],[Precio Unitario]]*Tabla1[[#This Row],[Cantidad de Insumos]]</f>
        <v>#VALUE!</v>
      </c>
      <c r="Q1367" s="137" t="str">
        <f>IFERROR(VLOOKUP($L1367,[6]Insumos!$C$2:$F$517,4,FALSE),"")</f>
        <v/>
      </c>
      <c r="R1367" s="135"/>
    </row>
    <row r="1368" spans="2:18" hidden="1" x14ac:dyDescent="0.25">
      <c r="B1368" s="131" t="str">
        <f>IF(Tabla1[[#This Row],[Código_Actividad]]="","",CONCATENATE(Tabla1[[#This Row],[POA]],".",Tabla1[[#This Row],[SRS]],".",Tabla1[[#This Row],[AREA]],".",Tabla1[[#This Row],[TIPO]]))</f>
        <v/>
      </c>
      <c r="C1368" s="131" t="str">
        <f>IF(Tabla1[[#This Row],[Código_Actividad]]="","",'[1]Formulario PPGR1'!#REF!)</f>
        <v/>
      </c>
      <c r="D1368" s="131" t="str">
        <f>IF(Tabla1[[#This Row],[Código_Actividad]]="","",'[1]Formulario PPGR1'!#REF!)</f>
        <v/>
      </c>
      <c r="E1368" s="131" t="str">
        <f>IF(Tabla1[[#This Row],[Código_Actividad]]="","",'[1]Formulario PPGR1'!#REF!)</f>
        <v/>
      </c>
      <c r="F1368" s="131" t="str">
        <f>IF(Tabla1[[#This Row],[Código_Actividad]]="","",'[1]Formulario PPGR1'!#REF!)</f>
        <v/>
      </c>
      <c r="G1368" s="132"/>
      <c r="H1368" s="133" t="str">
        <f>IFERROR(VLOOKUP(Tabla1[[#This Row],[Código_Actividad]],'[1]Formulario PPGR2'!$H$8:$I$1048576,2,FALSE),"")</f>
        <v/>
      </c>
      <c r="I1368" s="134" t="str">
        <f>IFERROR(VLOOKUP(Tabla1[[#This Row],[Código_Actividad]],[1]!Tabla2[[Código]:[Total de Acciones ]],15,FALSE),"")</f>
        <v/>
      </c>
      <c r="J1368" s="131"/>
      <c r="K1368" s="131" t="str">
        <f>IFERROR(VLOOKUP($J1368,[11]LSIns!$B$5:$C$45,2,FALSE),"")</f>
        <v/>
      </c>
      <c r="L1368" s="133"/>
      <c r="M1368" s="135" t="str">
        <f>IFERROR(VLOOKUP($L1368,[6]Insumos!$C$2:$F$517,2,FALSE),"")</f>
        <v/>
      </c>
      <c r="N1368" s="142"/>
      <c r="O1368" s="137" t="str">
        <f>IFERROR(VLOOKUP($L1368,[6]Insumos!$C$2:$F$517,3,FALSE),"")</f>
        <v/>
      </c>
      <c r="P1368" s="138" t="e">
        <f>+Tabla1[[#This Row],[Precio Unitario]]*Tabla1[[#This Row],[Cantidad de Insumos]]</f>
        <v>#VALUE!</v>
      </c>
      <c r="Q1368" s="137" t="str">
        <f>IFERROR(VLOOKUP($L1368,[6]Insumos!$C$2:$F$517,4,FALSE),"")</f>
        <v/>
      </c>
      <c r="R1368" s="135"/>
    </row>
    <row r="1369" spans="2:18" hidden="1" x14ac:dyDescent="0.25">
      <c r="B1369" s="131" t="str">
        <f>IF(Tabla1[[#This Row],[Código_Actividad]]="","",CONCATENATE(Tabla1[[#This Row],[POA]],".",Tabla1[[#This Row],[SRS]],".",Tabla1[[#This Row],[AREA]],".",Tabla1[[#This Row],[TIPO]]))</f>
        <v/>
      </c>
      <c r="C1369" s="131" t="str">
        <f>IF(Tabla1[[#This Row],[Código_Actividad]]="","",'[1]Formulario PPGR1'!#REF!)</f>
        <v/>
      </c>
      <c r="D1369" s="131" t="str">
        <f>IF(Tabla1[[#This Row],[Código_Actividad]]="","",'[1]Formulario PPGR1'!#REF!)</f>
        <v/>
      </c>
      <c r="E1369" s="131" t="str">
        <f>IF(Tabla1[[#This Row],[Código_Actividad]]="","",'[1]Formulario PPGR1'!#REF!)</f>
        <v/>
      </c>
      <c r="F1369" s="131" t="str">
        <f>IF(Tabla1[[#This Row],[Código_Actividad]]="","",'[1]Formulario PPGR1'!#REF!)</f>
        <v/>
      </c>
      <c r="G1369" s="132"/>
      <c r="H1369" s="133" t="str">
        <f>IFERROR(VLOOKUP(Tabla1[[#This Row],[Código_Actividad]],'[1]Formulario PPGR2'!$H$8:$I$1048576,2,FALSE),"")</f>
        <v/>
      </c>
      <c r="I1369" s="134" t="str">
        <f>IFERROR(VLOOKUP(Tabla1[[#This Row],[Código_Actividad]],[1]!Tabla2[[Código]:[Total de Acciones ]],15,FALSE),"")</f>
        <v/>
      </c>
      <c r="J1369" s="131"/>
      <c r="K1369" s="131" t="str">
        <f>IFERROR(VLOOKUP($J1369,[11]LSIns!$B$5:$C$45,2,FALSE),"")</f>
        <v/>
      </c>
      <c r="L1369" s="133"/>
      <c r="M1369" s="135" t="str">
        <f>IFERROR(VLOOKUP($L1369,[6]Insumos!$C$2:$F$517,2,FALSE),"")</f>
        <v/>
      </c>
      <c r="N1369" s="142"/>
      <c r="O1369" s="137" t="str">
        <f>IFERROR(VLOOKUP($L1369,[6]Insumos!$C$2:$F$517,3,FALSE),"")</f>
        <v/>
      </c>
      <c r="P1369" s="138" t="e">
        <f>+Tabla1[[#This Row],[Precio Unitario]]*Tabla1[[#This Row],[Cantidad de Insumos]]</f>
        <v>#VALUE!</v>
      </c>
      <c r="Q1369" s="137" t="str">
        <f>IFERROR(VLOOKUP($L1369,[6]Insumos!$C$2:$F$517,4,FALSE),"")</f>
        <v/>
      </c>
      <c r="R1369" s="135"/>
    </row>
    <row r="1370" spans="2:18" hidden="1" x14ac:dyDescent="0.25">
      <c r="B1370" s="131" t="str">
        <f>IF(Tabla1[[#This Row],[Código_Actividad]]="","",CONCATENATE(Tabla1[[#This Row],[POA]],".",Tabla1[[#This Row],[SRS]],".",Tabla1[[#This Row],[AREA]],".",Tabla1[[#This Row],[TIPO]]))</f>
        <v/>
      </c>
      <c r="C1370" s="131" t="str">
        <f>IF(Tabla1[[#This Row],[Código_Actividad]]="","",'[1]Formulario PPGR1'!#REF!)</f>
        <v/>
      </c>
      <c r="D1370" s="131" t="str">
        <f>IF(Tabla1[[#This Row],[Código_Actividad]]="","",'[1]Formulario PPGR1'!#REF!)</f>
        <v/>
      </c>
      <c r="E1370" s="131" t="str">
        <f>IF(Tabla1[[#This Row],[Código_Actividad]]="","",'[1]Formulario PPGR1'!#REF!)</f>
        <v/>
      </c>
      <c r="F1370" s="131" t="str">
        <f>IF(Tabla1[[#This Row],[Código_Actividad]]="","",'[1]Formulario PPGR1'!#REF!)</f>
        <v/>
      </c>
      <c r="G1370" s="132"/>
      <c r="H1370" s="133" t="str">
        <f>IFERROR(VLOOKUP(Tabla1[[#This Row],[Código_Actividad]],'[1]Formulario PPGR2'!$H$8:$I$1048576,2,FALSE),"")</f>
        <v/>
      </c>
      <c r="I1370" s="134" t="str">
        <f>IFERROR(VLOOKUP(Tabla1[[#This Row],[Código_Actividad]],[1]!Tabla2[[Código]:[Total de Acciones ]],15,FALSE),"")</f>
        <v/>
      </c>
      <c r="J1370" s="131"/>
      <c r="K1370" s="131" t="str">
        <f>IFERROR(VLOOKUP($J1370,[11]LSIns!$B$5:$C$45,2,FALSE),"")</f>
        <v/>
      </c>
      <c r="L1370" s="133"/>
      <c r="M1370" s="135" t="str">
        <f>IFERROR(VLOOKUP($L1370,[6]Insumos!$C$2:$F$517,2,FALSE),"")</f>
        <v/>
      </c>
      <c r="N1370" s="142"/>
      <c r="O1370" s="137" t="str">
        <f>IFERROR(VLOOKUP($L1370,[6]Insumos!$C$2:$F$517,3,FALSE),"")</f>
        <v/>
      </c>
      <c r="P1370" s="138" t="e">
        <f>+Tabla1[[#This Row],[Precio Unitario]]*Tabla1[[#This Row],[Cantidad de Insumos]]</f>
        <v>#VALUE!</v>
      </c>
      <c r="Q1370" s="137" t="str">
        <f>IFERROR(VLOOKUP($L1370,[6]Insumos!$C$2:$F$517,4,FALSE),"")</f>
        <v/>
      </c>
      <c r="R1370" s="135"/>
    </row>
    <row r="1371" spans="2:18" hidden="1" x14ac:dyDescent="0.25">
      <c r="B1371" s="131" t="str">
        <f>IF(Tabla1[[#This Row],[Código_Actividad]]="","",CONCATENATE(Tabla1[[#This Row],[POA]],".",Tabla1[[#This Row],[SRS]],".",Tabla1[[#This Row],[AREA]],".",Tabla1[[#This Row],[TIPO]]))</f>
        <v/>
      </c>
      <c r="C1371" s="131" t="str">
        <f>IF(Tabla1[[#This Row],[Código_Actividad]]="","",'[1]Formulario PPGR1'!#REF!)</f>
        <v/>
      </c>
      <c r="D1371" s="131" t="str">
        <f>IF(Tabla1[[#This Row],[Código_Actividad]]="","",'[1]Formulario PPGR1'!#REF!)</f>
        <v/>
      </c>
      <c r="E1371" s="131" t="str">
        <f>IF(Tabla1[[#This Row],[Código_Actividad]]="","",'[1]Formulario PPGR1'!#REF!)</f>
        <v/>
      </c>
      <c r="F1371" s="131" t="str">
        <f>IF(Tabla1[[#This Row],[Código_Actividad]]="","",'[1]Formulario PPGR1'!#REF!)</f>
        <v/>
      </c>
      <c r="G1371" s="132"/>
      <c r="H1371" s="133" t="str">
        <f>IFERROR(VLOOKUP(Tabla1[[#This Row],[Código_Actividad]],'[1]Formulario PPGR2'!$H$8:$I$1048576,2,FALSE),"")</f>
        <v/>
      </c>
      <c r="I1371" s="134" t="str">
        <f>IFERROR(VLOOKUP(Tabla1[[#This Row],[Código_Actividad]],[1]!Tabla2[[Código]:[Total de Acciones ]],15,FALSE),"")</f>
        <v/>
      </c>
      <c r="J1371" s="131"/>
      <c r="K1371" s="131" t="str">
        <f>IFERROR(VLOOKUP($J1371,[11]LSIns!$B$5:$C$45,2,FALSE),"")</f>
        <v/>
      </c>
      <c r="L1371" s="133"/>
      <c r="M1371" s="135" t="str">
        <f>IFERROR(VLOOKUP($L1371,[6]Insumos!$C$2:$F$517,2,FALSE),"")</f>
        <v/>
      </c>
      <c r="N1371" s="142"/>
      <c r="O1371" s="137" t="str">
        <f>IFERROR(VLOOKUP($L1371,[6]Insumos!$C$2:$F$517,3,FALSE),"")</f>
        <v/>
      </c>
      <c r="P1371" s="138" t="e">
        <f>+Tabla1[[#This Row],[Precio Unitario]]*Tabla1[[#This Row],[Cantidad de Insumos]]</f>
        <v>#VALUE!</v>
      </c>
      <c r="Q1371" s="137" t="str">
        <f>IFERROR(VLOOKUP($L1371,[6]Insumos!$C$2:$F$517,4,FALSE),"")</f>
        <v/>
      </c>
      <c r="R1371" s="135"/>
    </row>
    <row r="1372" spans="2:18" hidden="1" x14ac:dyDescent="0.25">
      <c r="B1372" s="131" t="str">
        <f>IF(Tabla1[[#This Row],[Código_Actividad]]="","",CONCATENATE(Tabla1[[#This Row],[POA]],".",Tabla1[[#This Row],[SRS]],".",Tabla1[[#This Row],[AREA]],".",Tabla1[[#This Row],[TIPO]]))</f>
        <v/>
      </c>
      <c r="C1372" s="131" t="str">
        <f>IF(Tabla1[[#This Row],[Código_Actividad]]="","",'[1]Formulario PPGR1'!#REF!)</f>
        <v/>
      </c>
      <c r="D1372" s="131" t="str">
        <f>IF(Tabla1[[#This Row],[Código_Actividad]]="","",'[1]Formulario PPGR1'!#REF!)</f>
        <v/>
      </c>
      <c r="E1372" s="131" t="str">
        <f>IF(Tabla1[[#This Row],[Código_Actividad]]="","",'[1]Formulario PPGR1'!#REF!)</f>
        <v/>
      </c>
      <c r="F1372" s="131" t="str">
        <f>IF(Tabla1[[#This Row],[Código_Actividad]]="","",'[1]Formulario PPGR1'!#REF!)</f>
        <v/>
      </c>
      <c r="G1372" s="132"/>
      <c r="H1372" s="133" t="str">
        <f>IFERROR(VLOOKUP(Tabla1[[#This Row],[Código_Actividad]],'[1]Formulario PPGR2'!$H$8:$I$1048576,2,FALSE),"")</f>
        <v/>
      </c>
      <c r="I1372" s="134" t="str">
        <f>IFERROR(VLOOKUP(Tabla1[[#This Row],[Código_Actividad]],[1]!Tabla2[[Código]:[Total de Acciones ]],15,FALSE),"")</f>
        <v/>
      </c>
      <c r="J1372" s="131"/>
      <c r="K1372" s="131" t="str">
        <f>IFERROR(VLOOKUP($J1372,[11]LSIns!$B$5:$C$45,2,FALSE),"")</f>
        <v/>
      </c>
      <c r="L1372" s="133"/>
      <c r="M1372" s="135" t="str">
        <f>IFERROR(VLOOKUP($L1372,[6]Insumos!$C$2:$F$517,2,FALSE),"")</f>
        <v/>
      </c>
      <c r="N1372" s="142"/>
      <c r="O1372" s="137" t="str">
        <f>IFERROR(VLOOKUP($L1372,[6]Insumos!$C$2:$F$517,3,FALSE),"")</f>
        <v/>
      </c>
      <c r="P1372" s="138" t="e">
        <f>+Tabla1[[#This Row],[Precio Unitario]]*Tabla1[[#This Row],[Cantidad de Insumos]]</f>
        <v>#VALUE!</v>
      </c>
      <c r="Q1372" s="137" t="str">
        <f>IFERROR(VLOOKUP($L1372,[6]Insumos!$C$2:$F$517,4,FALSE),"")</f>
        <v/>
      </c>
      <c r="R1372" s="135"/>
    </row>
    <row r="1373" spans="2:18" hidden="1" x14ac:dyDescent="0.25">
      <c r="B1373" s="131" t="str">
        <f>IF(Tabla1[[#This Row],[Código_Actividad]]="","",CONCATENATE(Tabla1[[#This Row],[POA]],".",Tabla1[[#This Row],[SRS]],".",Tabla1[[#This Row],[AREA]],".",Tabla1[[#This Row],[TIPO]]))</f>
        <v/>
      </c>
      <c r="C1373" s="131" t="str">
        <f>IF(Tabla1[[#This Row],[Código_Actividad]]="","",'[1]Formulario PPGR1'!#REF!)</f>
        <v/>
      </c>
      <c r="D1373" s="131" t="str">
        <f>IF(Tabla1[[#This Row],[Código_Actividad]]="","",'[1]Formulario PPGR1'!#REF!)</f>
        <v/>
      </c>
      <c r="E1373" s="131" t="str">
        <f>IF(Tabla1[[#This Row],[Código_Actividad]]="","",'[1]Formulario PPGR1'!#REF!)</f>
        <v/>
      </c>
      <c r="F1373" s="131" t="str">
        <f>IF(Tabla1[[#This Row],[Código_Actividad]]="","",'[1]Formulario PPGR1'!#REF!)</f>
        <v/>
      </c>
      <c r="G1373" s="132"/>
      <c r="H1373" s="133" t="str">
        <f>IFERROR(VLOOKUP(Tabla1[[#This Row],[Código_Actividad]],'[1]Formulario PPGR2'!$H$8:$I$1048576,2,FALSE),"")</f>
        <v/>
      </c>
      <c r="I1373" s="134" t="str">
        <f>IFERROR(VLOOKUP(Tabla1[[#This Row],[Código_Actividad]],[1]!Tabla2[[Código]:[Total de Acciones ]],15,FALSE),"")</f>
        <v/>
      </c>
      <c r="J1373" s="131"/>
      <c r="K1373" s="131" t="str">
        <f>IFERROR(VLOOKUP($J1373,[11]LSIns!$B$5:$C$45,2,FALSE),"")</f>
        <v/>
      </c>
      <c r="L1373" s="133"/>
      <c r="M1373" s="135" t="str">
        <f>IFERROR(VLOOKUP($L1373,[6]Insumos!$C$2:$F$517,2,FALSE),"")</f>
        <v/>
      </c>
      <c r="N1373" s="142"/>
      <c r="O1373" s="137" t="str">
        <f>IFERROR(VLOOKUP($L1373,[6]Insumos!$C$2:$F$517,3,FALSE),"")</f>
        <v/>
      </c>
      <c r="P1373" s="138" t="e">
        <f>+Tabla1[[#This Row],[Precio Unitario]]*Tabla1[[#This Row],[Cantidad de Insumos]]</f>
        <v>#VALUE!</v>
      </c>
      <c r="Q1373" s="137" t="str">
        <f>IFERROR(VLOOKUP($L1373,[6]Insumos!$C$2:$F$517,4,FALSE),"")</f>
        <v/>
      </c>
      <c r="R1373" s="135"/>
    </row>
    <row r="1374" spans="2:18" hidden="1" x14ac:dyDescent="0.25">
      <c r="B1374" s="131" t="str">
        <f>IF(Tabla1[[#This Row],[Código_Actividad]]="","",CONCATENATE(Tabla1[[#This Row],[POA]],".",Tabla1[[#This Row],[SRS]],".",Tabla1[[#This Row],[AREA]],".",Tabla1[[#This Row],[TIPO]]))</f>
        <v/>
      </c>
      <c r="C1374" s="131" t="str">
        <f>IF(Tabla1[[#This Row],[Código_Actividad]]="","",'[1]Formulario PPGR1'!#REF!)</f>
        <v/>
      </c>
      <c r="D1374" s="131" t="str">
        <f>IF(Tabla1[[#This Row],[Código_Actividad]]="","",'[1]Formulario PPGR1'!#REF!)</f>
        <v/>
      </c>
      <c r="E1374" s="131" t="str">
        <f>IF(Tabla1[[#This Row],[Código_Actividad]]="","",'[1]Formulario PPGR1'!#REF!)</f>
        <v/>
      </c>
      <c r="F1374" s="131" t="str">
        <f>IF(Tabla1[[#This Row],[Código_Actividad]]="","",'[1]Formulario PPGR1'!#REF!)</f>
        <v/>
      </c>
      <c r="G1374" s="132"/>
      <c r="H1374" s="133" t="str">
        <f>IFERROR(VLOOKUP(Tabla1[[#This Row],[Código_Actividad]],'[1]Formulario PPGR2'!$H$8:$I$1048576,2,FALSE),"")</f>
        <v/>
      </c>
      <c r="I1374" s="134" t="str">
        <f>IFERROR(VLOOKUP(Tabla1[[#This Row],[Código_Actividad]],[1]!Tabla2[[Código]:[Total de Acciones ]],15,FALSE),"")</f>
        <v/>
      </c>
      <c r="J1374" s="131"/>
      <c r="K1374" s="131" t="str">
        <f>IFERROR(VLOOKUP($J1374,[11]LSIns!$B$5:$C$45,2,FALSE),"")</f>
        <v/>
      </c>
      <c r="L1374" s="133"/>
      <c r="M1374" s="135" t="str">
        <f>IFERROR(VLOOKUP($L1374,[6]Insumos!$C$2:$F$517,2,FALSE),"")</f>
        <v/>
      </c>
      <c r="N1374" s="142"/>
      <c r="O1374" s="137" t="str">
        <f>IFERROR(VLOOKUP($L1374,[6]Insumos!$C$2:$F$517,3,FALSE),"")</f>
        <v/>
      </c>
      <c r="P1374" s="138" t="e">
        <f>+Tabla1[[#This Row],[Precio Unitario]]*Tabla1[[#This Row],[Cantidad de Insumos]]</f>
        <v>#VALUE!</v>
      </c>
      <c r="Q1374" s="137" t="str">
        <f>IFERROR(VLOOKUP($L1374,[6]Insumos!$C$2:$F$517,4,FALSE),"")</f>
        <v/>
      </c>
      <c r="R1374" s="135"/>
    </row>
    <row r="1375" spans="2:18" hidden="1" x14ac:dyDescent="0.25">
      <c r="B1375" s="131" t="str">
        <f>IF(Tabla1[[#This Row],[Código_Actividad]]="","",CONCATENATE(Tabla1[[#This Row],[POA]],".",Tabla1[[#This Row],[SRS]],".",Tabla1[[#This Row],[AREA]],".",Tabla1[[#This Row],[TIPO]]))</f>
        <v/>
      </c>
      <c r="C1375" s="131" t="str">
        <f>IF(Tabla1[[#This Row],[Código_Actividad]]="","",'[1]Formulario PPGR1'!#REF!)</f>
        <v/>
      </c>
      <c r="D1375" s="131" t="str">
        <f>IF(Tabla1[[#This Row],[Código_Actividad]]="","",'[1]Formulario PPGR1'!#REF!)</f>
        <v/>
      </c>
      <c r="E1375" s="131" t="str">
        <f>IF(Tabla1[[#This Row],[Código_Actividad]]="","",'[1]Formulario PPGR1'!#REF!)</f>
        <v/>
      </c>
      <c r="F1375" s="131" t="str">
        <f>IF(Tabla1[[#This Row],[Código_Actividad]]="","",'[1]Formulario PPGR1'!#REF!)</f>
        <v/>
      </c>
      <c r="G1375" s="132"/>
      <c r="H1375" s="133" t="str">
        <f>IFERROR(VLOOKUP(Tabla1[[#This Row],[Código_Actividad]],'[1]Formulario PPGR2'!$H$8:$I$1048576,2,FALSE),"")</f>
        <v/>
      </c>
      <c r="I1375" s="134" t="str">
        <f>IFERROR(VLOOKUP(Tabla1[[#This Row],[Código_Actividad]],[1]!Tabla2[[Código]:[Total de Acciones ]],15,FALSE),"")</f>
        <v/>
      </c>
      <c r="J1375" s="131"/>
      <c r="K1375" s="131" t="str">
        <f>IFERROR(VLOOKUP($J1375,[11]LSIns!$B$5:$C$45,2,FALSE),"")</f>
        <v/>
      </c>
      <c r="L1375" s="133"/>
      <c r="M1375" s="135" t="str">
        <f>IFERROR(VLOOKUP($L1375,[6]Insumos!$C$2:$F$517,2,FALSE),"")</f>
        <v/>
      </c>
      <c r="N1375" s="142"/>
      <c r="O1375" s="137" t="str">
        <f>IFERROR(VLOOKUP($L1375,[6]Insumos!$C$2:$F$517,3,FALSE),"")</f>
        <v/>
      </c>
      <c r="P1375" s="138" t="e">
        <f>+Tabla1[[#This Row],[Precio Unitario]]*Tabla1[[#This Row],[Cantidad de Insumos]]</f>
        <v>#VALUE!</v>
      </c>
      <c r="Q1375" s="137" t="str">
        <f>IFERROR(VLOOKUP($L1375,[6]Insumos!$C$2:$F$517,4,FALSE),"")</f>
        <v/>
      </c>
      <c r="R1375" s="135"/>
    </row>
    <row r="1376" spans="2:18" hidden="1" x14ac:dyDescent="0.25">
      <c r="B1376" s="131" t="str">
        <f>IF(Tabla1[[#This Row],[Código_Actividad]]="","",CONCATENATE(Tabla1[[#This Row],[POA]],".",Tabla1[[#This Row],[SRS]],".",Tabla1[[#This Row],[AREA]],".",Tabla1[[#This Row],[TIPO]]))</f>
        <v/>
      </c>
      <c r="C1376" s="131" t="str">
        <f>IF(Tabla1[[#This Row],[Código_Actividad]]="","",'[1]Formulario PPGR1'!#REF!)</f>
        <v/>
      </c>
      <c r="D1376" s="131" t="str">
        <f>IF(Tabla1[[#This Row],[Código_Actividad]]="","",'[1]Formulario PPGR1'!#REF!)</f>
        <v/>
      </c>
      <c r="E1376" s="131" t="str">
        <f>IF(Tabla1[[#This Row],[Código_Actividad]]="","",'[1]Formulario PPGR1'!#REF!)</f>
        <v/>
      </c>
      <c r="F1376" s="131" t="str">
        <f>IF(Tabla1[[#This Row],[Código_Actividad]]="","",'[1]Formulario PPGR1'!#REF!)</f>
        <v/>
      </c>
      <c r="G1376" s="132"/>
      <c r="H1376" s="133" t="str">
        <f>IFERROR(VLOOKUP(Tabla1[[#This Row],[Código_Actividad]],'[1]Formulario PPGR2'!$H$8:$I$1048576,2,FALSE),"")</f>
        <v/>
      </c>
      <c r="I1376" s="134" t="str">
        <f>IFERROR(VLOOKUP(Tabla1[[#This Row],[Código_Actividad]],[1]!Tabla2[[Código]:[Total de Acciones ]],15,FALSE),"")</f>
        <v/>
      </c>
      <c r="J1376" s="131"/>
      <c r="K1376" s="131" t="str">
        <f>IFERROR(VLOOKUP($J1376,[11]LSIns!$B$5:$C$45,2,FALSE),"")</f>
        <v/>
      </c>
      <c r="L1376" s="133"/>
      <c r="M1376" s="135" t="str">
        <f>IFERROR(VLOOKUP($L1376,[6]Insumos!$C$2:$F$517,2,FALSE),"")</f>
        <v/>
      </c>
      <c r="N1376" s="142"/>
      <c r="O1376" s="137" t="str">
        <f>IFERROR(VLOOKUP($L1376,[6]Insumos!$C$2:$F$517,3,FALSE),"")</f>
        <v/>
      </c>
      <c r="P1376" s="138" t="e">
        <f>+Tabla1[[#This Row],[Precio Unitario]]*Tabla1[[#This Row],[Cantidad de Insumos]]</f>
        <v>#VALUE!</v>
      </c>
      <c r="Q1376" s="137" t="str">
        <f>IFERROR(VLOOKUP($L1376,[6]Insumos!$C$2:$F$517,4,FALSE),"")</f>
        <v/>
      </c>
      <c r="R1376" s="135"/>
    </row>
    <row r="1377" spans="2:18" hidden="1" x14ac:dyDescent="0.25">
      <c r="B1377" s="131" t="str">
        <f>IF(Tabla1[[#This Row],[Código_Actividad]]="","",CONCATENATE(Tabla1[[#This Row],[POA]],".",Tabla1[[#This Row],[SRS]],".",Tabla1[[#This Row],[AREA]],".",Tabla1[[#This Row],[TIPO]]))</f>
        <v/>
      </c>
      <c r="C1377" s="131" t="str">
        <f>IF(Tabla1[[#This Row],[Código_Actividad]]="","",'[1]Formulario PPGR1'!#REF!)</f>
        <v/>
      </c>
      <c r="D1377" s="131" t="str">
        <f>IF(Tabla1[[#This Row],[Código_Actividad]]="","",'[1]Formulario PPGR1'!#REF!)</f>
        <v/>
      </c>
      <c r="E1377" s="131" t="str">
        <f>IF(Tabla1[[#This Row],[Código_Actividad]]="","",'[1]Formulario PPGR1'!#REF!)</f>
        <v/>
      </c>
      <c r="F1377" s="131" t="str">
        <f>IF(Tabla1[[#This Row],[Código_Actividad]]="","",'[1]Formulario PPGR1'!#REF!)</f>
        <v/>
      </c>
      <c r="G1377" s="132"/>
      <c r="H1377" s="133" t="str">
        <f>IFERROR(VLOOKUP(Tabla1[[#This Row],[Código_Actividad]],'[1]Formulario PPGR2'!$H$8:$I$1048576,2,FALSE),"")</f>
        <v/>
      </c>
      <c r="I1377" s="134" t="str">
        <f>IFERROR(VLOOKUP(Tabla1[[#This Row],[Código_Actividad]],[1]!Tabla2[[Código]:[Total de Acciones ]],15,FALSE),"")</f>
        <v/>
      </c>
      <c r="J1377" s="131"/>
      <c r="K1377" s="131" t="str">
        <f>IFERROR(VLOOKUP($J1377,[11]LSIns!$B$5:$C$45,2,FALSE),"")</f>
        <v/>
      </c>
      <c r="L1377" s="133"/>
      <c r="M1377" s="135" t="str">
        <f>IFERROR(VLOOKUP($L1377,[6]Insumos!$C$2:$F$517,2,FALSE),"")</f>
        <v/>
      </c>
      <c r="N1377" s="142"/>
      <c r="O1377" s="137" t="str">
        <f>IFERROR(VLOOKUP($L1377,[6]Insumos!$C$2:$F$517,3,FALSE),"")</f>
        <v/>
      </c>
      <c r="P1377" s="138" t="e">
        <f>+Tabla1[[#This Row],[Precio Unitario]]*Tabla1[[#This Row],[Cantidad de Insumos]]</f>
        <v>#VALUE!</v>
      </c>
      <c r="Q1377" s="137" t="str">
        <f>IFERROR(VLOOKUP($L1377,[6]Insumos!$C$2:$F$517,4,FALSE),"")</f>
        <v/>
      </c>
      <c r="R1377" s="135"/>
    </row>
    <row r="1378" spans="2:18" hidden="1" x14ac:dyDescent="0.25">
      <c r="B1378" s="131" t="str">
        <f>IF(Tabla1[[#This Row],[Código_Actividad]]="","",CONCATENATE(Tabla1[[#This Row],[POA]],".",Tabla1[[#This Row],[SRS]],".",Tabla1[[#This Row],[AREA]],".",Tabla1[[#This Row],[TIPO]]))</f>
        <v/>
      </c>
      <c r="C1378" s="131" t="str">
        <f>IF(Tabla1[[#This Row],[Código_Actividad]]="","",'[1]Formulario PPGR1'!#REF!)</f>
        <v/>
      </c>
      <c r="D1378" s="131" t="str">
        <f>IF(Tabla1[[#This Row],[Código_Actividad]]="","",'[1]Formulario PPGR1'!#REF!)</f>
        <v/>
      </c>
      <c r="E1378" s="131" t="str">
        <f>IF(Tabla1[[#This Row],[Código_Actividad]]="","",'[1]Formulario PPGR1'!#REF!)</f>
        <v/>
      </c>
      <c r="F1378" s="131" t="str">
        <f>IF(Tabla1[[#This Row],[Código_Actividad]]="","",'[1]Formulario PPGR1'!#REF!)</f>
        <v/>
      </c>
      <c r="G1378" s="132"/>
      <c r="H1378" s="133" t="str">
        <f>IFERROR(VLOOKUP(Tabla1[[#This Row],[Código_Actividad]],'[1]Formulario PPGR2'!$H$8:$I$1048576,2,FALSE),"")</f>
        <v/>
      </c>
      <c r="I1378" s="134" t="str">
        <f>IFERROR(VLOOKUP(Tabla1[[#This Row],[Código_Actividad]],[1]!Tabla2[[Código]:[Total de Acciones ]],15,FALSE),"")</f>
        <v/>
      </c>
      <c r="J1378" s="131"/>
      <c r="K1378" s="131" t="str">
        <f>IFERROR(VLOOKUP($J1378,[11]LSIns!$B$5:$C$45,2,FALSE),"")</f>
        <v/>
      </c>
      <c r="L1378" s="133"/>
      <c r="M1378" s="135" t="str">
        <f>IFERROR(VLOOKUP($L1378,[6]Insumos!$C$2:$F$517,2,FALSE),"")</f>
        <v/>
      </c>
      <c r="N1378" s="142"/>
      <c r="O1378" s="137" t="str">
        <f>IFERROR(VLOOKUP($L1378,[6]Insumos!$C$2:$F$517,3,FALSE),"")</f>
        <v/>
      </c>
      <c r="P1378" s="138" t="e">
        <f>+Tabla1[[#This Row],[Precio Unitario]]*Tabla1[[#This Row],[Cantidad de Insumos]]</f>
        <v>#VALUE!</v>
      </c>
      <c r="Q1378" s="137" t="str">
        <f>IFERROR(VLOOKUP($L1378,[6]Insumos!$C$2:$F$517,4,FALSE),"")</f>
        <v/>
      </c>
      <c r="R1378" s="135"/>
    </row>
    <row r="1379" spans="2:18" hidden="1" x14ac:dyDescent="0.25">
      <c r="B1379" s="131" t="str">
        <f>IF(Tabla1[[#This Row],[Código_Actividad]]="","",CONCATENATE(Tabla1[[#This Row],[POA]],".",Tabla1[[#This Row],[SRS]],".",Tabla1[[#This Row],[AREA]],".",Tabla1[[#This Row],[TIPO]]))</f>
        <v/>
      </c>
      <c r="C1379" s="131" t="str">
        <f>IF(Tabla1[[#This Row],[Código_Actividad]]="","",'[1]Formulario PPGR1'!#REF!)</f>
        <v/>
      </c>
      <c r="D1379" s="131" t="str">
        <f>IF(Tabla1[[#This Row],[Código_Actividad]]="","",'[1]Formulario PPGR1'!#REF!)</f>
        <v/>
      </c>
      <c r="E1379" s="131" t="str">
        <f>IF(Tabla1[[#This Row],[Código_Actividad]]="","",'[1]Formulario PPGR1'!#REF!)</f>
        <v/>
      </c>
      <c r="F1379" s="131" t="str">
        <f>IF(Tabla1[[#This Row],[Código_Actividad]]="","",'[1]Formulario PPGR1'!#REF!)</f>
        <v/>
      </c>
      <c r="G1379" s="132"/>
      <c r="H1379" s="133" t="str">
        <f>IFERROR(VLOOKUP(Tabla1[[#This Row],[Código_Actividad]],'[1]Formulario PPGR2'!$H$8:$I$1048576,2,FALSE),"")</f>
        <v/>
      </c>
      <c r="I1379" s="134" t="str">
        <f>IFERROR(VLOOKUP(Tabla1[[#This Row],[Código_Actividad]],[1]!Tabla2[[Código]:[Total de Acciones ]],15,FALSE),"")</f>
        <v/>
      </c>
      <c r="J1379" s="131"/>
      <c r="K1379" s="131" t="str">
        <f>IFERROR(VLOOKUP($J1379,[11]LSIns!$B$5:$C$45,2,FALSE),"")</f>
        <v/>
      </c>
      <c r="L1379" s="133"/>
      <c r="M1379" s="135" t="str">
        <f>IFERROR(VLOOKUP($L1379,[6]Insumos!$C$2:$F$517,2,FALSE),"")</f>
        <v/>
      </c>
      <c r="N1379" s="142"/>
      <c r="O1379" s="137" t="str">
        <f>IFERROR(VLOOKUP($L1379,[6]Insumos!$C$2:$F$517,3,FALSE),"")</f>
        <v/>
      </c>
      <c r="P1379" s="138" t="e">
        <f>+Tabla1[[#This Row],[Precio Unitario]]*Tabla1[[#This Row],[Cantidad de Insumos]]</f>
        <v>#VALUE!</v>
      </c>
      <c r="Q1379" s="137" t="str">
        <f>IFERROR(VLOOKUP($L1379,[6]Insumos!$C$2:$F$517,4,FALSE),"")</f>
        <v/>
      </c>
      <c r="R1379" s="135"/>
    </row>
    <row r="1380" spans="2:18" hidden="1" x14ac:dyDescent="0.25">
      <c r="B1380" s="131" t="str">
        <f>IF(Tabla1[[#This Row],[Código_Actividad]]="","",CONCATENATE(Tabla1[[#This Row],[POA]],".",Tabla1[[#This Row],[SRS]],".",Tabla1[[#This Row],[AREA]],".",Tabla1[[#This Row],[TIPO]]))</f>
        <v/>
      </c>
      <c r="C1380" s="131" t="str">
        <f>IF(Tabla1[[#This Row],[Código_Actividad]]="","",'[1]Formulario PPGR1'!#REF!)</f>
        <v/>
      </c>
      <c r="D1380" s="131" t="str">
        <f>IF(Tabla1[[#This Row],[Código_Actividad]]="","",'[1]Formulario PPGR1'!#REF!)</f>
        <v/>
      </c>
      <c r="E1380" s="131" t="str">
        <f>IF(Tabla1[[#This Row],[Código_Actividad]]="","",'[1]Formulario PPGR1'!#REF!)</f>
        <v/>
      </c>
      <c r="F1380" s="131" t="str">
        <f>IF(Tabla1[[#This Row],[Código_Actividad]]="","",'[1]Formulario PPGR1'!#REF!)</f>
        <v/>
      </c>
      <c r="G1380" s="132"/>
      <c r="H1380" s="133" t="str">
        <f>IFERROR(VLOOKUP(Tabla1[[#This Row],[Código_Actividad]],'[1]Formulario PPGR2'!$H$8:$I$1048576,2,FALSE),"")</f>
        <v/>
      </c>
      <c r="I1380" s="134" t="str">
        <f>IFERROR(VLOOKUP(Tabla1[[#This Row],[Código_Actividad]],[1]!Tabla2[[Código]:[Total de Acciones ]],15,FALSE),"")</f>
        <v/>
      </c>
      <c r="J1380" s="131"/>
      <c r="K1380" s="131" t="str">
        <f>IFERROR(VLOOKUP($J1380,[11]LSIns!$B$5:$C$45,2,FALSE),"")</f>
        <v/>
      </c>
      <c r="L1380" s="133"/>
      <c r="M1380" s="135" t="str">
        <f>IFERROR(VLOOKUP($L1380,[6]Insumos!$C$2:$F$517,2,FALSE),"")</f>
        <v/>
      </c>
      <c r="N1380" s="142"/>
      <c r="O1380" s="137" t="str">
        <f>IFERROR(VLOOKUP($L1380,[6]Insumos!$C$2:$F$517,3,FALSE),"")</f>
        <v/>
      </c>
      <c r="P1380" s="138" t="e">
        <f>+Tabla1[[#This Row],[Precio Unitario]]*Tabla1[[#This Row],[Cantidad de Insumos]]</f>
        <v>#VALUE!</v>
      </c>
      <c r="Q1380" s="137" t="str">
        <f>IFERROR(VLOOKUP($L1380,[6]Insumos!$C$2:$F$517,4,FALSE),"")</f>
        <v/>
      </c>
      <c r="R1380" s="135"/>
    </row>
    <row r="1381" spans="2:18" hidden="1" x14ac:dyDescent="0.25">
      <c r="B1381" s="131" t="str">
        <f>IF(Tabla1[[#This Row],[Código_Actividad]]="","",CONCATENATE(Tabla1[[#This Row],[POA]],".",Tabla1[[#This Row],[SRS]],".",Tabla1[[#This Row],[AREA]],".",Tabla1[[#This Row],[TIPO]]))</f>
        <v/>
      </c>
      <c r="C1381" s="131" t="str">
        <f>IF(Tabla1[[#This Row],[Código_Actividad]]="","",'[1]Formulario PPGR1'!#REF!)</f>
        <v/>
      </c>
      <c r="D1381" s="131" t="str">
        <f>IF(Tabla1[[#This Row],[Código_Actividad]]="","",'[1]Formulario PPGR1'!#REF!)</f>
        <v/>
      </c>
      <c r="E1381" s="131" t="str">
        <f>IF(Tabla1[[#This Row],[Código_Actividad]]="","",'[1]Formulario PPGR1'!#REF!)</f>
        <v/>
      </c>
      <c r="F1381" s="131" t="str">
        <f>IF(Tabla1[[#This Row],[Código_Actividad]]="","",'[1]Formulario PPGR1'!#REF!)</f>
        <v/>
      </c>
      <c r="G1381" s="132"/>
      <c r="H1381" s="133" t="str">
        <f>IFERROR(VLOOKUP(Tabla1[[#This Row],[Código_Actividad]],'[1]Formulario PPGR2'!$H$8:$I$1048576,2,FALSE),"")</f>
        <v/>
      </c>
      <c r="I1381" s="134" t="str">
        <f>IFERROR(VLOOKUP(Tabla1[[#This Row],[Código_Actividad]],[1]!Tabla2[[Código]:[Total de Acciones ]],15,FALSE),"")</f>
        <v/>
      </c>
      <c r="J1381" s="131"/>
      <c r="K1381" s="131" t="str">
        <f>IFERROR(VLOOKUP($J1381,[11]LSIns!$B$5:$C$45,2,FALSE),"")</f>
        <v/>
      </c>
      <c r="L1381" s="133"/>
      <c r="M1381" s="135" t="str">
        <f>IFERROR(VLOOKUP($L1381,[6]Insumos!$C$2:$F$517,2,FALSE),"")</f>
        <v/>
      </c>
      <c r="N1381" s="142"/>
      <c r="O1381" s="137" t="str">
        <f>IFERROR(VLOOKUP($L1381,[6]Insumos!$C$2:$F$517,3,FALSE),"")</f>
        <v/>
      </c>
      <c r="P1381" s="138" t="e">
        <f>+Tabla1[[#This Row],[Precio Unitario]]*Tabla1[[#This Row],[Cantidad de Insumos]]</f>
        <v>#VALUE!</v>
      </c>
      <c r="Q1381" s="137" t="str">
        <f>IFERROR(VLOOKUP($L1381,[6]Insumos!$C$2:$F$517,4,FALSE),"")</f>
        <v/>
      </c>
      <c r="R1381" s="135"/>
    </row>
    <row r="1382" spans="2:18" hidden="1" x14ac:dyDescent="0.25">
      <c r="B1382" s="131" t="str">
        <f>IF(Tabla1[[#This Row],[Código_Actividad]]="","",CONCATENATE(Tabla1[[#This Row],[POA]],".",Tabla1[[#This Row],[SRS]],".",Tabla1[[#This Row],[AREA]],".",Tabla1[[#This Row],[TIPO]]))</f>
        <v/>
      </c>
      <c r="C1382" s="131" t="str">
        <f>IF(Tabla1[[#This Row],[Código_Actividad]]="","",'[1]Formulario PPGR1'!#REF!)</f>
        <v/>
      </c>
      <c r="D1382" s="131" t="str">
        <f>IF(Tabla1[[#This Row],[Código_Actividad]]="","",'[1]Formulario PPGR1'!#REF!)</f>
        <v/>
      </c>
      <c r="E1382" s="131" t="str">
        <f>IF(Tabla1[[#This Row],[Código_Actividad]]="","",'[1]Formulario PPGR1'!#REF!)</f>
        <v/>
      </c>
      <c r="F1382" s="131" t="str">
        <f>IF(Tabla1[[#This Row],[Código_Actividad]]="","",'[1]Formulario PPGR1'!#REF!)</f>
        <v/>
      </c>
      <c r="G1382" s="132"/>
      <c r="H1382" s="133" t="str">
        <f>IFERROR(VLOOKUP(Tabla1[[#This Row],[Código_Actividad]],'[1]Formulario PPGR2'!$H$8:$I$1048576,2,FALSE),"")</f>
        <v/>
      </c>
      <c r="I1382" s="134" t="str">
        <f>IFERROR(VLOOKUP(Tabla1[[#This Row],[Código_Actividad]],[1]!Tabla2[[Código]:[Total de Acciones ]],15,FALSE),"")</f>
        <v/>
      </c>
      <c r="J1382" s="131"/>
      <c r="K1382" s="131" t="str">
        <f>IFERROR(VLOOKUP($J1382,[11]LSIns!$B$5:$C$45,2,FALSE),"")</f>
        <v/>
      </c>
      <c r="L1382" s="133"/>
      <c r="M1382" s="135" t="str">
        <f>IFERROR(VLOOKUP($L1382,[6]Insumos!$C$2:$F$517,2,FALSE),"")</f>
        <v/>
      </c>
      <c r="N1382" s="142"/>
      <c r="O1382" s="137" t="str">
        <f>IFERROR(VLOOKUP($L1382,[6]Insumos!$C$2:$F$517,3,FALSE),"")</f>
        <v/>
      </c>
      <c r="P1382" s="138" t="e">
        <f>+Tabla1[[#This Row],[Precio Unitario]]*Tabla1[[#This Row],[Cantidad de Insumos]]</f>
        <v>#VALUE!</v>
      </c>
      <c r="Q1382" s="137" t="str">
        <f>IFERROR(VLOOKUP($L1382,[6]Insumos!$C$2:$F$517,4,FALSE),"")</f>
        <v/>
      </c>
      <c r="R1382" s="135"/>
    </row>
    <row r="1383" spans="2:18" hidden="1" x14ac:dyDescent="0.25">
      <c r="B1383" s="131" t="str">
        <f>IF(Tabla1[[#This Row],[Código_Actividad]]="","",CONCATENATE(Tabla1[[#This Row],[POA]],".",Tabla1[[#This Row],[SRS]],".",Tabla1[[#This Row],[AREA]],".",Tabla1[[#This Row],[TIPO]]))</f>
        <v/>
      </c>
      <c r="C1383" s="131" t="str">
        <f>IF(Tabla1[[#This Row],[Código_Actividad]]="","",'[1]Formulario PPGR1'!#REF!)</f>
        <v/>
      </c>
      <c r="D1383" s="131" t="str">
        <f>IF(Tabla1[[#This Row],[Código_Actividad]]="","",'[1]Formulario PPGR1'!#REF!)</f>
        <v/>
      </c>
      <c r="E1383" s="131" t="str">
        <f>IF(Tabla1[[#This Row],[Código_Actividad]]="","",'[1]Formulario PPGR1'!#REF!)</f>
        <v/>
      </c>
      <c r="F1383" s="131" t="str">
        <f>IF(Tabla1[[#This Row],[Código_Actividad]]="","",'[1]Formulario PPGR1'!#REF!)</f>
        <v/>
      </c>
      <c r="G1383" s="132"/>
      <c r="H1383" s="133" t="str">
        <f>IFERROR(VLOOKUP(Tabla1[[#This Row],[Código_Actividad]],'[1]Formulario PPGR2'!$H$8:$I$1048576,2,FALSE),"")</f>
        <v/>
      </c>
      <c r="I1383" s="134" t="str">
        <f>IFERROR(VLOOKUP(Tabla1[[#This Row],[Código_Actividad]],[1]!Tabla2[[Código]:[Total de Acciones ]],15,FALSE),"")</f>
        <v/>
      </c>
      <c r="J1383" s="131"/>
      <c r="K1383" s="131" t="str">
        <f>IFERROR(VLOOKUP($J1383,[11]LSIns!$B$5:$C$45,2,FALSE),"")</f>
        <v/>
      </c>
      <c r="L1383" s="133"/>
      <c r="M1383" s="135" t="str">
        <f>IFERROR(VLOOKUP($L1383,[6]Insumos!$C$2:$F$517,2,FALSE),"")</f>
        <v/>
      </c>
      <c r="N1383" s="142"/>
      <c r="O1383" s="137" t="str">
        <f>IFERROR(VLOOKUP($L1383,[6]Insumos!$C$2:$F$517,3,FALSE),"")</f>
        <v/>
      </c>
      <c r="P1383" s="138" t="e">
        <f>+Tabla1[[#This Row],[Precio Unitario]]*Tabla1[[#This Row],[Cantidad de Insumos]]</f>
        <v>#VALUE!</v>
      </c>
      <c r="Q1383" s="137" t="str">
        <f>IFERROR(VLOOKUP($L1383,[6]Insumos!$C$2:$F$517,4,FALSE),"")</f>
        <v/>
      </c>
      <c r="R1383" s="135"/>
    </row>
    <row r="1384" spans="2:18" hidden="1" x14ac:dyDescent="0.25">
      <c r="B1384" s="131" t="str">
        <f>IF(Tabla1[[#This Row],[Código_Actividad]]="","",CONCATENATE(Tabla1[[#This Row],[POA]],".",Tabla1[[#This Row],[SRS]],".",Tabla1[[#This Row],[AREA]],".",Tabla1[[#This Row],[TIPO]]))</f>
        <v/>
      </c>
      <c r="C1384" s="131" t="str">
        <f>IF(Tabla1[[#This Row],[Código_Actividad]]="","",'[1]Formulario PPGR1'!#REF!)</f>
        <v/>
      </c>
      <c r="D1384" s="131" t="str">
        <f>IF(Tabla1[[#This Row],[Código_Actividad]]="","",'[1]Formulario PPGR1'!#REF!)</f>
        <v/>
      </c>
      <c r="E1384" s="131" t="str">
        <f>IF(Tabla1[[#This Row],[Código_Actividad]]="","",'[1]Formulario PPGR1'!#REF!)</f>
        <v/>
      </c>
      <c r="F1384" s="131" t="str">
        <f>IF(Tabla1[[#This Row],[Código_Actividad]]="","",'[1]Formulario PPGR1'!#REF!)</f>
        <v/>
      </c>
      <c r="G1384" s="132"/>
      <c r="H1384" s="133" t="str">
        <f>IFERROR(VLOOKUP(Tabla1[[#This Row],[Código_Actividad]],'[1]Formulario PPGR2'!$H$8:$I$1048576,2,FALSE),"")</f>
        <v/>
      </c>
      <c r="I1384" s="134" t="str">
        <f>IFERROR(VLOOKUP(Tabla1[[#This Row],[Código_Actividad]],[1]!Tabla2[[Código]:[Total de Acciones ]],15,FALSE),"")</f>
        <v/>
      </c>
      <c r="J1384" s="131"/>
      <c r="K1384" s="131" t="str">
        <f>IFERROR(VLOOKUP($J1384,[11]LSIns!$B$5:$C$45,2,FALSE),"")</f>
        <v/>
      </c>
      <c r="L1384" s="133"/>
      <c r="M1384" s="135" t="str">
        <f>IFERROR(VLOOKUP($L1384,[6]Insumos!$C$2:$F$517,2,FALSE),"")</f>
        <v/>
      </c>
      <c r="N1384" s="142"/>
      <c r="O1384" s="137" t="str">
        <f>IFERROR(VLOOKUP($L1384,[6]Insumos!$C$2:$F$517,3,FALSE),"")</f>
        <v/>
      </c>
      <c r="P1384" s="138" t="e">
        <f>+Tabla1[[#This Row],[Precio Unitario]]*Tabla1[[#This Row],[Cantidad de Insumos]]</f>
        <v>#VALUE!</v>
      </c>
      <c r="Q1384" s="137" t="str">
        <f>IFERROR(VLOOKUP($L1384,[6]Insumos!$C$2:$F$517,4,FALSE),"")</f>
        <v/>
      </c>
      <c r="R1384" s="135"/>
    </row>
    <row r="1385" spans="2:18" hidden="1" x14ac:dyDescent="0.25">
      <c r="B1385" s="131" t="str">
        <f>IF(Tabla1[[#This Row],[Código_Actividad]]="","",CONCATENATE(Tabla1[[#This Row],[POA]],".",Tabla1[[#This Row],[SRS]],".",Tabla1[[#This Row],[AREA]],".",Tabla1[[#This Row],[TIPO]]))</f>
        <v/>
      </c>
      <c r="C1385" s="131" t="str">
        <f>IF(Tabla1[[#This Row],[Código_Actividad]]="","",'[1]Formulario PPGR1'!#REF!)</f>
        <v/>
      </c>
      <c r="D1385" s="131" t="str">
        <f>IF(Tabla1[[#This Row],[Código_Actividad]]="","",'[1]Formulario PPGR1'!#REF!)</f>
        <v/>
      </c>
      <c r="E1385" s="131" t="str">
        <f>IF(Tabla1[[#This Row],[Código_Actividad]]="","",'[1]Formulario PPGR1'!#REF!)</f>
        <v/>
      </c>
      <c r="F1385" s="131" t="str">
        <f>IF(Tabla1[[#This Row],[Código_Actividad]]="","",'[1]Formulario PPGR1'!#REF!)</f>
        <v/>
      </c>
      <c r="G1385" s="132"/>
      <c r="H1385" s="133" t="str">
        <f>IFERROR(VLOOKUP(Tabla1[[#This Row],[Código_Actividad]],'[1]Formulario PPGR2'!$H$8:$I$1048576,2,FALSE),"")</f>
        <v/>
      </c>
      <c r="I1385" s="134" t="str">
        <f>IFERROR(VLOOKUP(Tabla1[[#This Row],[Código_Actividad]],[1]!Tabla2[[Código]:[Total de Acciones ]],15,FALSE),"")</f>
        <v/>
      </c>
      <c r="J1385" s="131"/>
      <c r="K1385" s="131" t="str">
        <f>IFERROR(VLOOKUP($J1385,[11]LSIns!$B$5:$C$45,2,FALSE),"")</f>
        <v/>
      </c>
      <c r="L1385" s="133"/>
      <c r="M1385" s="135" t="str">
        <f>IFERROR(VLOOKUP($L1385,[6]Insumos!$C$2:$F$517,2,FALSE),"")</f>
        <v/>
      </c>
      <c r="N1385" s="142"/>
      <c r="O1385" s="137" t="str">
        <f>IFERROR(VLOOKUP($L1385,[6]Insumos!$C$2:$F$517,3,FALSE),"")</f>
        <v/>
      </c>
      <c r="P1385" s="138" t="e">
        <f>+Tabla1[[#This Row],[Precio Unitario]]*Tabla1[[#This Row],[Cantidad de Insumos]]</f>
        <v>#VALUE!</v>
      </c>
      <c r="Q1385" s="137" t="str">
        <f>IFERROR(VLOOKUP($L1385,[6]Insumos!$C$2:$F$517,4,FALSE),"")</f>
        <v/>
      </c>
      <c r="R1385" s="135"/>
    </row>
    <row r="1386" spans="2:18" hidden="1" x14ac:dyDescent="0.25">
      <c r="B1386" s="131" t="str">
        <f>IF(Tabla1[[#This Row],[Código_Actividad]]="","",CONCATENATE(Tabla1[[#This Row],[POA]],".",Tabla1[[#This Row],[SRS]],".",Tabla1[[#This Row],[AREA]],".",Tabla1[[#This Row],[TIPO]]))</f>
        <v/>
      </c>
      <c r="C1386" s="131" t="str">
        <f>IF(Tabla1[[#This Row],[Código_Actividad]]="","",'[1]Formulario PPGR1'!#REF!)</f>
        <v/>
      </c>
      <c r="D1386" s="131" t="str">
        <f>IF(Tabla1[[#This Row],[Código_Actividad]]="","",'[1]Formulario PPGR1'!#REF!)</f>
        <v/>
      </c>
      <c r="E1386" s="131" t="str">
        <f>IF(Tabla1[[#This Row],[Código_Actividad]]="","",'[1]Formulario PPGR1'!#REF!)</f>
        <v/>
      </c>
      <c r="F1386" s="131" t="str">
        <f>IF(Tabla1[[#This Row],[Código_Actividad]]="","",'[1]Formulario PPGR1'!#REF!)</f>
        <v/>
      </c>
      <c r="G1386" s="132"/>
      <c r="H1386" s="133" t="str">
        <f>IFERROR(VLOOKUP(Tabla1[[#This Row],[Código_Actividad]],'[1]Formulario PPGR2'!$H$8:$I$1048576,2,FALSE),"")</f>
        <v/>
      </c>
      <c r="I1386" s="134" t="str">
        <f>IFERROR(VLOOKUP(Tabla1[[#This Row],[Código_Actividad]],[1]!Tabla2[[Código]:[Total de Acciones ]],15,FALSE),"")</f>
        <v/>
      </c>
      <c r="J1386" s="131"/>
      <c r="K1386" s="131" t="str">
        <f>IFERROR(VLOOKUP($J1386,[11]LSIns!$B$5:$C$45,2,FALSE),"")</f>
        <v/>
      </c>
      <c r="L1386" s="133"/>
      <c r="M1386" s="135" t="str">
        <f>IFERROR(VLOOKUP($L1386,[6]Insumos!$C$2:$F$517,2,FALSE),"")</f>
        <v/>
      </c>
      <c r="N1386" s="142"/>
      <c r="O1386" s="137" t="str">
        <f>IFERROR(VLOOKUP($L1386,[6]Insumos!$C$2:$F$517,3,FALSE),"")</f>
        <v/>
      </c>
      <c r="P1386" s="138" t="e">
        <f>+Tabla1[[#This Row],[Precio Unitario]]*Tabla1[[#This Row],[Cantidad de Insumos]]</f>
        <v>#VALUE!</v>
      </c>
      <c r="Q1386" s="137" t="str">
        <f>IFERROR(VLOOKUP($L1386,[6]Insumos!$C$2:$F$517,4,FALSE),"")</f>
        <v/>
      </c>
      <c r="R1386" s="135"/>
    </row>
    <row r="1387" spans="2:18" hidden="1" x14ac:dyDescent="0.25">
      <c r="B1387" s="131" t="str">
        <f>IF(Tabla1[[#This Row],[Código_Actividad]]="","",CONCATENATE(Tabla1[[#This Row],[POA]],".",Tabla1[[#This Row],[SRS]],".",Tabla1[[#This Row],[AREA]],".",Tabla1[[#This Row],[TIPO]]))</f>
        <v/>
      </c>
      <c r="C1387" s="131" t="str">
        <f>IF(Tabla1[[#This Row],[Código_Actividad]]="","",'[1]Formulario PPGR1'!#REF!)</f>
        <v/>
      </c>
      <c r="D1387" s="131" t="str">
        <f>IF(Tabla1[[#This Row],[Código_Actividad]]="","",'[1]Formulario PPGR1'!#REF!)</f>
        <v/>
      </c>
      <c r="E1387" s="131" t="str">
        <f>IF(Tabla1[[#This Row],[Código_Actividad]]="","",'[1]Formulario PPGR1'!#REF!)</f>
        <v/>
      </c>
      <c r="F1387" s="131" t="str">
        <f>IF(Tabla1[[#This Row],[Código_Actividad]]="","",'[1]Formulario PPGR1'!#REF!)</f>
        <v/>
      </c>
      <c r="G1387" s="132"/>
      <c r="H1387" s="133" t="str">
        <f>IFERROR(VLOOKUP(Tabla1[[#This Row],[Código_Actividad]],'[1]Formulario PPGR2'!$H$8:$I$1048576,2,FALSE),"")</f>
        <v/>
      </c>
      <c r="I1387" s="134" t="str">
        <f>IFERROR(VLOOKUP(Tabla1[[#This Row],[Código_Actividad]],[1]!Tabla2[[Código]:[Total de Acciones ]],15,FALSE),"")</f>
        <v/>
      </c>
      <c r="J1387" s="131"/>
      <c r="K1387" s="131" t="str">
        <f>IFERROR(VLOOKUP($J1387,[11]LSIns!$B$5:$C$45,2,FALSE),"")</f>
        <v/>
      </c>
      <c r="L1387" s="133"/>
      <c r="M1387" s="135" t="str">
        <f>IFERROR(VLOOKUP($L1387,[6]Insumos!$C$2:$F$517,2,FALSE),"")</f>
        <v/>
      </c>
      <c r="N1387" s="142"/>
      <c r="O1387" s="137" t="str">
        <f>IFERROR(VLOOKUP($L1387,[6]Insumos!$C$2:$F$517,3,FALSE),"")</f>
        <v/>
      </c>
      <c r="P1387" s="138" t="e">
        <f>+Tabla1[[#This Row],[Precio Unitario]]*Tabla1[[#This Row],[Cantidad de Insumos]]</f>
        <v>#VALUE!</v>
      </c>
      <c r="Q1387" s="137" t="str">
        <f>IFERROR(VLOOKUP($L1387,[6]Insumos!$C$2:$F$517,4,FALSE),"")</f>
        <v/>
      </c>
      <c r="R1387" s="135"/>
    </row>
    <row r="1388" spans="2:18" x14ac:dyDescent="0.25">
      <c r="B1388" s="131" t="str">
        <f>IF(Tabla1[[#This Row],[Código_Actividad]]="","",CONCATENATE(Tabla1[[#This Row],[POA]],".",Tabla1[[#This Row],[SRS]],".",Tabla1[[#This Row],[AREA]],".",Tabla1[[#This Row],[TIPO]]))</f>
        <v/>
      </c>
      <c r="C1388" s="131" t="str">
        <f>IF(Tabla1[[#This Row],[Código_Actividad]]="","",'[1]Formulario PPGR1'!#REF!)</f>
        <v/>
      </c>
      <c r="D1388" s="131" t="str">
        <f>IF(Tabla1[[#This Row],[Código_Actividad]]="","",'[1]Formulario PPGR1'!#REF!)</f>
        <v/>
      </c>
      <c r="E1388" s="131" t="str">
        <f>IF(Tabla1[[#This Row],[Código_Actividad]]="","",'[1]Formulario PPGR1'!#REF!)</f>
        <v/>
      </c>
      <c r="F1388" s="131" t="str">
        <f>IF(Tabla1[[#This Row],[Código_Actividad]]="","",'[1]Formulario PPGR1'!#REF!)</f>
        <v/>
      </c>
      <c r="G1388" s="132"/>
      <c r="H1388" s="133" t="str">
        <f>IFERROR(VLOOKUP(Tabla1[[#This Row],[Código_Actividad]],'[1]Formulario PPGR2'!$H$8:$I$1048576,2,FALSE),"")</f>
        <v/>
      </c>
      <c r="I1388" s="134" t="str">
        <f>IFERROR(VLOOKUP(Tabla1[[#This Row],[Código_Actividad]],[1]!Tabla2[[Código]:[Total de Acciones ]],15,FALSE),"")</f>
        <v/>
      </c>
      <c r="J1388" s="131"/>
      <c r="K1388" s="131" t="str">
        <f>IFERROR(VLOOKUP($J1388,[12]LSIns!$B$5:$C$45,2,FALSE),"")</f>
        <v/>
      </c>
      <c r="L1388" s="133"/>
      <c r="M1388" s="135" t="str">
        <f>IFERROR(VLOOKUP($L1388,[6]Insumos!$C$2:$F$517,2,FALSE),"")</f>
        <v/>
      </c>
      <c r="N1388" s="142"/>
      <c r="O1388" s="137" t="str">
        <f>IFERROR(VLOOKUP($L1388,[6]Insumos!$C$2:$F$517,3,FALSE),"")</f>
        <v/>
      </c>
      <c r="P1388" s="138" t="e">
        <f>+Tabla1[[#This Row],[Precio Unitario]]*Tabla1[[#This Row],[Cantidad de Insumos]]</f>
        <v>#VALUE!</v>
      </c>
      <c r="Q1388" s="137" t="str">
        <f>IFERROR(VLOOKUP($L1388,[6]Insumos!$C$2:$F$517,4,FALSE),"")</f>
        <v/>
      </c>
      <c r="R1388" s="135"/>
    </row>
    <row r="1389" spans="2:18" x14ac:dyDescent="0.25">
      <c r="B1389" s="131" t="str">
        <f>IF(Tabla1[[#This Row],[Código_Actividad]]="","",CONCATENATE(Tabla1[[#This Row],[POA]],".",Tabla1[[#This Row],[SRS]],".",Tabla1[[#This Row],[AREA]],".",Tabla1[[#This Row],[TIPO]]))</f>
        <v/>
      </c>
      <c r="C1389" s="131" t="str">
        <f>IF(Tabla1[[#This Row],[Código_Actividad]]="","",'[1]Formulario PPGR1'!#REF!)</f>
        <v/>
      </c>
      <c r="D1389" s="131" t="str">
        <f>IF(Tabla1[[#This Row],[Código_Actividad]]="","",'[1]Formulario PPGR1'!#REF!)</f>
        <v/>
      </c>
      <c r="E1389" s="131" t="str">
        <f>IF(Tabla1[[#This Row],[Código_Actividad]]="","",'[1]Formulario PPGR1'!#REF!)</f>
        <v/>
      </c>
      <c r="F1389" s="131" t="str">
        <f>IF(Tabla1[[#This Row],[Código_Actividad]]="","",'[1]Formulario PPGR1'!#REF!)</f>
        <v/>
      </c>
      <c r="G1389" s="132"/>
      <c r="H1389" s="133" t="str">
        <f>IFERROR(VLOOKUP(Tabla1[[#This Row],[Código_Actividad]],'[1]Formulario PPGR2'!$H$8:$I$1048576,2,FALSE),"")</f>
        <v/>
      </c>
      <c r="I1389" s="134" t="str">
        <f>IFERROR(VLOOKUP(Tabla1[[#This Row],[Código_Actividad]],[1]!Tabla2[[Código]:[Total de Acciones ]],15,FALSE),"")</f>
        <v/>
      </c>
      <c r="J1389" s="131"/>
      <c r="K1389" s="131" t="str">
        <f>IFERROR(VLOOKUP($J1389,[12]LSIns!$B$5:$C$45,2,FALSE),"")</f>
        <v/>
      </c>
      <c r="L1389" s="133"/>
      <c r="M1389" s="135" t="str">
        <f>IFERROR(VLOOKUP($L1389,[6]Insumos!$C$2:$F$517,2,FALSE),"")</f>
        <v/>
      </c>
      <c r="N1389" s="142"/>
      <c r="O1389" s="137" t="str">
        <f>IFERROR(VLOOKUP($L1389,[6]Insumos!$C$2:$F$517,3,FALSE),"")</f>
        <v/>
      </c>
      <c r="P1389" s="138" t="e">
        <f>+Tabla1[[#This Row],[Precio Unitario]]*Tabla1[[#This Row],[Cantidad de Insumos]]</f>
        <v>#VALUE!</v>
      </c>
      <c r="Q1389" s="137" t="str">
        <f>IFERROR(VLOOKUP($L1389,[6]Insumos!$C$2:$F$517,4,FALSE),"")</f>
        <v/>
      </c>
      <c r="R1389" s="135"/>
    </row>
    <row r="1390" spans="2:18" x14ac:dyDescent="0.25">
      <c r="B1390" s="131" t="str">
        <f>IF(Tabla1[[#This Row],[Código_Actividad]]="","",CONCATENATE(Tabla1[[#This Row],[POA]],".",Tabla1[[#This Row],[SRS]],".",Tabla1[[#This Row],[AREA]],".",Tabla1[[#This Row],[TIPO]]))</f>
        <v/>
      </c>
      <c r="C1390" s="131" t="str">
        <f>IF(Tabla1[[#This Row],[Código_Actividad]]="","",'[1]Formulario PPGR1'!#REF!)</f>
        <v/>
      </c>
      <c r="D1390" s="131" t="str">
        <f>IF(Tabla1[[#This Row],[Código_Actividad]]="","",'[1]Formulario PPGR1'!#REF!)</f>
        <v/>
      </c>
      <c r="E1390" s="131" t="str">
        <f>IF(Tabla1[[#This Row],[Código_Actividad]]="","",'[1]Formulario PPGR1'!#REF!)</f>
        <v/>
      </c>
      <c r="F1390" s="131" t="str">
        <f>IF(Tabla1[[#This Row],[Código_Actividad]]="","",'[1]Formulario PPGR1'!#REF!)</f>
        <v/>
      </c>
      <c r="G1390" s="132"/>
      <c r="H1390" s="133" t="str">
        <f>IFERROR(VLOOKUP(Tabla1[[#This Row],[Código_Actividad]],'[1]Formulario PPGR2'!$H$8:$I$1048576,2,FALSE),"")</f>
        <v/>
      </c>
      <c r="I1390" s="134" t="str">
        <f>IFERROR(VLOOKUP(Tabla1[[#This Row],[Código_Actividad]],[1]!Tabla2[[Código]:[Total de Acciones ]],15,FALSE),"")</f>
        <v/>
      </c>
      <c r="J1390" s="131"/>
      <c r="K1390" s="131" t="str">
        <f>IFERROR(VLOOKUP($J1390,[12]LSIns!$B$5:$C$45,2,FALSE),"")</f>
        <v/>
      </c>
      <c r="L1390" s="133"/>
      <c r="M1390" s="135" t="str">
        <f>IFERROR(VLOOKUP($L1390,[6]Insumos!$C$2:$F$517,2,FALSE),"")</f>
        <v/>
      </c>
      <c r="N1390" s="142"/>
      <c r="O1390" s="137" t="str">
        <f>IFERROR(VLOOKUP($L1390,[6]Insumos!$C$2:$F$517,3,FALSE),"")</f>
        <v/>
      </c>
      <c r="P1390" s="138" t="e">
        <f>+Tabla1[[#This Row],[Precio Unitario]]*Tabla1[[#This Row],[Cantidad de Insumos]]</f>
        <v>#VALUE!</v>
      </c>
      <c r="Q1390" s="137" t="str">
        <f>IFERROR(VLOOKUP($L1390,[6]Insumos!$C$2:$F$517,4,FALSE),"")</f>
        <v/>
      </c>
      <c r="R1390" s="135"/>
    </row>
    <row r="1391" spans="2:18" x14ac:dyDescent="0.25">
      <c r="B1391" s="131" t="str">
        <f>IF(Tabla1[[#This Row],[Código_Actividad]]="","",CONCATENATE(Tabla1[[#This Row],[POA]],".",Tabla1[[#This Row],[SRS]],".",Tabla1[[#This Row],[AREA]],".",Tabla1[[#This Row],[TIPO]]))</f>
        <v/>
      </c>
      <c r="C1391" s="131" t="str">
        <f>IF(Tabla1[[#This Row],[Código_Actividad]]="","",'[1]Formulario PPGR1'!#REF!)</f>
        <v/>
      </c>
      <c r="D1391" s="131" t="str">
        <f>IF(Tabla1[[#This Row],[Código_Actividad]]="","",'[1]Formulario PPGR1'!#REF!)</f>
        <v/>
      </c>
      <c r="E1391" s="131" t="str">
        <f>IF(Tabla1[[#This Row],[Código_Actividad]]="","",'[1]Formulario PPGR1'!#REF!)</f>
        <v/>
      </c>
      <c r="F1391" s="131" t="str">
        <f>IF(Tabla1[[#This Row],[Código_Actividad]]="","",'[1]Formulario PPGR1'!#REF!)</f>
        <v/>
      </c>
      <c r="G1391" s="132"/>
      <c r="H1391" s="133" t="str">
        <f>IFERROR(VLOOKUP(Tabla1[[#This Row],[Código_Actividad]],'[1]Formulario PPGR2'!$H$8:$I$1048576,2,FALSE),"")</f>
        <v/>
      </c>
      <c r="I1391" s="134" t="str">
        <f>IFERROR(VLOOKUP(Tabla1[[#This Row],[Código_Actividad]],[1]!Tabla2[[Código]:[Total de Acciones ]],15,FALSE),"")</f>
        <v/>
      </c>
      <c r="J1391" s="131"/>
      <c r="K1391" s="131" t="str">
        <f>IFERROR(VLOOKUP($J1391,[12]LSIns!$B$5:$C$45,2,FALSE),"")</f>
        <v/>
      </c>
      <c r="L1391" s="133"/>
      <c r="M1391" s="135" t="str">
        <f>IFERROR(VLOOKUP($L1391,[6]Insumos!$C$2:$F$517,2,FALSE),"")</f>
        <v/>
      </c>
      <c r="N1391" s="142"/>
      <c r="O1391" s="137" t="str">
        <f>IFERROR(VLOOKUP($L1391,[6]Insumos!$C$2:$F$517,3,FALSE),"")</f>
        <v/>
      </c>
      <c r="P1391" s="138" t="e">
        <f>+Tabla1[[#This Row],[Precio Unitario]]*Tabla1[[#This Row],[Cantidad de Insumos]]</f>
        <v>#VALUE!</v>
      </c>
      <c r="Q1391" s="137" t="str">
        <f>IFERROR(VLOOKUP($L1391,[6]Insumos!$C$2:$F$517,4,FALSE),"")</f>
        <v/>
      </c>
      <c r="R1391" s="135"/>
    </row>
    <row r="1392" spans="2:18" x14ac:dyDescent="0.25">
      <c r="B1392" s="131" t="str">
        <f>IF(Tabla1[[#This Row],[Código_Actividad]]="","",CONCATENATE(Tabla1[[#This Row],[POA]],".",Tabla1[[#This Row],[SRS]],".",Tabla1[[#This Row],[AREA]],".",Tabla1[[#This Row],[TIPO]]))</f>
        <v/>
      </c>
      <c r="C1392" s="131" t="str">
        <f>IF(Tabla1[[#This Row],[Código_Actividad]]="","",'[1]Formulario PPGR1'!#REF!)</f>
        <v/>
      </c>
      <c r="D1392" s="131" t="str">
        <f>IF(Tabla1[[#This Row],[Código_Actividad]]="","",'[1]Formulario PPGR1'!#REF!)</f>
        <v/>
      </c>
      <c r="E1392" s="131" t="str">
        <f>IF(Tabla1[[#This Row],[Código_Actividad]]="","",'[1]Formulario PPGR1'!#REF!)</f>
        <v/>
      </c>
      <c r="F1392" s="131" t="str">
        <f>IF(Tabla1[[#This Row],[Código_Actividad]]="","",'[1]Formulario PPGR1'!#REF!)</f>
        <v/>
      </c>
      <c r="G1392" s="132"/>
      <c r="H1392" s="133" t="str">
        <f>IFERROR(VLOOKUP(Tabla1[[#This Row],[Código_Actividad]],'[1]Formulario PPGR2'!$H$8:$I$1048576,2,FALSE),"")</f>
        <v/>
      </c>
      <c r="I1392" s="134" t="str">
        <f>IFERROR(VLOOKUP(Tabla1[[#This Row],[Código_Actividad]],[1]!Tabla2[[Código]:[Total de Acciones ]],15,FALSE),"")</f>
        <v/>
      </c>
      <c r="J1392" s="131"/>
      <c r="K1392" s="131" t="str">
        <f>IFERROR(VLOOKUP($J1392,[12]LSIns!$B$5:$C$45,2,FALSE),"")</f>
        <v/>
      </c>
      <c r="L1392" s="133"/>
      <c r="M1392" s="135" t="str">
        <f>IFERROR(VLOOKUP($L1392,[6]Insumos!$C$2:$F$517,2,FALSE),"")</f>
        <v/>
      </c>
      <c r="N1392" s="142"/>
      <c r="O1392" s="137" t="str">
        <f>IFERROR(VLOOKUP($L1392,[6]Insumos!$C$2:$F$517,3,FALSE),"")</f>
        <v/>
      </c>
      <c r="P1392" s="138" t="e">
        <f>+Tabla1[[#This Row],[Precio Unitario]]*Tabla1[[#This Row],[Cantidad de Insumos]]</f>
        <v>#VALUE!</v>
      </c>
      <c r="Q1392" s="137" t="str">
        <f>IFERROR(VLOOKUP($L1392,[6]Insumos!$C$2:$F$517,4,FALSE),"")</f>
        <v/>
      </c>
      <c r="R1392" s="135"/>
    </row>
    <row r="1393" spans="2:18" x14ac:dyDescent="0.25">
      <c r="B1393" s="131" t="str">
        <f>IF(Tabla1[[#This Row],[Código_Actividad]]="","",CONCATENATE(Tabla1[[#This Row],[POA]],".",Tabla1[[#This Row],[SRS]],".",Tabla1[[#This Row],[AREA]],".",Tabla1[[#This Row],[TIPO]]))</f>
        <v/>
      </c>
      <c r="C1393" s="131" t="str">
        <f>IF(Tabla1[[#This Row],[Código_Actividad]]="","",'[1]Formulario PPGR1'!#REF!)</f>
        <v/>
      </c>
      <c r="D1393" s="131" t="str">
        <f>IF(Tabla1[[#This Row],[Código_Actividad]]="","",'[1]Formulario PPGR1'!#REF!)</f>
        <v/>
      </c>
      <c r="E1393" s="131" t="str">
        <f>IF(Tabla1[[#This Row],[Código_Actividad]]="","",'[1]Formulario PPGR1'!#REF!)</f>
        <v/>
      </c>
      <c r="F1393" s="131" t="str">
        <f>IF(Tabla1[[#This Row],[Código_Actividad]]="","",'[1]Formulario PPGR1'!#REF!)</f>
        <v/>
      </c>
      <c r="G1393" s="132"/>
      <c r="H1393" s="133" t="str">
        <f>IFERROR(VLOOKUP(Tabla1[[#This Row],[Código_Actividad]],'[1]Formulario PPGR2'!$H$8:$I$1048576,2,FALSE),"")</f>
        <v/>
      </c>
      <c r="I1393" s="134" t="str">
        <f>IFERROR(VLOOKUP(Tabla1[[#This Row],[Código_Actividad]],[1]!Tabla2[[Código]:[Total de Acciones ]],15,FALSE),"")</f>
        <v/>
      </c>
      <c r="J1393" s="131"/>
      <c r="K1393" s="131" t="str">
        <f>IFERROR(VLOOKUP($J1393,[12]LSIns!$B$5:$C$45,2,FALSE),"")</f>
        <v/>
      </c>
      <c r="L1393" s="133"/>
      <c r="M1393" s="135" t="str">
        <f>IFERROR(VLOOKUP($L1393,[6]Insumos!$C$2:$F$517,2,FALSE),"")</f>
        <v/>
      </c>
      <c r="N1393" s="142"/>
      <c r="O1393" s="137" t="str">
        <f>IFERROR(VLOOKUP($L1393,[6]Insumos!$C$2:$F$517,3,FALSE),"")</f>
        <v/>
      </c>
      <c r="P1393" s="138" t="e">
        <f>+Tabla1[[#This Row],[Precio Unitario]]*Tabla1[[#This Row],[Cantidad de Insumos]]</f>
        <v>#VALUE!</v>
      </c>
      <c r="Q1393" s="137" t="str">
        <f>IFERROR(VLOOKUP($L1393,[6]Insumos!$C$2:$F$517,4,FALSE),"")</f>
        <v/>
      </c>
      <c r="R1393" s="135"/>
    </row>
    <row r="1394" spans="2:18" x14ac:dyDescent="0.25">
      <c r="B1394" s="131" t="str">
        <f>IF(Tabla1[[#This Row],[Código_Actividad]]="","",CONCATENATE(Tabla1[[#This Row],[POA]],".",Tabla1[[#This Row],[SRS]],".",Tabla1[[#This Row],[AREA]],".",Tabla1[[#This Row],[TIPO]]))</f>
        <v/>
      </c>
      <c r="C1394" s="131" t="str">
        <f>IF(Tabla1[[#This Row],[Código_Actividad]]="","",'[1]Formulario PPGR1'!#REF!)</f>
        <v/>
      </c>
      <c r="D1394" s="131" t="str">
        <f>IF(Tabla1[[#This Row],[Código_Actividad]]="","",'[1]Formulario PPGR1'!#REF!)</f>
        <v/>
      </c>
      <c r="E1394" s="131" t="str">
        <f>IF(Tabla1[[#This Row],[Código_Actividad]]="","",'[1]Formulario PPGR1'!#REF!)</f>
        <v/>
      </c>
      <c r="F1394" s="131" t="str">
        <f>IF(Tabla1[[#This Row],[Código_Actividad]]="","",'[1]Formulario PPGR1'!#REF!)</f>
        <v/>
      </c>
      <c r="G1394" s="132"/>
      <c r="H1394" s="133" t="str">
        <f>IFERROR(VLOOKUP(Tabla1[[#This Row],[Código_Actividad]],'[1]Formulario PPGR2'!$H$8:$I$1048576,2,FALSE),"")</f>
        <v/>
      </c>
      <c r="I1394" s="134" t="str">
        <f>IFERROR(VLOOKUP(Tabla1[[#This Row],[Código_Actividad]],[1]!Tabla2[[Código]:[Total de Acciones ]],15,FALSE),"")</f>
        <v/>
      </c>
      <c r="J1394" s="131"/>
      <c r="K1394" s="131" t="str">
        <f>IFERROR(VLOOKUP($J1394,[12]LSIns!$B$5:$C$45,2,FALSE),"")</f>
        <v/>
      </c>
      <c r="L1394" s="133"/>
      <c r="M1394" s="135" t="str">
        <f>IFERROR(VLOOKUP($L1394,[6]Insumos!$C$2:$F$517,2,FALSE),"")</f>
        <v/>
      </c>
      <c r="N1394" s="142"/>
      <c r="O1394" s="137" t="str">
        <f>IFERROR(VLOOKUP($L1394,[6]Insumos!$C$2:$F$517,3,FALSE),"")</f>
        <v/>
      </c>
      <c r="P1394" s="138" t="e">
        <f>+Tabla1[[#This Row],[Precio Unitario]]*Tabla1[[#This Row],[Cantidad de Insumos]]</f>
        <v>#VALUE!</v>
      </c>
      <c r="Q1394" s="137" t="str">
        <f>IFERROR(VLOOKUP($L1394,[6]Insumos!$C$2:$F$517,4,FALSE),"")</f>
        <v/>
      </c>
      <c r="R1394" s="135"/>
    </row>
    <row r="1395" spans="2:18" x14ac:dyDescent="0.25">
      <c r="B1395" s="131" t="str">
        <f>IF(Tabla1[[#This Row],[Código_Actividad]]="","",CONCATENATE(Tabla1[[#This Row],[POA]],".",Tabla1[[#This Row],[SRS]],".",Tabla1[[#This Row],[AREA]],".",Tabla1[[#This Row],[TIPO]]))</f>
        <v/>
      </c>
      <c r="C1395" s="131" t="str">
        <f>IF(Tabla1[[#This Row],[Código_Actividad]]="","",'[1]Formulario PPGR1'!#REF!)</f>
        <v/>
      </c>
      <c r="D1395" s="131" t="str">
        <f>IF(Tabla1[[#This Row],[Código_Actividad]]="","",'[1]Formulario PPGR1'!#REF!)</f>
        <v/>
      </c>
      <c r="E1395" s="131" t="str">
        <f>IF(Tabla1[[#This Row],[Código_Actividad]]="","",'[1]Formulario PPGR1'!#REF!)</f>
        <v/>
      </c>
      <c r="F1395" s="131" t="str">
        <f>IF(Tabla1[[#This Row],[Código_Actividad]]="","",'[1]Formulario PPGR1'!#REF!)</f>
        <v/>
      </c>
      <c r="G1395" s="132"/>
      <c r="H1395" s="133" t="str">
        <f>IFERROR(VLOOKUP(Tabla1[[#This Row],[Código_Actividad]],'[1]Formulario PPGR2'!$H$8:$I$1048576,2,FALSE),"")</f>
        <v/>
      </c>
      <c r="I1395" s="134" t="str">
        <f>IFERROR(VLOOKUP(Tabla1[[#This Row],[Código_Actividad]],[1]!Tabla2[[Código]:[Total de Acciones ]],15,FALSE),"")</f>
        <v/>
      </c>
      <c r="J1395" s="131"/>
      <c r="K1395" s="131" t="str">
        <f>IFERROR(VLOOKUP($J1395,[12]LSIns!$B$5:$C$45,2,FALSE),"")</f>
        <v/>
      </c>
      <c r="L1395" s="133"/>
      <c r="M1395" s="135" t="str">
        <f>IFERROR(VLOOKUP($L1395,[6]Insumos!$C$2:$F$517,2,FALSE),"")</f>
        <v/>
      </c>
      <c r="N1395" s="142"/>
      <c r="O1395" s="137" t="str">
        <f>IFERROR(VLOOKUP($L1395,[6]Insumos!$C$2:$F$517,3,FALSE),"")</f>
        <v/>
      </c>
      <c r="P1395" s="138" t="e">
        <f>+Tabla1[[#This Row],[Precio Unitario]]*Tabla1[[#This Row],[Cantidad de Insumos]]</f>
        <v>#VALUE!</v>
      </c>
      <c r="Q1395" s="137" t="str">
        <f>IFERROR(VLOOKUP($L1395,[6]Insumos!$C$2:$F$517,4,FALSE),"")</f>
        <v/>
      </c>
      <c r="R1395" s="135"/>
    </row>
    <row r="1396" spans="2:18" x14ac:dyDescent="0.25">
      <c r="B1396" s="131" t="str">
        <f>IF(Tabla1[[#This Row],[Código_Actividad]]="","",CONCATENATE(Tabla1[[#This Row],[POA]],".",Tabla1[[#This Row],[SRS]],".",Tabla1[[#This Row],[AREA]],".",Tabla1[[#This Row],[TIPO]]))</f>
        <v/>
      </c>
      <c r="C1396" s="131" t="str">
        <f>IF(Tabla1[[#This Row],[Código_Actividad]]="","",'[1]Formulario PPGR1'!#REF!)</f>
        <v/>
      </c>
      <c r="D1396" s="131" t="str">
        <f>IF(Tabla1[[#This Row],[Código_Actividad]]="","",'[1]Formulario PPGR1'!#REF!)</f>
        <v/>
      </c>
      <c r="E1396" s="131" t="str">
        <f>IF(Tabla1[[#This Row],[Código_Actividad]]="","",'[1]Formulario PPGR1'!#REF!)</f>
        <v/>
      </c>
      <c r="F1396" s="131" t="str">
        <f>IF(Tabla1[[#This Row],[Código_Actividad]]="","",'[1]Formulario PPGR1'!#REF!)</f>
        <v/>
      </c>
      <c r="G1396" s="132"/>
      <c r="H1396" s="133" t="str">
        <f>IFERROR(VLOOKUP(Tabla1[[#This Row],[Código_Actividad]],'[1]Formulario PPGR2'!$H$8:$I$1048576,2,FALSE),"")</f>
        <v/>
      </c>
      <c r="I1396" s="134" t="str">
        <f>IFERROR(VLOOKUP(Tabla1[[#This Row],[Código_Actividad]],[1]!Tabla2[[Código]:[Total de Acciones ]],15,FALSE),"")</f>
        <v/>
      </c>
      <c r="J1396" s="131"/>
      <c r="K1396" s="131" t="str">
        <f>IFERROR(VLOOKUP($J1396,[12]LSIns!$B$5:$C$45,2,FALSE),"")</f>
        <v/>
      </c>
      <c r="L1396" s="133"/>
      <c r="M1396" s="135" t="str">
        <f>IFERROR(VLOOKUP($L1396,[6]Insumos!$C$2:$F$517,2,FALSE),"")</f>
        <v/>
      </c>
      <c r="N1396" s="142"/>
      <c r="O1396" s="137" t="str">
        <f>IFERROR(VLOOKUP($L1396,[6]Insumos!$C$2:$F$517,3,FALSE),"")</f>
        <v/>
      </c>
      <c r="P1396" s="138" t="e">
        <f>+Tabla1[[#This Row],[Precio Unitario]]*Tabla1[[#This Row],[Cantidad de Insumos]]</f>
        <v>#VALUE!</v>
      </c>
      <c r="Q1396" s="137" t="str">
        <f>IFERROR(VLOOKUP($L1396,[6]Insumos!$C$2:$F$517,4,FALSE),"")</f>
        <v/>
      </c>
      <c r="R1396" s="135"/>
    </row>
    <row r="1397" spans="2:18" x14ac:dyDescent="0.25">
      <c r="B1397" s="131" t="str">
        <f>IF(Tabla1[[#This Row],[Código_Actividad]]="","",CONCATENATE(Tabla1[[#This Row],[POA]],".",Tabla1[[#This Row],[SRS]],".",Tabla1[[#This Row],[AREA]],".",Tabla1[[#This Row],[TIPO]]))</f>
        <v/>
      </c>
      <c r="C1397" s="131" t="str">
        <f>IF(Tabla1[[#This Row],[Código_Actividad]]="","",'[1]Formulario PPGR1'!#REF!)</f>
        <v/>
      </c>
      <c r="D1397" s="131" t="str">
        <f>IF(Tabla1[[#This Row],[Código_Actividad]]="","",'[1]Formulario PPGR1'!#REF!)</f>
        <v/>
      </c>
      <c r="E1397" s="131" t="str">
        <f>IF(Tabla1[[#This Row],[Código_Actividad]]="","",'[1]Formulario PPGR1'!#REF!)</f>
        <v/>
      </c>
      <c r="F1397" s="131" t="str">
        <f>IF(Tabla1[[#This Row],[Código_Actividad]]="","",'[1]Formulario PPGR1'!#REF!)</f>
        <v/>
      </c>
      <c r="G1397" s="132"/>
      <c r="H1397" s="133" t="str">
        <f>IFERROR(VLOOKUP(Tabla1[[#This Row],[Código_Actividad]],'[1]Formulario PPGR2'!$H$8:$I$1048576,2,FALSE),"")</f>
        <v/>
      </c>
      <c r="I1397" s="134" t="str">
        <f>IFERROR(VLOOKUP(Tabla1[[#This Row],[Código_Actividad]],[1]!Tabla2[[Código]:[Total de Acciones ]],15,FALSE),"")</f>
        <v/>
      </c>
      <c r="J1397" s="131"/>
      <c r="K1397" s="131" t="str">
        <f>IFERROR(VLOOKUP($J1397,[12]LSIns!$B$5:$C$45,2,FALSE),"")</f>
        <v/>
      </c>
      <c r="L1397" s="133"/>
      <c r="M1397" s="135" t="str">
        <f>IFERROR(VLOOKUP($L1397,[6]Insumos!$C$2:$F$517,2,FALSE),"")</f>
        <v/>
      </c>
      <c r="N1397" s="142"/>
      <c r="O1397" s="137" t="str">
        <f>IFERROR(VLOOKUP($L1397,[6]Insumos!$C$2:$F$517,3,FALSE),"")</f>
        <v/>
      </c>
      <c r="P1397" s="138" t="e">
        <f>+Tabla1[[#This Row],[Precio Unitario]]*Tabla1[[#This Row],[Cantidad de Insumos]]</f>
        <v>#VALUE!</v>
      </c>
      <c r="Q1397" s="137" t="str">
        <f>IFERROR(VLOOKUP($L1397,[6]Insumos!$C$2:$F$517,4,FALSE),"")</f>
        <v/>
      </c>
      <c r="R1397" s="135"/>
    </row>
    <row r="1398" spans="2:18" x14ac:dyDescent="0.25">
      <c r="B1398" s="131" t="str">
        <f>IF(Tabla1[[#This Row],[Código_Actividad]]="","",CONCATENATE(Tabla1[[#This Row],[POA]],".",Tabla1[[#This Row],[SRS]],".",Tabla1[[#This Row],[AREA]],".",Tabla1[[#This Row],[TIPO]]))</f>
        <v/>
      </c>
      <c r="C1398" s="131" t="str">
        <f>IF(Tabla1[[#This Row],[Código_Actividad]]="","",'[1]Formulario PPGR1'!#REF!)</f>
        <v/>
      </c>
      <c r="D1398" s="131" t="str">
        <f>IF(Tabla1[[#This Row],[Código_Actividad]]="","",'[1]Formulario PPGR1'!#REF!)</f>
        <v/>
      </c>
      <c r="E1398" s="131" t="str">
        <f>IF(Tabla1[[#This Row],[Código_Actividad]]="","",'[1]Formulario PPGR1'!#REF!)</f>
        <v/>
      </c>
      <c r="F1398" s="131" t="str">
        <f>IF(Tabla1[[#This Row],[Código_Actividad]]="","",'[1]Formulario PPGR1'!#REF!)</f>
        <v/>
      </c>
      <c r="G1398" s="132"/>
      <c r="H1398" s="133" t="str">
        <f>IFERROR(VLOOKUP(Tabla1[[#This Row],[Código_Actividad]],'[1]Formulario PPGR2'!$H$8:$I$1048576,2,FALSE),"")</f>
        <v/>
      </c>
      <c r="I1398" s="134" t="str">
        <f>IFERROR(VLOOKUP(Tabla1[[#This Row],[Código_Actividad]],[1]!Tabla2[[Código]:[Total de Acciones ]],15,FALSE),"")</f>
        <v/>
      </c>
      <c r="J1398" s="131"/>
      <c r="K1398" s="131" t="str">
        <f>IFERROR(VLOOKUP($J1398,[12]LSIns!$B$5:$C$45,2,FALSE),"")</f>
        <v/>
      </c>
      <c r="L1398" s="133"/>
      <c r="M1398" s="135" t="str">
        <f>IFERROR(VLOOKUP($L1398,[6]Insumos!$C$2:$F$517,2,FALSE),"")</f>
        <v/>
      </c>
      <c r="N1398" s="142"/>
      <c r="O1398" s="137" t="str">
        <f>IFERROR(VLOOKUP($L1398,[6]Insumos!$C$2:$F$517,3,FALSE),"")</f>
        <v/>
      </c>
      <c r="P1398" s="138" t="e">
        <f>+Tabla1[[#This Row],[Precio Unitario]]*Tabla1[[#This Row],[Cantidad de Insumos]]</f>
        <v>#VALUE!</v>
      </c>
      <c r="Q1398" s="137" t="str">
        <f>IFERROR(VLOOKUP($L1398,[6]Insumos!$C$2:$F$517,4,FALSE),"")</f>
        <v/>
      </c>
      <c r="R1398" s="135"/>
    </row>
    <row r="1399" spans="2:18" x14ac:dyDescent="0.25">
      <c r="B1399" s="131" t="str">
        <f>IF(Tabla1[[#This Row],[Código_Actividad]]="","",CONCATENATE(Tabla1[[#This Row],[POA]],".",Tabla1[[#This Row],[SRS]],".",Tabla1[[#This Row],[AREA]],".",Tabla1[[#This Row],[TIPO]]))</f>
        <v/>
      </c>
      <c r="C1399" s="131" t="str">
        <f>IF(Tabla1[[#This Row],[Código_Actividad]]="","",'[1]Formulario PPGR1'!#REF!)</f>
        <v/>
      </c>
      <c r="D1399" s="131" t="str">
        <f>IF(Tabla1[[#This Row],[Código_Actividad]]="","",'[1]Formulario PPGR1'!#REF!)</f>
        <v/>
      </c>
      <c r="E1399" s="131" t="str">
        <f>IF(Tabla1[[#This Row],[Código_Actividad]]="","",'[1]Formulario PPGR1'!#REF!)</f>
        <v/>
      </c>
      <c r="F1399" s="131" t="str">
        <f>IF(Tabla1[[#This Row],[Código_Actividad]]="","",'[1]Formulario PPGR1'!#REF!)</f>
        <v/>
      </c>
      <c r="G1399" s="132"/>
      <c r="H1399" s="133" t="str">
        <f>IFERROR(VLOOKUP(Tabla1[[#This Row],[Código_Actividad]],'[1]Formulario PPGR2'!$H$8:$I$1048576,2,FALSE),"")</f>
        <v/>
      </c>
      <c r="I1399" s="134" t="str">
        <f>IFERROR(VLOOKUP(Tabla1[[#This Row],[Código_Actividad]],[1]!Tabla2[[Código]:[Total de Acciones ]],15,FALSE),"")</f>
        <v/>
      </c>
      <c r="J1399" s="131"/>
      <c r="K1399" s="131" t="str">
        <f>IFERROR(VLOOKUP($J1399,[12]LSIns!$B$5:$C$45,2,FALSE),"")</f>
        <v/>
      </c>
      <c r="L1399" s="133"/>
      <c r="M1399" s="135" t="str">
        <f>IFERROR(VLOOKUP($L1399,[6]Insumos!$C$2:$F$517,2,FALSE),"")</f>
        <v/>
      </c>
      <c r="N1399" s="142"/>
      <c r="O1399" s="137" t="str">
        <f>IFERROR(VLOOKUP($L1399,[6]Insumos!$C$2:$F$517,3,FALSE),"")</f>
        <v/>
      </c>
      <c r="P1399" s="138" t="e">
        <f>+Tabla1[[#This Row],[Precio Unitario]]*Tabla1[[#This Row],[Cantidad de Insumos]]</f>
        <v>#VALUE!</v>
      </c>
      <c r="Q1399" s="137" t="str">
        <f>IFERROR(VLOOKUP($L1399,[6]Insumos!$C$2:$F$517,4,FALSE),"")</f>
        <v/>
      </c>
      <c r="R1399" s="135"/>
    </row>
    <row r="1400" spans="2:18" x14ac:dyDescent="0.25">
      <c r="B1400" s="131" t="str">
        <f>IF(Tabla1[[#This Row],[Código_Actividad]]="","",CONCATENATE(Tabla1[[#This Row],[POA]],".",Tabla1[[#This Row],[SRS]],".",Tabla1[[#This Row],[AREA]],".",Tabla1[[#This Row],[TIPO]]))</f>
        <v/>
      </c>
      <c r="C1400" s="131" t="str">
        <f>IF(Tabla1[[#This Row],[Código_Actividad]]="","",'[1]Formulario PPGR1'!#REF!)</f>
        <v/>
      </c>
      <c r="D1400" s="131" t="str">
        <f>IF(Tabla1[[#This Row],[Código_Actividad]]="","",'[1]Formulario PPGR1'!#REF!)</f>
        <v/>
      </c>
      <c r="E1400" s="131" t="str">
        <f>IF(Tabla1[[#This Row],[Código_Actividad]]="","",'[1]Formulario PPGR1'!#REF!)</f>
        <v/>
      </c>
      <c r="F1400" s="131" t="str">
        <f>IF(Tabla1[[#This Row],[Código_Actividad]]="","",'[1]Formulario PPGR1'!#REF!)</f>
        <v/>
      </c>
      <c r="G1400" s="132"/>
      <c r="H1400" s="133" t="str">
        <f>IFERROR(VLOOKUP(Tabla1[[#This Row],[Código_Actividad]],'[1]Formulario PPGR2'!$H$8:$I$1048576,2,FALSE),"")</f>
        <v/>
      </c>
      <c r="I1400" s="134" t="str">
        <f>IFERROR(VLOOKUP(Tabla1[[#This Row],[Código_Actividad]],[1]!Tabla2[[Código]:[Total de Acciones ]],15,FALSE),"")</f>
        <v/>
      </c>
      <c r="J1400" s="131"/>
      <c r="K1400" s="131" t="str">
        <f>IFERROR(VLOOKUP($J1400,[12]LSIns!$B$5:$C$45,2,FALSE),"")</f>
        <v/>
      </c>
      <c r="L1400" s="133"/>
      <c r="M1400" s="135" t="str">
        <f>IFERROR(VLOOKUP($L1400,[6]Insumos!$C$2:$F$517,2,FALSE),"")</f>
        <v/>
      </c>
      <c r="N1400" s="142"/>
      <c r="O1400" s="137" t="str">
        <f>IFERROR(VLOOKUP($L1400,[6]Insumos!$C$2:$F$517,3,FALSE),"")</f>
        <v/>
      </c>
      <c r="P1400" s="138" t="e">
        <f>+Tabla1[[#This Row],[Precio Unitario]]*Tabla1[[#This Row],[Cantidad de Insumos]]</f>
        <v>#VALUE!</v>
      </c>
      <c r="Q1400" s="137" t="str">
        <f>IFERROR(VLOOKUP($L1400,[6]Insumos!$C$2:$F$517,4,FALSE),"")</f>
        <v/>
      </c>
      <c r="R1400" s="135"/>
    </row>
    <row r="1401" spans="2:18" x14ac:dyDescent="0.25">
      <c r="B1401" s="131" t="str">
        <f>IF(Tabla1[[#This Row],[Código_Actividad]]="","",CONCATENATE(Tabla1[[#This Row],[POA]],".",Tabla1[[#This Row],[SRS]],".",Tabla1[[#This Row],[AREA]],".",Tabla1[[#This Row],[TIPO]]))</f>
        <v/>
      </c>
      <c r="C1401" s="131" t="str">
        <f>IF(Tabla1[[#This Row],[Código_Actividad]]="","",'[1]Formulario PPGR1'!#REF!)</f>
        <v/>
      </c>
      <c r="D1401" s="131" t="str">
        <f>IF(Tabla1[[#This Row],[Código_Actividad]]="","",'[1]Formulario PPGR1'!#REF!)</f>
        <v/>
      </c>
      <c r="E1401" s="131" t="str">
        <f>IF(Tabla1[[#This Row],[Código_Actividad]]="","",'[1]Formulario PPGR1'!#REF!)</f>
        <v/>
      </c>
      <c r="F1401" s="131" t="str">
        <f>IF(Tabla1[[#This Row],[Código_Actividad]]="","",'[1]Formulario PPGR1'!#REF!)</f>
        <v/>
      </c>
      <c r="G1401" s="132"/>
      <c r="H1401" s="133" t="str">
        <f>IFERROR(VLOOKUP(Tabla1[[#This Row],[Código_Actividad]],'[1]Formulario PPGR2'!$H$8:$I$1048576,2,FALSE),"")</f>
        <v/>
      </c>
      <c r="I1401" s="134" t="str">
        <f>IFERROR(VLOOKUP(Tabla1[[#This Row],[Código_Actividad]],[1]!Tabla2[[Código]:[Total de Acciones ]],15,FALSE),"")</f>
        <v/>
      </c>
      <c r="J1401" s="131"/>
      <c r="K1401" s="131" t="str">
        <f>IFERROR(VLOOKUP($J1401,[12]LSIns!$B$5:$C$45,2,FALSE),"")</f>
        <v/>
      </c>
      <c r="L1401" s="133"/>
      <c r="M1401" s="135" t="str">
        <f>IFERROR(VLOOKUP($L1401,[6]Insumos!$C$2:$F$517,2,FALSE),"")</f>
        <v/>
      </c>
      <c r="N1401" s="142"/>
      <c r="O1401" s="137" t="str">
        <f>IFERROR(VLOOKUP($L1401,[6]Insumos!$C$2:$F$517,3,FALSE),"")</f>
        <v/>
      </c>
      <c r="P1401" s="138" t="e">
        <f>+Tabla1[[#This Row],[Precio Unitario]]*Tabla1[[#This Row],[Cantidad de Insumos]]</f>
        <v>#VALUE!</v>
      </c>
      <c r="Q1401" s="137" t="str">
        <f>IFERROR(VLOOKUP($L1401,[6]Insumos!$C$2:$F$517,4,FALSE),"")</f>
        <v/>
      </c>
      <c r="R1401" s="135"/>
    </row>
    <row r="1402" spans="2:18" x14ac:dyDescent="0.25">
      <c r="B1402" s="131" t="str">
        <f>IF(Tabla1[[#This Row],[Código_Actividad]]="","",CONCATENATE(Tabla1[[#This Row],[POA]],".",Tabla1[[#This Row],[SRS]],".",Tabla1[[#This Row],[AREA]],".",Tabla1[[#This Row],[TIPO]]))</f>
        <v/>
      </c>
      <c r="C1402" s="131" t="str">
        <f>IF(Tabla1[[#This Row],[Código_Actividad]]="","",'[1]Formulario PPGR1'!#REF!)</f>
        <v/>
      </c>
      <c r="D1402" s="131" t="str">
        <f>IF(Tabla1[[#This Row],[Código_Actividad]]="","",'[1]Formulario PPGR1'!#REF!)</f>
        <v/>
      </c>
      <c r="E1402" s="131" t="str">
        <f>IF(Tabla1[[#This Row],[Código_Actividad]]="","",'[1]Formulario PPGR1'!#REF!)</f>
        <v/>
      </c>
      <c r="F1402" s="131" t="str">
        <f>IF(Tabla1[[#This Row],[Código_Actividad]]="","",'[1]Formulario PPGR1'!#REF!)</f>
        <v/>
      </c>
      <c r="G1402" s="132"/>
      <c r="H1402" s="133" t="str">
        <f>IFERROR(VLOOKUP(Tabla1[[#This Row],[Código_Actividad]],'[1]Formulario PPGR2'!$H$8:$I$1048576,2,FALSE),"")</f>
        <v/>
      </c>
      <c r="I1402" s="134" t="str">
        <f>IFERROR(VLOOKUP(Tabla1[[#This Row],[Código_Actividad]],[1]!Tabla2[[Código]:[Total de Acciones ]],15,FALSE),"")</f>
        <v/>
      </c>
      <c r="J1402" s="131"/>
      <c r="K1402" s="131" t="str">
        <f>IFERROR(VLOOKUP($J1402,[12]LSIns!$B$5:$C$45,2,FALSE),"")</f>
        <v/>
      </c>
      <c r="L1402" s="133"/>
      <c r="M1402" s="135" t="str">
        <f>IFERROR(VLOOKUP($L1402,[6]Insumos!$C$2:$F$517,2,FALSE),"")</f>
        <v/>
      </c>
      <c r="N1402" s="142"/>
      <c r="O1402" s="137" t="str">
        <f>IFERROR(VLOOKUP($L1402,[6]Insumos!$C$2:$F$517,3,FALSE),"")</f>
        <v/>
      </c>
      <c r="P1402" s="138" t="e">
        <f>+Tabla1[[#This Row],[Precio Unitario]]*Tabla1[[#This Row],[Cantidad de Insumos]]</f>
        <v>#VALUE!</v>
      </c>
      <c r="Q1402" s="137" t="str">
        <f>IFERROR(VLOOKUP($L1402,[6]Insumos!$C$2:$F$517,4,FALSE),"")</f>
        <v/>
      </c>
      <c r="R1402" s="135"/>
    </row>
    <row r="1403" spans="2:18" x14ac:dyDescent="0.25">
      <c r="B1403" s="131" t="str">
        <f>IF(Tabla1[[#This Row],[Código_Actividad]]="","",CONCATENATE(Tabla1[[#This Row],[POA]],".",Tabla1[[#This Row],[SRS]],".",Tabla1[[#This Row],[AREA]],".",Tabla1[[#This Row],[TIPO]]))</f>
        <v/>
      </c>
      <c r="C1403" s="131" t="str">
        <f>IF(Tabla1[[#This Row],[Código_Actividad]]="","",'[1]Formulario PPGR1'!#REF!)</f>
        <v/>
      </c>
      <c r="D1403" s="131" t="str">
        <f>IF(Tabla1[[#This Row],[Código_Actividad]]="","",'[1]Formulario PPGR1'!#REF!)</f>
        <v/>
      </c>
      <c r="E1403" s="131" t="str">
        <f>IF(Tabla1[[#This Row],[Código_Actividad]]="","",'[1]Formulario PPGR1'!#REF!)</f>
        <v/>
      </c>
      <c r="F1403" s="131" t="str">
        <f>IF(Tabla1[[#This Row],[Código_Actividad]]="","",'[1]Formulario PPGR1'!#REF!)</f>
        <v/>
      </c>
      <c r="G1403" s="132"/>
      <c r="H1403" s="133" t="str">
        <f>IFERROR(VLOOKUP(Tabla1[[#This Row],[Código_Actividad]],'[1]Formulario PPGR2'!$H$8:$I$1048576,2,FALSE),"")</f>
        <v/>
      </c>
      <c r="I1403" s="134" t="str">
        <f>IFERROR(VLOOKUP(Tabla1[[#This Row],[Código_Actividad]],[1]!Tabla2[[Código]:[Total de Acciones ]],15,FALSE),"")</f>
        <v/>
      </c>
      <c r="J1403" s="131"/>
      <c r="K1403" s="131" t="str">
        <f>IFERROR(VLOOKUP($J1403,[12]LSIns!$B$5:$C$45,2,FALSE),"")</f>
        <v/>
      </c>
      <c r="L1403" s="133"/>
      <c r="M1403" s="135" t="str">
        <f>IFERROR(VLOOKUP($L1403,[6]Insumos!$C$2:$F$517,2,FALSE),"")</f>
        <v/>
      </c>
      <c r="N1403" s="142"/>
      <c r="O1403" s="137" t="str">
        <f>IFERROR(VLOOKUP($L1403,[6]Insumos!$C$2:$F$517,3,FALSE),"")</f>
        <v/>
      </c>
      <c r="P1403" s="138" t="e">
        <f>+Tabla1[[#This Row],[Precio Unitario]]*Tabla1[[#This Row],[Cantidad de Insumos]]</f>
        <v>#VALUE!</v>
      </c>
      <c r="Q1403" s="137" t="str">
        <f>IFERROR(VLOOKUP($L1403,[6]Insumos!$C$2:$F$517,4,FALSE),"")</f>
        <v/>
      </c>
      <c r="R1403" s="135"/>
    </row>
    <row r="1404" spans="2:18" x14ac:dyDescent="0.25">
      <c r="B1404" s="131" t="str">
        <f>IF(Tabla1[[#This Row],[Código_Actividad]]="","",CONCATENATE(Tabla1[[#This Row],[POA]],".",Tabla1[[#This Row],[SRS]],".",Tabla1[[#This Row],[AREA]],".",Tabla1[[#This Row],[TIPO]]))</f>
        <v/>
      </c>
      <c r="C1404" s="131" t="str">
        <f>IF(Tabla1[[#This Row],[Código_Actividad]]="","",'[1]Formulario PPGR1'!#REF!)</f>
        <v/>
      </c>
      <c r="D1404" s="131" t="str">
        <f>IF(Tabla1[[#This Row],[Código_Actividad]]="","",'[1]Formulario PPGR1'!#REF!)</f>
        <v/>
      </c>
      <c r="E1404" s="131" t="str">
        <f>IF(Tabla1[[#This Row],[Código_Actividad]]="","",'[1]Formulario PPGR1'!#REF!)</f>
        <v/>
      </c>
      <c r="F1404" s="131" t="str">
        <f>IF(Tabla1[[#This Row],[Código_Actividad]]="","",'[1]Formulario PPGR1'!#REF!)</f>
        <v/>
      </c>
      <c r="G1404" s="132"/>
      <c r="H1404" s="133" t="str">
        <f>IFERROR(VLOOKUP(Tabla1[[#This Row],[Código_Actividad]],'[1]Formulario PPGR2'!$H$8:$I$1048576,2,FALSE),"")</f>
        <v/>
      </c>
      <c r="I1404" s="134" t="str">
        <f>IFERROR(VLOOKUP(Tabla1[[#This Row],[Código_Actividad]],[1]!Tabla2[[Código]:[Total de Acciones ]],15,FALSE),"")</f>
        <v/>
      </c>
      <c r="J1404" s="131"/>
      <c r="K1404" s="131" t="str">
        <f>IFERROR(VLOOKUP($J1404,[12]LSIns!$B$5:$C$45,2,FALSE),"")</f>
        <v/>
      </c>
      <c r="L1404" s="133"/>
      <c r="M1404" s="135" t="str">
        <f>IFERROR(VLOOKUP($L1404,[6]Insumos!$C$2:$F$517,2,FALSE),"")</f>
        <v/>
      </c>
      <c r="N1404" s="142"/>
      <c r="O1404" s="137" t="str">
        <f>IFERROR(VLOOKUP($L1404,[6]Insumos!$C$2:$F$517,3,FALSE),"")</f>
        <v/>
      </c>
      <c r="P1404" s="138" t="e">
        <f>+Tabla1[[#This Row],[Precio Unitario]]*Tabla1[[#This Row],[Cantidad de Insumos]]</f>
        <v>#VALUE!</v>
      </c>
      <c r="Q1404" s="137" t="str">
        <f>IFERROR(VLOOKUP($L1404,[6]Insumos!$C$2:$F$517,4,FALSE),"")</f>
        <v/>
      </c>
      <c r="R1404" s="135"/>
    </row>
    <row r="1405" spans="2:18" x14ac:dyDescent="0.25">
      <c r="B1405" s="131" t="str">
        <f>IF(Tabla1[[#This Row],[Código_Actividad]]="","",CONCATENATE(Tabla1[[#This Row],[POA]],".",Tabla1[[#This Row],[SRS]],".",Tabla1[[#This Row],[AREA]],".",Tabla1[[#This Row],[TIPO]]))</f>
        <v/>
      </c>
      <c r="C1405" s="131" t="str">
        <f>IF(Tabla1[[#This Row],[Código_Actividad]]="","",'[1]Formulario PPGR1'!#REF!)</f>
        <v/>
      </c>
      <c r="D1405" s="131" t="str">
        <f>IF(Tabla1[[#This Row],[Código_Actividad]]="","",'[1]Formulario PPGR1'!#REF!)</f>
        <v/>
      </c>
      <c r="E1405" s="131" t="str">
        <f>IF(Tabla1[[#This Row],[Código_Actividad]]="","",'[1]Formulario PPGR1'!#REF!)</f>
        <v/>
      </c>
      <c r="F1405" s="131" t="str">
        <f>IF(Tabla1[[#This Row],[Código_Actividad]]="","",'[1]Formulario PPGR1'!#REF!)</f>
        <v/>
      </c>
      <c r="G1405" s="132"/>
      <c r="H1405" s="133" t="str">
        <f>IFERROR(VLOOKUP(Tabla1[[#This Row],[Código_Actividad]],'[1]Formulario PPGR2'!$H$8:$I$1048576,2,FALSE),"")</f>
        <v/>
      </c>
      <c r="I1405" s="134" t="str">
        <f>IFERROR(VLOOKUP(Tabla1[[#This Row],[Código_Actividad]],[1]!Tabla2[[Código]:[Total de Acciones ]],15,FALSE),"")</f>
        <v/>
      </c>
      <c r="J1405" s="131"/>
      <c r="K1405" s="131" t="str">
        <f>IFERROR(VLOOKUP($J1405,[12]LSIns!$B$5:$C$45,2,FALSE),"")</f>
        <v/>
      </c>
      <c r="L1405" s="133"/>
      <c r="M1405" s="135" t="str">
        <f>IFERROR(VLOOKUP($L1405,[6]Insumos!$C$2:$F$517,2,FALSE),"")</f>
        <v/>
      </c>
      <c r="N1405" s="142"/>
      <c r="O1405" s="137" t="str">
        <f>IFERROR(VLOOKUP($L1405,[6]Insumos!$C$2:$F$517,3,FALSE),"")</f>
        <v/>
      </c>
      <c r="P1405" s="138" t="e">
        <f>+Tabla1[[#This Row],[Precio Unitario]]*Tabla1[[#This Row],[Cantidad de Insumos]]</f>
        <v>#VALUE!</v>
      </c>
      <c r="Q1405" s="137" t="str">
        <f>IFERROR(VLOOKUP($L1405,[6]Insumos!$C$2:$F$517,4,FALSE),"")</f>
        <v/>
      </c>
      <c r="R1405" s="135"/>
    </row>
    <row r="1406" spans="2:18" x14ac:dyDescent="0.25">
      <c r="B1406" s="131" t="str">
        <f>IF(Tabla1[[#This Row],[Código_Actividad]]="","",CONCATENATE(Tabla1[[#This Row],[POA]],".",Tabla1[[#This Row],[SRS]],".",Tabla1[[#This Row],[AREA]],".",Tabla1[[#This Row],[TIPO]]))</f>
        <v/>
      </c>
      <c r="C1406" s="131" t="str">
        <f>IF(Tabla1[[#This Row],[Código_Actividad]]="","",'[1]Formulario PPGR1'!#REF!)</f>
        <v/>
      </c>
      <c r="D1406" s="131" t="str">
        <f>IF(Tabla1[[#This Row],[Código_Actividad]]="","",'[1]Formulario PPGR1'!#REF!)</f>
        <v/>
      </c>
      <c r="E1406" s="131" t="str">
        <f>IF(Tabla1[[#This Row],[Código_Actividad]]="","",'[1]Formulario PPGR1'!#REF!)</f>
        <v/>
      </c>
      <c r="F1406" s="131" t="str">
        <f>IF(Tabla1[[#This Row],[Código_Actividad]]="","",'[1]Formulario PPGR1'!#REF!)</f>
        <v/>
      </c>
      <c r="G1406" s="132"/>
      <c r="H1406" s="133" t="str">
        <f>IFERROR(VLOOKUP(Tabla1[[#This Row],[Código_Actividad]],'[1]Formulario PPGR2'!$H$8:$I$1048576,2,FALSE),"")</f>
        <v/>
      </c>
      <c r="I1406" s="134" t="str">
        <f>IFERROR(VLOOKUP(Tabla1[[#This Row],[Código_Actividad]],[1]!Tabla2[[Código]:[Total de Acciones ]],15,FALSE),"")</f>
        <v/>
      </c>
      <c r="J1406" s="131"/>
      <c r="K1406" s="131" t="str">
        <f>IFERROR(VLOOKUP($J1406,[12]LSIns!$B$5:$C$45,2,FALSE),"")</f>
        <v/>
      </c>
      <c r="L1406" s="133"/>
      <c r="M1406" s="135" t="str">
        <f>IFERROR(VLOOKUP($L1406,[6]Insumos!$C$2:$F$517,2,FALSE),"")</f>
        <v/>
      </c>
      <c r="N1406" s="142"/>
      <c r="O1406" s="137" t="str">
        <f>IFERROR(VLOOKUP($L1406,[6]Insumos!$C$2:$F$517,3,FALSE),"")</f>
        <v/>
      </c>
      <c r="P1406" s="138" t="e">
        <f>+Tabla1[[#This Row],[Precio Unitario]]*Tabla1[[#This Row],[Cantidad de Insumos]]</f>
        <v>#VALUE!</v>
      </c>
      <c r="Q1406" s="137" t="str">
        <f>IFERROR(VLOOKUP($L1406,[6]Insumos!$C$2:$F$517,4,FALSE),"")</f>
        <v/>
      </c>
      <c r="R1406" s="135"/>
    </row>
    <row r="1407" spans="2:18" x14ac:dyDescent="0.25">
      <c r="B1407" s="131" t="str">
        <f>IF(Tabla1[[#This Row],[Código_Actividad]]="","",CONCATENATE(Tabla1[[#This Row],[POA]],".",Tabla1[[#This Row],[SRS]],".",Tabla1[[#This Row],[AREA]],".",Tabla1[[#This Row],[TIPO]]))</f>
        <v/>
      </c>
      <c r="C1407" s="131" t="str">
        <f>IF(Tabla1[[#This Row],[Código_Actividad]]="","",'[1]Formulario PPGR1'!#REF!)</f>
        <v/>
      </c>
      <c r="D1407" s="131" t="str">
        <f>IF(Tabla1[[#This Row],[Código_Actividad]]="","",'[1]Formulario PPGR1'!#REF!)</f>
        <v/>
      </c>
      <c r="E1407" s="131" t="str">
        <f>IF(Tabla1[[#This Row],[Código_Actividad]]="","",'[1]Formulario PPGR1'!#REF!)</f>
        <v/>
      </c>
      <c r="F1407" s="131" t="str">
        <f>IF(Tabla1[[#This Row],[Código_Actividad]]="","",'[1]Formulario PPGR1'!#REF!)</f>
        <v/>
      </c>
      <c r="G1407" s="132"/>
      <c r="H1407" s="133" t="str">
        <f>IFERROR(VLOOKUP(Tabla1[[#This Row],[Código_Actividad]],'[1]Formulario PPGR2'!$H$8:$I$1048576,2,FALSE),"")</f>
        <v/>
      </c>
      <c r="I1407" s="134" t="str">
        <f>IFERROR(VLOOKUP(Tabla1[[#This Row],[Código_Actividad]],[1]!Tabla2[[Código]:[Total de Acciones ]],15,FALSE),"")</f>
        <v/>
      </c>
      <c r="J1407" s="131"/>
      <c r="K1407" s="131" t="str">
        <f>IFERROR(VLOOKUP($J1408,[12]LSIns!$B$5:$C$45,2,FALSE),"")</f>
        <v/>
      </c>
      <c r="L1407" s="133"/>
      <c r="M1407" s="135" t="str">
        <f>IFERROR(VLOOKUP($L1407,[6]Insumos!$C$2:$F$517,2,FALSE),"")</f>
        <v/>
      </c>
      <c r="N1407" s="142"/>
      <c r="O1407" s="137" t="str">
        <f>IFERROR(VLOOKUP($L1407,[6]Insumos!$C$2:$F$517,3,FALSE),"")</f>
        <v/>
      </c>
      <c r="P1407" s="138" t="e">
        <f>+Tabla1[[#This Row],[Precio Unitario]]*Tabla1[[#This Row],[Cantidad de Insumos]]</f>
        <v>#VALUE!</v>
      </c>
      <c r="Q1407" s="137" t="str">
        <f>IFERROR(VLOOKUP($L1407,[6]Insumos!$C$2:$F$517,4,FALSE),"")</f>
        <v/>
      </c>
      <c r="R1407" s="135"/>
    </row>
    <row r="1408" spans="2:18" x14ac:dyDescent="0.25">
      <c r="B1408" s="131" t="str">
        <f>IF(Tabla1[[#This Row],[Código_Actividad]]="","",CONCATENATE(Tabla1[[#This Row],[POA]],".",Tabla1[[#This Row],[SRS]],".",Tabla1[[#This Row],[AREA]],".",Tabla1[[#This Row],[TIPO]]))</f>
        <v/>
      </c>
      <c r="C1408" s="131" t="str">
        <f>IF(Tabla1[[#This Row],[Código_Actividad]]="","",'[1]Formulario PPGR1'!#REF!)</f>
        <v/>
      </c>
      <c r="D1408" s="131" t="str">
        <f>IF(Tabla1[[#This Row],[Código_Actividad]]="","",'[1]Formulario PPGR1'!#REF!)</f>
        <v/>
      </c>
      <c r="E1408" s="131" t="str">
        <f>IF(Tabla1[[#This Row],[Código_Actividad]]="","",'[1]Formulario PPGR1'!#REF!)</f>
        <v/>
      </c>
      <c r="F1408" s="131" t="str">
        <f>IF(Tabla1[[#This Row],[Código_Actividad]]="","",'[1]Formulario PPGR1'!#REF!)</f>
        <v/>
      </c>
      <c r="G1408" s="132"/>
      <c r="H1408" s="133" t="str">
        <f>IFERROR(VLOOKUP(Tabla1[[#This Row],[Código_Actividad]],'[1]Formulario PPGR2'!$H$8:$I$1048576,2,FALSE),"")</f>
        <v/>
      </c>
      <c r="I1408" s="134" t="str">
        <f>IFERROR(VLOOKUP(Tabla1[[#This Row],[Código_Actividad]],[1]!Tabla2[[Código]:[Total de Acciones ]],15,FALSE),"")</f>
        <v/>
      </c>
      <c r="J1408" s="131"/>
      <c r="K1408" s="131" t="str">
        <f>IFERROR(VLOOKUP($J1409,[12]LSIns!$B$5:$C$45,2,FALSE),"")</f>
        <v/>
      </c>
      <c r="L1408" s="133"/>
      <c r="M1408" s="135" t="str">
        <f>IFERROR(VLOOKUP($L1408,[6]Insumos!$C$2:$F$517,2,FALSE),"")</f>
        <v/>
      </c>
      <c r="N1408" s="142"/>
      <c r="O1408" s="137" t="str">
        <f>IFERROR(VLOOKUP($L1408,[6]Insumos!$C$2:$F$517,3,FALSE),"")</f>
        <v/>
      </c>
      <c r="P1408" s="138" t="e">
        <f>+Tabla1[[#This Row],[Precio Unitario]]*Tabla1[[#This Row],[Cantidad de Insumos]]</f>
        <v>#VALUE!</v>
      </c>
      <c r="Q1408" s="137" t="str">
        <f>IFERROR(VLOOKUP($L1408,[6]Insumos!$C$2:$F$517,4,FALSE),"")</f>
        <v/>
      </c>
      <c r="R1408" s="135"/>
    </row>
    <row r="1409" spans="2:18" x14ac:dyDescent="0.25">
      <c r="B1409" s="131" t="str">
        <f>IF(Tabla1[[#This Row],[Código_Actividad]]="","",CONCATENATE(Tabla1[[#This Row],[POA]],".",Tabla1[[#This Row],[SRS]],".",Tabla1[[#This Row],[AREA]],".",Tabla1[[#This Row],[TIPO]]))</f>
        <v/>
      </c>
      <c r="C1409" s="131" t="str">
        <f>IF(Tabla1[[#This Row],[Código_Actividad]]="","",'[1]Formulario PPGR1'!#REF!)</f>
        <v/>
      </c>
      <c r="D1409" s="131" t="str">
        <f>IF(Tabla1[[#This Row],[Código_Actividad]]="","",'[1]Formulario PPGR1'!#REF!)</f>
        <v/>
      </c>
      <c r="E1409" s="131" t="str">
        <f>IF(Tabla1[[#This Row],[Código_Actividad]]="","",'[1]Formulario PPGR1'!#REF!)</f>
        <v/>
      </c>
      <c r="F1409" s="131" t="str">
        <f>IF(Tabla1[[#This Row],[Código_Actividad]]="","",'[1]Formulario PPGR1'!#REF!)</f>
        <v/>
      </c>
      <c r="G1409" s="132"/>
      <c r="H1409" s="133" t="str">
        <f>IFERROR(VLOOKUP(Tabla1[[#This Row],[Código_Actividad]],'[1]Formulario PPGR2'!$H$8:$I$1048576,2,FALSE),"")</f>
        <v/>
      </c>
      <c r="I1409" s="134" t="str">
        <f>IFERROR(VLOOKUP(Tabla1[[#This Row],[Código_Actividad]],[1]!Tabla2[[Código]:[Total de Acciones ]],15,FALSE),"")</f>
        <v/>
      </c>
      <c r="J1409" s="131"/>
      <c r="K1409" s="131" t="str">
        <f>IFERROR(VLOOKUP($J1410,[12]LSIns!$B$5:$C$45,2,FALSE),"")</f>
        <v/>
      </c>
      <c r="L1409" s="133"/>
      <c r="M1409" s="135" t="str">
        <f>IFERROR(VLOOKUP($L1409,[6]Insumos!$C$2:$F$517,2,FALSE),"")</f>
        <v/>
      </c>
      <c r="N1409" s="142"/>
      <c r="O1409" s="137" t="str">
        <f>IFERROR(VLOOKUP($L1409,[6]Insumos!$C$2:$F$517,3,FALSE),"")</f>
        <v/>
      </c>
      <c r="P1409" s="138" t="e">
        <f>+Tabla1[[#This Row],[Precio Unitario]]*Tabla1[[#This Row],[Cantidad de Insumos]]</f>
        <v>#VALUE!</v>
      </c>
      <c r="Q1409" s="137" t="str">
        <f>IFERROR(VLOOKUP($L1409,[6]Insumos!$C$2:$F$517,4,FALSE),"")</f>
        <v/>
      </c>
      <c r="R1409" s="135"/>
    </row>
    <row r="1410" spans="2:18" x14ac:dyDescent="0.25">
      <c r="B1410" s="131" t="str">
        <f>IF(Tabla1[[#This Row],[Código_Actividad]]="","",CONCATENATE(Tabla1[[#This Row],[POA]],".",Tabla1[[#This Row],[SRS]],".",Tabla1[[#This Row],[AREA]],".",Tabla1[[#This Row],[TIPO]]))</f>
        <v/>
      </c>
      <c r="C1410" s="131" t="str">
        <f>IF(Tabla1[[#This Row],[Código_Actividad]]="","",'[1]Formulario PPGR1'!#REF!)</f>
        <v/>
      </c>
      <c r="D1410" s="131" t="str">
        <f>IF(Tabla1[[#This Row],[Código_Actividad]]="","",'[1]Formulario PPGR1'!#REF!)</f>
        <v/>
      </c>
      <c r="E1410" s="131" t="str">
        <f>IF(Tabla1[[#This Row],[Código_Actividad]]="","",'[1]Formulario PPGR1'!#REF!)</f>
        <v/>
      </c>
      <c r="F1410" s="131" t="str">
        <f>IF(Tabla1[[#This Row],[Código_Actividad]]="","",'[1]Formulario PPGR1'!#REF!)</f>
        <v/>
      </c>
      <c r="G1410" s="132"/>
      <c r="H1410" s="133" t="str">
        <f>IFERROR(VLOOKUP(Tabla1[[#This Row],[Código_Actividad]],'[1]Formulario PPGR2'!$H$8:$I$1048576,2,FALSE),"")</f>
        <v/>
      </c>
      <c r="I1410" s="134" t="str">
        <f>IFERROR(VLOOKUP(Tabla1[[#This Row],[Código_Actividad]],[1]!Tabla2[[Código]:[Total de Acciones ]],15,FALSE),"")</f>
        <v/>
      </c>
      <c r="J1410" s="131"/>
      <c r="K1410" s="131" t="str">
        <f>IFERROR(VLOOKUP(#REF!,[12]LSIns!$B$5:$C$45,2,FALSE),"")</f>
        <v/>
      </c>
      <c r="L1410" s="133"/>
      <c r="M1410" s="135" t="str">
        <f>IFERROR(VLOOKUP($L1410,[6]Insumos!$C$2:$F$517,2,FALSE),"")</f>
        <v/>
      </c>
      <c r="N1410" s="142"/>
      <c r="O1410" s="137" t="str">
        <f>IFERROR(VLOOKUP($L1410,[6]Insumos!$C$2:$F$517,3,FALSE),"")</f>
        <v/>
      </c>
      <c r="P1410" s="138" t="e">
        <f>+Tabla1[[#This Row],[Precio Unitario]]*Tabla1[[#This Row],[Cantidad de Insumos]]</f>
        <v>#VALUE!</v>
      </c>
      <c r="Q1410" s="137" t="str">
        <f>IFERROR(VLOOKUP($L1410,[6]Insumos!$C$2:$F$517,4,FALSE),"")</f>
        <v/>
      </c>
      <c r="R1410" s="135"/>
    </row>
    <row r="1411" spans="2:18" x14ac:dyDescent="0.25">
      <c r="B1411" s="131" t="str">
        <f>IF(Tabla1[[#This Row],[Código_Actividad]]="","",CONCATENATE(Tabla1[[#This Row],[POA]],".",Tabla1[[#This Row],[SRS]],".",Tabla1[[#This Row],[AREA]],".",Tabla1[[#This Row],[TIPO]]))</f>
        <v/>
      </c>
      <c r="C1411" s="131" t="str">
        <f>IF(Tabla1[[#This Row],[Código_Actividad]]="","",'[1]Formulario PPGR1'!#REF!)</f>
        <v/>
      </c>
      <c r="D1411" s="131" t="str">
        <f>IF(Tabla1[[#This Row],[Código_Actividad]]="","",'[1]Formulario PPGR1'!#REF!)</f>
        <v/>
      </c>
      <c r="E1411" s="131" t="str">
        <f>IF(Tabla1[[#This Row],[Código_Actividad]]="","",'[1]Formulario PPGR1'!#REF!)</f>
        <v/>
      </c>
      <c r="F1411" s="131" t="str">
        <f>IF(Tabla1[[#This Row],[Código_Actividad]]="","",'[1]Formulario PPGR1'!#REF!)</f>
        <v/>
      </c>
      <c r="G1411" s="132"/>
      <c r="H1411" s="133" t="str">
        <f>IFERROR(VLOOKUP(Tabla1[[#This Row],[Código_Actividad]],'[1]Formulario PPGR2'!$H$8:$I$1048576,2,FALSE),"")</f>
        <v/>
      </c>
      <c r="I1411" s="134" t="str">
        <f>IFERROR(VLOOKUP(Tabla1[[#This Row],[Código_Actividad]],[1]!Tabla2[[Código]:[Total de Acciones ]],15,FALSE),"")</f>
        <v/>
      </c>
      <c r="J1411" s="131"/>
      <c r="K1411" s="131" t="str">
        <f>IFERROR(VLOOKUP($J1411,[12]LSIns!$B$5:$C$45,2,FALSE),"")</f>
        <v/>
      </c>
      <c r="L1411" s="133"/>
      <c r="M1411" s="135" t="str">
        <f>IFERROR(VLOOKUP($L1411,[6]Insumos!$C$2:$F$517,2,FALSE),"")</f>
        <v/>
      </c>
      <c r="N1411" s="142"/>
      <c r="O1411" s="137" t="str">
        <f>IFERROR(VLOOKUP($L1411,[6]Insumos!$C$2:$F$517,3,FALSE),"")</f>
        <v/>
      </c>
      <c r="P1411" s="138" t="e">
        <f>+Tabla1[[#This Row],[Precio Unitario]]*Tabla1[[#This Row],[Cantidad de Insumos]]</f>
        <v>#VALUE!</v>
      </c>
      <c r="Q1411" s="137" t="str">
        <f>IFERROR(VLOOKUP($L1411,[6]Insumos!$C$2:$F$517,4,FALSE),"")</f>
        <v/>
      </c>
      <c r="R1411" s="135"/>
    </row>
    <row r="1412" spans="2:18" x14ac:dyDescent="0.25">
      <c r="B1412" s="131" t="str">
        <f>IF(Tabla1[[#This Row],[Código_Actividad]]="","",CONCATENATE(Tabla1[[#This Row],[POA]],".",Tabla1[[#This Row],[SRS]],".",Tabla1[[#This Row],[AREA]],".",Tabla1[[#This Row],[TIPO]]))</f>
        <v/>
      </c>
      <c r="C1412" s="131" t="str">
        <f>IF(Tabla1[[#This Row],[Código_Actividad]]="","",'[1]Formulario PPGR1'!#REF!)</f>
        <v/>
      </c>
      <c r="D1412" s="131" t="str">
        <f>IF(Tabla1[[#This Row],[Código_Actividad]]="","",'[1]Formulario PPGR1'!#REF!)</f>
        <v/>
      </c>
      <c r="E1412" s="131" t="str">
        <f>IF(Tabla1[[#This Row],[Código_Actividad]]="","",'[1]Formulario PPGR1'!#REF!)</f>
        <v/>
      </c>
      <c r="F1412" s="131" t="str">
        <f>IF(Tabla1[[#This Row],[Código_Actividad]]="","",'[1]Formulario PPGR1'!#REF!)</f>
        <v/>
      </c>
      <c r="G1412" s="132"/>
      <c r="H1412" s="133" t="str">
        <f>IFERROR(VLOOKUP(Tabla1[[#This Row],[Código_Actividad]],'[1]Formulario PPGR2'!$H$8:$I$1048576,2,FALSE),"")</f>
        <v/>
      </c>
      <c r="I1412" s="134" t="str">
        <f>IFERROR(VLOOKUP(Tabla1[[#This Row],[Código_Actividad]],[1]!Tabla2[[Código]:[Total de Acciones ]],15,FALSE),"")</f>
        <v/>
      </c>
      <c r="J1412" s="131"/>
      <c r="K1412" s="131" t="str">
        <f>IFERROR(VLOOKUP($J1412,[12]LSIns!$B$5:$C$45,2,FALSE),"")</f>
        <v/>
      </c>
      <c r="L1412" s="133"/>
      <c r="M1412" s="135" t="str">
        <f>IFERROR(VLOOKUP($L1412,[6]Insumos!$C$2:$F$517,2,FALSE),"")</f>
        <v/>
      </c>
      <c r="N1412" s="142"/>
      <c r="O1412" s="137" t="str">
        <f>IFERROR(VLOOKUP($L1412,[6]Insumos!$C$2:$F$517,3,FALSE),"")</f>
        <v/>
      </c>
      <c r="P1412" s="138" t="e">
        <f>+Tabla1[[#This Row],[Precio Unitario]]*Tabla1[[#This Row],[Cantidad de Insumos]]</f>
        <v>#VALUE!</v>
      </c>
      <c r="Q1412" s="137" t="str">
        <f>IFERROR(VLOOKUP($L1412,[6]Insumos!$C$2:$F$517,4,FALSE),"")</f>
        <v/>
      </c>
      <c r="R1412" s="135"/>
    </row>
    <row r="1413" spans="2:18" x14ac:dyDescent="0.25">
      <c r="B1413" s="131" t="str">
        <f>IF(Tabla1[[#This Row],[Código_Actividad]]="","",CONCATENATE(Tabla1[[#This Row],[POA]],".",Tabla1[[#This Row],[SRS]],".",Tabla1[[#This Row],[AREA]],".",Tabla1[[#This Row],[TIPO]]))</f>
        <v/>
      </c>
      <c r="C1413" s="131" t="str">
        <f>IF(Tabla1[[#This Row],[Código_Actividad]]="","",'[1]Formulario PPGR1'!#REF!)</f>
        <v/>
      </c>
      <c r="D1413" s="131" t="str">
        <f>IF(Tabla1[[#This Row],[Código_Actividad]]="","",'[1]Formulario PPGR1'!#REF!)</f>
        <v/>
      </c>
      <c r="E1413" s="131" t="str">
        <f>IF(Tabla1[[#This Row],[Código_Actividad]]="","",'[1]Formulario PPGR1'!#REF!)</f>
        <v/>
      </c>
      <c r="F1413" s="131" t="str">
        <f>IF(Tabla1[[#This Row],[Código_Actividad]]="","",'[1]Formulario PPGR1'!#REF!)</f>
        <v/>
      </c>
      <c r="G1413" s="132"/>
      <c r="H1413" s="133" t="str">
        <f>IFERROR(VLOOKUP(Tabla1[[#This Row],[Código_Actividad]],'[1]Formulario PPGR2'!$H$8:$I$1048576,2,FALSE),"")</f>
        <v/>
      </c>
      <c r="I1413" s="134" t="str">
        <f>IFERROR(VLOOKUP(Tabla1[[#This Row],[Código_Actividad]],[1]!Tabla2[[Código]:[Total de Acciones ]],15,FALSE),"")</f>
        <v/>
      </c>
      <c r="J1413" s="131"/>
      <c r="K1413" s="131" t="str">
        <f>IFERROR(VLOOKUP($J1413,[12]LSIns!$B$5:$C$45,2,FALSE),"")</f>
        <v/>
      </c>
      <c r="L1413" s="133"/>
      <c r="M1413" s="135" t="str">
        <f>IFERROR(VLOOKUP($L1413,[6]Insumos!$C$2:$F$517,2,FALSE),"")</f>
        <v/>
      </c>
      <c r="N1413" s="142"/>
      <c r="O1413" s="137" t="str">
        <f>IFERROR(VLOOKUP($L1413,[6]Insumos!$C$2:$F$517,3,FALSE),"")</f>
        <v/>
      </c>
      <c r="P1413" s="138" t="e">
        <f>+Tabla1[[#This Row],[Precio Unitario]]*Tabla1[[#This Row],[Cantidad de Insumos]]</f>
        <v>#VALUE!</v>
      </c>
      <c r="Q1413" s="137" t="str">
        <f>IFERROR(VLOOKUP($L1413,[6]Insumos!$C$2:$F$517,4,FALSE),"")</f>
        <v/>
      </c>
      <c r="R1413" s="135"/>
    </row>
    <row r="1414" spans="2:18" x14ac:dyDescent="0.25">
      <c r="B1414" s="131" t="str">
        <f>IF(Tabla1[[#This Row],[Código_Actividad]]="","",CONCATENATE(Tabla1[[#This Row],[POA]],".",Tabla1[[#This Row],[SRS]],".",Tabla1[[#This Row],[AREA]],".",Tabla1[[#This Row],[TIPO]]))</f>
        <v/>
      </c>
      <c r="C1414" s="131" t="str">
        <f>IF(Tabla1[[#This Row],[Código_Actividad]]="","",'[1]Formulario PPGR1'!#REF!)</f>
        <v/>
      </c>
      <c r="D1414" s="131" t="str">
        <f>IF(Tabla1[[#This Row],[Código_Actividad]]="","",'[1]Formulario PPGR1'!#REF!)</f>
        <v/>
      </c>
      <c r="E1414" s="131" t="str">
        <f>IF(Tabla1[[#This Row],[Código_Actividad]]="","",'[1]Formulario PPGR1'!#REF!)</f>
        <v/>
      </c>
      <c r="F1414" s="131" t="str">
        <f>IF(Tabla1[[#This Row],[Código_Actividad]]="","",'[1]Formulario PPGR1'!#REF!)</f>
        <v/>
      </c>
      <c r="G1414" s="132"/>
      <c r="H1414" s="133" t="str">
        <f>IFERROR(VLOOKUP(Tabla1[[#This Row],[Código_Actividad]],'[1]Formulario PPGR2'!$H$8:$I$1048576,2,FALSE),"")</f>
        <v/>
      </c>
      <c r="I1414" s="134" t="str">
        <f>IFERROR(VLOOKUP(Tabla1[[#This Row],[Código_Actividad]],[1]!Tabla2[[Código]:[Total de Acciones ]],15,FALSE),"")</f>
        <v/>
      </c>
      <c r="J1414" s="131"/>
      <c r="K1414" s="131" t="str">
        <f>IFERROR(VLOOKUP($J1414,[5]LSIns!$B$5:$C$45,2,FALSE),"")</f>
        <v/>
      </c>
      <c r="L1414" s="133"/>
      <c r="M1414" s="135" t="str">
        <f>IFERROR(VLOOKUP($L1414,[6]Insumos!$C$2:$F$517,2,FALSE),"")</f>
        <v/>
      </c>
      <c r="N1414" s="142"/>
      <c r="O1414" s="137" t="str">
        <f>IFERROR(VLOOKUP($L1414,[6]Insumos!$C$2:$F$517,3,FALSE),"")</f>
        <v/>
      </c>
      <c r="P1414" s="138" t="e">
        <f>+Tabla1[[#This Row],[Precio Unitario]]*Tabla1[[#This Row],[Cantidad de Insumos]]</f>
        <v>#VALUE!</v>
      </c>
      <c r="Q1414" s="137" t="str">
        <f>IFERROR(VLOOKUP($L1414,[6]Insumos!$C$2:$F$517,4,FALSE),"")</f>
        <v/>
      </c>
      <c r="R1414" s="135"/>
    </row>
    <row r="1415" spans="2:18" x14ac:dyDescent="0.25">
      <c r="B1415" s="131" t="str">
        <f>IF(Tabla1[[#This Row],[Código_Actividad]]="","",CONCATENATE(Tabla1[[#This Row],[POA]],".",Tabla1[[#This Row],[SRS]],".",Tabla1[[#This Row],[AREA]],".",Tabla1[[#This Row],[TIPO]]))</f>
        <v/>
      </c>
      <c r="C1415" s="131" t="str">
        <f>IF(Tabla1[[#This Row],[Código_Actividad]]="","",'[1]Formulario PPGR1'!#REF!)</f>
        <v/>
      </c>
      <c r="D1415" s="131" t="str">
        <f>IF(Tabla1[[#This Row],[Código_Actividad]]="","",'[1]Formulario PPGR1'!#REF!)</f>
        <v/>
      </c>
      <c r="E1415" s="131" t="str">
        <f>IF(Tabla1[[#This Row],[Código_Actividad]]="","",'[1]Formulario PPGR1'!#REF!)</f>
        <v/>
      </c>
      <c r="F1415" s="131" t="str">
        <f>IF(Tabla1[[#This Row],[Código_Actividad]]="","",'[1]Formulario PPGR1'!#REF!)</f>
        <v/>
      </c>
      <c r="G1415" s="132"/>
      <c r="H1415" s="133" t="str">
        <f>IFERROR(VLOOKUP(Tabla1[[#This Row],[Código_Actividad]],'[1]Formulario PPGR2'!$H$8:$I$1048576,2,FALSE),"")</f>
        <v/>
      </c>
      <c r="I1415" s="134" t="str">
        <f>IFERROR(VLOOKUP(Tabla1[[#This Row],[Código_Actividad]],[1]!Tabla2[[Código]:[Total de Acciones ]],15,FALSE),"")</f>
        <v/>
      </c>
      <c r="J1415" s="131"/>
      <c r="K1415" s="131" t="str">
        <f>IFERROR(VLOOKUP($J1415,[12]LSIns!$B$5:$C$45,2,FALSE),"")</f>
        <v/>
      </c>
      <c r="L1415" s="133"/>
      <c r="M1415" s="135" t="str">
        <f>IFERROR(VLOOKUP($L1415,[6]Insumos!$C$2:$F$517,2,FALSE),"")</f>
        <v/>
      </c>
      <c r="N1415" s="142"/>
      <c r="O1415" s="137" t="str">
        <f>IFERROR(VLOOKUP($L1415,[6]Insumos!$C$2:$F$517,3,FALSE),"")</f>
        <v/>
      </c>
      <c r="P1415" s="138" t="e">
        <f>+Tabla1[[#This Row],[Precio Unitario]]*Tabla1[[#This Row],[Cantidad de Insumos]]</f>
        <v>#VALUE!</v>
      </c>
      <c r="Q1415" s="137" t="str">
        <f>IFERROR(VLOOKUP($L1415,[6]Insumos!$C$2:$F$517,4,FALSE),"")</f>
        <v/>
      </c>
      <c r="R1415" s="135"/>
    </row>
    <row r="1416" spans="2:18" x14ac:dyDescent="0.25">
      <c r="B1416" s="131" t="str">
        <f>IF(Tabla1[[#This Row],[Código_Actividad]]="","",CONCATENATE(Tabla1[[#This Row],[POA]],".",Tabla1[[#This Row],[SRS]],".",Tabla1[[#This Row],[AREA]],".",Tabla1[[#This Row],[TIPO]]))</f>
        <v/>
      </c>
      <c r="C1416" s="131" t="str">
        <f>IF(Tabla1[[#This Row],[Código_Actividad]]="","",'[1]Formulario PPGR1'!#REF!)</f>
        <v/>
      </c>
      <c r="D1416" s="131" t="str">
        <f>IF(Tabla1[[#This Row],[Código_Actividad]]="","",'[1]Formulario PPGR1'!#REF!)</f>
        <v/>
      </c>
      <c r="E1416" s="131" t="str">
        <f>IF(Tabla1[[#This Row],[Código_Actividad]]="","",'[1]Formulario PPGR1'!#REF!)</f>
        <v/>
      </c>
      <c r="F1416" s="131" t="str">
        <f>IF(Tabla1[[#This Row],[Código_Actividad]]="","",'[1]Formulario PPGR1'!#REF!)</f>
        <v/>
      </c>
      <c r="G1416" s="132"/>
      <c r="H1416" s="133" t="str">
        <f>IFERROR(VLOOKUP(Tabla1[[#This Row],[Código_Actividad]],'[1]Formulario PPGR2'!$H$8:$I$1048576,2,FALSE),"")</f>
        <v/>
      </c>
      <c r="I1416" s="134" t="str">
        <f>IFERROR(VLOOKUP(Tabla1[[#This Row],[Código_Actividad]],[1]!Tabla2[[Código]:[Total de Acciones ]],15,FALSE),"")</f>
        <v/>
      </c>
      <c r="J1416" s="131"/>
      <c r="K1416" s="131" t="str">
        <f>IFERROR(VLOOKUP($J1416,[12]LSIns!$B$5:$C$45,2,FALSE),"")</f>
        <v/>
      </c>
      <c r="L1416" s="133"/>
      <c r="M1416" s="135" t="str">
        <f>IFERROR(VLOOKUP($L1416,[6]Insumos!$C$2:$F$517,2,FALSE),"")</f>
        <v/>
      </c>
      <c r="N1416" s="142"/>
      <c r="O1416" s="137" t="str">
        <f>IFERROR(VLOOKUP($L1416,[6]Insumos!$C$2:$F$517,3,FALSE),"")</f>
        <v/>
      </c>
      <c r="P1416" s="138" t="e">
        <f>+Tabla1[[#This Row],[Precio Unitario]]*Tabla1[[#This Row],[Cantidad de Insumos]]</f>
        <v>#VALUE!</v>
      </c>
      <c r="Q1416" s="137" t="str">
        <f>IFERROR(VLOOKUP($L1416,[6]Insumos!$C$2:$F$517,4,FALSE),"")</f>
        <v/>
      </c>
      <c r="R1416" s="135"/>
    </row>
    <row r="1417" spans="2:18" x14ac:dyDescent="0.25">
      <c r="B1417" s="131" t="str">
        <f>IF(Tabla1[[#This Row],[Código_Actividad]]="","",CONCATENATE(Tabla1[[#This Row],[POA]],".",Tabla1[[#This Row],[SRS]],".",Tabla1[[#This Row],[AREA]],".",Tabla1[[#This Row],[TIPO]]))</f>
        <v/>
      </c>
      <c r="C1417" s="131" t="str">
        <f>IF(Tabla1[[#This Row],[Código_Actividad]]="","",'[1]Formulario PPGR1'!#REF!)</f>
        <v/>
      </c>
      <c r="D1417" s="131" t="str">
        <f>IF(Tabla1[[#This Row],[Código_Actividad]]="","",'[1]Formulario PPGR1'!#REF!)</f>
        <v/>
      </c>
      <c r="E1417" s="131" t="str">
        <f>IF(Tabla1[[#This Row],[Código_Actividad]]="","",'[1]Formulario PPGR1'!#REF!)</f>
        <v/>
      </c>
      <c r="F1417" s="131" t="str">
        <f>IF(Tabla1[[#This Row],[Código_Actividad]]="","",'[1]Formulario PPGR1'!#REF!)</f>
        <v/>
      </c>
      <c r="G1417" s="132"/>
      <c r="H1417" s="133" t="str">
        <f>IFERROR(VLOOKUP(Tabla1[[#This Row],[Código_Actividad]],'[1]Formulario PPGR2'!$H$8:$I$1048576,2,FALSE),"")</f>
        <v/>
      </c>
      <c r="I1417" s="134" t="str">
        <f>IFERROR(VLOOKUP(Tabla1[[#This Row],[Código_Actividad]],[1]!Tabla2[[Código]:[Total de Acciones ]],15,FALSE),"")</f>
        <v/>
      </c>
      <c r="J1417" s="131"/>
      <c r="K1417" s="131" t="str">
        <f>IFERROR(VLOOKUP($J1417,[12]LSIns!$B$5:$C$45,2,FALSE),"")</f>
        <v/>
      </c>
      <c r="L1417" s="133"/>
      <c r="M1417" s="135" t="str">
        <f>IFERROR(VLOOKUP($L1417,[6]Insumos!$C$2:$F$517,2,FALSE),"")</f>
        <v/>
      </c>
      <c r="N1417" s="142"/>
      <c r="O1417" s="137" t="str">
        <f>IFERROR(VLOOKUP($L1417,[6]Insumos!$C$2:$F$517,3,FALSE),"")</f>
        <v/>
      </c>
      <c r="P1417" s="138" t="e">
        <f>+Tabla1[[#This Row],[Precio Unitario]]*Tabla1[[#This Row],[Cantidad de Insumos]]</f>
        <v>#VALUE!</v>
      </c>
      <c r="Q1417" s="137" t="str">
        <f>IFERROR(VLOOKUP($L1417,[6]Insumos!$C$2:$F$517,4,FALSE),"")</f>
        <v/>
      </c>
      <c r="R1417" s="135"/>
    </row>
    <row r="1418" spans="2:18" x14ac:dyDescent="0.25">
      <c r="B1418" s="131" t="str">
        <f>IF(Tabla1[[#This Row],[Código_Actividad]]="","",CONCATENATE(Tabla1[[#This Row],[POA]],".",Tabla1[[#This Row],[SRS]],".",Tabla1[[#This Row],[AREA]],".",Tabla1[[#This Row],[TIPO]]))</f>
        <v/>
      </c>
      <c r="C1418" s="131" t="str">
        <f>IF(Tabla1[[#This Row],[Código_Actividad]]="","",'[1]Formulario PPGR1'!#REF!)</f>
        <v/>
      </c>
      <c r="D1418" s="131" t="str">
        <f>IF(Tabla1[[#This Row],[Código_Actividad]]="","",'[1]Formulario PPGR1'!#REF!)</f>
        <v/>
      </c>
      <c r="E1418" s="131" t="str">
        <f>IF(Tabla1[[#This Row],[Código_Actividad]]="","",'[1]Formulario PPGR1'!#REF!)</f>
        <v/>
      </c>
      <c r="F1418" s="131" t="str">
        <f>IF(Tabla1[[#This Row],[Código_Actividad]]="","",'[1]Formulario PPGR1'!#REF!)</f>
        <v/>
      </c>
      <c r="G1418" s="132"/>
      <c r="H1418" s="133" t="str">
        <f>IFERROR(VLOOKUP(Tabla1[[#This Row],[Código_Actividad]],'[1]Formulario PPGR2'!$H$8:$I$1048576,2,FALSE),"")</f>
        <v/>
      </c>
      <c r="I1418" s="134" t="str">
        <f>IFERROR(VLOOKUP(Tabla1[[#This Row],[Código_Actividad]],[1]!Tabla2[[Código]:[Total de Acciones ]],15,FALSE),"")</f>
        <v/>
      </c>
      <c r="J1418" s="131"/>
      <c r="K1418" s="131" t="str">
        <f>IFERROR(VLOOKUP($J1418,[12]LSIns!$B$5:$C$45,2,FALSE),"")</f>
        <v/>
      </c>
      <c r="L1418" s="133"/>
      <c r="M1418" s="135" t="str">
        <f>IFERROR(VLOOKUP($L1418,[6]Insumos!$C$2:$F$517,2,FALSE),"")</f>
        <v/>
      </c>
      <c r="N1418" s="142"/>
      <c r="O1418" s="137" t="str">
        <f>IFERROR(VLOOKUP($L1418,[6]Insumos!$C$2:$F$517,3,FALSE),"")</f>
        <v/>
      </c>
      <c r="P1418" s="138" t="e">
        <f>+Tabla1[[#This Row],[Precio Unitario]]*Tabla1[[#This Row],[Cantidad de Insumos]]</f>
        <v>#VALUE!</v>
      </c>
      <c r="Q1418" s="137" t="str">
        <f>IFERROR(VLOOKUP($L1418,[6]Insumos!$C$2:$F$517,4,FALSE),"")</f>
        <v/>
      </c>
      <c r="R1418" s="135"/>
    </row>
    <row r="1419" spans="2:18" x14ac:dyDescent="0.25">
      <c r="B1419" s="131" t="str">
        <f>IF(Tabla1[[#This Row],[Código_Actividad]]="","",CONCATENATE(Tabla1[[#This Row],[POA]],".",Tabla1[[#This Row],[SRS]],".",Tabla1[[#This Row],[AREA]],".",Tabla1[[#This Row],[TIPO]]))</f>
        <v/>
      </c>
      <c r="C1419" s="131" t="str">
        <f>IF(Tabla1[[#This Row],[Código_Actividad]]="","",'[1]Formulario PPGR1'!#REF!)</f>
        <v/>
      </c>
      <c r="D1419" s="131" t="str">
        <f>IF(Tabla1[[#This Row],[Código_Actividad]]="","",'[1]Formulario PPGR1'!#REF!)</f>
        <v/>
      </c>
      <c r="E1419" s="131" t="str">
        <f>IF(Tabla1[[#This Row],[Código_Actividad]]="","",'[1]Formulario PPGR1'!#REF!)</f>
        <v/>
      </c>
      <c r="F1419" s="131" t="str">
        <f>IF(Tabla1[[#This Row],[Código_Actividad]]="","",'[1]Formulario PPGR1'!#REF!)</f>
        <v/>
      </c>
      <c r="G1419" s="132"/>
      <c r="H1419" s="133" t="str">
        <f>IFERROR(VLOOKUP(Tabla1[[#This Row],[Código_Actividad]],'[1]Formulario PPGR2'!$H$8:$I$1048576,2,FALSE),"")</f>
        <v/>
      </c>
      <c r="I1419" s="134" t="str">
        <f>IFERROR(VLOOKUP(Tabla1[[#This Row],[Código_Actividad]],[1]!Tabla2[[Código]:[Total de Acciones ]],15,FALSE),"")</f>
        <v/>
      </c>
      <c r="J1419" s="131"/>
      <c r="K1419" s="131" t="str">
        <f>IFERROR(VLOOKUP($J1419,[12]LSIns!$B$5:$C$45,2,FALSE),"")</f>
        <v/>
      </c>
      <c r="L1419" s="133"/>
      <c r="M1419" s="135" t="str">
        <f>IFERROR(VLOOKUP($L1419,[6]Insumos!$C$2:$F$517,2,FALSE),"")</f>
        <v/>
      </c>
      <c r="N1419" s="142"/>
      <c r="O1419" s="137" t="str">
        <f>IFERROR(VLOOKUP($L1419,[6]Insumos!$C$2:$F$517,3,FALSE),"")</f>
        <v/>
      </c>
      <c r="P1419" s="138" t="e">
        <f>+Tabla1[[#This Row],[Precio Unitario]]*Tabla1[[#This Row],[Cantidad de Insumos]]</f>
        <v>#VALUE!</v>
      </c>
      <c r="Q1419" s="137" t="str">
        <f>IFERROR(VLOOKUP($L1419,[6]Insumos!$C$2:$F$517,4,FALSE),"")</f>
        <v/>
      </c>
      <c r="R1419" s="135"/>
    </row>
    <row r="1420" spans="2:18" x14ac:dyDescent="0.25">
      <c r="B1420" s="131" t="str">
        <f>IF(Tabla1[[#This Row],[Código_Actividad]]="","",CONCATENATE(Tabla1[[#This Row],[POA]],".",Tabla1[[#This Row],[SRS]],".",Tabla1[[#This Row],[AREA]],".",Tabla1[[#This Row],[TIPO]]))</f>
        <v/>
      </c>
      <c r="C1420" s="131" t="str">
        <f>IF(Tabla1[[#This Row],[Código_Actividad]]="","",'[1]Formulario PPGR1'!#REF!)</f>
        <v/>
      </c>
      <c r="D1420" s="131" t="str">
        <f>IF(Tabla1[[#This Row],[Código_Actividad]]="","",'[1]Formulario PPGR1'!#REF!)</f>
        <v/>
      </c>
      <c r="E1420" s="131" t="str">
        <f>IF(Tabla1[[#This Row],[Código_Actividad]]="","",'[1]Formulario PPGR1'!#REF!)</f>
        <v/>
      </c>
      <c r="F1420" s="131" t="str">
        <f>IF(Tabla1[[#This Row],[Código_Actividad]]="","",'[1]Formulario PPGR1'!#REF!)</f>
        <v/>
      </c>
      <c r="G1420" s="132"/>
      <c r="H1420" s="133" t="str">
        <f>IFERROR(VLOOKUP(Tabla1[[#This Row],[Código_Actividad]],'[1]Formulario PPGR2'!$H$8:$I$1048576,2,FALSE),"")</f>
        <v/>
      </c>
      <c r="I1420" s="134" t="str">
        <f>IFERROR(VLOOKUP(Tabla1[[#This Row],[Código_Actividad]],[1]!Tabla2[[Código]:[Total de Acciones ]],15,FALSE),"")</f>
        <v/>
      </c>
      <c r="J1420" s="131"/>
      <c r="K1420" s="131" t="str">
        <f>IFERROR(VLOOKUP($J1420,[12]LSIns!$B$5:$C$45,2,FALSE),"")</f>
        <v/>
      </c>
      <c r="L1420" s="133"/>
      <c r="M1420" s="135" t="str">
        <f>IFERROR(VLOOKUP($L1420,[6]Insumos!$C$2:$F$517,2,FALSE),"")</f>
        <v/>
      </c>
      <c r="N1420" s="142"/>
      <c r="O1420" s="137" t="str">
        <f>IFERROR(VLOOKUP($L1420,[6]Insumos!$C$2:$F$517,3,FALSE),"")</f>
        <v/>
      </c>
      <c r="P1420" s="138" t="e">
        <f>+Tabla1[[#This Row],[Precio Unitario]]*Tabla1[[#This Row],[Cantidad de Insumos]]</f>
        <v>#VALUE!</v>
      </c>
      <c r="Q1420" s="137" t="str">
        <f>IFERROR(VLOOKUP($L1420,[6]Insumos!$C$2:$F$517,4,FALSE),"")</f>
        <v/>
      </c>
      <c r="R1420" s="135"/>
    </row>
    <row r="1421" spans="2:18" x14ac:dyDescent="0.25">
      <c r="B1421" s="131" t="str">
        <f>IF(Tabla1[[#This Row],[Código_Actividad]]="","",CONCATENATE(Tabla1[[#This Row],[POA]],".",Tabla1[[#This Row],[SRS]],".",Tabla1[[#This Row],[AREA]],".",Tabla1[[#This Row],[TIPO]]))</f>
        <v/>
      </c>
      <c r="C1421" s="131" t="str">
        <f>IF(Tabla1[[#This Row],[Código_Actividad]]="","",'[1]Formulario PPGR1'!#REF!)</f>
        <v/>
      </c>
      <c r="D1421" s="131" t="str">
        <f>IF(Tabla1[[#This Row],[Código_Actividad]]="","",'[1]Formulario PPGR1'!#REF!)</f>
        <v/>
      </c>
      <c r="E1421" s="131" t="str">
        <f>IF(Tabla1[[#This Row],[Código_Actividad]]="","",'[1]Formulario PPGR1'!#REF!)</f>
        <v/>
      </c>
      <c r="F1421" s="131" t="str">
        <f>IF(Tabla1[[#This Row],[Código_Actividad]]="","",'[1]Formulario PPGR1'!#REF!)</f>
        <v/>
      </c>
      <c r="G1421" s="132"/>
      <c r="H1421" s="133" t="str">
        <f>IFERROR(VLOOKUP(Tabla1[[#This Row],[Código_Actividad]],'[1]Formulario PPGR2'!$H$8:$I$1048576,2,FALSE),"")</f>
        <v/>
      </c>
      <c r="I1421" s="134" t="str">
        <f>IFERROR(VLOOKUP(Tabla1[[#This Row],[Código_Actividad]],[1]!Tabla2[[Código]:[Total de Acciones ]],15,FALSE),"")</f>
        <v/>
      </c>
      <c r="J1421" s="131"/>
      <c r="K1421" s="131" t="str">
        <f>IFERROR(VLOOKUP($J1421,[12]LSIns!$B$5:$C$45,2,FALSE),"")</f>
        <v/>
      </c>
      <c r="L1421" s="133"/>
      <c r="M1421" s="135" t="str">
        <f>IFERROR(VLOOKUP($L1421,[6]Insumos!$C$2:$F$517,2,FALSE),"")</f>
        <v/>
      </c>
      <c r="N1421" s="142"/>
      <c r="O1421" s="137" t="str">
        <f>IFERROR(VLOOKUP($L1421,[6]Insumos!$C$2:$F$517,3,FALSE),"")</f>
        <v/>
      </c>
      <c r="P1421" s="138" t="e">
        <f>+Tabla1[[#This Row],[Precio Unitario]]*Tabla1[[#This Row],[Cantidad de Insumos]]</f>
        <v>#VALUE!</v>
      </c>
      <c r="Q1421" s="137" t="str">
        <f>IFERROR(VLOOKUP($L1421,[6]Insumos!$C$2:$F$517,4,FALSE),"")</f>
        <v/>
      </c>
      <c r="R1421" s="135"/>
    </row>
    <row r="1422" spans="2:18" x14ac:dyDescent="0.25">
      <c r="B1422" s="131" t="str">
        <f>IF(Tabla1[[#This Row],[Código_Actividad]]="","",CONCATENATE(Tabla1[[#This Row],[POA]],".",Tabla1[[#This Row],[SRS]],".",Tabla1[[#This Row],[AREA]],".",Tabla1[[#This Row],[TIPO]]))</f>
        <v/>
      </c>
      <c r="C1422" s="131" t="str">
        <f>IF(Tabla1[[#This Row],[Código_Actividad]]="","",'[1]Formulario PPGR1'!#REF!)</f>
        <v/>
      </c>
      <c r="D1422" s="131" t="str">
        <f>IF(Tabla1[[#This Row],[Código_Actividad]]="","",'[1]Formulario PPGR1'!#REF!)</f>
        <v/>
      </c>
      <c r="E1422" s="131" t="str">
        <f>IF(Tabla1[[#This Row],[Código_Actividad]]="","",'[1]Formulario PPGR1'!#REF!)</f>
        <v/>
      </c>
      <c r="F1422" s="131" t="str">
        <f>IF(Tabla1[[#This Row],[Código_Actividad]]="","",'[1]Formulario PPGR1'!#REF!)</f>
        <v/>
      </c>
      <c r="G1422" s="132"/>
      <c r="H1422" s="133" t="str">
        <f>IFERROR(VLOOKUP(Tabla1[[#This Row],[Código_Actividad]],'[1]Formulario PPGR2'!$H$8:$I$1048576,2,FALSE),"")</f>
        <v/>
      </c>
      <c r="I1422" s="134" t="str">
        <f>IFERROR(VLOOKUP(Tabla1[[#This Row],[Código_Actividad]],[1]!Tabla2[[Código]:[Total de Acciones ]],15,FALSE),"")</f>
        <v/>
      </c>
      <c r="J1422" s="131"/>
      <c r="K1422" s="131" t="str">
        <f>IFERROR(VLOOKUP($J1422,[12]LSIns!$B$5:$C$45,2,FALSE),"")</f>
        <v/>
      </c>
      <c r="L1422" s="133"/>
      <c r="M1422" s="135" t="str">
        <f>IFERROR(VLOOKUP($L1422,[6]Insumos!$C$2:$F$517,2,FALSE),"")</f>
        <v/>
      </c>
      <c r="N1422" s="142"/>
      <c r="O1422" s="137" t="str">
        <f>IFERROR(VLOOKUP($L1422,[6]Insumos!$C$2:$F$517,3,FALSE),"")</f>
        <v/>
      </c>
      <c r="P1422" s="138" t="e">
        <f>+Tabla1[[#This Row],[Precio Unitario]]*Tabla1[[#This Row],[Cantidad de Insumos]]</f>
        <v>#VALUE!</v>
      </c>
      <c r="Q1422" s="137" t="str">
        <f>IFERROR(VLOOKUP($L1422,[6]Insumos!$C$2:$F$517,4,FALSE),"")</f>
        <v/>
      </c>
      <c r="R1422" s="135"/>
    </row>
    <row r="1423" spans="2:18" x14ac:dyDescent="0.25">
      <c r="B1423" s="131" t="str">
        <f>IF(Tabla1[[#This Row],[Código_Actividad]]="","",CONCATENATE(Tabla1[[#This Row],[POA]],".",Tabla1[[#This Row],[SRS]],".",Tabla1[[#This Row],[AREA]],".",Tabla1[[#This Row],[TIPO]]))</f>
        <v/>
      </c>
      <c r="C1423" s="131" t="str">
        <f>IF(Tabla1[[#This Row],[Código_Actividad]]="","",'[1]Formulario PPGR1'!#REF!)</f>
        <v/>
      </c>
      <c r="D1423" s="131" t="str">
        <f>IF(Tabla1[[#This Row],[Código_Actividad]]="","",'[1]Formulario PPGR1'!#REF!)</f>
        <v/>
      </c>
      <c r="E1423" s="131" t="str">
        <f>IF(Tabla1[[#This Row],[Código_Actividad]]="","",'[1]Formulario PPGR1'!#REF!)</f>
        <v/>
      </c>
      <c r="F1423" s="131" t="str">
        <f>IF(Tabla1[[#This Row],[Código_Actividad]]="","",'[1]Formulario PPGR1'!#REF!)</f>
        <v/>
      </c>
      <c r="G1423" s="132"/>
      <c r="H1423" s="133" t="str">
        <f>IFERROR(VLOOKUP(Tabla1[[#This Row],[Código_Actividad]],'[1]Formulario PPGR2'!$H$8:$I$1048576,2,FALSE),"")</f>
        <v/>
      </c>
      <c r="I1423" s="134" t="str">
        <f>IFERROR(VLOOKUP(Tabla1[[#This Row],[Código_Actividad]],[1]!Tabla2[[Código]:[Total de Acciones ]],15,FALSE),"")</f>
        <v/>
      </c>
      <c r="J1423" s="131"/>
      <c r="K1423" s="131" t="str">
        <f>IFERROR(VLOOKUP($J1423,[12]LSIns!$B$5:$C$45,2,FALSE),"")</f>
        <v/>
      </c>
      <c r="L1423" s="133"/>
      <c r="M1423" s="135" t="str">
        <f>IFERROR(VLOOKUP($L1423,[6]Insumos!$C$2:$F$517,2,FALSE),"")</f>
        <v/>
      </c>
      <c r="N1423" s="142"/>
      <c r="O1423" s="137" t="str">
        <f>IFERROR(VLOOKUP($L1423,[6]Insumos!$C$2:$F$517,3,FALSE),"")</f>
        <v/>
      </c>
      <c r="P1423" s="138" t="e">
        <f>+Tabla1[[#This Row],[Precio Unitario]]*Tabla1[[#This Row],[Cantidad de Insumos]]</f>
        <v>#VALUE!</v>
      </c>
      <c r="Q1423" s="137" t="str">
        <f>IFERROR(VLOOKUP($L1423,[6]Insumos!$C$2:$F$517,4,FALSE),"")</f>
        <v/>
      </c>
      <c r="R1423" s="135"/>
    </row>
    <row r="1424" spans="2:18" x14ac:dyDescent="0.25">
      <c r="B1424" s="131" t="str">
        <f>IF(Tabla1[[#This Row],[Código_Actividad]]="","",CONCATENATE(Tabla1[[#This Row],[POA]],".",Tabla1[[#This Row],[SRS]],".",Tabla1[[#This Row],[AREA]],".",Tabla1[[#This Row],[TIPO]]))</f>
        <v/>
      </c>
      <c r="C1424" s="131" t="str">
        <f>IF(Tabla1[[#This Row],[Código_Actividad]]="","",'[1]Formulario PPGR1'!#REF!)</f>
        <v/>
      </c>
      <c r="D1424" s="131" t="str">
        <f>IF(Tabla1[[#This Row],[Código_Actividad]]="","",'[1]Formulario PPGR1'!#REF!)</f>
        <v/>
      </c>
      <c r="E1424" s="131" t="str">
        <f>IF(Tabla1[[#This Row],[Código_Actividad]]="","",'[1]Formulario PPGR1'!#REF!)</f>
        <v/>
      </c>
      <c r="F1424" s="131" t="str">
        <f>IF(Tabla1[[#This Row],[Código_Actividad]]="","",'[1]Formulario PPGR1'!#REF!)</f>
        <v/>
      </c>
      <c r="G1424" s="132"/>
      <c r="H1424" s="133" t="str">
        <f>IFERROR(VLOOKUP(Tabla1[[#This Row],[Código_Actividad]],'[1]Formulario PPGR2'!$H$8:$I$1048576,2,FALSE),"")</f>
        <v/>
      </c>
      <c r="I1424" s="134" t="str">
        <f>IFERROR(VLOOKUP(Tabla1[[#This Row],[Código_Actividad]],[1]!Tabla2[[Código]:[Total de Acciones ]],15,FALSE),"")</f>
        <v/>
      </c>
      <c r="J1424" s="131"/>
      <c r="K1424" s="131" t="str">
        <f>IFERROR(VLOOKUP($J1424,[12]LSIns!$B$5:$C$45,2,FALSE),"")</f>
        <v/>
      </c>
      <c r="L1424" s="133"/>
      <c r="M1424" s="135" t="str">
        <f>IFERROR(VLOOKUP($L1424,[6]Insumos!$C$2:$F$517,2,FALSE),"")</f>
        <v/>
      </c>
      <c r="N1424" s="142"/>
      <c r="O1424" s="137" t="str">
        <f>IFERROR(VLOOKUP($L1424,[6]Insumos!$C$2:$F$517,3,FALSE),"")</f>
        <v/>
      </c>
      <c r="P1424" s="138" t="e">
        <f>+Tabla1[[#This Row],[Precio Unitario]]*Tabla1[[#This Row],[Cantidad de Insumos]]</f>
        <v>#VALUE!</v>
      </c>
      <c r="Q1424" s="137" t="str">
        <f>IFERROR(VLOOKUP($L1424,[6]Insumos!$C$2:$F$517,4,FALSE),"")</f>
        <v/>
      </c>
      <c r="R1424" s="135"/>
    </row>
    <row r="1425" spans="2:18" x14ac:dyDescent="0.25">
      <c r="B1425" s="131" t="str">
        <f>IF(Tabla1[[#This Row],[Código_Actividad]]="","",CONCATENATE(Tabla1[[#This Row],[POA]],".",Tabla1[[#This Row],[SRS]],".",Tabla1[[#This Row],[AREA]],".",Tabla1[[#This Row],[TIPO]]))</f>
        <v/>
      </c>
      <c r="C1425" s="131" t="str">
        <f>IF(Tabla1[[#This Row],[Código_Actividad]]="","",'[1]Formulario PPGR1'!#REF!)</f>
        <v/>
      </c>
      <c r="D1425" s="131" t="str">
        <f>IF(Tabla1[[#This Row],[Código_Actividad]]="","",'[1]Formulario PPGR1'!#REF!)</f>
        <v/>
      </c>
      <c r="E1425" s="131" t="str">
        <f>IF(Tabla1[[#This Row],[Código_Actividad]]="","",'[1]Formulario PPGR1'!#REF!)</f>
        <v/>
      </c>
      <c r="F1425" s="131" t="str">
        <f>IF(Tabla1[[#This Row],[Código_Actividad]]="","",'[1]Formulario PPGR1'!#REF!)</f>
        <v/>
      </c>
      <c r="G1425" s="132"/>
      <c r="H1425" s="133" t="str">
        <f>IFERROR(VLOOKUP(Tabla1[[#This Row],[Código_Actividad]],'[1]Formulario PPGR2'!$H$8:$I$1048576,2,FALSE),"")</f>
        <v/>
      </c>
      <c r="I1425" s="134" t="str">
        <f>IFERROR(VLOOKUP(Tabla1[[#This Row],[Código_Actividad]],[1]!Tabla2[[Código]:[Total de Acciones ]],15,FALSE),"")</f>
        <v/>
      </c>
      <c r="J1425" s="131"/>
      <c r="K1425" s="131" t="str">
        <f>IFERROR(VLOOKUP($J1425,[12]LSIns!$B$5:$C$45,2,FALSE),"")</f>
        <v/>
      </c>
      <c r="L1425" s="133"/>
      <c r="M1425" s="135" t="str">
        <f>IFERROR(VLOOKUP($L1425,[6]Insumos!$C$2:$F$517,2,FALSE),"")</f>
        <v/>
      </c>
      <c r="N1425" s="142"/>
      <c r="O1425" s="137" t="str">
        <f>IFERROR(VLOOKUP($L1425,[6]Insumos!$C$2:$F$517,3,FALSE),"")</f>
        <v/>
      </c>
      <c r="P1425" s="138" t="e">
        <f>+Tabla1[[#This Row],[Precio Unitario]]*Tabla1[[#This Row],[Cantidad de Insumos]]</f>
        <v>#VALUE!</v>
      </c>
      <c r="Q1425" s="137" t="str">
        <f>IFERROR(VLOOKUP($L1425,[6]Insumos!$C$2:$F$517,4,FALSE),"")</f>
        <v/>
      </c>
      <c r="R1425" s="135"/>
    </row>
    <row r="1426" spans="2:18" x14ac:dyDescent="0.25">
      <c r="B1426" s="131" t="str">
        <f>IF(Tabla1[[#This Row],[Código_Actividad]]="","",CONCATENATE(Tabla1[[#This Row],[POA]],".",Tabla1[[#This Row],[SRS]],".",Tabla1[[#This Row],[AREA]],".",Tabla1[[#This Row],[TIPO]]))</f>
        <v/>
      </c>
      <c r="C1426" s="131" t="str">
        <f>IF(Tabla1[[#This Row],[Código_Actividad]]="","",'[1]Formulario PPGR1'!#REF!)</f>
        <v/>
      </c>
      <c r="D1426" s="131" t="str">
        <f>IF(Tabla1[[#This Row],[Código_Actividad]]="","",'[1]Formulario PPGR1'!#REF!)</f>
        <v/>
      </c>
      <c r="E1426" s="131" t="str">
        <f>IF(Tabla1[[#This Row],[Código_Actividad]]="","",'[1]Formulario PPGR1'!#REF!)</f>
        <v/>
      </c>
      <c r="F1426" s="131" t="str">
        <f>IF(Tabla1[[#This Row],[Código_Actividad]]="","",'[1]Formulario PPGR1'!#REF!)</f>
        <v/>
      </c>
      <c r="G1426" s="132"/>
      <c r="H1426" s="133" t="str">
        <f>IFERROR(VLOOKUP(Tabla1[[#This Row],[Código_Actividad]],'[1]Formulario PPGR2'!$H$8:$I$1048576,2,FALSE),"")</f>
        <v/>
      </c>
      <c r="I1426" s="134" t="str">
        <f>IFERROR(VLOOKUP(Tabla1[[#This Row],[Código_Actividad]],[1]!Tabla2[[Código]:[Total de Acciones ]],15,FALSE),"")</f>
        <v/>
      </c>
      <c r="J1426" s="131"/>
      <c r="K1426" s="131" t="str">
        <f>IFERROR(VLOOKUP($J1426,[12]LSIns!$B$5:$C$45,2,FALSE),"")</f>
        <v/>
      </c>
      <c r="L1426" s="133"/>
      <c r="M1426" s="135" t="str">
        <f>IFERROR(VLOOKUP($L1426,[6]Insumos!$C$2:$F$517,2,FALSE),"")</f>
        <v/>
      </c>
      <c r="N1426" s="142"/>
      <c r="O1426" s="137" t="str">
        <f>IFERROR(VLOOKUP($L1426,[6]Insumos!$C$2:$F$517,3,FALSE),"")</f>
        <v/>
      </c>
      <c r="P1426" s="138" t="e">
        <f>+Tabla1[[#This Row],[Precio Unitario]]*Tabla1[[#This Row],[Cantidad de Insumos]]</f>
        <v>#VALUE!</v>
      </c>
      <c r="Q1426" s="137" t="str">
        <f>IFERROR(VLOOKUP($L1426,[6]Insumos!$C$2:$F$517,4,FALSE),"")</f>
        <v/>
      </c>
      <c r="R1426" s="135"/>
    </row>
    <row r="1427" spans="2:18" x14ac:dyDescent="0.25">
      <c r="B1427" s="131" t="str">
        <f>IF(Tabla1[[#This Row],[Código_Actividad]]="","",CONCATENATE(Tabla1[[#This Row],[POA]],".",Tabla1[[#This Row],[SRS]],".",Tabla1[[#This Row],[AREA]],".",Tabla1[[#This Row],[TIPO]]))</f>
        <v/>
      </c>
      <c r="C1427" s="131" t="str">
        <f>IF(Tabla1[[#This Row],[Código_Actividad]]="","",'[1]Formulario PPGR1'!#REF!)</f>
        <v/>
      </c>
      <c r="D1427" s="131" t="str">
        <f>IF(Tabla1[[#This Row],[Código_Actividad]]="","",'[1]Formulario PPGR1'!#REF!)</f>
        <v/>
      </c>
      <c r="E1427" s="131" t="str">
        <f>IF(Tabla1[[#This Row],[Código_Actividad]]="","",'[1]Formulario PPGR1'!#REF!)</f>
        <v/>
      </c>
      <c r="F1427" s="131" t="str">
        <f>IF(Tabla1[[#This Row],[Código_Actividad]]="","",'[1]Formulario PPGR1'!#REF!)</f>
        <v/>
      </c>
      <c r="G1427" s="132"/>
      <c r="H1427" s="133" t="str">
        <f>IFERROR(VLOOKUP(Tabla1[[#This Row],[Código_Actividad]],'[1]Formulario PPGR2'!$H$8:$I$1048576,2,FALSE),"")</f>
        <v/>
      </c>
      <c r="I1427" s="134" t="str">
        <f>IFERROR(VLOOKUP(Tabla1[[#This Row],[Código_Actividad]],[1]!Tabla2[[Código]:[Total de Acciones ]],15,FALSE),"")</f>
        <v/>
      </c>
      <c r="J1427" s="131"/>
      <c r="K1427" s="131" t="str">
        <f>IFERROR(VLOOKUP($J1427,[12]LSIns!$B$5:$C$45,2,FALSE),"")</f>
        <v/>
      </c>
      <c r="L1427" s="133"/>
      <c r="M1427" s="135" t="str">
        <f>IFERROR(VLOOKUP($L1427,[6]Insumos!$C$2:$F$517,2,FALSE),"")</f>
        <v/>
      </c>
      <c r="N1427" s="142"/>
      <c r="O1427" s="137" t="str">
        <f>IFERROR(VLOOKUP($L1427,[6]Insumos!$C$2:$F$517,3,FALSE),"")</f>
        <v/>
      </c>
      <c r="P1427" s="138" t="e">
        <f>+Tabla1[[#This Row],[Precio Unitario]]*Tabla1[[#This Row],[Cantidad de Insumos]]</f>
        <v>#VALUE!</v>
      </c>
      <c r="Q1427" s="137" t="str">
        <f>IFERROR(VLOOKUP($L1427,[6]Insumos!$C$2:$F$517,4,FALSE),"")</f>
        <v/>
      </c>
      <c r="R1427" s="135"/>
    </row>
    <row r="1428" spans="2:18" x14ac:dyDescent="0.25">
      <c r="B1428" s="131" t="str">
        <f>IF(Tabla1[[#This Row],[Código_Actividad]]="","",CONCATENATE(Tabla1[[#This Row],[POA]],".",Tabla1[[#This Row],[SRS]],".",Tabla1[[#This Row],[AREA]],".",Tabla1[[#This Row],[TIPO]]))</f>
        <v/>
      </c>
      <c r="C1428" s="131" t="str">
        <f>IF(Tabla1[[#This Row],[Código_Actividad]]="","",'[1]Formulario PPGR1'!#REF!)</f>
        <v/>
      </c>
      <c r="D1428" s="131" t="str">
        <f>IF(Tabla1[[#This Row],[Código_Actividad]]="","",'[1]Formulario PPGR1'!#REF!)</f>
        <v/>
      </c>
      <c r="E1428" s="131" t="str">
        <f>IF(Tabla1[[#This Row],[Código_Actividad]]="","",'[1]Formulario PPGR1'!#REF!)</f>
        <v/>
      </c>
      <c r="F1428" s="131" t="str">
        <f>IF(Tabla1[[#This Row],[Código_Actividad]]="","",'[1]Formulario PPGR1'!#REF!)</f>
        <v/>
      </c>
      <c r="G1428" s="132"/>
      <c r="H1428" s="133" t="str">
        <f>IFERROR(VLOOKUP(Tabla1[[#This Row],[Código_Actividad]],'[1]Formulario PPGR2'!$H$8:$I$1048576,2,FALSE),"")</f>
        <v/>
      </c>
      <c r="I1428" s="134" t="str">
        <f>IFERROR(VLOOKUP(Tabla1[[#This Row],[Código_Actividad]],[1]!Tabla2[[Código]:[Total de Acciones ]],15,FALSE),"")</f>
        <v/>
      </c>
      <c r="J1428" s="131"/>
      <c r="K1428" s="131" t="str">
        <f>IFERROR(VLOOKUP($J1428,[12]LSIns!$B$5:$C$45,2,FALSE),"")</f>
        <v/>
      </c>
      <c r="L1428" s="133"/>
      <c r="M1428" s="135" t="str">
        <f>IFERROR(VLOOKUP($L1428,[6]Insumos!$C$2:$F$517,2,FALSE),"")</f>
        <v/>
      </c>
      <c r="N1428" s="142"/>
      <c r="O1428" s="137" t="str">
        <f>IFERROR(VLOOKUP($L1428,[6]Insumos!$C$2:$F$517,3,FALSE),"")</f>
        <v/>
      </c>
      <c r="P1428" s="138" t="e">
        <f>+Tabla1[[#This Row],[Precio Unitario]]*Tabla1[[#This Row],[Cantidad de Insumos]]</f>
        <v>#VALUE!</v>
      </c>
      <c r="Q1428" s="137" t="str">
        <f>IFERROR(VLOOKUP($L1428,[6]Insumos!$C$2:$F$517,4,FALSE),"")</f>
        <v/>
      </c>
      <c r="R1428" s="135"/>
    </row>
    <row r="1429" spans="2:18" x14ac:dyDescent="0.25">
      <c r="B1429" s="131" t="str">
        <f>IF(Tabla1[[#This Row],[Código_Actividad]]="","",CONCATENATE(Tabla1[[#This Row],[POA]],".",Tabla1[[#This Row],[SRS]],".",Tabla1[[#This Row],[AREA]],".",Tabla1[[#This Row],[TIPO]]))</f>
        <v/>
      </c>
      <c r="C1429" s="131" t="str">
        <f>IF(Tabla1[[#This Row],[Código_Actividad]]="","",'[1]Formulario PPGR1'!#REF!)</f>
        <v/>
      </c>
      <c r="D1429" s="131" t="str">
        <f>IF(Tabla1[[#This Row],[Código_Actividad]]="","",'[1]Formulario PPGR1'!#REF!)</f>
        <v/>
      </c>
      <c r="E1429" s="131" t="str">
        <f>IF(Tabla1[[#This Row],[Código_Actividad]]="","",'[1]Formulario PPGR1'!#REF!)</f>
        <v/>
      </c>
      <c r="F1429" s="131" t="str">
        <f>IF(Tabla1[[#This Row],[Código_Actividad]]="","",'[1]Formulario PPGR1'!#REF!)</f>
        <v/>
      </c>
      <c r="G1429" s="132"/>
      <c r="H1429" s="133" t="str">
        <f>IFERROR(VLOOKUP(Tabla1[[#This Row],[Código_Actividad]],'[1]Formulario PPGR2'!$H$8:$I$1048576,2,FALSE),"")</f>
        <v/>
      </c>
      <c r="I1429" s="134" t="str">
        <f>IFERROR(VLOOKUP(Tabla1[[#This Row],[Código_Actividad]],[1]!Tabla2[[Código]:[Total de Acciones ]],15,FALSE),"")</f>
        <v/>
      </c>
      <c r="J1429" s="131"/>
      <c r="K1429" s="131" t="str">
        <f>IFERROR(VLOOKUP($J1429,[12]LSIns!$B$5:$C$45,2,FALSE),"")</f>
        <v/>
      </c>
      <c r="L1429" s="133"/>
      <c r="M1429" s="135" t="str">
        <f>IFERROR(VLOOKUP($L1429,[6]Insumos!$C$2:$F$517,2,FALSE),"")</f>
        <v/>
      </c>
      <c r="N1429" s="142"/>
      <c r="O1429" s="137" t="str">
        <f>IFERROR(VLOOKUP($L1429,[6]Insumos!$C$2:$F$517,3,FALSE),"")</f>
        <v/>
      </c>
      <c r="P1429" s="138" t="e">
        <f>+Tabla1[[#This Row],[Precio Unitario]]*Tabla1[[#This Row],[Cantidad de Insumos]]</f>
        <v>#VALUE!</v>
      </c>
      <c r="Q1429" s="137" t="str">
        <f>IFERROR(VLOOKUP($L1429,[6]Insumos!$C$2:$F$517,4,FALSE),"")</f>
        <v/>
      </c>
      <c r="R1429" s="135"/>
    </row>
    <row r="1430" spans="2:18" x14ac:dyDescent="0.25">
      <c r="B1430" s="131" t="str">
        <f>IF(Tabla1[[#This Row],[Código_Actividad]]="","",CONCATENATE(Tabla1[[#This Row],[POA]],".",Tabla1[[#This Row],[SRS]],".",Tabla1[[#This Row],[AREA]],".",Tabla1[[#This Row],[TIPO]]))</f>
        <v/>
      </c>
      <c r="C1430" s="131" t="str">
        <f>IF(Tabla1[[#This Row],[Código_Actividad]]="","",'[1]Formulario PPGR1'!#REF!)</f>
        <v/>
      </c>
      <c r="D1430" s="131" t="str">
        <f>IF(Tabla1[[#This Row],[Código_Actividad]]="","",'[1]Formulario PPGR1'!#REF!)</f>
        <v/>
      </c>
      <c r="E1430" s="131" t="str">
        <f>IF(Tabla1[[#This Row],[Código_Actividad]]="","",'[1]Formulario PPGR1'!#REF!)</f>
        <v/>
      </c>
      <c r="F1430" s="131" t="str">
        <f>IF(Tabla1[[#This Row],[Código_Actividad]]="","",'[1]Formulario PPGR1'!#REF!)</f>
        <v/>
      </c>
      <c r="G1430" s="132"/>
      <c r="H1430" s="133" t="str">
        <f>IFERROR(VLOOKUP(Tabla1[[#This Row],[Código_Actividad]],'[1]Formulario PPGR2'!$H$8:$I$1048576,2,FALSE),"")</f>
        <v/>
      </c>
      <c r="I1430" s="134" t="str">
        <f>IFERROR(VLOOKUP(Tabla1[[#This Row],[Código_Actividad]],[1]!Tabla2[[Código]:[Total de Acciones ]],15,FALSE),"")</f>
        <v/>
      </c>
      <c r="J1430" s="131"/>
      <c r="K1430" s="131" t="str">
        <f>IFERROR(VLOOKUP($J1430,[12]LSIns!$B$5:$C$45,2,FALSE),"")</f>
        <v/>
      </c>
      <c r="L1430" s="133"/>
      <c r="M1430" s="135" t="str">
        <f>IFERROR(VLOOKUP($L1430,[6]Insumos!$C$2:$F$517,2,FALSE),"")</f>
        <v/>
      </c>
      <c r="N1430" s="142"/>
      <c r="O1430" s="137" t="str">
        <f>IFERROR(VLOOKUP($L1430,[6]Insumos!$C$2:$F$517,3,FALSE),"")</f>
        <v/>
      </c>
      <c r="P1430" s="138" t="e">
        <f>+Tabla1[[#This Row],[Precio Unitario]]*Tabla1[[#This Row],[Cantidad de Insumos]]</f>
        <v>#VALUE!</v>
      </c>
      <c r="Q1430" s="137" t="str">
        <f>IFERROR(VLOOKUP($L1430,[6]Insumos!$C$2:$F$517,4,FALSE),"")</f>
        <v/>
      </c>
      <c r="R1430" s="135"/>
    </row>
    <row r="1431" spans="2:18" x14ac:dyDescent="0.25">
      <c r="B1431" s="131" t="str">
        <f>IF(Tabla1[[#This Row],[Código_Actividad]]="","",CONCATENATE(Tabla1[[#This Row],[POA]],".",Tabla1[[#This Row],[SRS]],".",Tabla1[[#This Row],[AREA]],".",Tabla1[[#This Row],[TIPO]]))</f>
        <v/>
      </c>
      <c r="C1431" s="131" t="str">
        <f>IF(Tabla1[[#This Row],[Código_Actividad]]="","",'[1]Formulario PPGR1'!#REF!)</f>
        <v/>
      </c>
      <c r="D1431" s="131" t="str">
        <f>IF(Tabla1[[#This Row],[Código_Actividad]]="","",'[1]Formulario PPGR1'!#REF!)</f>
        <v/>
      </c>
      <c r="E1431" s="131" t="str">
        <f>IF(Tabla1[[#This Row],[Código_Actividad]]="","",'[1]Formulario PPGR1'!#REF!)</f>
        <v/>
      </c>
      <c r="F1431" s="131" t="str">
        <f>IF(Tabla1[[#This Row],[Código_Actividad]]="","",'[1]Formulario PPGR1'!#REF!)</f>
        <v/>
      </c>
      <c r="G1431" s="132"/>
      <c r="H1431" s="133" t="str">
        <f>IFERROR(VLOOKUP(Tabla1[[#This Row],[Código_Actividad]],'[1]Formulario PPGR2'!$H$8:$I$1048576,2,FALSE),"")</f>
        <v/>
      </c>
      <c r="I1431" s="134" t="str">
        <f>IFERROR(VLOOKUP(Tabla1[[#This Row],[Código_Actividad]],[1]!Tabla2[[Código]:[Total de Acciones ]],15,FALSE),"")</f>
        <v/>
      </c>
      <c r="J1431" s="131"/>
      <c r="K1431" s="131" t="str">
        <f>IFERROR(VLOOKUP($J1431,[12]LSIns!$B$5:$C$45,2,FALSE),"")</f>
        <v/>
      </c>
      <c r="L1431" s="133"/>
      <c r="M1431" s="135" t="str">
        <f>IFERROR(VLOOKUP($L1431,[6]Insumos!$C$2:$F$517,2,FALSE),"")</f>
        <v/>
      </c>
      <c r="N1431" s="142"/>
      <c r="O1431" s="137" t="str">
        <f>IFERROR(VLOOKUP($L1431,[6]Insumos!$C$2:$F$517,3,FALSE),"")</f>
        <v/>
      </c>
      <c r="P1431" s="138" t="e">
        <f>+Tabla1[[#This Row],[Precio Unitario]]*Tabla1[[#This Row],[Cantidad de Insumos]]</f>
        <v>#VALUE!</v>
      </c>
      <c r="Q1431" s="137" t="str">
        <f>IFERROR(VLOOKUP($L1431,[6]Insumos!$C$2:$F$517,4,FALSE),"")</f>
        <v/>
      </c>
      <c r="R1431" s="135"/>
    </row>
    <row r="1432" spans="2:18" x14ac:dyDescent="0.25">
      <c r="B1432" s="131" t="str">
        <f>IF(Tabla1[[#This Row],[Código_Actividad]]="","",CONCATENATE(Tabla1[[#This Row],[POA]],".",Tabla1[[#This Row],[SRS]],".",Tabla1[[#This Row],[AREA]],".",Tabla1[[#This Row],[TIPO]]))</f>
        <v/>
      </c>
      <c r="C1432" s="131" t="str">
        <f>IF(Tabla1[[#This Row],[Código_Actividad]]="","",'[1]Formulario PPGR1'!#REF!)</f>
        <v/>
      </c>
      <c r="D1432" s="131" t="str">
        <f>IF(Tabla1[[#This Row],[Código_Actividad]]="","",'[1]Formulario PPGR1'!#REF!)</f>
        <v/>
      </c>
      <c r="E1432" s="131" t="str">
        <f>IF(Tabla1[[#This Row],[Código_Actividad]]="","",'[1]Formulario PPGR1'!#REF!)</f>
        <v/>
      </c>
      <c r="F1432" s="131" t="str">
        <f>IF(Tabla1[[#This Row],[Código_Actividad]]="","",'[1]Formulario PPGR1'!#REF!)</f>
        <v/>
      </c>
      <c r="G1432" s="132"/>
      <c r="H1432" s="133" t="str">
        <f>IFERROR(VLOOKUP(Tabla1[[#This Row],[Código_Actividad]],'[1]Formulario PPGR2'!$H$8:$I$1048576,2,FALSE),"")</f>
        <v/>
      </c>
      <c r="I1432" s="134" t="str">
        <f>IFERROR(VLOOKUP(Tabla1[[#This Row],[Código_Actividad]],[1]!Tabla2[[Código]:[Total de Acciones ]],15,FALSE),"")</f>
        <v/>
      </c>
      <c r="J1432" s="131"/>
      <c r="K1432" s="131" t="str">
        <f>IFERROR(VLOOKUP($J1432,[12]LSIns!$B$5:$C$45,2,FALSE),"")</f>
        <v/>
      </c>
      <c r="L1432" s="133"/>
      <c r="M1432" s="135" t="str">
        <f>IFERROR(VLOOKUP($L1432,[6]Insumos!$C$2:$F$517,2,FALSE),"")</f>
        <v/>
      </c>
      <c r="N1432" s="142"/>
      <c r="O1432" s="137" t="str">
        <f>IFERROR(VLOOKUP($L1432,[6]Insumos!$C$2:$F$517,3,FALSE),"")</f>
        <v/>
      </c>
      <c r="P1432" s="138" t="e">
        <f>+Tabla1[[#This Row],[Precio Unitario]]*Tabla1[[#This Row],[Cantidad de Insumos]]</f>
        <v>#VALUE!</v>
      </c>
      <c r="Q1432" s="137" t="str">
        <f>IFERROR(VLOOKUP($L1432,[6]Insumos!$C$2:$F$517,4,FALSE),"")</f>
        <v/>
      </c>
      <c r="R1432" s="135"/>
    </row>
    <row r="1433" spans="2:18" x14ac:dyDescent="0.25">
      <c r="B1433" s="131" t="str">
        <f>IF(Tabla1[[#This Row],[Código_Actividad]]="","",CONCATENATE(Tabla1[[#This Row],[POA]],".",Tabla1[[#This Row],[SRS]],".",Tabla1[[#This Row],[AREA]],".",Tabla1[[#This Row],[TIPO]]))</f>
        <v/>
      </c>
      <c r="C1433" s="131" t="str">
        <f>IF(Tabla1[[#This Row],[Código_Actividad]]="","",'[1]Formulario PPGR1'!#REF!)</f>
        <v/>
      </c>
      <c r="D1433" s="131" t="str">
        <f>IF(Tabla1[[#This Row],[Código_Actividad]]="","",'[1]Formulario PPGR1'!#REF!)</f>
        <v/>
      </c>
      <c r="E1433" s="131" t="str">
        <f>IF(Tabla1[[#This Row],[Código_Actividad]]="","",'[1]Formulario PPGR1'!#REF!)</f>
        <v/>
      </c>
      <c r="F1433" s="131" t="str">
        <f>IF(Tabla1[[#This Row],[Código_Actividad]]="","",'[1]Formulario PPGR1'!#REF!)</f>
        <v/>
      </c>
      <c r="G1433" s="132"/>
      <c r="H1433" s="133" t="str">
        <f>IFERROR(VLOOKUP(Tabla1[[#This Row],[Código_Actividad]],'[1]Formulario PPGR2'!$H$8:$I$1048576,2,FALSE),"")</f>
        <v/>
      </c>
      <c r="I1433" s="134" t="str">
        <f>IFERROR(VLOOKUP(Tabla1[[#This Row],[Código_Actividad]],[1]!Tabla2[[Código]:[Total de Acciones ]],15,FALSE),"")</f>
        <v/>
      </c>
      <c r="J1433" s="131"/>
      <c r="K1433" s="131" t="str">
        <f>IFERROR(VLOOKUP($J1433,[12]LSIns!$B$5:$C$45,2,FALSE),"")</f>
        <v/>
      </c>
      <c r="L1433" s="133"/>
      <c r="M1433" s="135" t="str">
        <f>IFERROR(VLOOKUP($L1433,[6]Insumos!$C$2:$F$517,2,FALSE),"")</f>
        <v/>
      </c>
      <c r="N1433" s="142"/>
      <c r="O1433" s="137" t="str">
        <f>IFERROR(VLOOKUP($L1433,[6]Insumos!$C$2:$F$517,3,FALSE),"")</f>
        <v/>
      </c>
      <c r="P1433" s="138" t="e">
        <f>+Tabla1[[#This Row],[Precio Unitario]]*Tabla1[[#This Row],[Cantidad de Insumos]]</f>
        <v>#VALUE!</v>
      </c>
      <c r="Q1433" s="137" t="str">
        <f>IFERROR(VLOOKUP($L1433,[6]Insumos!$C$2:$F$517,4,FALSE),"")</f>
        <v/>
      </c>
      <c r="R1433" s="135"/>
    </row>
    <row r="1434" spans="2:18" x14ac:dyDescent="0.25">
      <c r="B1434" s="131" t="str">
        <f>IF(Tabla1[[#This Row],[Código_Actividad]]="","",CONCATENATE(Tabla1[[#This Row],[POA]],".",Tabla1[[#This Row],[SRS]],".",Tabla1[[#This Row],[AREA]],".",Tabla1[[#This Row],[TIPO]]))</f>
        <v/>
      </c>
      <c r="C1434" s="131" t="str">
        <f>IF(Tabla1[[#This Row],[Código_Actividad]]="","",'[1]Formulario PPGR1'!#REF!)</f>
        <v/>
      </c>
      <c r="D1434" s="131" t="str">
        <f>IF(Tabla1[[#This Row],[Código_Actividad]]="","",'[1]Formulario PPGR1'!#REF!)</f>
        <v/>
      </c>
      <c r="E1434" s="131" t="str">
        <f>IF(Tabla1[[#This Row],[Código_Actividad]]="","",'[1]Formulario PPGR1'!#REF!)</f>
        <v/>
      </c>
      <c r="F1434" s="131" t="str">
        <f>IF(Tabla1[[#This Row],[Código_Actividad]]="","",'[1]Formulario PPGR1'!#REF!)</f>
        <v/>
      </c>
      <c r="G1434" s="132"/>
      <c r="H1434" s="133" t="str">
        <f>IFERROR(VLOOKUP(Tabla1[[#This Row],[Código_Actividad]],'[1]Formulario PPGR2'!$H$8:$I$1048576,2,FALSE),"")</f>
        <v/>
      </c>
      <c r="I1434" s="134" t="str">
        <f>IFERROR(VLOOKUP(Tabla1[[#This Row],[Código_Actividad]],[1]!Tabla2[[Código]:[Total de Acciones ]],15,FALSE),"")</f>
        <v/>
      </c>
      <c r="J1434" s="131"/>
      <c r="K1434" s="131" t="str">
        <f>IFERROR(VLOOKUP($J1434,[12]LSIns!$B$5:$C$45,2,FALSE),"")</f>
        <v/>
      </c>
      <c r="L1434" s="133"/>
      <c r="M1434" s="135" t="str">
        <f>IFERROR(VLOOKUP($L1434,[6]Insumos!$C$2:$F$517,2,FALSE),"")</f>
        <v/>
      </c>
      <c r="N1434" s="142"/>
      <c r="O1434" s="137" t="str">
        <f>IFERROR(VLOOKUP($L1434,[6]Insumos!$C$2:$F$517,3,FALSE),"")</f>
        <v/>
      </c>
      <c r="P1434" s="138" t="e">
        <f>+Tabla1[[#This Row],[Precio Unitario]]*Tabla1[[#This Row],[Cantidad de Insumos]]</f>
        <v>#VALUE!</v>
      </c>
      <c r="Q1434" s="137" t="str">
        <f>IFERROR(VLOOKUP($L1434,[6]Insumos!$C$2:$F$517,4,FALSE),"")</f>
        <v/>
      </c>
      <c r="R1434" s="135"/>
    </row>
    <row r="1435" spans="2:18" x14ac:dyDescent="0.25">
      <c r="B1435" s="131" t="str">
        <f>IF(Tabla1[[#This Row],[Código_Actividad]]="","",CONCATENATE(Tabla1[[#This Row],[POA]],".",Tabla1[[#This Row],[SRS]],".",Tabla1[[#This Row],[AREA]],".",Tabla1[[#This Row],[TIPO]]))</f>
        <v/>
      </c>
      <c r="C1435" s="131" t="str">
        <f>IF(Tabla1[[#This Row],[Código_Actividad]]="","",'[1]Formulario PPGR1'!#REF!)</f>
        <v/>
      </c>
      <c r="D1435" s="131" t="str">
        <f>IF(Tabla1[[#This Row],[Código_Actividad]]="","",'[1]Formulario PPGR1'!#REF!)</f>
        <v/>
      </c>
      <c r="E1435" s="131" t="str">
        <f>IF(Tabla1[[#This Row],[Código_Actividad]]="","",'[1]Formulario PPGR1'!#REF!)</f>
        <v/>
      </c>
      <c r="F1435" s="131" t="str">
        <f>IF(Tabla1[[#This Row],[Código_Actividad]]="","",'[1]Formulario PPGR1'!#REF!)</f>
        <v/>
      </c>
      <c r="G1435" s="132"/>
      <c r="H1435" s="133" t="str">
        <f>IFERROR(VLOOKUP(Tabla1[[#This Row],[Código_Actividad]],'[1]Formulario PPGR2'!$H$8:$I$1048576,2,FALSE),"")</f>
        <v/>
      </c>
      <c r="I1435" s="134" t="str">
        <f>IFERROR(VLOOKUP(Tabla1[[#This Row],[Código_Actividad]],[1]!Tabla2[[Código]:[Total de Acciones ]],15,FALSE),"")</f>
        <v/>
      </c>
      <c r="J1435" s="131"/>
      <c r="K1435" s="131" t="str">
        <f>IFERROR(VLOOKUP($J1435,[12]LSIns!$B$5:$C$45,2,FALSE),"")</f>
        <v/>
      </c>
      <c r="L1435" s="133"/>
      <c r="M1435" s="135" t="str">
        <f>IFERROR(VLOOKUP($L1435,[6]Insumos!$C$2:$F$517,2,FALSE),"")</f>
        <v/>
      </c>
      <c r="N1435" s="142"/>
      <c r="O1435" s="137" t="str">
        <f>IFERROR(VLOOKUP($L1435,[6]Insumos!$C$2:$F$517,3,FALSE),"")</f>
        <v/>
      </c>
      <c r="P1435" s="138" t="e">
        <f>+Tabla1[[#This Row],[Precio Unitario]]*Tabla1[[#This Row],[Cantidad de Insumos]]</f>
        <v>#VALUE!</v>
      </c>
      <c r="Q1435" s="137" t="str">
        <f>IFERROR(VLOOKUP($L1435,[6]Insumos!$C$2:$F$517,4,FALSE),"")</f>
        <v/>
      </c>
      <c r="R1435" s="135"/>
    </row>
    <row r="1436" spans="2:18" x14ac:dyDescent="0.25">
      <c r="B1436" s="131" t="str">
        <f>IF(Tabla1[[#This Row],[Código_Actividad]]="","",CONCATENATE(Tabla1[[#This Row],[POA]],".",Tabla1[[#This Row],[SRS]],".",Tabla1[[#This Row],[AREA]],".",Tabla1[[#This Row],[TIPO]]))</f>
        <v/>
      </c>
      <c r="C1436" s="131" t="str">
        <f>IF(Tabla1[[#This Row],[Código_Actividad]]="","",'[1]Formulario PPGR1'!#REF!)</f>
        <v/>
      </c>
      <c r="D1436" s="131" t="str">
        <f>IF(Tabla1[[#This Row],[Código_Actividad]]="","",'[1]Formulario PPGR1'!#REF!)</f>
        <v/>
      </c>
      <c r="E1436" s="131" t="str">
        <f>IF(Tabla1[[#This Row],[Código_Actividad]]="","",'[1]Formulario PPGR1'!#REF!)</f>
        <v/>
      </c>
      <c r="F1436" s="131" t="str">
        <f>IF(Tabla1[[#This Row],[Código_Actividad]]="","",'[1]Formulario PPGR1'!#REF!)</f>
        <v/>
      </c>
      <c r="G1436" s="132"/>
      <c r="H1436" s="133" t="str">
        <f>IFERROR(VLOOKUP(Tabla1[[#This Row],[Código_Actividad]],'[1]Formulario PPGR2'!$H$8:$I$1048576,2,FALSE),"")</f>
        <v/>
      </c>
      <c r="I1436" s="134" t="str">
        <f>IFERROR(VLOOKUP(Tabla1[[#This Row],[Código_Actividad]],[1]!Tabla2[[Código]:[Total de Acciones ]],15,FALSE),"")</f>
        <v/>
      </c>
      <c r="J1436" s="131"/>
      <c r="K1436" s="131" t="str">
        <f>IFERROR(VLOOKUP($J1436,[12]LSIns!$B$5:$C$45,2,FALSE),"")</f>
        <v/>
      </c>
      <c r="L1436" s="133"/>
      <c r="M1436" s="135" t="str">
        <f>IFERROR(VLOOKUP($L1436,[6]Insumos!$C$2:$F$517,2,FALSE),"")</f>
        <v/>
      </c>
      <c r="N1436" s="142"/>
      <c r="O1436" s="137" t="str">
        <f>IFERROR(VLOOKUP($L1436,[6]Insumos!$C$2:$F$517,3,FALSE),"")</f>
        <v/>
      </c>
      <c r="P1436" s="138" t="e">
        <f>+Tabla1[[#This Row],[Precio Unitario]]*Tabla1[[#This Row],[Cantidad de Insumos]]</f>
        <v>#VALUE!</v>
      </c>
      <c r="Q1436" s="137" t="str">
        <f>IFERROR(VLOOKUP($L1436,[6]Insumos!$C$2:$F$517,4,FALSE),"")</f>
        <v/>
      </c>
      <c r="R1436" s="135"/>
    </row>
    <row r="1437" spans="2:18" x14ac:dyDescent="0.25">
      <c r="B1437" s="131" t="str">
        <f>IF(Tabla1[[#This Row],[Código_Actividad]]="","",CONCATENATE(Tabla1[[#This Row],[POA]],".",Tabla1[[#This Row],[SRS]],".",Tabla1[[#This Row],[AREA]],".",Tabla1[[#This Row],[TIPO]]))</f>
        <v/>
      </c>
      <c r="C1437" s="131" t="str">
        <f>IF(Tabla1[[#This Row],[Código_Actividad]]="","",'[1]Formulario PPGR1'!#REF!)</f>
        <v/>
      </c>
      <c r="D1437" s="131" t="str">
        <f>IF(Tabla1[[#This Row],[Código_Actividad]]="","",'[1]Formulario PPGR1'!#REF!)</f>
        <v/>
      </c>
      <c r="E1437" s="131" t="str">
        <f>IF(Tabla1[[#This Row],[Código_Actividad]]="","",'[1]Formulario PPGR1'!#REF!)</f>
        <v/>
      </c>
      <c r="F1437" s="131" t="str">
        <f>IF(Tabla1[[#This Row],[Código_Actividad]]="","",'[1]Formulario PPGR1'!#REF!)</f>
        <v/>
      </c>
      <c r="G1437" s="132"/>
      <c r="H1437" s="133" t="str">
        <f>IFERROR(VLOOKUP(Tabla1[[#This Row],[Código_Actividad]],'[1]Formulario PPGR2'!$H$8:$I$1048576,2,FALSE),"")</f>
        <v/>
      </c>
      <c r="I1437" s="134" t="str">
        <f>IFERROR(VLOOKUP(Tabla1[[#This Row],[Código_Actividad]],[1]!Tabla2[[Código]:[Total de Acciones ]],15,FALSE),"")</f>
        <v/>
      </c>
      <c r="J1437" s="131"/>
      <c r="K1437" s="131" t="str">
        <f>IFERROR(VLOOKUP($J1437,[12]LSIns!$B$5:$C$45,2,FALSE),"")</f>
        <v/>
      </c>
      <c r="L1437" s="133"/>
      <c r="M1437" s="135" t="str">
        <f>IFERROR(VLOOKUP($L1437,[6]Insumos!$C$2:$F$517,2,FALSE),"")</f>
        <v/>
      </c>
      <c r="N1437" s="142"/>
      <c r="O1437" s="137" t="str">
        <f>IFERROR(VLOOKUP($L1437,[6]Insumos!$C$2:$F$517,3,FALSE),"")</f>
        <v/>
      </c>
      <c r="P1437" s="138" t="e">
        <f>+Tabla1[[#This Row],[Precio Unitario]]*Tabla1[[#This Row],[Cantidad de Insumos]]</f>
        <v>#VALUE!</v>
      </c>
      <c r="Q1437" s="137" t="str">
        <f>IFERROR(VLOOKUP($L1437,[6]Insumos!$C$2:$F$517,4,FALSE),"")</f>
        <v/>
      </c>
      <c r="R1437" s="135"/>
    </row>
    <row r="1438" spans="2:18" x14ac:dyDescent="0.25">
      <c r="B1438" s="131" t="str">
        <f>IF(Tabla1[[#This Row],[Código_Actividad]]="","",CONCATENATE(Tabla1[[#This Row],[POA]],".",Tabla1[[#This Row],[SRS]],".",Tabla1[[#This Row],[AREA]],".",Tabla1[[#This Row],[TIPO]]))</f>
        <v/>
      </c>
      <c r="C1438" s="131" t="str">
        <f>IF(Tabla1[[#This Row],[Código_Actividad]]="","",'[1]Formulario PPGR1'!#REF!)</f>
        <v/>
      </c>
      <c r="D1438" s="131" t="str">
        <f>IF(Tabla1[[#This Row],[Código_Actividad]]="","",'[1]Formulario PPGR1'!#REF!)</f>
        <v/>
      </c>
      <c r="E1438" s="131" t="str">
        <f>IF(Tabla1[[#This Row],[Código_Actividad]]="","",'[1]Formulario PPGR1'!#REF!)</f>
        <v/>
      </c>
      <c r="F1438" s="131" t="str">
        <f>IF(Tabla1[[#This Row],[Código_Actividad]]="","",'[1]Formulario PPGR1'!#REF!)</f>
        <v/>
      </c>
      <c r="G1438" s="132"/>
      <c r="H1438" s="133" t="str">
        <f>IFERROR(VLOOKUP(Tabla1[[#This Row],[Código_Actividad]],'[1]Formulario PPGR2'!$H$8:$I$1048576,2,FALSE),"")</f>
        <v/>
      </c>
      <c r="I1438" s="134" t="str">
        <f>IFERROR(VLOOKUP(Tabla1[[#This Row],[Código_Actividad]],[1]!Tabla2[[Código]:[Total de Acciones ]],15,FALSE),"")</f>
        <v/>
      </c>
      <c r="J1438" s="131"/>
      <c r="K1438" s="131" t="str">
        <f>IFERROR(VLOOKUP($J1438,[12]LSIns!$B$5:$C$45,2,FALSE),"")</f>
        <v/>
      </c>
      <c r="L1438" s="133"/>
      <c r="M1438" s="135" t="str">
        <f>IFERROR(VLOOKUP($L1438,[6]Insumos!$C$2:$F$517,2,FALSE),"")</f>
        <v/>
      </c>
      <c r="N1438" s="142"/>
      <c r="O1438" s="137" t="str">
        <f>IFERROR(VLOOKUP($L1438,[6]Insumos!$C$2:$F$517,3,FALSE),"")</f>
        <v/>
      </c>
      <c r="P1438" s="138" t="e">
        <f>+Tabla1[[#This Row],[Precio Unitario]]*Tabla1[[#This Row],[Cantidad de Insumos]]</f>
        <v>#VALUE!</v>
      </c>
      <c r="Q1438" s="137" t="str">
        <f>IFERROR(VLOOKUP($L1438,[6]Insumos!$C$2:$F$517,4,FALSE),"")</f>
        <v/>
      </c>
      <c r="R1438" s="135"/>
    </row>
    <row r="1439" spans="2:18" x14ac:dyDescent="0.25">
      <c r="B1439" s="131" t="str">
        <f>IF(Tabla1[[#This Row],[Código_Actividad]]="","",CONCATENATE(Tabla1[[#This Row],[POA]],".",Tabla1[[#This Row],[SRS]],".",Tabla1[[#This Row],[AREA]],".",Tabla1[[#This Row],[TIPO]]))</f>
        <v/>
      </c>
      <c r="C1439" s="131" t="str">
        <f>IF(Tabla1[[#This Row],[Código_Actividad]]="","",'[1]Formulario PPGR1'!#REF!)</f>
        <v/>
      </c>
      <c r="D1439" s="131" t="str">
        <f>IF(Tabla1[[#This Row],[Código_Actividad]]="","",'[1]Formulario PPGR1'!#REF!)</f>
        <v/>
      </c>
      <c r="E1439" s="131" t="str">
        <f>IF(Tabla1[[#This Row],[Código_Actividad]]="","",'[1]Formulario PPGR1'!#REF!)</f>
        <v/>
      </c>
      <c r="F1439" s="131" t="str">
        <f>IF(Tabla1[[#This Row],[Código_Actividad]]="","",'[1]Formulario PPGR1'!#REF!)</f>
        <v/>
      </c>
      <c r="G1439" s="132"/>
      <c r="H1439" s="133" t="str">
        <f>IFERROR(VLOOKUP(Tabla1[[#This Row],[Código_Actividad]],'[1]Formulario PPGR2'!$H$8:$I$1048576,2,FALSE),"")</f>
        <v/>
      </c>
      <c r="I1439" s="134" t="str">
        <f>IFERROR(VLOOKUP(Tabla1[[#This Row],[Código_Actividad]],[1]!Tabla2[[Código]:[Total de Acciones ]],15,FALSE),"")</f>
        <v/>
      </c>
      <c r="J1439" s="131"/>
      <c r="K1439" s="131" t="str">
        <f>IFERROR(VLOOKUP($J1439,[12]LSIns!$B$5:$C$45,2,FALSE),"")</f>
        <v/>
      </c>
      <c r="L1439" s="133"/>
      <c r="M1439" s="135" t="str">
        <f>IFERROR(VLOOKUP($L1439,[6]Insumos!$C$2:$F$517,2,FALSE),"")</f>
        <v/>
      </c>
      <c r="N1439" s="142"/>
      <c r="O1439" s="137" t="str">
        <f>IFERROR(VLOOKUP($L1439,[6]Insumos!$C$2:$F$517,3,FALSE),"")</f>
        <v/>
      </c>
      <c r="P1439" s="138" t="e">
        <f>+Tabla1[[#This Row],[Precio Unitario]]*Tabla1[[#This Row],[Cantidad de Insumos]]</f>
        <v>#VALUE!</v>
      </c>
      <c r="Q1439" s="137" t="str">
        <f>IFERROR(VLOOKUP($L1439,[6]Insumos!$C$2:$F$517,4,FALSE),"")</f>
        <v/>
      </c>
      <c r="R1439" s="135"/>
    </row>
    <row r="1440" spans="2:18" x14ac:dyDescent="0.25">
      <c r="B1440" s="131" t="str">
        <f>IF(Tabla1[[#This Row],[Código_Actividad]]="","",CONCATENATE(Tabla1[[#This Row],[POA]],".",Tabla1[[#This Row],[SRS]],".",Tabla1[[#This Row],[AREA]],".",Tabla1[[#This Row],[TIPO]]))</f>
        <v/>
      </c>
      <c r="C1440" s="131" t="str">
        <f>IF(Tabla1[[#This Row],[Código_Actividad]]="","",'[1]Formulario PPGR1'!#REF!)</f>
        <v/>
      </c>
      <c r="D1440" s="131" t="str">
        <f>IF(Tabla1[[#This Row],[Código_Actividad]]="","",'[1]Formulario PPGR1'!#REF!)</f>
        <v/>
      </c>
      <c r="E1440" s="131" t="str">
        <f>IF(Tabla1[[#This Row],[Código_Actividad]]="","",'[1]Formulario PPGR1'!#REF!)</f>
        <v/>
      </c>
      <c r="F1440" s="131" t="str">
        <f>IF(Tabla1[[#This Row],[Código_Actividad]]="","",'[1]Formulario PPGR1'!#REF!)</f>
        <v/>
      </c>
      <c r="G1440" s="132"/>
      <c r="H1440" s="133" t="str">
        <f>IFERROR(VLOOKUP(Tabla1[[#This Row],[Código_Actividad]],'[1]Formulario PPGR2'!$H$8:$I$1048576,2,FALSE),"")</f>
        <v/>
      </c>
      <c r="I1440" s="134" t="str">
        <f>IFERROR(VLOOKUP(Tabla1[[#This Row],[Código_Actividad]],[1]!Tabla2[[Código]:[Total de Acciones ]],15,FALSE),"")</f>
        <v/>
      </c>
      <c r="J1440" s="131"/>
      <c r="K1440" s="131" t="str">
        <f>IFERROR(VLOOKUP($J1440,[12]LSIns!$B$5:$C$45,2,FALSE),"")</f>
        <v/>
      </c>
      <c r="L1440" s="133"/>
      <c r="M1440" s="135" t="str">
        <f>IFERROR(VLOOKUP($L1440,[6]Insumos!$C$2:$F$517,2,FALSE),"")</f>
        <v/>
      </c>
      <c r="N1440" s="142"/>
      <c r="O1440" s="137" t="str">
        <f>IFERROR(VLOOKUP($L1440,[6]Insumos!$C$2:$F$517,3,FALSE),"")</f>
        <v/>
      </c>
      <c r="P1440" s="138" t="e">
        <f>+Tabla1[[#This Row],[Precio Unitario]]*Tabla1[[#This Row],[Cantidad de Insumos]]</f>
        <v>#VALUE!</v>
      </c>
      <c r="Q1440" s="137" t="str">
        <f>IFERROR(VLOOKUP($L1440,[6]Insumos!$C$2:$F$517,4,FALSE),"")</f>
        <v/>
      </c>
      <c r="R1440" s="135"/>
    </row>
    <row r="1441" spans="2:18" x14ac:dyDescent="0.25">
      <c r="B1441" s="131" t="str">
        <f>IF(Tabla1[[#This Row],[Código_Actividad]]="","",CONCATENATE(Tabla1[[#This Row],[POA]],".",Tabla1[[#This Row],[SRS]],".",Tabla1[[#This Row],[AREA]],".",Tabla1[[#This Row],[TIPO]]))</f>
        <v/>
      </c>
      <c r="C1441" s="131" t="str">
        <f>IF(Tabla1[[#This Row],[Código_Actividad]]="","",'[1]Formulario PPGR1'!#REF!)</f>
        <v/>
      </c>
      <c r="D1441" s="131" t="str">
        <f>IF(Tabla1[[#This Row],[Código_Actividad]]="","",'[1]Formulario PPGR1'!#REF!)</f>
        <v/>
      </c>
      <c r="E1441" s="131" t="str">
        <f>IF(Tabla1[[#This Row],[Código_Actividad]]="","",'[1]Formulario PPGR1'!#REF!)</f>
        <v/>
      </c>
      <c r="F1441" s="131" t="str">
        <f>IF(Tabla1[[#This Row],[Código_Actividad]]="","",'[1]Formulario PPGR1'!#REF!)</f>
        <v/>
      </c>
      <c r="G1441" s="132"/>
      <c r="H1441" s="133" t="str">
        <f>IFERROR(VLOOKUP(Tabla1[[#This Row],[Código_Actividad]],'[1]Formulario PPGR2'!$H$8:$I$1048576,2,FALSE),"")</f>
        <v/>
      </c>
      <c r="I1441" s="134" t="str">
        <f>IFERROR(VLOOKUP(Tabla1[[#This Row],[Código_Actividad]],[1]!Tabla2[[Código]:[Total de Acciones ]],15,FALSE),"")</f>
        <v/>
      </c>
      <c r="J1441" s="131"/>
      <c r="K1441" s="131" t="str">
        <f>IFERROR(VLOOKUP($J1441,[12]LSIns!$B$5:$C$45,2,FALSE),"")</f>
        <v/>
      </c>
      <c r="L1441" s="133"/>
      <c r="M1441" s="135" t="str">
        <f>IFERROR(VLOOKUP($L1441,[6]Insumos!$C$2:$F$517,2,FALSE),"")</f>
        <v/>
      </c>
      <c r="N1441" s="142"/>
      <c r="O1441" s="137" t="str">
        <f>IFERROR(VLOOKUP($L1441,[6]Insumos!$C$2:$F$517,3,FALSE),"")</f>
        <v/>
      </c>
      <c r="P1441" s="138" t="e">
        <f>+Tabla1[[#This Row],[Precio Unitario]]*Tabla1[[#This Row],[Cantidad de Insumos]]</f>
        <v>#VALUE!</v>
      </c>
      <c r="Q1441" s="137" t="str">
        <f>IFERROR(VLOOKUP($L1441,[6]Insumos!$C$2:$F$517,4,FALSE),"")</f>
        <v/>
      </c>
      <c r="R1441" s="135"/>
    </row>
    <row r="1442" spans="2:18" x14ac:dyDescent="0.25">
      <c r="B1442" s="131" t="str">
        <f>IF(Tabla1[[#This Row],[Código_Actividad]]="","",CONCATENATE(Tabla1[[#This Row],[POA]],".",Tabla1[[#This Row],[SRS]],".",Tabla1[[#This Row],[AREA]],".",Tabla1[[#This Row],[TIPO]]))</f>
        <v/>
      </c>
      <c r="C1442" s="131" t="str">
        <f>IF(Tabla1[[#This Row],[Código_Actividad]]="","",'[1]Formulario PPGR1'!#REF!)</f>
        <v/>
      </c>
      <c r="D1442" s="131" t="str">
        <f>IF(Tabla1[[#This Row],[Código_Actividad]]="","",'[1]Formulario PPGR1'!#REF!)</f>
        <v/>
      </c>
      <c r="E1442" s="131" t="str">
        <f>IF(Tabla1[[#This Row],[Código_Actividad]]="","",'[1]Formulario PPGR1'!#REF!)</f>
        <v/>
      </c>
      <c r="F1442" s="131" t="str">
        <f>IF(Tabla1[[#This Row],[Código_Actividad]]="","",'[1]Formulario PPGR1'!#REF!)</f>
        <v/>
      </c>
      <c r="G1442" s="132"/>
      <c r="H1442" s="133" t="str">
        <f>IFERROR(VLOOKUP(Tabla1[[#This Row],[Código_Actividad]],'[1]Formulario PPGR2'!$H$8:$I$1048576,2,FALSE),"")</f>
        <v/>
      </c>
      <c r="I1442" s="134" t="str">
        <f>IFERROR(VLOOKUP(Tabla1[[#This Row],[Código_Actividad]],[1]!Tabla2[[Código]:[Total de Acciones ]],15,FALSE),"")</f>
        <v/>
      </c>
      <c r="J1442" s="131"/>
      <c r="K1442" s="131" t="str">
        <f>IFERROR(VLOOKUP($J1442,[12]LSIns!$B$5:$C$45,2,FALSE),"")</f>
        <v/>
      </c>
      <c r="L1442" s="133"/>
      <c r="M1442" s="135" t="str">
        <f>IFERROR(VLOOKUP($L1442,[6]Insumos!$C$2:$F$517,2,FALSE),"")</f>
        <v/>
      </c>
      <c r="N1442" s="142"/>
      <c r="O1442" s="137" t="str">
        <f>IFERROR(VLOOKUP($L1442,[6]Insumos!$C$2:$F$517,3,FALSE),"")</f>
        <v/>
      </c>
      <c r="P1442" s="138" t="e">
        <f>+Tabla1[[#This Row],[Precio Unitario]]*Tabla1[[#This Row],[Cantidad de Insumos]]</f>
        <v>#VALUE!</v>
      </c>
      <c r="Q1442" s="137" t="str">
        <f>IFERROR(VLOOKUP($L1442,[6]Insumos!$C$2:$F$517,4,FALSE),"")</f>
        <v/>
      </c>
      <c r="R1442" s="135"/>
    </row>
    <row r="1443" spans="2:18" x14ac:dyDescent="0.25">
      <c r="B1443" s="131" t="str">
        <f>IF(Tabla1[[#This Row],[Código_Actividad]]="","",CONCATENATE(Tabla1[[#This Row],[POA]],".",Tabla1[[#This Row],[SRS]],".",Tabla1[[#This Row],[AREA]],".",Tabla1[[#This Row],[TIPO]]))</f>
        <v/>
      </c>
      <c r="C1443" s="131" t="str">
        <f>IF(Tabla1[[#This Row],[Código_Actividad]]="","",'[1]Formulario PPGR1'!#REF!)</f>
        <v/>
      </c>
      <c r="D1443" s="131" t="str">
        <f>IF(Tabla1[[#This Row],[Código_Actividad]]="","",'[1]Formulario PPGR1'!#REF!)</f>
        <v/>
      </c>
      <c r="E1443" s="131" t="str">
        <f>IF(Tabla1[[#This Row],[Código_Actividad]]="","",'[1]Formulario PPGR1'!#REF!)</f>
        <v/>
      </c>
      <c r="F1443" s="131" t="str">
        <f>IF(Tabla1[[#This Row],[Código_Actividad]]="","",'[1]Formulario PPGR1'!#REF!)</f>
        <v/>
      </c>
      <c r="G1443" s="132"/>
      <c r="H1443" s="133" t="str">
        <f>IFERROR(VLOOKUP(Tabla1[[#This Row],[Código_Actividad]],'[1]Formulario PPGR2'!$H$8:$I$1048576,2,FALSE),"")</f>
        <v/>
      </c>
      <c r="I1443" s="134" t="str">
        <f>IFERROR(VLOOKUP(Tabla1[[#This Row],[Código_Actividad]],[1]!Tabla2[[Código]:[Total de Acciones ]],15,FALSE),"")</f>
        <v/>
      </c>
      <c r="J1443" s="131"/>
      <c r="K1443" s="131" t="str">
        <f>IFERROR(VLOOKUP($J1443,[12]LSIns!$B$5:$C$45,2,FALSE),"")</f>
        <v/>
      </c>
      <c r="L1443" s="133"/>
      <c r="M1443" s="135" t="str">
        <f>IFERROR(VLOOKUP($L1443,[6]Insumos!$C$2:$F$517,2,FALSE),"")</f>
        <v/>
      </c>
      <c r="N1443" s="142"/>
      <c r="O1443" s="137" t="str">
        <f>IFERROR(VLOOKUP($L1443,[6]Insumos!$C$2:$F$517,3,FALSE),"")</f>
        <v/>
      </c>
      <c r="P1443" s="138" t="e">
        <f>+Tabla1[[#This Row],[Precio Unitario]]*Tabla1[[#This Row],[Cantidad de Insumos]]</f>
        <v>#VALUE!</v>
      </c>
      <c r="Q1443" s="137" t="str">
        <f>IFERROR(VLOOKUP($L1443,[6]Insumos!$C$2:$F$517,4,FALSE),"")</f>
        <v/>
      </c>
      <c r="R1443" s="135"/>
    </row>
    <row r="1444" spans="2:18" x14ac:dyDescent="0.25">
      <c r="B1444" s="131" t="str">
        <f>IF(Tabla1[[#This Row],[Código_Actividad]]="","",CONCATENATE(Tabla1[[#This Row],[POA]],".",Tabla1[[#This Row],[SRS]],".",Tabla1[[#This Row],[AREA]],".",Tabla1[[#This Row],[TIPO]]))</f>
        <v/>
      </c>
      <c r="C1444" s="131" t="str">
        <f>IF(Tabla1[[#This Row],[Código_Actividad]]="","",'[1]Formulario PPGR1'!#REF!)</f>
        <v/>
      </c>
      <c r="D1444" s="131" t="str">
        <f>IF(Tabla1[[#This Row],[Código_Actividad]]="","",'[1]Formulario PPGR1'!#REF!)</f>
        <v/>
      </c>
      <c r="E1444" s="131" t="str">
        <f>IF(Tabla1[[#This Row],[Código_Actividad]]="","",'[1]Formulario PPGR1'!#REF!)</f>
        <v/>
      </c>
      <c r="F1444" s="131" t="str">
        <f>IF(Tabla1[[#This Row],[Código_Actividad]]="","",'[1]Formulario PPGR1'!#REF!)</f>
        <v/>
      </c>
      <c r="G1444" s="132"/>
      <c r="H1444" s="133" t="str">
        <f>IFERROR(VLOOKUP(Tabla1[[#This Row],[Código_Actividad]],'[1]Formulario PPGR2'!$H$8:$I$1048576,2,FALSE),"")</f>
        <v/>
      </c>
      <c r="I1444" s="134" t="str">
        <f>IFERROR(VLOOKUP(Tabla1[[#This Row],[Código_Actividad]],[1]!Tabla2[[Código]:[Total de Acciones ]],15,FALSE),"")</f>
        <v/>
      </c>
      <c r="J1444" s="131"/>
      <c r="K1444" s="131" t="str">
        <f>IFERROR(VLOOKUP($J1444,[12]LSIns!$B$5:$C$45,2,FALSE),"")</f>
        <v/>
      </c>
      <c r="L1444" s="133"/>
      <c r="M1444" s="135" t="str">
        <f>IFERROR(VLOOKUP($L1444,[6]Insumos!$C$2:$F$517,2,FALSE),"")</f>
        <v/>
      </c>
      <c r="N1444" s="142"/>
      <c r="O1444" s="137" t="str">
        <f>IFERROR(VLOOKUP($L1444,[6]Insumos!$C$2:$F$517,3,FALSE),"")</f>
        <v/>
      </c>
      <c r="P1444" s="138" t="e">
        <f>+Tabla1[[#This Row],[Precio Unitario]]*Tabla1[[#This Row],[Cantidad de Insumos]]</f>
        <v>#VALUE!</v>
      </c>
      <c r="Q1444" s="137" t="str">
        <f>IFERROR(VLOOKUP($L1444,[6]Insumos!$C$2:$F$517,4,FALSE),"")</f>
        <v/>
      </c>
      <c r="R1444" s="135"/>
    </row>
    <row r="1445" spans="2:18" x14ac:dyDescent="0.25">
      <c r="B1445" s="131" t="str">
        <f>IF(Tabla1[[#This Row],[Código_Actividad]]="","",CONCATENATE(Tabla1[[#This Row],[POA]],".",Tabla1[[#This Row],[SRS]],".",Tabla1[[#This Row],[AREA]],".",Tabla1[[#This Row],[TIPO]]))</f>
        <v/>
      </c>
      <c r="C1445" s="131" t="str">
        <f>IF(Tabla1[[#This Row],[Código_Actividad]]="","",'[1]Formulario PPGR1'!#REF!)</f>
        <v/>
      </c>
      <c r="D1445" s="131" t="str">
        <f>IF(Tabla1[[#This Row],[Código_Actividad]]="","",'[1]Formulario PPGR1'!#REF!)</f>
        <v/>
      </c>
      <c r="E1445" s="131" t="str">
        <f>IF(Tabla1[[#This Row],[Código_Actividad]]="","",'[1]Formulario PPGR1'!#REF!)</f>
        <v/>
      </c>
      <c r="F1445" s="131" t="str">
        <f>IF(Tabla1[[#This Row],[Código_Actividad]]="","",'[1]Formulario PPGR1'!#REF!)</f>
        <v/>
      </c>
      <c r="G1445" s="132"/>
      <c r="H1445" s="133" t="str">
        <f>IFERROR(VLOOKUP(Tabla1[[#This Row],[Código_Actividad]],'[1]Formulario PPGR2'!$H$8:$I$1048576,2,FALSE),"")</f>
        <v/>
      </c>
      <c r="I1445" s="134" t="str">
        <f>IFERROR(VLOOKUP(Tabla1[[#This Row],[Código_Actividad]],[1]!Tabla2[[Código]:[Total de Acciones ]],15,FALSE),"")</f>
        <v/>
      </c>
      <c r="J1445" s="131"/>
      <c r="K1445" s="131" t="str">
        <f>IFERROR(VLOOKUP($J1445,[12]LSIns!$B$5:$C$45,2,FALSE),"")</f>
        <v/>
      </c>
      <c r="L1445" s="133"/>
      <c r="M1445" s="135" t="str">
        <f>IFERROR(VLOOKUP($L1445,[6]Insumos!$C$2:$F$517,2,FALSE),"")</f>
        <v/>
      </c>
      <c r="N1445" s="142"/>
      <c r="O1445" s="137" t="str">
        <f>IFERROR(VLOOKUP($L1445,[6]Insumos!$C$2:$F$517,3,FALSE),"")</f>
        <v/>
      </c>
      <c r="P1445" s="138" t="e">
        <f>+Tabla1[[#This Row],[Precio Unitario]]*Tabla1[[#This Row],[Cantidad de Insumos]]</f>
        <v>#VALUE!</v>
      </c>
      <c r="Q1445" s="137" t="str">
        <f>IFERROR(VLOOKUP($L1445,[6]Insumos!$C$2:$F$517,4,FALSE),"")</f>
        <v/>
      </c>
      <c r="R1445" s="135"/>
    </row>
    <row r="1446" spans="2:18" x14ac:dyDescent="0.25">
      <c r="B1446" s="131" t="str">
        <f>IF(Tabla1[[#This Row],[Código_Actividad]]="","",CONCATENATE(Tabla1[[#This Row],[POA]],".",Tabla1[[#This Row],[SRS]],".",Tabla1[[#This Row],[AREA]],".",Tabla1[[#This Row],[TIPO]]))</f>
        <v/>
      </c>
      <c r="C1446" s="131" t="str">
        <f>IF(Tabla1[[#This Row],[Código_Actividad]]="","",'[1]Formulario PPGR1'!#REF!)</f>
        <v/>
      </c>
      <c r="D1446" s="131" t="str">
        <f>IF(Tabla1[[#This Row],[Código_Actividad]]="","",'[1]Formulario PPGR1'!#REF!)</f>
        <v/>
      </c>
      <c r="E1446" s="131" t="str">
        <f>IF(Tabla1[[#This Row],[Código_Actividad]]="","",'[1]Formulario PPGR1'!#REF!)</f>
        <v/>
      </c>
      <c r="F1446" s="131" t="str">
        <f>IF(Tabla1[[#This Row],[Código_Actividad]]="","",'[1]Formulario PPGR1'!#REF!)</f>
        <v/>
      </c>
      <c r="G1446" s="132"/>
      <c r="H1446" s="133" t="str">
        <f>IFERROR(VLOOKUP(Tabla1[[#This Row],[Código_Actividad]],'[1]Formulario PPGR2'!$H$8:$I$1048576,2,FALSE),"")</f>
        <v/>
      </c>
      <c r="I1446" s="134" t="str">
        <f>IFERROR(VLOOKUP(Tabla1[[#This Row],[Código_Actividad]],[1]!Tabla2[[Código]:[Total de Acciones ]],15,FALSE),"")</f>
        <v/>
      </c>
      <c r="J1446" s="131"/>
      <c r="K1446" s="131" t="str">
        <f>IFERROR(VLOOKUP($J1446,[12]LSIns!$B$5:$C$45,2,FALSE),"")</f>
        <v/>
      </c>
      <c r="L1446" s="133"/>
      <c r="M1446" s="135" t="str">
        <f>IFERROR(VLOOKUP($L1446,[6]Insumos!$C$2:$F$517,2,FALSE),"")</f>
        <v/>
      </c>
      <c r="N1446" s="142"/>
      <c r="O1446" s="137" t="str">
        <f>IFERROR(VLOOKUP($L1446,[6]Insumos!$C$2:$F$517,3,FALSE),"")</f>
        <v/>
      </c>
      <c r="P1446" s="138" t="e">
        <f>+Tabla1[[#This Row],[Precio Unitario]]*Tabla1[[#This Row],[Cantidad de Insumos]]</f>
        <v>#VALUE!</v>
      </c>
      <c r="Q1446" s="137" t="str">
        <f>IFERROR(VLOOKUP($L1446,[6]Insumos!$C$2:$F$517,4,FALSE),"")</f>
        <v/>
      </c>
      <c r="R1446" s="135"/>
    </row>
    <row r="1447" spans="2:18" x14ac:dyDescent="0.25">
      <c r="B1447" s="131" t="str">
        <f>IF(Tabla1[[#This Row],[Código_Actividad]]="","",CONCATENATE(Tabla1[[#This Row],[POA]],".",Tabla1[[#This Row],[SRS]],".",Tabla1[[#This Row],[AREA]],".",Tabla1[[#This Row],[TIPO]]))</f>
        <v/>
      </c>
      <c r="C1447" s="131" t="str">
        <f>IF(Tabla1[[#This Row],[Código_Actividad]]="","",'[1]Formulario PPGR1'!#REF!)</f>
        <v/>
      </c>
      <c r="D1447" s="131" t="str">
        <f>IF(Tabla1[[#This Row],[Código_Actividad]]="","",'[1]Formulario PPGR1'!#REF!)</f>
        <v/>
      </c>
      <c r="E1447" s="131" t="str">
        <f>IF(Tabla1[[#This Row],[Código_Actividad]]="","",'[1]Formulario PPGR1'!#REF!)</f>
        <v/>
      </c>
      <c r="F1447" s="131" t="str">
        <f>IF(Tabla1[[#This Row],[Código_Actividad]]="","",'[1]Formulario PPGR1'!#REF!)</f>
        <v/>
      </c>
      <c r="G1447" s="132"/>
      <c r="H1447" s="133" t="str">
        <f>IFERROR(VLOOKUP(Tabla1[[#This Row],[Código_Actividad]],'[1]Formulario PPGR2'!$H$8:$I$1048576,2,FALSE),"")</f>
        <v/>
      </c>
      <c r="I1447" s="134" t="str">
        <f>IFERROR(VLOOKUP(Tabla1[[#This Row],[Código_Actividad]],[1]!Tabla2[[Código]:[Total de Acciones ]],15,FALSE),"")</f>
        <v/>
      </c>
      <c r="J1447" s="131"/>
      <c r="K1447" s="131" t="str">
        <f>IFERROR(VLOOKUP($J1447,[12]LSIns!$B$5:$C$45,2,FALSE),"")</f>
        <v/>
      </c>
      <c r="L1447" s="133"/>
      <c r="M1447" s="135" t="str">
        <f>IFERROR(VLOOKUP($L1447,[6]Insumos!$C$2:$F$517,2,FALSE),"")</f>
        <v/>
      </c>
      <c r="N1447" s="142"/>
      <c r="O1447" s="137" t="str">
        <f>IFERROR(VLOOKUP($L1447,[6]Insumos!$C$2:$F$517,3,FALSE),"")</f>
        <v/>
      </c>
      <c r="P1447" s="138" t="e">
        <f>+Tabla1[[#This Row],[Precio Unitario]]*Tabla1[[#This Row],[Cantidad de Insumos]]</f>
        <v>#VALUE!</v>
      </c>
      <c r="Q1447" s="137" t="str">
        <f>IFERROR(VLOOKUP($L1447,[6]Insumos!$C$2:$F$517,4,FALSE),"")</f>
        <v/>
      </c>
      <c r="R1447" s="135"/>
    </row>
    <row r="1448" spans="2:18" x14ac:dyDescent="0.25">
      <c r="B1448" s="131" t="str">
        <f>IF(Tabla1[[#This Row],[Código_Actividad]]="","",CONCATENATE(Tabla1[[#This Row],[POA]],".",Tabla1[[#This Row],[SRS]],".",Tabla1[[#This Row],[AREA]],".",Tabla1[[#This Row],[TIPO]]))</f>
        <v/>
      </c>
      <c r="C1448" s="131" t="str">
        <f>IF(Tabla1[[#This Row],[Código_Actividad]]="","",'[1]Formulario PPGR1'!#REF!)</f>
        <v/>
      </c>
      <c r="D1448" s="131" t="str">
        <f>IF(Tabla1[[#This Row],[Código_Actividad]]="","",'[1]Formulario PPGR1'!#REF!)</f>
        <v/>
      </c>
      <c r="E1448" s="131" t="str">
        <f>IF(Tabla1[[#This Row],[Código_Actividad]]="","",'[1]Formulario PPGR1'!#REF!)</f>
        <v/>
      </c>
      <c r="F1448" s="131" t="str">
        <f>IF(Tabla1[[#This Row],[Código_Actividad]]="","",'[1]Formulario PPGR1'!#REF!)</f>
        <v/>
      </c>
      <c r="G1448" s="132"/>
      <c r="H1448" s="133" t="str">
        <f>IFERROR(VLOOKUP(Tabla1[[#This Row],[Código_Actividad]],'[1]Formulario PPGR2'!$H$8:$I$1048576,2,FALSE),"")</f>
        <v/>
      </c>
      <c r="I1448" s="134" t="str">
        <f>IFERROR(VLOOKUP(Tabla1[[#This Row],[Código_Actividad]],[1]!Tabla2[[Código]:[Total de Acciones ]],15,FALSE),"")</f>
        <v/>
      </c>
      <c r="J1448" s="131"/>
      <c r="K1448" s="131" t="str">
        <f>IFERROR(VLOOKUP($J1448,[12]LSIns!$B$5:$C$45,2,FALSE),"")</f>
        <v/>
      </c>
      <c r="L1448" s="133"/>
      <c r="M1448" s="135" t="str">
        <f>IFERROR(VLOOKUP($L1448,[6]Insumos!$C$2:$F$517,2,FALSE),"")</f>
        <v/>
      </c>
      <c r="N1448" s="142"/>
      <c r="O1448" s="137" t="str">
        <f>IFERROR(VLOOKUP($L1448,[6]Insumos!$C$2:$F$517,3,FALSE),"")</f>
        <v/>
      </c>
      <c r="P1448" s="138" t="e">
        <f>+Tabla1[[#This Row],[Precio Unitario]]*Tabla1[[#This Row],[Cantidad de Insumos]]</f>
        <v>#VALUE!</v>
      </c>
      <c r="Q1448" s="137" t="str">
        <f>IFERROR(VLOOKUP($L1448,[6]Insumos!$C$2:$F$517,4,FALSE),"")</f>
        <v/>
      </c>
      <c r="R1448" s="135"/>
    </row>
    <row r="1449" spans="2:18" x14ac:dyDescent="0.25">
      <c r="B1449" s="131" t="str">
        <f>IF(Tabla1[[#This Row],[Código_Actividad]]="","",CONCATENATE(Tabla1[[#This Row],[POA]],".",Tabla1[[#This Row],[SRS]],".",Tabla1[[#This Row],[AREA]],".",Tabla1[[#This Row],[TIPO]]))</f>
        <v/>
      </c>
      <c r="C1449" s="131" t="str">
        <f>IF(Tabla1[[#This Row],[Código_Actividad]]="","",'[1]Formulario PPGR1'!#REF!)</f>
        <v/>
      </c>
      <c r="D1449" s="131" t="str">
        <f>IF(Tabla1[[#This Row],[Código_Actividad]]="","",'[1]Formulario PPGR1'!#REF!)</f>
        <v/>
      </c>
      <c r="E1449" s="131" t="str">
        <f>IF(Tabla1[[#This Row],[Código_Actividad]]="","",'[1]Formulario PPGR1'!#REF!)</f>
        <v/>
      </c>
      <c r="F1449" s="131" t="str">
        <f>IF(Tabla1[[#This Row],[Código_Actividad]]="","",'[1]Formulario PPGR1'!#REF!)</f>
        <v/>
      </c>
      <c r="G1449" s="132"/>
      <c r="H1449" s="133" t="str">
        <f>IFERROR(VLOOKUP(Tabla1[[#This Row],[Código_Actividad]],'[1]Formulario PPGR2'!$H$8:$I$1048576,2,FALSE),"")</f>
        <v/>
      </c>
      <c r="I1449" s="134" t="str">
        <f>IFERROR(VLOOKUP(Tabla1[[#This Row],[Código_Actividad]],[1]!Tabla2[[Código]:[Total de Acciones ]],15,FALSE),"")</f>
        <v/>
      </c>
      <c r="J1449" s="131"/>
      <c r="K1449" s="131" t="str">
        <f>IFERROR(VLOOKUP($J1449,[12]LSIns!$B$5:$C$45,2,FALSE),"")</f>
        <v/>
      </c>
      <c r="L1449" s="133"/>
      <c r="M1449" s="135" t="str">
        <f>IFERROR(VLOOKUP($L1449,[6]Insumos!$C$2:$F$517,2,FALSE),"")</f>
        <v/>
      </c>
      <c r="N1449" s="142"/>
      <c r="O1449" s="137" t="str">
        <f>IFERROR(VLOOKUP($L1449,[6]Insumos!$C$2:$F$517,3,FALSE),"")</f>
        <v/>
      </c>
      <c r="P1449" s="138" t="e">
        <f>+Tabla1[[#This Row],[Precio Unitario]]*Tabla1[[#This Row],[Cantidad de Insumos]]</f>
        <v>#VALUE!</v>
      </c>
      <c r="Q1449" s="137" t="str">
        <f>IFERROR(VLOOKUP($L1449,[6]Insumos!$C$2:$F$517,4,FALSE),"")</f>
        <v/>
      </c>
      <c r="R1449" s="135"/>
    </row>
    <row r="1450" spans="2:18" x14ac:dyDescent="0.25">
      <c r="B1450" s="131" t="str">
        <f>IF(Tabla1[[#This Row],[Código_Actividad]]="","",CONCATENATE(Tabla1[[#This Row],[POA]],".",Tabla1[[#This Row],[SRS]],".",Tabla1[[#This Row],[AREA]],".",Tabla1[[#This Row],[TIPO]]))</f>
        <v/>
      </c>
      <c r="C1450" s="131" t="str">
        <f>IF(Tabla1[[#This Row],[Código_Actividad]]="","",'[1]Formulario PPGR1'!#REF!)</f>
        <v/>
      </c>
      <c r="D1450" s="131" t="str">
        <f>IF(Tabla1[[#This Row],[Código_Actividad]]="","",'[1]Formulario PPGR1'!#REF!)</f>
        <v/>
      </c>
      <c r="E1450" s="131" t="str">
        <f>IF(Tabla1[[#This Row],[Código_Actividad]]="","",'[1]Formulario PPGR1'!#REF!)</f>
        <v/>
      </c>
      <c r="F1450" s="131" t="str">
        <f>IF(Tabla1[[#This Row],[Código_Actividad]]="","",'[1]Formulario PPGR1'!#REF!)</f>
        <v/>
      </c>
      <c r="G1450" s="132"/>
      <c r="H1450" s="133" t="str">
        <f>IFERROR(VLOOKUP(Tabla1[[#This Row],[Código_Actividad]],'[1]Formulario PPGR2'!$H$8:$I$1048576,2,FALSE),"")</f>
        <v/>
      </c>
      <c r="I1450" s="134" t="str">
        <f>IFERROR(VLOOKUP(Tabla1[[#This Row],[Código_Actividad]],[1]!Tabla2[[Código]:[Total de Acciones ]],15,FALSE),"")</f>
        <v/>
      </c>
      <c r="J1450" s="131"/>
      <c r="K1450" s="131" t="str">
        <f>IFERROR(VLOOKUP($J1450,[12]LSIns!$B$5:$C$45,2,FALSE),"")</f>
        <v/>
      </c>
      <c r="L1450" s="133"/>
      <c r="M1450" s="135" t="str">
        <f>IFERROR(VLOOKUP($L1450,[6]Insumos!$C$2:$F$517,2,FALSE),"")</f>
        <v/>
      </c>
      <c r="N1450" s="142"/>
      <c r="O1450" s="137" t="str">
        <f>IFERROR(VLOOKUP($L1450,[6]Insumos!$C$2:$F$517,3,FALSE),"")</f>
        <v/>
      </c>
      <c r="P1450" s="138" t="e">
        <f>+Tabla1[[#This Row],[Precio Unitario]]*Tabla1[[#This Row],[Cantidad de Insumos]]</f>
        <v>#VALUE!</v>
      </c>
      <c r="Q1450" s="137" t="str">
        <f>IFERROR(VLOOKUP($L1450,[6]Insumos!$C$2:$F$517,4,FALSE),"")</f>
        <v/>
      </c>
      <c r="R1450" s="135"/>
    </row>
    <row r="1451" spans="2:18" x14ac:dyDescent="0.25">
      <c r="B1451" s="131" t="str">
        <f>IF(Tabla1[[#This Row],[Código_Actividad]]="","",CONCATENATE(Tabla1[[#This Row],[POA]],".",Tabla1[[#This Row],[SRS]],".",Tabla1[[#This Row],[AREA]],".",Tabla1[[#This Row],[TIPO]]))</f>
        <v/>
      </c>
      <c r="C1451" s="131" t="str">
        <f>IF(Tabla1[[#This Row],[Código_Actividad]]="","",'[1]Formulario PPGR1'!#REF!)</f>
        <v/>
      </c>
      <c r="D1451" s="131" t="str">
        <f>IF(Tabla1[[#This Row],[Código_Actividad]]="","",'[1]Formulario PPGR1'!#REF!)</f>
        <v/>
      </c>
      <c r="E1451" s="131" t="str">
        <f>IF(Tabla1[[#This Row],[Código_Actividad]]="","",'[1]Formulario PPGR1'!#REF!)</f>
        <v/>
      </c>
      <c r="F1451" s="131" t="str">
        <f>IF(Tabla1[[#This Row],[Código_Actividad]]="","",'[1]Formulario PPGR1'!#REF!)</f>
        <v/>
      </c>
      <c r="G1451" s="132"/>
      <c r="H1451" s="133" t="str">
        <f>IFERROR(VLOOKUP(Tabla1[[#This Row],[Código_Actividad]],'[1]Formulario PPGR2'!$H$8:$I$1048576,2,FALSE),"")</f>
        <v/>
      </c>
      <c r="I1451" s="134" t="str">
        <f>IFERROR(VLOOKUP(Tabla1[[#This Row],[Código_Actividad]],[1]!Tabla2[[Código]:[Total de Acciones ]],15,FALSE),"")</f>
        <v/>
      </c>
      <c r="J1451" s="131"/>
      <c r="K1451" s="131" t="str">
        <f>IFERROR(VLOOKUP($J1451,[12]LSIns!$B$5:$C$45,2,FALSE),"")</f>
        <v/>
      </c>
      <c r="L1451" s="133"/>
      <c r="M1451" s="135" t="str">
        <f>IFERROR(VLOOKUP($L1451,[6]Insumos!$C$2:$F$517,2,FALSE),"")</f>
        <v/>
      </c>
      <c r="N1451" s="142"/>
      <c r="O1451" s="137" t="str">
        <f>IFERROR(VLOOKUP($L1451,[6]Insumos!$C$2:$F$517,3,FALSE),"")</f>
        <v/>
      </c>
      <c r="P1451" s="138" t="e">
        <f>+Tabla1[[#This Row],[Precio Unitario]]*Tabla1[[#This Row],[Cantidad de Insumos]]</f>
        <v>#VALUE!</v>
      </c>
      <c r="Q1451" s="137" t="str">
        <f>IFERROR(VLOOKUP($L1451,[6]Insumos!$C$2:$F$517,4,FALSE),"")</f>
        <v/>
      </c>
      <c r="R1451" s="135"/>
    </row>
    <row r="1452" spans="2:18" x14ac:dyDescent="0.25">
      <c r="B1452" s="131" t="str">
        <f>IF(Tabla1[[#This Row],[Código_Actividad]]="","",CONCATENATE(Tabla1[[#This Row],[POA]],".",Tabla1[[#This Row],[SRS]],".",Tabla1[[#This Row],[AREA]],".",Tabla1[[#This Row],[TIPO]]))</f>
        <v/>
      </c>
      <c r="C1452" s="131" t="str">
        <f>IF(Tabla1[[#This Row],[Código_Actividad]]="","",'[1]Formulario PPGR1'!#REF!)</f>
        <v/>
      </c>
      <c r="D1452" s="131" t="str">
        <f>IF(Tabla1[[#This Row],[Código_Actividad]]="","",'[1]Formulario PPGR1'!#REF!)</f>
        <v/>
      </c>
      <c r="E1452" s="131" t="str">
        <f>IF(Tabla1[[#This Row],[Código_Actividad]]="","",'[1]Formulario PPGR1'!#REF!)</f>
        <v/>
      </c>
      <c r="F1452" s="131" t="str">
        <f>IF(Tabla1[[#This Row],[Código_Actividad]]="","",'[1]Formulario PPGR1'!#REF!)</f>
        <v/>
      </c>
      <c r="G1452" s="132"/>
      <c r="H1452" s="133" t="str">
        <f>IFERROR(VLOOKUP(Tabla1[[#This Row],[Código_Actividad]],'[1]Formulario PPGR2'!$H$8:$I$1048576,2,FALSE),"")</f>
        <v/>
      </c>
      <c r="I1452" s="134" t="str">
        <f>IFERROR(VLOOKUP(Tabla1[[#This Row],[Código_Actividad]],[1]!Tabla2[[Código]:[Total de Acciones ]],15,FALSE),"")</f>
        <v/>
      </c>
      <c r="J1452" s="131"/>
      <c r="K1452" s="131" t="str">
        <f>IFERROR(VLOOKUP($J1452,[12]LSIns!$B$5:$C$45,2,FALSE),"")</f>
        <v/>
      </c>
      <c r="L1452" s="133"/>
      <c r="M1452" s="135" t="str">
        <f>IFERROR(VLOOKUP($L1452,[6]Insumos!$C$2:$F$517,2,FALSE),"")</f>
        <v/>
      </c>
      <c r="N1452" s="142"/>
      <c r="O1452" s="137" t="str">
        <f>IFERROR(VLOOKUP($L1452,[6]Insumos!$C$2:$F$517,3,FALSE),"")</f>
        <v/>
      </c>
      <c r="P1452" s="138" t="e">
        <f>+Tabla1[[#This Row],[Precio Unitario]]*Tabla1[[#This Row],[Cantidad de Insumos]]</f>
        <v>#VALUE!</v>
      </c>
      <c r="Q1452" s="137" t="str">
        <f>IFERROR(VLOOKUP($L1452,[6]Insumos!$C$2:$F$517,4,FALSE),"")</f>
        <v/>
      </c>
      <c r="R1452" s="135"/>
    </row>
    <row r="1453" spans="2:18" x14ac:dyDescent="0.25">
      <c r="B1453" s="131" t="str">
        <f>IF(Tabla1[[#This Row],[Código_Actividad]]="","",CONCATENATE(Tabla1[[#This Row],[POA]],".",Tabla1[[#This Row],[SRS]],".",Tabla1[[#This Row],[AREA]],".",Tabla1[[#This Row],[TIPO]]))</f>
        <v/>
      </c>
      <c r="C1453" s="131" t="str">
        <f>IF(Tabla1[[#This Row],[Código_Actividad]]="","",'[1]Formulario PPGR1'!#REF!)</f>
        <v/>
      </c>
      <c r="D1453" s="131" t="str">
        <f>IF(Tabla1[[#This Row],[Código_Actividad]]="","",'[1]Formulario PPGR1'!#REF!)</f>
        <v/>
      </c>
      <c r="E1453" s="131" t="str">
        <f>IF(Tabla1[[#This Row],[Código_Actividad]]="","",'[1]Formulario PPGR1'!#REF!)</f>
        <v/>
      </c>
      <c r="F1453" s="131" t="str">
        <f>IF(Tabla1[[#This Row],[Código_Actividad]]="","",'[1]Formulario PPGR1'!#REF!)</f>
        <v/>
      </c>
      <c r="G1453" s="132"/>
      <c r="H1453" s="133" t="str">
        <f>IFERROR(VLOOKUP(Tabla1[[#This Row],[Código_Actividad]],'[1]Formulario PPGR2'!$H$8:$I$1048576,2,FALSE),"")</f>
        <v/>
      </c>
      <c r="I1453" s="134" t="str">
        <f>IFERROR(VLOOKUP(Tabla1[[#This Row],[Código_Actividad]],[1]!Tabla2[[Código]:[Total de Acciones ]],15,FALSE),"")</f>
        <v/>
      </c>
      <c r="J1453" s="131"/>
      <c r="K1453" s="131" t="str">
        <f>IFERROR(VLOOKUP($J1453,[12]LSIns!$B$5:$C$45,2,FALSE),"")</f>
        <v/>
      </c>
      <c r="L1453" s="133"/>
      <c r="M1453" s="135" t="str">
        <f>IFERROR(VLOOKUP($L1453,[6]Insumos!$C$2:$F$517,2,FALSE),"")</f>
        <v/>
      </c>
      <c r="N1453" s="142"/>
      <c r="O1453" s="137" t="str">
        <f>IFERROR(VLOOKUP($L1453,[6]Insumos!$C$2:$F$517,3,FALSE),"")</f>
        <v/>
      </c>
      <c r="P1453" s="138" t="e">
        <f>+Tabla1[[#This Row],[Precio Unitario]]*Tabla1[[#This Row],[Cantidad de Insumos]]</f>
        <v>#VALUE!</v>
      </c>
      <c r="Q1453" s="137" t="str">
        <f>IFERROR(VLOOKUP($L1453,[6]Insumos!$C$2:$F$517,4,FALSE),"")</f>
        <v/>
      </c>
      <c r="R1453" s="135"/>
    </row>
    <row r="1454" spans="2:18" x14ac:dyDescent="0.25">
      <c r="B1454" s="131" t="str">
        <f>IF(Tabla1[[#This Row],[Código_Actividad]]="","",CONCATENATE(Tabla1[[#This Row],[POA]],".",Tabla1[[#This Row],[SRS]],".",Tabla1[[#This Row],[AREA]],".",Tabla1[[#This Row],[TIPO]]))</f>
        <v/>
      </c>
      <c r="C1454" s="131" t="str">
        <f>IF(Tabla1[[#This Row],[Código_Actividad]]="","",'[1]Formulario PPGR1'!#REF!)</f>
        <v/>
      </c>
      <c r="D1454" s="131" t="str">
        <f>IF(Tabla1[[#This Row],[Código_Actividad]]="","",'[1]Formulario PPGR1'!#REF!)</f>
        <v/>
      </c>
      <c r="E1454" s="131" t="str">
        <f>IF(Tabla1[[#This Row],[Código_Actividad]]="","",'[1]Formulario PPGR1'!#REF!)</f>
        <v/>
      </c>
      <c r="F1454" s="131" t="str">
        <f>IF(Tabla1[[#This Row],[Código_Actividad]]="","",'[1]Formulario PPGR1'!#REF!)</f>
        <v/>
      </c>
      <c r="G1454" s="132"/>
      <c r="H1454" s="133" t="str">
        <f>IFERROR(VLOOKUP(Tabla1[[#This Row],[Código_Actividad]],'[1]Formulario PPGR2'!$H$8:$I$1048576,2,FALSE),"")</f>
        <v/>
      </c>
      <c r="I1454" s="134" t="str">
        <f>IFERROR(VLOOKUP(Tabla1[[#This Row],[Código_Actividad]],[1]!Tabla2[[Código]:[Total de Acciones ]],15,FALSE),"")</f>
        <v/>
      </c>
      <c r="J1454" s="131"/>
      <c r="K1454" s="131" t="str">
        <f>IFERROR(VLOOKUP($J1454,[12]LSIns!$B$5:$C$45,2,FALSE),"")</f>
        <v/>
      </c>
      <c r="L1454" s="133"/>
      <c r="M1454" s="135" t="str">
        <f>IFERROR(VLOOKUP($L1454,[6]Insumos!$C$2:$F$517,2,FALSE),"")</f>
        <v/>
      </c>
      <c r="N1454" s="142"/>
      <c r="O1454" s="137" t="str">
        <f>IFERROR(VLOOKUP($L1454,[6]Insumos!$C$2:$F$517,3,FALSE),"")</f>
        <v/>
      </c>
      <c r="P1454" s="138" t="e">
        <f>+Tabla1[[#This Row],[Precio Unitario]]*Tabla1[[#This Row],[Cantidad de Insumos]]</f>
        <v>#VALUE!</v>
      </c>
      <c r="Q1454" s="137" t="str">
        <f>IFERROR(VLOOKUP($L1454,[6]Insumos!$C$2:$F$517,4,FALSE),"")</f>
        <v/>
      </c>
      <c r="R1454" s="135"/>
    </row>
    <row r="1455" spans="2:18" x14ac:dyDescent="0.25">
      <c r="B1455" s="131" t="str">
        <f>IF(Tabla1[[#This Row],[Código_Actividad]]="","",CONCATENATE(Tabla1[[#This Row],[POA]],".",Tabla1[[#This Row],[SRS]],".",Tabla1[[#This Row],[AREA]],".",Tabla1[[#This Row],[TIPO]]))</f>
        <v/>
      </c>
      <c r="C1455" s="131" t="str">
        <f>IF(Tabla1[[#This Row],[Código_Actividad]]="","",'[1]Formulario PPGR1'!#REF!)</f>
        <v/>
      </c>
      <c r="D1455" s="131" t="str">
        <f>IF(Tabla1[[#This Row],[Código_Actividad]]="","",'[1]Formulario PPGR1'!#REF!)</f>
        <v/>
      </c>
      <c r="E1455" s="131" t="str">
        <f>IF(Tabla1[[#This Row],[Código_Actividad]]="","",'[1]Formulario PPGR1'!#REF!)</f>
        <v/>
      </c>
      <c r="F1455" s="131" t="str">
        <f>IF(Tabla1[[#This Row],[Código_Actividad]]="","",'[1]Formulario PPGR1'!#REF!)</f>
        <v/>
      </c>
      <c r="G1455" s="132"/>
      <c r="H1455" s="133" t="str">
        <f>IFERROR(VLOOKUP(Tabla1[[#This Row],[Código_Actividad]],'[1]Formulario PPGR2'!$H$8:$I$1048576,2,FALSE),"")</f>
        <v/>
      </c>
      <c r="I1455" s="134" t="str">
        <f>IFERROR(VLOOKUP(Tabla1[[#This Row],[Código_Actividad]],[1]!Tabla2[[Código]:[Total de Acciones ]],15,FALSE),"")</f>
        <v/>
      </c>
      <c r="J1455" s="131"/>
      <c r="K1455" s="131" t="str">
        <f>IFERROR(VLOOKUP($J1455,[12]LSIns!$B$5:$C$45,2,FALSE),"")</f>
        <v/>
      </c>
      <c r="L1455" s="133"/>
      <c r="M1455" s="135" t="str">
        <f>IFERROR(VLOOKUP($L1455,[6]Insumos!$C$2:$F$517,2,FALSE),"")</f>
        <v/>
      </c>
      <c r="N1455" s="142"/>
      <c r="O1455" s="137" t="str">
        <f>IFERROR(VLOOKUP($L1455,[6]Insumos!$C$2:$F$517,3,FALSE),"")</f>
        <v/>
      </c>
      <c r="P1455" s="138" t="e">
        <f>+Tabla1[[#This Row],[Precio Unitario]]*Tabla1[[#This Row],[Cantidad de Insumos]]</f>
        <v>#VALUE!</v>
      </c>
      <c r="Q1455" s="137" t="str">
        <f>IFERROR(VLOOKUP($L1455,[6]Insumos!$C$2:$F$517,4,FALSE),"")</f>
        <v/>
      </c>
      <c r="R1455" s="135"/>
    </row>
    <row r="1456" spans="2:18" x14ac:dyDescent="0.25">
      <c r="B1456" s="131" t="str">
        <f>IF(Tabla1[[#This Row],[Código_Actividad]]="","",CONCATENATE(Tabla1[[#This Row],[POA]],".",Tabla1[[#This Row],[SRS]],".",Tabla1[[#This Row],[AREA]],".",Tabla1[[#This Row],[TIPO]]))</f>
        <v/>
      </c>
      <c r="C1456" s="131" t="str">
        <f>IF(Tabla1[[#This Row],[Código_Actividad]]="","",'[1]Formulario PPGR1'!#REF!)</f>
        <v/>
      </c>
      <c r="D1456" s="131" t="str">
        <f>IF(Tabla1[[#This Row],[Código_Actividad]]="","",'[1]Formulario PPGR1'!#REF!)</f>
        <v/>
      </c>
      <c r="E1456" s="131" t="str">
        <f>IF(Tabla1[[#This Row],[Código_Actividad]]="","",'[1]Formulario PPGR1'!#REF!)</f>
        <v/>
      </c>
      <c r="F1456" s="131" t="str">
        <f>IF(Tabla1[[#This Row],[Código_Actividad]]="","",'[1]Formulario PPGR1'!#REF!)</f>
        <v/>
      </c>
      <c r="G1456" s="132"/>
      <c r="H1456" s="133" t="str">
        <f>IFERROR(VLOOKUP(Tabla1[[#This Row],[Código_Actividad]],'[1]Formulario PPGR2'!$H$8:$I$1048576,2,FALSE),"")</f>
        <v/>
      </c>
      <c r="I1456" s="134" t="str">
        <f>IFERROR(VLOOKUP(Tabla1[[#This Row],[Código_Actividad]],[1]!Tabla2[[Código]:[Total de Acciones ]],15,FALSE),"")</f>
        <v/>
      </c>
      <c r="J1456" s="131"/>
      <c r="K1456" s="131" t="str">
        <f>IFERROR(VLOOKUP($J1456,[12]LSIns!$B$5:$C$45,2,FALSE),"")</f>
        <v/>
      </c>
      <c r="L1456" s="133"/>
      <c r="M1456" s="135" t="str">
        <f>IFERROR(VLOOKUP($L1456,[6]Insumos!$C$2:$F$517,2,FALSE),"")</f>
        <v/>
      </c>
      <c r="N1456" s="142"/>
      <c r="O1456" s="137" t="str">
        <f>IFERROR(VLOOKUP($L1456,[6]Insumos!$C$2:$F$517,3,FALSE),"")</f>
        <v/>
      </c>
      <c r="P1456" s="138" t="e">
        <f>+Tabla1[[#This Row],[Precio Unitario]]*Tabla1[[#This Row],[Cantidad de Insumos]]</f>
        <v>#VALUE!</v>
      </c>
      <c r="Q1456" s="137" t="str">
        <f>IFERROR(VLOOKUP($L1456,[6]Insumos!$C$2:$F$517,4,FALSE),"")</f>
        <v/>
      </c>
      <c r="R1456" s="135"/>
    </row>
    <row r="1457" spans="2:18" x14ac:dyDescent="0.25">
      <c r="B1457" s="131" t="str">
        <f>IF(Tabla1[[#This Row],[Código_Actividad]]="","",CONCATENATE(Tabla1[[#This Row],[POA]],".",Tabla1[[#This Row],[SRS]],".",Tabla1[[#This Row],[AREA]],".",Tabla1[[#This Row],[TIPO]]))</f>
        <v/>
      </c>
      <c r="C1457" s="131" t="str">
        <f>IF(Tabla1[[#This Row],[Código_Actividad]]="","",'[1]Formulario PPGR1'!#REF!)</f>
        <v/>
      </c>
      <c r="D1457" s="131" t="str">
        <f>IF(Tabla1[[#This Row],[Código_Actividad]]="","",'[1]Formulario PPGR1'!#REF!)</f>
        <v/>
      </c>
      <c r="E1457" s="131" t="str">
        <f>IF(Tabla1[[#This Row],[Código_Actividad]]="","",'[1]Formulario PPGR1'!#REF!)</f>
        <v/>
      </c>
      <c r="F1457" s="131" t="str">
        <f>IF(Tabla1[[#This Row],[Código_Actividad]]="","",'[1]Formulario PPGR1'!#REF!)</f>
        <v/>
      </c>
      <c r="G1457" s="132"/>
      <c r="H1457" s="133" t="str">
        <f>IFERROR(VLOOKUP(Tabla1[[#This Row],[Código_Actividad]],'[1]Formulario PPGR2'!$H$8:$I$1048576,2,FALSE),"")</f>
        <v/>
      </c>
      <c r="I1457" s="134" t="str">
        <f>IFERROR(VLOOKUP(Tabla1[[#This Row],[Código_Actividad]],[1]!Tabla2[[Código]:[Total de Acciones ]],15,FALSE),"")</f>
        <v/>
      </c>
      <c r="J1457" s="131"/>
      <c r="K1457" s="131" t="str">
        <f>IFERROR(VLOOKUP($J1457,[12]LSIns!$B$5:$C$45,2,FALSE),"")</f>
        <v/>
      </c>
      <c r="L1457" s="133"/>
      <c r="M1457" s="135" t="str">
        <f>IFERROR(VLOOKUP($L1457,[6]Insumos!$C$2:$F$517,2,FALSE),"")</f>
        <v/>
      </c>
      <c r="N1457" s="142"/>
      <c r="O1457" s="137" t="str">
        <f>IFERROR(VLOOKUP($L1457,[6]Insumos!$C$2:$F$517,3,FALSE),"")</f>
        <v/>
      </c>
      <c r="P1457" s="138" t="e">
        <f>+Tabla1[[#This Row],[Precio Unitario]]*Tabla1[[#This Row],[Cantidad de Insumos]]</f>
        <v>#VALUE!</v>
      </c>
      <c r="Q1457" s="137" t="str">
        <f>IFERROR(VLOOKUP($L1457,[6]Insumos!$C$2:$F$517,4,FALSE),"")</f>
        <v/>
      </c>
      <c r="R1457" s="135"/>
    </row>
    <row r="1458" spans="2:18" x14ac:dyDescent="0.25">
      <c r="B1458" s="131" t="str">
        <f>IF(Tabla1[[#This Row],[Código_Actividad]]="","",CONCATENATE(Tabla1[[#This Row],[POA]],".",Tabla1[[#This Row],[SRS]],".",Tabla1[[#This Row],[AREA]],".",Tabla1[[#This Row],[TIPO]]))</f>
        <v/>
      </c>
      <c r="C1458" s="131" t="str">
        <f>IF(Tabla1[[#This Row],[Código_Actividad]]="","",'[1]Formulario PPGR1'!#REF!)</f>
        <v/>
      </c>
      <c r="D1458" s="131" t="str">
        <f>IF(Tabla1[[#This Row],[Código_Actividad]]="","",'[1]Formulario PPGR1'!#REF!)</f>
        <v/>
      </c>
      <c r="E1458" s="131" t="str">
        <f>IF(Tabla1[[#This Row],[Código_Actividad]]="","",'[1]Formulario PPGR1'!#REF!)</f>
        <v/>
      </c>
      <c r="F1458" s="131" t="str">
        <f>IF(Tabla1[[#This Row],[Código_Actividad]]="","",'[1]Formulario PPGR1'!#REF!)</f>
        <v/>
      </c>
      <c r="G1458" s="132"/>
      <c r="H1458" s="133" t="str">
        <f>IFERROR(VLOOKUP(Tabla1[[#This Row],[Código_Actividad]],'[1]Formulario PPGR2'!$H$8:$I$1048576,2,FALSE),"")</f>
        <v/>
      </c>
      <c r="I1458" s="134" t="str">
        <f>IFERROR(VLOOKUP(Tabla1[[#This Row],[Código_Actividad]],[1]!Tabla2[[Código]:[Total de Acciones ]],15,FALSE),"")</f>
        <v/>
      </c>
      <c r="J1458" s="131"/>
      <c r="K1458" s="131" t="str">
        <f>IFERROR(VLOOKUP($J1458,[12]LSIns!$B$5:$C$45,2,FALSE),"")</f>
        <v/>
      </c>
      <c r="L1458" s="133"/>
      <c r="M1458" s="135" t="str">
        <f>IFERROR(VLOOKUP($L1458,[6]Insumos!$C$2:$F$517,2,FALSE),"")</f>
        <v/>
      </c>
      <c r="N1458" s="142"/>
      <c r="O1458" s="137" t="str">
        <f>IFERROR(VLOOKUP($L1458,[6]Insumos!$C$2:$F$517,3,FALSE),"")</f>
        <v/>
      </c>
      <c r="P1458" s="138" t="e">
        <f>+Tabla1[[#This Row],[Precio Unitario]]*Tabla1[[#This Row],[Cantidad de Insumos]]</f>
        <v>#VALUE!</v>
      </c>
      <c r="Q1458" s="137" t="str">
        <f>IFERROR(VLOOKUP($L1458,[6]Insumos!$C$2:$F$517,4,FALSE),"")</f>
        <v/>
      </c>
      <c r="R1458" s="135"/>
    </row>
    <row r="1459" spans="2:18" x14ac:dyDescent="0.25">
      <c r="B1459" s="131" t="str">
        <f>IF(Tabla1[[#This Row],[Código_Actividad]]="","",CONCATENATE(Tabla1[[#This Row],[POA]],".",Tabla1[[#This Row],[SRS]],".",Tabla1[[#This Row],[AREA]],".",Tabla1[[#This Row],[TIPO]]))</f>
        <v/>
      </c>
      <c r="C1459" s="131" t="str">
        <f>IF(Tabla1[[#This Row],[Código_Actividad]]="","",'[1]Formulario PPGR1'!#REF!)</f>
        <v/>
      </c>
      <c r="D1459" s="131" t="str">
        <f>IF(Tabla1[[#This Row],[Código_Actividad]]="","",'[1]Formulario PPGR1'!#REF!)</f>
        <v/>
      </c>
      <c r="E1459" s="131" t="str">
        <f>IF(Tabla1[[#This Row],[Código_Actividad]]="","",'[1]Formulario PPGR1'!#REF!)</f>
        <v/>
      </c>
      <c r="F1459" s="131" t="str">
        <f>IF(Tabla1[[#This Row],[Código_Actividad]]="","",'[1]Formulario PPGR1'!#REF!)</f>
        <v/>
      </c>
      <c r="G1459" s="132"/>
      <c r="H1459" s="133" t="str">
        <f>IFERROR(VLOOKUP(Tabla1[[#This Row],[Código_Actividad]],'[1]Formulario PPGR2'!$H$8:$I$1048576,2,FALSE),"")</f>
        <v/>
      </c>
      <c r="I1459" s="134" t="str">
        <f>IFERROR(VLOOKUP(Tabla1[[#This Row],[Código_Actividad]],[1]!Tabla2[[Código]:[Total de Acciones ]],15,FALSE),"")</f>
        <v/>
      </c>
      <c r="J1459" s="131"/>
      <c r="K1459" s="131" t="str">
        <f>IFERROR(VLOOKUP($J1459,[12]LSIns!$B$5:$C$45,2,FALSE),"")</f>
        <v/>
      </c>
      <c r="L1459" s="133"/>
      <c r="M1459" s="135" t="str">
        <f>IFERROR(VLOOKUP($L1459,[6]Insumos!$C$2:$F$517,2,FALSE),"")</f>
        <v/>
      </c>
      <c r="N1459" s="142"/>
      <c r="O1459" s="137" t="str">
        <f>IFERROR(VLOOKUP($L1459,[6]Insumos!$C$2:$F$517,3,FALSE),"")</f>
        <v/>
      </c>
      <c r="P1459" s="138" t="e">
        <f>+Tabla1[[#This Row],[Precio Unitario]]*Tabla1[[#This Row],[Cantidad de Insumos]]</f>
        <v>#VALUE!</v>
      </c>
      <c r="Q1459" s="137" t="str">
        <f>IFERROR(VLOOKUP($L1459,[6]Insumos!$C$2:$F$517,4,FALSE),"")</f>
        <v/>
      </c>
      <c r="R1459" s="135"/>
    </row>
    <row r="1460" spans="2:18" x14ac:dyDescent="0.25">
      <c r="B1460" s="131" t="str">
        <f>IF(Tabla1[[#This Row],[Código_Actividad]]="","",CONCATENATE(Tabla1[[#This Row],[POA]],".",Tabla1[[#This Row],[SRS]],".",Tabla1[[#This Row],[AREA]],".",Tabla1[[#This Row],[TIPO]]))</f>
        <v/>
      </c>
      <c r="C1460" s="131" t="str">
        <f>IF(Tabla1[[#This Row],[Código_Actividad]]="","",'[1]Formulario PPGR1'!#REF!)</f>
        <v/>
      </c>
      <c r="D1460" s="131" t="str">
        <f>IF(Tabla1[[#This Row],[Código_Actividad]]="","",'[1]Formulario PPGR1'!#REF!)</f>
        <v/>
      </c>
      <c r="E1460" s="131" t="str">
        <f>IF(Tabla1[[#This Row],[Código_Actividad]]="","",'[1]Formulario PPGR1'!#REF!)</f>
        <v/>
      </c>
      <c r="F1460" s="131" t="str">
        <f>IF(Tabla1[[#This Row],[Código_Actividad]]="","",'[1]Formulario PPGR1'!#REF!)</f>
        <v/>
      </c>
      <c r="G1460" s="132"/>
      <c r="H1460" s="133" t="str">
        <f>IFERROR(VLOOKUP(Tabla1[[#This Row],[Código_Actividad]],'[1]Formulario PPGR2'!$H$8:$I$1048576,2,FALSE),"")</f>
        <v/>
      </c>
      <c r="I1460" s="134" t="str">
        <f>IFERROR(VLOOKUP(Tabla1[[#This Row],[Código_Actividad]],[1]!Tabla2[[Código]:[Total de Acciones ]],15,FALSE),"")</f>
        <v/>
      </c>
      <c r="J1460" s="131"/>
      <c r="K1460" s="131" t="str">
        <f>IFERROR(VLOOKUP($J1460,[12]LSIns!$B$5:$C$45,2,FALSE),"")</f>
        <v/>
      </c>
      <c r="L1460" s="133"/>
      <c r="M1460" s="135" t="str">
        <f>IFERROR(VLOOKUP($L1460,[6]Insumos!$C$2:$F$517,2,FALSE),"")</f>
        <v/>
      </c>
      <c r="N1460" s="142"/>
      <c r="O1460" s="137" t="str">
        <f>IFERROR(VLOOKUP($L1460,[6]Insumos!$C$2:$F$517,3,FALSE),"")</f>
        <v/>
      </c>
      <c r="P1460" s="138" t="e">
        <f>+Tabla1[[#This Row],[Precio Unitario]]*Tabla1[[#This Row],[Cantidad de Insumos]]</f>
        <v>#VALUE!</v>
      </c>
      <c r="Q1460" s="137" t="str">
        <f>IFERROR(VLOOKUP($L1460,[6]Insumos!$C$2:$F$517,4,FALSE),"")</f>
        <v/>
      </c>
      <c r="R1460" s="135"/>
    </row>
    <row r="1461" spans="2:18" x14ac:dyDescent="0.25">
      <c r="B1461" s="131" t="str">
        <f>IF(Tabla1[[#This Row],[Código_Actividad]]="","",CONCATENATE(Tabla1[[#This Row],[POA]],".",Tabla1[[#This Row],[SRS]],".",Tabla1[[#This Row],[AREA]],".",Tabla1[[#This Row],[TIPO]]))</f>
        <v/>
      </c>
      <c r="C1461" s="131" t="str">
        <f>IF(Tabla1[[#This Row],[Código_Actividad]]="","",'[1]Formulario PPGR1'!#REF!)</f>
        <v/>
      </c>
      <c r="D1461" s="131" t="str">
        <f>IF(Tabla1[[#This Row],[Código_Actividad]]="","",'[1]Formulario PPGR1'!#REF!)</f>
        <v/>
      </c>
      <c r="E1461" s="131" t="str">
        <f>IF(Tabla1[[#This Row],[Código_Actividad]]="","",'[1]Formulario PPGR1'!#REF!)</f>
        <v/>
      </c>
      <c r="F1461" s="131" t="str">
        <f>IF(Tabla1[[#This Row],[Código_Actividad]]="","",'[1]Formulario PPGR1'!#REF!)</f>
        <v/>
      </c>
      <c r="G1461" s="132"/>
      <c r="H1461" s="133" t="str">
        <f>IFERROR(VLOOKUP(Tabla1[[#This Row],[Código_Actividad]],'[1]Formulario PPGR2'!$H$8:$I$1048576,2,FALSE),"")</f>
        <v/>
      </c>
      <c r="I1461" s="134" t="str">
        <f>IFERROR(VLOOKUP(Tabla1[[#This Row],[Código_Actividad]],[1]!Tabla2[[Código]:[Total de Acciones ]],15,FALSE),"")</f>
        <v/>
      </c>
      <c r="J1461" s="131"/>
      <c r="K1461" s="131" t="str">
        <f>IFERROR(VLOOKUP($J1461,[12]LSIns!$B$5:$C$45,2,FALSE),"")</f>
        <v/>
      </c>
      <c r="L1461" s="133"/>
      <c r="M1461" s="135" t="str">
        <f>IFERROR(VLOOKUP($L1461,[6]Insumos!$C$2:$F$517,2,FALSE),"")</f>
        <v/>
      </c>
      <c r="N1461" s="142"/>
      <c r="O1461" s="137" t="str">
        <f>IFERROR(VLOOKUP($L1461,[6]Insumos!$C$2:$F$517,3,FALSE),"")</f>
        <v/>
      </c>
      <c r="P1461" s="138" t="e">
        <f>+Tabla1[[#This Row],[Precio Unitario]]*Tabla1[[#This Row],[Cantidad de Insumos]]</f>
        <v>#VALUE!</v>
      </c>
      <c r="Q1461" s="137" t="str">
        <f>IFERROR(VLOOKUP($L1461,[6]Insumos!$C$2:$F$517,4,FALSE),"")</f>
        <v/>
      </c>
      <c r="R1461" s="135"/>
    </row>
    <row r="1462" spans="2:18" x14ac:dyDescent="0.25">
      <c r="B1462" s="131" t="str">
        <f>IF(Tabla1[[#This Row],[Código_Actividad]]="","",CONCATENATE(Tabla1[[#This Row],[POA]],".",Tabla1[[#This Row],[SRS]],".",Tabla1[[#This Row],[AREA]],".",Tabla1[[#This Row],[TIPO]]))</f>
        <v/>
      </c>
      <c r="C1462" s="131" t="str">
        <f>IF(Tabla1[[#This Row],[Código_Actividad]]="","",'[1]Formulario PPGR1'!#REF!)</f>
        <v/>
      </c>
      <c r="D1462" s="131" t="str">
        <f>IF(Tabla1[[#This Row],[Código_Actividad]]="","",'[1]Formulario PPGR1'!#REF!)</f>
        <v/>
      </c>
      <c r="E1462" s="131" t="str">
        <f>IF(Tabla1[[#This Row],[Código_Actividad]]="","",'[1]Formulario PPGR1'!#REF!)</f>
        <v/>
      </c>
      <c r="F1462" s="131" t="str">
        <f>IF(Tabla1[[#This Row],[Código_Actividad]]="","",'[1]Formulario PPGR1'!#REF!)</f>
        <v/>
      </c>
      <c r="G1462" s="132"/>
      <c r="H1462" s="133" t="str">
        <f>IFERROR(VLOOKUP(Tabla1[[#This Row],[Código_Actividad]],'[1]Formulario PPGR2'!$H$8:$I$1048576,2,FALSE),"")</f>
        <v/>
      </c>
      <c r="I1462" s="134" t="str">
        <f>IFERROR(VLOOKUP(Tabla1[[#This Row],[Código_Actividad]],[1]!Tabla2[[Código]:[Total de Acciones ]],15,FALSE),"")</f>
        <v/>
      </c>
      <c r="J1462" s="131"/>
      <c r="K1462" s="131" t="str">
        <f>IFERROR(VLOOKUP($J1462,[12]LSIns!$B$5:$C$45,2,FALSE),"")</f>
        <v/>
      </c>
      <c r="L1462" s="133"/>
      <c r="M1462" s="135" t="str">
        <f>IFERROR(VLOOKUP($L1462,[6]Insumos!$C$2:$F$517,2,FALSE),"")</f>
        <v/>
      </c>
      <c r="N1462" s="142"/>
      <c r="O1462" s="137" t="str">
        <f>IFERROR(VLOOKUP($L1462,[6]Insumos!$C$2:$F$517,3,FALSE),"")</f>
        <v/>
      </c>
      <c r="P1462" s="138" t="e">
        <f>+Tabla1[[#This Row],[Precio Unitario]]*Tabla1[[#This Row],[Cantidad de Insumos]]</f>
        <v>#VALUE!</v>
      </c>
      <c r="Q1462" s="137" t="str">
        <f>IFERROR(VLOOKUP($L1462,[6]Insumos!$C$2:$F$517,4,FALSE),"")</f>
        <v/>
      </c>
      <c r="R1462" s="135"/>
    </row>
    <row r="1463" spans="2:18" x14ac:dyDescent="0.25">
      <c r="B1463" s="131" t="str">
        <f>IF(Tabla1[[#This Row],[Código_Actividad]]="","",CONCATENATE(Tabla1[[#This Row],[POA]],".",Tabla1[[#This Row],[SRS]],".",Tabla1[[#This Row],[AREA]],".",Tabla1[[#This Row],[TIPO]]))</f>
        <v/>
      </c>
      <c r="C1463" s="131" t="str">
        <f>IF(Tabla1[[#This Row],[Código_Actividad]]="","",'[1]Formulario PPGR1'!#REF!)</f>
        <v/>
      </c>
      <c r="D1463" s="131" t="str">
        <f>IF(Tabla1[[#This Row],[Código_Actividad]]="","",'[1]Formulario PPGR1'!#REF!)</f>
        <v/>
      </c>
      <c r="E1463" s="131" t="str">
        <f>IF(Tabla1[[#This Row],[Código_Actividad]]="","",'[1]Formulario PPGR1'!#REF!)</f>
        <v/>
      </c>
      <c r="F1463" s="131" t="str">
        <f>IF(Tabla1[[#This Row],[Código_Actividad]]="","",'[1]Formulario PPGR1'!#REF!)</f>
        <v/>
      </c>
      <c r="G1463" s="132"/>
      <c r="H1463" s="133" t="str">
        <f>IFERROR(VLOOKUP(Tabla1[[#This Row],[Código_Actividad]],'[1]Formulario PPGR2'!$H$8:$I$1048576,2,FALSE),"")</f>
        <v/>
      </c>
      <c r="I1463" s="134" t="str">
        <f>IFERROR(VLOOKUP(Tabla1[[#This Row],[Código_Actividad]],[1]!Tabla2[[Código]:[Total de Acciones ]],15,FALSE),"")</f>
        <v/>
      </c>
      <c r="J1463" s="131"/>
      <c r="K1463" s="131" t="str">
        <f>IFERROR(VLOOKUP($J1463,[12]LSIns!$B$5:$C$45,2,FALSE),"")</f>
        <v/>
      </c>
      <c r="L1463" s="133"/>
      <c r="M1463" s="135" t="str">
        <f>IFERROR(VLOOKUP($L1463,[6]Insumos!$C$2:$F$517,2,FALSE),"")</f>
        <v/>
      </c>
      <c r="N1463" s="142"/>
      <c r="O1463" s="137" t="str">
        <f>IFERROR(VLOOKUP($L1463,[6]Insumos!$C$2:$F$517,3,FALSE),"")</f>
        <v/>
      </c>
      <c r="P1463" s="138" t="e">
        <f>+Tabla1[[#This Row],[Precio Unitario]]*Tabla1[[#This Row],[Cantidad de Insumos]]</f>
        <v>#VALUE!</v>
      </c>
      <c r="Q1463" s="137" t="str">
        <f>IFERROR(VLOOKUP($L1463,[6]Insumos!$C$2:$F$517,4,FALSE),"")</f>
        <v/>
      </c>
      <c r="R1463" s="135"/>
    </row>
    <row r="1464" spans="2:18" x14ac:dyDescent="0.25">
      <c r="B1464" s="131" t="str">
        <f>IF(Tabla1[[#This Row],[Código_Actividad]]="","",CONCATENATE(Tabla1[[#This Row],[POA]],".",Tabla1[[#This Row],[SRS]],".",Tabla1[[#This Row],[AREA]],".",Tabla1[[#This Row],[TIPO]]))</f>
        <v/>
      </c>
      <c r="C1464" s="131" t="str">
        <f>IF(Tabla1[[#This Row],[Código_Actividad]]="","",'[1]Formulario PPGR1'!#REF!)</f>
        <v/>
      </c>
      <c r="D1464" s="131" t="str">
        <f>IF(Tabla1[[#This Row],[Código_Actividad]]="","",'[1]Formulario PPGR1'!#REF!)</f>
        <v/>
      </c>
      <c r="E1464" s="131" t="str">
        <f>IF(Tabla1[[#This Row],[Código_Actividad]]="","",'[1]Formulario PPGR1'!#REF!)</f>
        <v/>
      </c>
      <c r="F1464" s="131" t="str">
        <f>IF(Tabla1[[#This Row],[Código_Actividad]]="","",'[1]Formulario PPGR1'!#REF!)</f>
        <v/>
      </c>
      <c r="G1464" s="132"/>
      <c r="H1464" s="133" t="str">
        <f>IFERROR(VLOOKUP(Tabla1[[#This Row],[Código_Actividad]],'[1]Formulario PPGR2'!$H$8:$I$1048576,2,FALSE),"")</f>
        <v/>
      </c>
      <c r="I1464" s="134" t="str">
        <f>IFERROR(VLOOKUP(Tabla1[[#This Row],[Código_Actividad]],[1]!Tabla2[[Código]:[Total de Acciones ]],15,FALSE),"")</f>
        <v/>
      </c>
      <c r="J1464" s="131"/>
      <c r="K1464" s="131" t="str">
        <f>IFERROR(VLOOKUP($J1464,[12]LSIns!$B$5:$C$45,2,FALSE),"")</f>
        <v/>
      </c>
      <c r="L1464" s="133"/>
      <c r="M1464" s="135" t="str">
        <f>IFERROR(VLOOKUP($L1464,[6]Insumos!$C$2:$F$517,2,FALSE),"")</f>
        <v/>
      </c>
      <c r="N1464" s="142"/>
      <c r="O1464" s="137" t="str">
        <f>IFERROR(VLOOKUP($L1464,[6]Insumos!$C$2:$F$517,3,FALSE),"")</f>
        <v/>
      </c>
      <c r="P1464" s="138" t="e">
        <f>+Tabla1[[#This Row],[Precio Unitario]]*Tabla1[[#This Row],[Cantidad de Insumos]]</f>
        <v>#VALUE!</v>
      </c>
      <c r="Q1464" s="137" t="str">
        <f>IFERROR(VLOOKUP($L1464,[6]Insumos!$C$2:$F$517,4,FALSE),"")</f>
        <v/>
      </c>
      <c r="R1464" s="135"/>
    </row>
    <row r="1465" spans="2:18" x14ac:dyDescent="0.25">
      <c r="B1465" s="131" t="str">
        <f>IF(Tabla1[[#This Row],[Código_Actividad]]="","",CONCATENATE(Tabla1[[#This Row],[POA]],".",Tabla1[[#This Row],[SRS]],".",Tabla1[[#This Row],[AREA]],".",Tabla1[[#This Row],[TIPO]]))</f>
        <v/>
      </c>
      <c r="C1465" s="131" t="str">
        <f>IF(Tabla1[[#This Row],[Código_Actividad]]="","",'[1]Formulario PPGR1'!#REF!)</f>
        <v/>
      </c>
      <c r="D1465" s="131" t="str">
        <f>IF(Tabla1[[#This Row],[Código_Actividad]]="","",'[1]Formulario PPGR1'!#REF!)</f>
        <v/>
      </c>
      <c r="E1465" s="131" t="str">
        <f>IF(Tabla1[[#This Row],[Código_Actividad]]="","",'[1]Formulario PPGR1'!#REF!)</f>
        <v/>
      </c>
      <c r="F1465" s="131" t="str">
        <f>IF(Tabla1[[#This Row],[Código_Actividad]]="","",'[1]Formulario PPGR1'!#REF!)</f>
        <v/>
      </c>
      <c r="G1465" s="132"/>
      <c r="H1465" s="133" t="str">
        <f>IFERROR(VLOOKUP(Tabla1[[#This Row],[Código_Actividad]],'[1]Formulario PPGR2'!$H$8:$I$1048576,2,FALSE),"")</f>
        <v/>
      </c>
      <c r="I1465" s="134" t="str">
        <f>IFERROR(VLOOKUP(Tabla1[[#This Row],[Código_Actividad]],[1]!Tabla2[[Código]:[Total de Acciones ]],15,FALSE),"")</f>
        <v/>
      </c>
      <c r="J1465" s="131"/>
      <c r="K1465" s="131" t="str">
        <f>IFERROR(VLOOKUP($J1465,[12]LSIns!$B$5:$C$45,2,FALSE),"")</f>
        <v/>
      </c>
      <c r="L1465" s="133"/>
      <c r="M1465" s="135" t="str">
        <f>IFERROR(VLOOKUP($L1465,[6]Insumos!$C$2:$F$517,2,FALSE),"")</f>
        <v/>
      </c>
      <c r="N1465" s="142"/>
      <c r="O1465" s="137" t="str">
        <f>IFERROR(VLOOKUP($L1465,[6]Insumos!$C$2:$F$517,3,FALSE),"")</f>
        <v/>
      </c>
      <c r="P1465" s="138" t="e">
        <f>+Tabla1[[#This Row],[Precio Unitario]]*Tabla1[[#This Row],[Cantidad de Insumos]]</f>
        <v>#VALUE!</v>
      </c>
      <c r="Q1465" s="137" t="str">
        <f>IFERROR(VLOOKUP($L1465,[6]Insumos!$C$2:$F$517,4,FALSE),"")</f>
        <v/>
      </c>
      <c r="R1465" s="135"/>
    </row>
    <row r="1466" spans="2:18" x14ac:dyDescent="0.25">
      <c r="B1466" s="131" t="str">
        <f>IF(Tabla1[[#This Row],[Código_Actividad]]="","",CONCATENATE(Tabla1[[#This Row],[POA]],".",Tabla1[[#This Row],[SRS]],".",Tabla1[[#This Row],[AREA]],".",Tabla1[[#This Row],[TIPO]]))</f>
        <v/>
      </c>
      <c r="C1466" s="131" t="str">
        <f>IF(Tabla1[[#This Row],[Código_Actividad]]="","",'[1]Formulario PPGR1'!#REF!)</f>
        <v/>
      </c>
      <c r="D1466" s="131" t="str">
        <f>IF(Tabla1[[#This Row],[Código_Actividad]]="","",'[1]Formulario PPGR1'!#REF!)</f>
        <v/>
      </c>
      <c r="E1466" s="131" t="str">
        <f>IF(Tabla1[[#This Row],[Código_Actividad]]="","",'[1]Formulario PPGR1'!#REF!)</f>
        <v/>
      </c>
      <c r="F1466" s="131" t="str">
        <f>IF(Tabla1[[#This Row],[Código_Actividad]]="","",'[1]Formulario PPGR1'!#REF!)</f>
        <v/>
      </c>
      <c r="G1466" s="132"/>
      <c r="H1466" s="133" t="str">
        <f>IFERROR(VLOOKUP(Tabla1[[#This Row],[Código_Actividad]],'[1]Formulario PPGR2'!$H$8:$I$1048576,2,FALSE),"")</f>
        <v/>
      </c>
      <c r="I1466" s="134" t="str">
        <f>IFERROR(VLOOKUP(Tabla1[[#This Row],[Código_Actividad]],[1]!Tabla2[[Código]:[Total de Acciones ]],15,FALSE),"")</f>
        <v/>
      </c>
      <c r="J1466" s="131"/>
      <c r="K1466" s="131" t="str">
        <f>IFERROR(VLOOKUP($J1466,[12]LSIns!$B$5:$C$45,2,FALSE),"")</f>
        <v/>
      </c>
      <c r="L1466" s="133"/>
      <c r="M1466" s="135" t="str">
        <f>IFERROR(VLOOKUP($L1466,[6]Insumos!$C$2:$F$517,2,FALSE),"")</f>
        <v/>
      </c>
      <c r="N1466" s="142"/>
      <c r="O1466" s="137" t="str">
        <f>IFERROR(VLOOKUP($L1466,[6]Insumos!$C$2:$F$517,3,FALSE),"")</f>
        <v/>
      </c>
      <c r="P1466" s="138" t="e">
        <f>+Tabla1[[#This Row],[Precio Unitario]]*Tabla1[[#This Row],[Cantidad de Insumos]]</f>
        <v>#VALUE!</v>
      </c>
      <c r="Q1466" s="137" t="str">
        <f>IFERROR(VLOOKUP($L1466,[6]Insumos!$C$2:$F$517,4,FALSE),"")</f>
        <v/>
      </c>
      <c r="R1466" s="135"/>
    </row>
    <row r="1467" spans="2:18" x14ac:dyDescent="0.25">
      <c r="B1467" s="131" t="str">
        <f>IF(Tabla1[[#This Row],[Código_Actividad]]="","",CONCATENATE(Tabla1[[#This Row],[POA]],".",Tabla1[[#This Row],[SRS]],".",Tabla1[[#This Row],[AREA]],".",Tabla1[[#This Row],[TIPO]]))</f>
        <v/>
      </c>
      <c r="C1467" s="131" t="str">
        <f>IF(Tabla1[[#This Row],[Código_Actividad]]="","",'[1]Formulario PPGR1'!#REF!)</f>
        <v/>
      </c>
      <c r="D1467" s="131" t="str">
        <f>IF(Tabla1[[#This Row],[Código_Actividad]]="","",'[1]Formulario PPGR1'!#REF!)</f>
        <v/>
      </c>
      <c r="E1467" s="131" t="str">
        <f>IF(Tabla1[[#This Row],[Código_Actividad]]="","",'[1]Formulario PPGR1'!#REF!)</f>
        <v/>
      </c>
      <c r="F1467" s="131" t="str">
        <f>IF(Tabla1[[#This Row],[Código_Actividad]]="","",'[1]Formulario PPGR1'!#REF!)</f>
        <v/>
      </c>
      <c r="G1467" s="132"/>
      <c r="H1467" s="133" t="str">
        <f>IFERROR(VLOOKUP(Tabla1[[#This Row],[Código_Actividad]],'[1]Formulario PPGR2'!$H$8:$I$1048576,2,FALSE),"")</f>
        <v/>
      </c>
      <c r="I1467" s="134" t="str">
        <f>IFERROR(VLOOKUP(Tabla1[[#This Row],[Código_Actividad]],[1]!Tabla2[[Código]:[Total de Acciones ]],15,FALSE),"")</f>
        <v/>
      </c>
      <c r="J1467" s="131"/>
      <c r="K1467" s="131" t="str">
        <f>IFERROR(VLOOKUP($J1467,[12]LSIns!$B$5:$C$45,2,FALSE),"")</f>
        <v/>
      </c>
      <c r="L1467" s="133"/>
      <c r="M1467" s="135" t="str">
        <f>IFERROR(VLOOKUP($L1467,[6]Insumos!$C$2:$F$517,2,FALSE),"")</f>
        <v/>
      </c>
      <c r="N1467" s="142"/>
      <c r="O1467" s="137" t="str">
        <f>IFERROR(VLOOKUP($L1467,[6]Insumos!$C$2:$F$517,3,FALSE),"")</f>
        <v/>
      </c>
      <c r="P1467" s="138" t="e">
        <f>+Tabla1[[#This Row],[Precio Unitario]]*Tabla1[[#This Row],[Cantidad de Insumos]]</f>
        <v>#VALUE!</v>
      </c>
      <c r="Q1467" s="137" t="str">
        <f>IFERROR(VLOOKUP($L1467,[6]Insumos!$C$2:$F$517,4,FALSE),"")</f>
        <v/>
      </c>
      <c r="R1467" s="135"/>
    </row>
    <row r="1468" spans="2:18" x14ac:dyDescent="0.25">
      <c r="B1468" s="131" t="str">
        <f>IF(Tabla1[[#This Row],[Código_Actividad]]="","",CONCATENATE(Tabla1[[#This Row],[POA]],".",Tabla1[[#This Row],[SRS]],".",Tabla1[[#This Row],[AREA]],".",Tabla1[[#This Row],[TIPO]]))</f>
        <v/>
      </c>
      <c r="C1468" s="131" t="str">
        <f>IF(Tabla1[[#This Row],[Código_Actividad]]="","",'[1]Formulario PPGR1'!#REF!)</f>
        <v/>
      </c>
      <c r="D1468" s="131" t="str">
        <f>IF(Tabla1[[#This Row],[Código_Actividad]]="","",'[1]Formulario PPGR1'!#REF!)</f>
        <v/>
      </c>
      <c r="E1468" s="131" t="str">
        <f>IF(Tabla1[[#This Row],[Código_Actividad]]="","",'[1]Formulario PPGR1'!#REF!)</f>
        <v/>
      </c>
      <c r="F1468" s="131" t="str">
        <f>IF(Tabla1[[#This Row],[Código_Actividad]]="","",'[1]Formulario PPGR1'!#REF!)</f>
        <v/>
      </c>
      <c r="G1468" s="132"/>
      <c r="H1468" s="133" t="str">
        <f>IFERROR(VLOOKUP(Tabla1[[#This Row],[Código_Actividad]],'[1]Formulario PPGR2'!$H$8:$I$1048576,2,FALSE),"")</f>
        <v/>
      </c>
      <c r="I1468" s="134" t="str">
        <f>IFERROR(VLOOKUP(Tabla1[[#This Row],[Código_Actividad]],[1]!Tabla2[[Código]:[Total de Acciones ]],15,FALSE),"")</f>
        <v/>
      </c>
      <c r="J1468" s="131"/>
      <c r="K1468" s="131" t="str">
        <f>IFERROR(VLOOKUP($J1468,[12]LSIns!$B$5:$C$45,2,FALSE),"")</f>
        <v/>
      </c>
      <c r="L1468" s="133"/>
      <c r="M1468" s="135" t="str">
        <f>IFERROR(VLOOKUP($L1468,[6]Insumos!$C$2:$F$517,2,FALSE),"")</f>
        <v/>
      </c>
      <c r="N1468" s="142"/>
      <c r="O1468" s="137" t="str">
        <f>IFERROR(VLOOKUP($L1468,[6]Insumos!$C$2:$F$517,3,FALSE),"")</f>
        <v/>
      </c>
      <c r="P1468" s="138" t="e">
        <f>+Tabla1[[#This Row],[Precio Unitario]]*Tabla1[[#This Row],[Cantidad de Insumos]]</f>
        <v>#VALUE!</v>
      </c>
      <c r="Q1468" s="137" t="str">
        <f>IFERROR(VLOOKUP($L1468,[6]Insumos!$C$2:$F$517,4,FALSE),"")</f>
        <v/>
      </c>
      <c r="R1468" s="135"/>
    </row>
    <row r="1469" spans="2:18" x14ac:dyDescent="0.25">
      <c r="B1469" s="131" t="str">
        <f>IF(Tabla1[[#This Row],[Código_Actividad]]="","",CONCATENATE(Tabla1[[#This Row],[POA]],".",Tabla1[[#This Row],[SRS]],".",Tabla1[[#This Row],[AREA]],".",Tabla1[[#This Row],[TIPO]]))</f>
        <v/>
      </c>
      <c r="C1469" s="131" t="str">
        <f>IF(Tabla1[[#This Row],[Código_Actividad]]="","",'[1]Formulario PPGR1'!#REF!)</f>
        <v/>
      </c>
      <c r="D1469" s="131" t="str">
        <f>IF(Tabla1[[#This Row],[Código_Actividad]]="","",'[1]Formulario PPGR1'!#REF!)</f>
        <v/>
      </c>
      <c r="E1469" s="131" t="str">
        <f>IF(Tabla1[[#This Row],[Código_Actividad]]="","",'[1]Formulario PPGR1'!#REF!)</f>
        <v/>
      </c>
      <c r="F1469" s="131" t="str">
        <f>IF(Tabla1[[#This Row],[Código_Actividad]]="","",'[1]Formulario PPGR1'!#REF!)</f>
        <v/>
      </c>
      <c r="G1469" s="132"/>
      <c r="H1469" s="133" t="str">
        <f>IFERROR(VLOOKUP(Tabla1[[#This Row],[Código_Actividad]],'[1]Formulario PPGR2'!$H$8:$I$1048576,2,FALSE),"")</f>
        <v/>
      </c>
      <c r="I1469" s="134" t="str">
        <f>IFERROR(VLOOKUP(Tabla1[[#This Row],[Código_Actividad]],[1]!Tabla2[[Código]:[Total de Acciones ]],15,FALSE),"")</f>
        <v/>
      </c>
      <c r="J1469" s="131"/>
      <c r="K1469" s="131" t="str">
        <f>IFERROR(VLOOKUP($J1469,[12]LSIns!$B$5:$C$45,2,FALSE),"")</f>
        <v/>
      </c>
      <c r="L1469" s="133"/>
      <c r="M1469" s="135" t="str">
        <f>IFERROR(VLOOKUP($L1469,[6]Insumos!$C$2:$F$517,2,FALSE),"")</f>
        <v/>
      </c>
      <c r="N1469" s="142"/>
      <c r="O1469" s="137" t="str">
        <f>IFERROR(VLOOKUP($L1469,[6]Insumos!$C$2:$F$517,3,FALSE),"")</f>
        <v/>
      </c>
      <c r="P1469" s="138" t="e">
        <f>+Tabla1[[#This Row],[Precio Unitario]]*Tabla1[[#This Row],[Cantidad de Insumos]]</f>
        <v>#VALUE!</v>
      </c>
      <c r="Q1469" s="137" t="str">
        <f>IFERROR(VLOOKUP($L1469,[6]Insumos!$C$2:$F$517,4,FALSE),"")</f>
        <v/>
      </c>
      <c r="R1469" s="135"/>
    </row>
    <row r="1470" spans="2:18" x14ac:dyDescent="0.25">
      <c r="B1470" s="131" t="str">
        <f>IF(Tabla1[[#This Row],[Código_Actividad]]="","",CONCATENATE(Tabla1[[#This Row],[POA]],".",Tabla1[[#This Row],[SRS]],".",Tabla1[[#This Row],[AREA]],".",Tabla1[[#This Row],[TIPO]]))</f>
        <v/>
      </c>
      <c r="C1470" s="131" t="str">
        <f>IF(Tabla1[[#This Row],[Código_Actividad]]="","",'[1]Formulario PPGR1'!#REF!)</f>
        <v/>
      </c>
      <c r="D1470" s="131" t="str">
        <f>IF(Tabla1[[#This Row],[Código_Actividad]]="","",'[1]Formulario PPGR1'!#REF!)</f>
        <v/>
      </c>
      <c r="E1470" s="131" t="str">
        <f>IF(Tabla1[[#This Row],[Código_Actividad]]="","",'[1]Formulario PPGR1'!#REF!)</f>
        <v/>
      </c>
      <c r="F1470" s="131" t="str">
        <f>IF(Tabla1[[#This Row],[Código_Actividad]]="","",'[1]Formulario PPGR1'!#REF!)</f>
        <v/>
      </c>
      <c r="G1470" s="132"/>
      <c r="H1470" s="133" t="str">
        <f>IFERROR(VLOOKUP(Tabla1[[#This Row],[Código_Actividad]],'[1]Formulario PPGR2'!$H$8:$I$1048576,2,FALSE),"")</f>
        <v/>
      </c>
      <c r="I1470" s="134" t="str">
        <f>IFERROR(VLOOKUP(Tabla1[[#This Row],[Código_Actividad]],[1]!Tabla2[[Código]:[Total de Acciones ]],15,FALSE),"")</f>
        <v/>
      </c>
      <c r="J1470" s="131"/>
      <c r="K1470" s="131" t="str">
        <f>IFERROR(VLOOKUP($J1470,[12]LSIns!$B$5:$C$45,2,FALSE),"")</f>
        <v/>
      </c>
      <c r="L1470" s="133"/>
      <c r="M1470" s="135" t="str">
        <f>IFERROR(VLOOKUP($L1470,[6]Insumos!$C$2:$F$517,2,FALSE),"")</f>
        <v/>
      </c>
      <c r="N1470" s="142"/>
      <c r="O1470" s="137" t="str">
        <f>IFERROR(VLOOKUP($L1470,[6]Insumos!$C$2:$F$517,3,FALSE),"")</f>
        <v/>
      </c>
      <c r="P1470" s="138" t="e">
        <f>+Tabla1[[#This Row],[Precio Unitario]]*Tabla1[[#This Row],[Cantidad de Insumos]]</f>
        <v>#VALUE!</v>
      </c>
      <c r="Q1470" s="137" t="str">
        <f>IFERROR(VLOOKUP($L1470,[6]Insumos!$C$2:$F$517,4,FALSE),"")</f>
        <v/>
      </c>
      <c r="R1470" s="135"/>
    </row>
    <row r="1471" spans="2:18" x14ac:dyDescent="0.25">
      <c r="B1471" s="131" t="str">
        <f>IF(Tabla1[[#This Row],[Código_Actividad]]="","",CONCATENATE(Tabla1[[#This Row],[POA]],".",Tabla1[[#This Row],[SRS]],".",Tabla1[[#This Row],[AREA]],".",Tabla1[[#This Row],[TIPO]]))</f>
        <v/>
      </c>
      <c r="C1471" s="131" t="str">
        <f>IF(Tabla1[[#This Row],[Código_Actividad]]="","",'[1]Formulario PPGR1'!#REF!)</f>
        <v/>
      </c>
      <c r="D1471" s="131" t="str">
        <f>IF(Tabla1[[#This Row],[Código_Actividad]]="","",'[1]Formulario PPGR1'!#REF!)</f>
        <v/>
      </c>
      <c r="E1471" s="131" t="str">
        <f>IF(Tabla1[[#This Row],[Código_Actividad]]="","",'[1]Formulario PPGR1'!#REF!)</f>
        <v/>
      </c>
      <c r="F1471" s="131" t="str">
        <f>IF(Tabla1[[#This Row],[Código_Actividad]]="","",'[1]Formulario PPGR1'!#REF!)</f>
        <v/>
      </c>
      <c r="G1471" s="132"/>
      <c r="H1471" s="133" t="str">
        <f>IFERROR(VLOOKUP(Tabla1[[#This Row],[Código_Actividad]],'[1]Formulario PPGR2'!$H$8:$I$1048576,2,FALSE),"")</f>
        <v/>
      </c>
      <c r="I1471" s="134" t="str">
        <f>IFERROR(VLOOKUP(Tabla1[[#This Row],[Código_Actividad]],[1]!Tabla2[[Código]:[Total de Acciones ]],15,FALSE),"")</f>
        <v/>
      </c>
      <c r="J1471" s="131"/>
      <c r="K1471" s="131" t="str">
        <f>IFERROR(VLOOKUP($J1471,[12]LSIns!$B$5:$C$45,2,FALSE),"")</f>
        <v/>
      </c>
      <c r="L1471" s="133"/>
      <c r="M1471" s="135" t="str">
        <f>IFERROR(VLOOKUP($L1471,[6]Insumos!$C$2:$F$517,2,FALSE),"")</f>
        <v/>
      </c>
      <c r="N1471" s="142"/>
      <c r="O1471" s="137" t="str">
        <f>IFERROR(VLOOKUP($L1471,[6]Insumos!$C$2:$F$517,3,FALSE),"")</f>
        <v/>
      </c>
      <c r="P1471" s="138" t="e">
        <f>+Tabla1[[#This Row],[Precio Unitario]]*Tabla1[[#This Row],[Cantidad de Insumos]]</f>
        <v>#VALUE!</v>
      </c>
      <c r="Q1471" s="137" t="str">
        <f>IFERROR(VLOOKUP($L1471,[6]Insumos!$C$2:$F$517,4,FALSE),"")</f>
        <v/>
      </c>
      <c r="R1471" s="135"/>
    </row>
    <row r="1472" spans="2:18" x14ac:dyDescent="0.25">
      <c r="B1472" s="131" t="str">
        <f>IF(Tabla1[[#This Row],[Código_Actividad]]="","",CONCATENATE(Tabla1[[#This Row],[POA]],".",Tabla1[[#This Row],[SRS]],".",Tabla1[[#This Row],[AREA]],".",Tabla1[[#This Row],[TIPO]]))</f>
        <v/>
      </c>
      <c r="C1472" s="131" t="str">
        <f>IF(Tabla1[[#This Row],[Código_Actividad]]="","",'[1]Formulario PPGR1'!#REF!)</f>
        <v/>
      </c>
      <c r="D1472" s="131" t="str">
        <f>IF(Tabla1[[#This Row],[Código_Actividad]]="","",'[1]Formulario PPGR1'!#REF!)</f>
        <v/>
      </c>
      <c r="E1472" s="131" t="str">
        <f>IF(Tabla1[[#This Row],[Código_Actividad]]="","",'[1]Formulario PPGR1'!#REF!)</f>
        <v/>
      </c>
      <c r="F1472" s="131" t="str">
        <f>IF(Tabla1[[#This Row],[Código_Actividad]]="","",'[1]Formulario PPGR1'!#REF!)</f>
        <v/>
      </c>
      <c r="G1472" s="132"/>
      <c r="H1472" s="133" t="str">
        <f>IFERROR(VLOOKUP(Tabla1[[#This Row],[Código_Actividad]],'[1]Formulario PPGR2'!$H$8:$I$1048576,2,FALSE),"")</f>
        <v/>
      </c>
      <c r="I1472" s="134" t="str">
        <f>IFERROR(VLOOKUP(Tabla1[[#This Row],[Código_Actividad]],[1]!Tabla2[[Código]:[Total de Acciones ]],15,FALSE),"")</f>
        <v/>
      </c>
      <c r="J1472" s="131"/>
      <c r="K1472" s="131" t="str">
        <f>IFERROR(VLOOKUP($J1472,[12]LSIns!$B$5:$C$45,2,FALSE),"")</f>
        <v/>
      </c>
      <c r="L1472" s="133"/>
      <c r="M1472" s="135" t="str">
        <f>IFERROR(VLOOKUP($L1472,[6]Insumos!$C$2:$F$517,2,FALSE),"")</f>
        <v/>
      </c>
      <c r="N1472" s="142"/>
      <c r="O1472" s="137" t="str">
        <f>IFERROR(VLOOKUP($L1472,[6]Insumos!$C$2:$F$517,3,FALSE),"")</f>
        <v/>
      </c>
      <c r="P1472" s="138" t="e">
        <f>+Tabla1[[#This Row],[Precio Unitario]]*Tabla1[[#This Row],[Cantidad de Insumos]]</f>
        <v>#VALUE!</v>
      </c>
      <c r="Q1472" s="137" t="str">
        <f>IFERROR(VLOOKUP($L1472,[6]Insumos!$C$2:$F$517,4,FALSE),"")</f>
        <v/>
      </c>
      <c r="R1472" s="135"/>
    </row>
    <row r="1473" spans="2:18" x14ac:dyDescent="0.25">
      <c r="B1473" s="131" t="str">
        <f>IF(Tabla1[[#This Row],[Código_Actividad]]="","",CONCATENATE(Tabla1[[#This Row],[POA]],".",Tabla1[[#This Row],[SRS]],".",Tabla1[[#This Row],[AREA]],".",Tabla1[[#This Row],[TIPO]]))</f>
        <v/>
      </c>
      <c r="C1473" s="131" t="str">
        <f>IF(Tabla1[[#This Row],[Código_Actividad]]="","",'[1]Formulario PPGR1'!#REF!)</f>
        <v/>
      </c>
      <c r="D1473" s="131" t="str">
        <f>IF(Tabla1[[#This Row],[Código_Actividad]]="","",'[1]Formulario PPGR1'!#REF!)</f>
        <v/>
      </c>
      <c r="E1473" s="131" t="str">
        <f>IF(Tabla1[[#This Row],[Código_Actividad]]="","",'[1]Formulario PPGR1'!#REF!)</f>
        <v/>
      </c>
      <c r="F1473" s="131" t="str">
        <f>IF(Tabla1[[#This Row],[Código_Actividad]]="","",'[1]Formulario PPGR1'!#REF!)</f>
        <v/>
      </c>
      <c r="G1473" s="132"/>
      <c r="H1473" s="133" t="str">
        <f>IFERROR(VLOOKUP(Tabla1[[#This Row],[Código_Actividad]],'[1]Formulario PPGR2'!$H$8:$I$1048576,2,FALSE),"")</f>
        <v/>
      </c>
      <c r="I1473" s="134" t="str">
        <f>IFERROR(VLOOKUP(Tabla1[[#This Row],[Código_Actividad]],[1]!Tabla2[[Código]:[Total de Acciones ]],15,FALSE),"")</f>
        <v/>
      </c>
      <c r="J1473" s="131"/>
      <c r="K1473" s="131" t="str">
        <f>IFERROR(VLOOKUP($J1473,[12]LSIns!$B$5:$C$45,2,FALSE),"")</f>
        <v/>
      </c>
      <c r="L1473" s="133"/>
      <c r="M1473" s="135" t="str">
        <f>IFERROR(VLOOKUP($L1473,[6]Insumos!$C$2:$F$517,2,FALSE),"")</f>
        <v/>
      </c>
      <c r="N1473" s="142"/>
      <c r="O1473" s="137" t="str">
        <f>IFERROR(VLOOKUP($L1473,[6]Insumos!$C$2:$F$517,3,FALSE),"")</f>
        <v/>
      </c>
      <c r="P1473" s="138" t="e">
        <f>+Tabla1[[#This Row],[Precio Unitario]]*Tabla1[[#This Row],[Cantidad de Insumos]]</f>
        <v>#VALUE!</v>
      </c>
      <c r="Q1473" s="137" t="str">
        <f>IFERROR(VLOOKUP($L1473,[6]Insumos!$C$2:$F$517,4,FALSE),"")</f>
        <v/>
      </c>
      <c r="R1473" s="135"/>
    </row>
    <row r="1474" spans="2:18" x14ac:dyDescent="0.25">
      <c r="B1474" s="131" t="str">
        <f>IF(Tabla1[[#This Row],[Código_Actividad]]="","",CONCATENATE(Tabla1[[#This Row],[POA]],".",Tabla1[[#This Row],[SRS]],".",Tabla1[[#This Row],[AREA]],".",Tabla1[[#This Row],[TIPO]]))</f>
        <v/>
      </c>
      <c r="C1474" s="131" t="str">
        <f>IF(Tabla1[[#This Row],[Código_Actividad]]="","",'[1]Formulario PPGR1'!#REF!)</f>
        <v/>
      </c>
      <c r="D1474" s="131" t="str">
        <f>IF(Tabla1[[#This Row],[Código_Actividad]]="","",'[1]Formulario PPGR1'!#REF!)</f>
        <v/>
      </c>
      <c r="E1474" s="131" t="str">
        <f>IF(Tabla1[[#This Row],[Código_Actividad]]="","",'[1]Formulario PPGR1'!#REF!)</f>
        <v/>
      </c>
      <c r="F1474" s="131" t="str">
        <f>IF(Tabla1[[#This Row],[Código_Actividad]]="","",'[1]Formulario PPGR1'!#REF!)</f>
        <v/>
      </c>
      <c r="G1474" s="132"/>
      <c r="H1474" s="133" t="str">
        <f>IFERROR(VLOOKUP(Tabla1[[#This Row],[Código_Actividad]],'[1]Formulario PPGR2'!$H$8:$I$1048576,2,FALSE),"")</f>
        <v/>
      </c>
      <c r="I1474" s="134" t="str">
        <f>IFERROR(VLOOKUP(Tabla1[[#This Row],[Código_Actividad]],[1]!Tabla2[[Código]:[Total de Acciones ]],15,FALSE),"")</f>
        <v/>
      </c>
      <c r="J1474" s="131"/>
      <c r="K1474" s="131" t="str">
        <f>IFERROR(VLOOKUP($J1474,[12]LSIns!$B$5:$C$45,2,FALSE),"")</f>
        <v/>
      </c>
      <c r="L1474" s="133"/>
      <c r="M1474" s="135" t="str">
        <f>IFERROR(VLOOKUP($L1474,[6]Insumos!$C$2:$F$517,2,FALSE),"")</f>
        <v/>
      </c>
      <c r="N1474" s="142"/>
      <c r="O1474" s="137" t="str">
        <f>IFERROR(VLOOKUP($L1474,[6]Insumos!$C$2:$F$517,3,FALSE),"")</f>
        <v/>
      </c>
      <c r="P1474" s="138" t="e">
        <f>+Tabla1[[#This Row],[Precio Unitario]]*Tabla1[[#This Row],[Cantidad de Insumos]]</f>
        <v>#VALUE!</v>
      </c>
      <c r="Q1474" s="137" t="str">
        <f>IFERROR(VLOOKUP($L1474,[6]Insumos!$C$2:$F$517,4,FALSE),"")</f>
        <v/>
      </c>
      <c r="R1474" s="135"/>
    </row>
    <row r="1475" spans="2:18" x14ac:dyDescent="0.25">
      <c r="B1475" s="131" t="str">
        <f>IF(Tabla1[[#This Row],[Código_Actividad]]="","",CONCATENATE(Tabla1[[#This Row],[POA]],".",Tabla1[[#This Row],[SRS]],".",Tabla1[[#This Row],[AREA]],".",Tabla1[[#This Row],[TIPO]]))</f>
        <v/>
      </c>
      <c r="C1475" s="131" t="str">
        <f>IF(Tabla1[[#This Row],[Código_Actividad]]="","",'[1]Formulario PPGR1'!#REF!)</f>
        <v/>
      </c>
      <c r="D1475" s="131" t="str">
        <f>IF(Tabla1[[#This Row],[Código_Actividad]]="","",'[1]Formulario PPGR1'!#REF!)</f>
        <v/>
      </c>
      <c r="E1475" s="131" t="str">
        <f>IF(Tabla1[[#This Row],[Código_Actividad]]="","",'[1]Formulario PPGR1'!#REF!)</f>
        <v/>
      </c>
      <c r="F1475" s="131" t="str">
        <f>IF(Tabla1[[#This Row],[Código_Actividad]]="","",'[1]Formulario PPGR1'!#REF!)</f>
        <v/>
      </c>
      <c r="G1475" s="132"/>
      <c r="H1475" s="133" t="str">
        <f>IFERROR(VLOOKUP(Tabla1[[#This Row],[Código_Actividad]],'[1]Formulario PPGR2'!$H$8:$I$1048576,2,FALSE),"")</f>
        <v/>
      </c>
      <c r="I1475" s="134" t="str">
        <f>IFERROR(VLOOKUP(Tabla1[[#This Row],[Código_Actividad]],[1]!Tabla2[[Código]:[Total de Acciones ]],15,FALSE),"")</f>
        <v/>
      </c>
      <c r="J1475" s="131"/>
      <c r="K1475" s="131" t="str">
        <f>IFERROR(VLOOKUP($J1475,[12]LSIns!$B$5:$C$45,2,FALSE),"")</f>
        <v/>
      </c>
      <c r="L1475" s="133"/>
      <c r="M1475" s="135" t="str">
        <f>IFERROR(VLOOKUP($L1475,[6]Insumos!$C$2:$F$517,2,FALSE),"")</f>
        <v/>
      </c>
      <c r="N1475" s="142"/>
      <c r="O1475" s="137" t="str">
        <f>IFERROR(VLOOKUP($L1475,[6]Insumos!$C$2:$F$517,3,FALSE),"")</f>
        <v/>
      </c>
      <c r="P1475" s="138" t="e">
        <f>+Tabla1[[#This Row],[Precio Unitario]]*Tabla1[[#This Row],[Cantidad de Insumos]]</f>
        <v>#VALUE!</v>
      </c>
      <c r="Q1475" s="137" t="str">
        <f>IFERROR(VLOOKUP($L1475,[6]Insumos!$C$2:$F$517,4,FALSE),"")</f>
        <v/>
      </c>
      <c r="R1475" s="135"/>
    </row>
    <row r="1476" spans="2:18" x14ac:dyDescent="0.25">
      <c r="B1476" s="131" t="str">
        <f>IF(Tabla1[[#This Row],[Código_Actividad]]="","",CONCATENATE(Tabla1[[#This Row],[POA]],".",Tabla1[[#This Row],[SRS]],".",Tabla1[[#This Row],[AREA]],".",Tabla1[[#This Row],[TIPO]]))</f>
        <v/>
      </c>
      <c r="C1476" s="131" t="str">
        <f>IF(Tabla1[[#This Row],[Código_Actividad]]="","",'[1]Formulario PPGR1'!#REF!)</f>
        <v/>
      </c>
      <c r="D1476" s="131" t="str">
        <f>IF(Tabla1[[#This Row],[Código_Actividad]]="","",'[1]Formulario PPGR1'!#REF!)</f>
        <v/>
      </c>
      <c r="E1476" s="131" t="str">
        <f>IF(Tabla1[[#This Row],[Código_Actividad]]="","",'[1]Formulario PPGR1'!#REF!)</f>
        <v/>
      </c>
      <c r="F1476" s="131" t="str">
        <f>IF(Tabla1[[#This Row],[Código_Actividad]]="","",'[1]Formulario PPGR1'!#REF!)</f>
        <v/>
      </c>
      <c r="G1476" s="132"/>
      <c r="H1476" s="133" t="str">
        <f>IFERROR(VLOOKUP(Tabla1[[#This Row],[Código_Actividad]],'[1]Formulario PPGR2'!$H$8:$I$1048576,2,FALSE),"")</f>
        <v/>
      </c>
      <c r="I1476" s="134" t="str">
        <f>IFERROR(VLOOKUP(Tabla1[[#This Row],[Código_Actividad]],[1]!Tabla2[[Código]:[Total de Acciones ]],15,FALSE),"")</f>
        <v/>
      </c>
      <c r="J1476" s="131"/>
      <c r="K1476" s="131" t="str">
        <f>IFERROR(VLOOKUP($J1476,[12]LSIns!$B$5:$C$45,2,FALSE),"")</f>
        <v/>
      </c>
      <c r="L1476" s="133"/>
      <c r="M1476" s="135" t="str">
        <f>IFERROR(VLOOKUP($L1476,[6]Insumos!$C$2:$F$517,2,FALSE),"")</f>
        <v/>
      </c>
      <c r="N1476" s="142"/>
      <c r="O1476" s="137" t="str">
        <f>IFERROR(VLOOKUP($L1476,[6]Insumos!$C$2:$F$517,3,FALSE),"")</f>
        <v/>
      </c>
      <c r="P1476" s="138" t="e">
        <f>+Tabla1[[#This Row],[Precio Unitario]]*Tabla1[[#This Row],[Cantidad de Insumos]]</f>
        <v>#VALUE!</v>
      </c>
      <c r="Q1476" s="137" t="str">
        <f>IFERROR(VLOOKUP($L1476,[6]Insumos!$C$2:$F$517,4,FALSE),"")</f>
        <v/>
      </c>
      <c r="R1476" s="135"/>
    </row>
    <row r="1477" spans="2:18" x14ac:dyDescent="0.25">
      <c r="B1477" s="131" t="str">
        <f>IF(Tabla1[[#This Row],[Código_Actividad]]="","",CONCATENATE(Tabla1[[#This Row],[POA]],".",Tabla1[[#This Row],[SRS]],".",Tabla1[[#This Row],[AREA]],".",Tabla1[[#This Row],[TIPO]]))</f>
        <v/>
      </c>
      <c r="C1477" s="131" t="str">
        <f>IF(Tabla1[[#This Row],[Código_Actividad]]="","",'[1]Formulario PPGR1'!#REF!)</f>
        <v/>
      </c>
      <c r="D1477" s="131" t="str">
        <f>IF(Tabla1[[#This Row],[Código_Actividad]]="","",'[1]Formulario PPGR1'!#REF!)</f>
        <v/>
      </c>
      <c r="E1477" s="131" t="str">
        <f>IF(Tabla1[[#This Row],[Código_Actividad]]="","",'[1]Formulario PPGR1'!#REF!)</f>
        <v/>
      </c>
      <c r="F1477" s="131" t="str">
        <f>IF(Tabla1[[#This Row],[Código_Actividad]]="","",'[1]Formulario PPGR1'!#REF!)</f>
        <v/>
      </c>
      <c r="G1477" s="132"/>
      <c r="H1477" s="133" t="str">
        <f>IFERROR(VLOOKUP(Tabla1[[#This Row],[Código_Actividad]],'[1]Formulario PPGR2'!$H$8:$I$1048576,2,FALSE),"")</f>
        <v/>
      </c>
      <c r="I1477" s="134" t="str">
        <f>IFERROR(VLOOKUP(Tabla1[[#This Row],[Código_Actividad]],[1]!Tabla2[[Código]:[Total de Acciones ]],15,FALSE),"")</f>
        <v/>
      </c>
      <c r="J1477" s="131"/>
      <c r="K1477" s="131" t="str">
        <f>IFERROR(VLOOKUP($J1477,[12]LSIns!$B$5:$C$45,2,FALSE),"")</f>
        <v/>
      </c>
      <c r="L1477" s="133"/>
      <c r="M1477" s="135" t="str">
        <f>IFERROR(VLOOKUP($L1477,[6]Insumos!$C$2:$F$517,2,FALSE),"")</f>
        <v/>
      </c>
      <c r="N1477" s="142"/>
      <c r="O1477" s="137" t="str">
        <f>IFERROR(VLOOKUP($L1477,[6]Insumos!$C$2:$F$517,3,FALSE),"")</f>
        <v/>
      </c>
      <c r="P1477" s="138" t="e">
        <f>+Tabla1[[#This Row],[Precio Unitario]]*Tabla1[[#This Row],[Cantidad de Insumos]]</f>
        <v>#VALUE!</v>
      </c>
      <c r="Q1477" s="137" t="str">
        <f>IFERROR(VLOOKUP($L1477,[6]Insumos!$C$2:$F$517,4,FALSE),"")</f>
        <v/>
      </c>
      <c r="R1477" s="135"/>
    </row>
    <row r="1478" spans="2:18" x14ac:dyDescent="0.25">
      <c r="B1478" s="131" t="str">
        <f>IF(Tabla1[[#This Row],[Código_Actividad]]="","",CONCATENATE(Tabla1[[#This Row],[POA]],".",Tabla1[[#This Row],[SRS]],".",Tabla1[[#This Row],[AREA]],".",Tabla1[[#This Row],[TIPO]]))</f>
        <v/>
      </c>
      <c r="C1478" s="131" t="str">
        <f>IF(Tabla1[[#This Row],[Código_Actividad]]="","",'[1]Formulario PPGR1'!#REF!)</f>
        <v/>
      </c>
      <c r="D1478" s="131" t="str">
        <f>IF(Tabla1[[#This Row],[Código_Actividad]]="","",'[1]Formulario PPGR1'!#REF!)</f>
        <v/>
      </c>
      <c r="E1478" s="131" t="str">
        <f>IF(Tabla1[[#This Row],[Código_Actividad]]="","",'[1]Formulario PPGR1'!#REF!)</f>
        <v/>
      </c>
      <c r="F1478" s="131" t="str">
        <f>IF(Tabla1[[#This Row],[Código_Actividad]]="","",'[1]Formulario PPGR1'!#REF!)</f>
        <v/>
      </c>
      <c r="G1478" s="132"/>
      <c r="H1478" s="133" t="str">
        <f>IFERROR(VLOOKUP(Tabla1[[#This Row],[Código_Actividad]],'[1]Formulario PPGR2'!$H$8:$I$1048576,2,FALSE),"")</f>
        <v/>
      </c>
      <c r="I1478" s="134" t="str">
        <f>IFERROR(VLOOKUP(Tabla1[[#This Row],[Código_Actividad]],[1]!Tabla2[[Código]:[Total de Acciones ]],15,FALSE),"")</f>
        <v/>
      </c>
      <c r="J1478" s="131"/>
      <c r="K1478" s="131" t="str">
        <f>IFERROR(VLOOKUP($J1478,[12]LSIns!$B$5:$C$45,2,FALSE),"")</f>
        <v/>
      </c>
      <c r="L1478" s="133"/>
      <c r="M1478" s="135" t="str">
        <f>IFERROR(VLOOKUP($L1478,[6]Insumos!$C$2:$F$517,2,FALSE),"")</f>
        <v/>
      </c>
      <c r="N1478" s="142"/>
      <c r="O1478" s="137" t="str">
        <f>IFERROR(VLOOKUP($L1478,[6]Insumos!$C$2:$F$517,3,FALSE),"")</f>
        <v/>
      </c>
      <c r="P1478" s="138" t="e">
        <f>+Tabla1[[#This Row],[Precio Unitario]]*Tabla1[[#This Row],[Cantidad de Insumos]]</f>
        <v>#VALUE!</v>
      </c>
      <c r="Q1478" s="137" t="str">
        <f>IFERROR(VLOOKUP($L1478,[6]Insumos!$C$2:$F$517,4,FALSE),"")</f>
        <v/>
      </c>
      <c r="R1478" s="135"/>
    </row>
    <row r="1479" spans="2:18" x14ac:dyDescent="0.25">
      <c r="B1479" s="131" t="str">
        <f>IF(Tabla1[[#This Row],[Código_Actividad]]="","",CONCATENATE(Tabla1[[#This Row],[POA]],".",Tabla1[[#This Row],[SRS]],".",Tabla1[[#This Row],[AREA]],".",Tabla1[[#This Row],[TIPO]]))</f>
        <v/>
      </c>
      <c r="C1479" s="131" t="str">
        <f>IF(Tabla1[[#This Row],[Código_Actividad]]="","",'[1]Formulario PPGR1'!#REF!)</f>
        <v/>
      </c>
      <c r="D1479" s="131" t="str">
        <f>IF(Tabla1[[#This Row],[Código_Actividad]]="","",'[1]Formulario PPGR1'!#REF!)</f>
        <v/>
      </c>
      <c r="E1479" s="131" t="str">
        <f>IF(Tabla1[[#This Row],[Código_Actividad]]="","",'[1]Formulario PPGR1'!#REF!)</f>
        <v/>
      </c>
      <c r="F1479" s="131" t="str">
        <f>IF(Tabla1[[#This Row],[Código_Actividad]]="","",'[1]Formulario PPGR1'!#REF!)</f>
        <v/>
      </c>
      <c r="G1479" s="132"/>
      <c r="H1479" s="133" t="str">
        <f>IFERROR(VLOOKUP(Tabla1[[#This Row],[Código_Actividad]],'[1]Formulario PPGR2'!$H$8:$I$1048576,2,FALSE),"")</f>
        <v/>
      </c>
      <c r="I1479" s="134" t="str">
        <f>IFERROR(VLOOKUP(Tabla1[[#This Row],[Código_Actividad]],[1]!Tabla2[[Código]:[Total de Acciones ]],15,FALSE),"")</f>
        <v/>
      </c>
      <c r="J1479" s="131"/>
      <c r="K1479" s="131" t="str">
        <f>IFERROR(VLOOKUP($J1479,[12]LSIns!$B$5:$C$45,2,FALSE),"")</f>
        <v/>
      </c>
      <c r="L1479" s="133"/>
      <c r="M1479" s="135" t="str">
        <f>IFERROR(VLOOKUP($L1479,[6]Insumos!$C$2:$F$517,2,FALSE),"")</f>
        <v/>
      </c>
      <c r="N1479" s="142"/>
      <c r="O1479" s="137" t="str">
        <f>IFERROR(VLOOKUP($L1479,[6]Insumos!$C$2:$F$517,3,FALSE),"")</f>
        <v/>
      </c>
      <c r="P1479" s="138" t="e">
        <f>+Tabla1[[#This Row],[Precio Unitario]]*Tabla1[[#This Row],[Cantidad de Insumos]]</f>
        <v>#VALUE!</v>
      </c>
      <c r="Q1479" s="137" t="str">
        <f>IFERROR(VLOOKUP($L1479,[6]Insumos!$C$2:$F$517,4,FALSE),"")</f>
        <v/>
      </c>
      <c r="R1479" s="135"/>
    </row>
    <row r="1480" spans="2:18" x14ac:dyDescent="0.25">
      <c r="B1480" s="131" t="str">
        <f>IF(Tabla1[[#This Row],[Código_Actividad]]="","",CONCATENATE(Tabla1[[#This Row],[POA]],".",Tabla1[[#This Row],[SRS]],".",Tabla1[[#This Row],[AREA]],".",Tabla1[[#This Row],[TIPO]]))</f>
        <v/>
      </c>
      <c r="C1480" s="131" t="str">
        <f>IF(Tabla1[[#This Row],[Código_Actividad]]="","",'[1]Formulario PPGR1'!#REF!)</f>
        <v/>
      </c>
      <c r="D1480" s="131" t="str">
        <f>IF(Tabla1[[#This Row],[Código_Actividad]]="","",'[1]Formulario PPGR1'!#REF!)</f>
        <v/>
      </c>
      <c r="E1480" s="131" t="str">
        <f>IF(Tabla1[[#This Row],[Código_Actividad]]="","",'[1]Formulario PPGR1'!#REF!)</f>
        <v/>
      </c>
      <c r="F1480" s="131" t="str">
        <f>IF(Tabla1[[#This Row],[Código_Actividad]]="","",'[1]Formulario PPGR1'!#REF!)</f>
        <v/>
      </c>
      <c r="G1480" s="132"/>
      <c r="H1480" s="133" t="str">
        <f>IFERROR(VLOOKUP(Tabla1[[#This Row],[Código_Actividad]],'[1]Formulario PPGR2'!$H$8:$I$1048576,2,FALSE),"")</f>
        <v/>
      </c>
      <c r="I1480" s="134" t="str">
        <f>IFERROR(VLOOKUP(Tabla1[[#This Row],[Código_Actividad]],[1]!Tabla2[[Código]:[Total de Acciones ]],15,FALSE),"")</f>
        <v/>
      </c>
      <c r="J1480" s="131"/>
      <c r="K1480" s="131" t="str">
        <f>IFERROR(VLOOKUP($J1480,[12]LSIns!$B$5:$C$45,2,FALSE),"")</f>
        <v/>
      </c>
      <c r="L1480" s="133"/>
      <c r="M1480" s="135" t="str">
        <f>IFERROR(VLOOKUP($L1480,[6]Insumos!$C$2:$F$517,2,FALSE),"")</f>
        <v/>
      </c>
      <c r="N1480" s="142"/>
      <c r="O1480" s="137" t="str">
        <f>IFERROR(VLOOKUP($L1480,[6]Insumos!$C$2:$F$517,3,FALSE),"")</f>
        <v/>
      </c>
      <c r="P1480" s="138" t="e">
        <f>+Tabla1[[#This Row],[Precio Unitario]]*Tabla1[[#This Row],[Cantidad de Insumos]]</f>
        <v>#VALUE!</v>
      </c>
      <c r="Q1480" s="137" t="str">
        <f>IFERROR(VLOOKUP($L1480,[6]Insumos!$C$2:$F$517,4,FALSE),"")</f>
        <v/>
      </c>
      <c r="R1480" s="135"/>
    </row>
    <row r="1481" spans="2:18" x14ac:dyDescent="0.25">
      <c r="B1481" s="131" t="str">
        <f>IF(Tabla1[[#This Row],[Código_Actividad]]="","",CONCATENATE(Tabla1[[#This Row],[POA]],".",Tabla1[[#This Row],[SRS]],".",Tabla1[[#This Row],[AREA]],".",Tabla1[[#This Row],[TIPO]]))</f>
        <v/>
      </c>
      <c r="C1481" s="131" t="str">
        <f>IF(Tabla1[[#This Row],[Código_Actividad]]="","",'[1]Formulario PPGR1'!#REF!)</f>
        <v/>
      </c>
      <c r="D1481" s="131" t="str">
        <f>IF(Tabla1[[#This Row],[Código_Actividad]]="","",'[1]Formulario PPGR1'!#REF!)</f>
        <v/>
      </c>
      <c r="E1481" s="131" t="str">
        <f>IF(Tabla1[[#This Row],[Código_Actividad]]="","",'[1]Formulario PPGR1'!#REF!)</f>
        <v/>
      </c>
      <c r="F1481" s="131" t="str">
        <f>IF(Tabla1[[#This Row],[Código_Actividad]]="","",'[1]Formulario PPGR1'!#REF!)</f>
        <v/>
      </c>
      <c r="G1481" s="132"/>
      <c r="H1481" s="133" t="str">
        <f>IFERROR(VLOOKUP(Tabla1[[#This Row],[Código_Actividad]],'[1]Formulario PPGR2'!$H$8:$I$1048576,2,FALSE),"")</f>
        <v/>
      </c>
      <c r="I1481" s="134" t="str">
        <f>IFERROR(VLOOKUP(Tabla1[[#This Row],[Código_Actividad]],[1]!Tabla2[[Código]:[Total de Acciones ]],15,FALSE),"")</f>
        <v/>
      </c>
      <c r="J1481" s="131"/>
      <c r="K1481" s="131" t="str">
        <f>IFERROR(VLOOKUP($J1481,[12]LSIns!$B$5:$C$45,2,FALSE),"")</f>
        <v/>
      </c>
      <c r="L1481" s="133"/>
      <c r="M1481" s="135" t="str">
        <f>IFERROR(VLOOKUP($L1481,[6]Insumos!$C$2:$F$517,2,FALSE),"")</f>
        <v/>
      </c>
      <c r="N1481" s="142"/>
      <c r="O1481" s="137" t="str">
        <f>IFERROR(VLOOKUP($L1481,[6]Insumos!$C$2:$F$517,3,FALSE),"")</f>
        <v/>
      </c>
      <c r="P1481" s="138" t="e">
        <f>+Tabla1[[#This Row],[Precio Unitario]]*Tabla1[[#This Row],[Cantidad de Insumos]]</f>
        <v>#VALUE!</v>
      </c>
      <c r="Q1481" s="137" t="str">
        <f>IFERROR(VLOOKUP($L1481,[6]Insumos!$C$2:$F$517,4,FALSE),"")</f>
        <v/>
      </c>
      <c r="R1481" s="135"/>
    </row>
    <row r="1482" spans="2:18" x14ac:dyDescent="0.25">
      <c r="B1482" s="131" t="str">
        <f>IF(Tabla1[[#This Row],[Código_Actividad]]="","",CONCATENATE(Tabla1[[#This Row],[POA]],".",Tabla1[[#This Row],[SRS]],".",Tabla1[[#This Row],[AREA]],".",Tabla1[[#This Row],[TIPO]]))</f>
        <v/>
      </c>
      <c r="C1482" s="131" t="str">
        <f>IF(Tabla1[[#This Row],[Código_Actividad]]="","",'[1]Formulario PPGR1'!#REF!)</f>
        <v/>
      </c>
      <c r="D1482" s="131" t="str">
        <f>IF(Tabla1[[#This Row],[Código_Actividad]]="","",'[1]Formulario PPGR1'!#REF!)</f>
        <v/>
      </c>
      <c r="E1482" s="131" t="str">
        <f>IF(Tabla1[[#This Row],[Código_Actividad]]="","",'[1]Formulario PPGR1'!#REF!)</f>
        <v/>
      </c>
      <c r="F1482" s="131" t="str">
        <f>IF(Tabla1[[#This Row],[Código_Actividad]]="","",'[1]Formulario PPGR1'!#REF!)</f>
        <v/>
      </c>
      <c r="G1482" s="132"/>
      <c r="H1482" s="133" t="str">
        <f>IFERROR(VLOOKUP(Tabla1[[#This Row],[Código_Actividad]],'[1]Formulario PPGR2'!$H$8:$I$1048576,2,FALSE),"")</f>
        <v/>
      </c>
      <c r="I1482" s="134" t="str">
        <f>IFERROR(VLOOKUP(Tabla1[[#This Row],[Código_Actividad]],[1]!Tabla2[[Código]:[Total de Acciones ]],15,FALSE),"")</f>
        <v/>
      </c>
      <c r="J1482" s="131"/>
      <c r="K1482" s="131" t="str">
        <f>IFERROR(VLOOKUP($J1482,[12]LSIns!$B$5:$C$45,2,FALSE),"")</f>
        <v/>
      </c>
      <c r="L1482" s="133"/>
      <c r="M1482" s="135" t="str">
        <f>IFERROR(VLOOKUP($L1482,[6]Insumos!$C$2:$F$517,2,FALSE),"")</f>
        <v/>
      </c>
      <c r="N1482" s="142"/>
      <c r="O1482" s="137" t="str">
        <f>IFERROR(VLOOKUP($L1482,[6]Insumos!$C$2:$F$517,3,FALSE),"")</f>
        <v/>
      </c>
      <c r="P1482" s="138" t="e">
        <f>+Tabla1[[#This Row],[Precio Unitario]]*Tabla1[[#This Row],[Cantidad de Insumos]]</f>
        <v>#VALUE!</v>
      </c>
      <c r="Q1482" s="137" t="str">
        <f>IFERROR(VLOOKUP($L1482,[6]Insumos!$C$2:$F$517,4,FALSE),"")</f>
        <v/>
      </c>
      <c r="R1482" s="135"/>
    </row>
    <row r="1483" spans="2:18" x14ac:dyDescent="0.25">
      <c r="B1483" s="131" t="str">
        <f>IF(Tabla1[[#This Row],[Código_Actividad]]="","",CONCATENATE(Tabla1[[#This Row],[POA]],".",Tabla1[[#This Row],[SRS]],".",Tabla1[[#This Row],[AREA]],".",Tabla1[[#This Row],[TIPO]]))</f>
        <v/>
      </c>
      <c r="C1483" s="131" t="str">
        <f>IF(Tabla1[[#This Row],[Código_Actividad]]="","",'[1]Formulario PPGR1'!#REF!)</f>
        <v/>
      </c>
      <c r="D1483" s="131" t="str">
        <f>IF(Tabla1[[#This Row],[Código_Actividad]]="","",'[1]Formulario PPGR1'!#REF!)</f>
        <v/>
      </c>
      <c r="E1483" s="131" t="str">
        <f>IF(Tabla1[[#This Row],[Código_Actividad]]="","",'[1]Formulario PPGR1'!#REF!)</f>
        <v/>
      </c>
      <c r="F1483" s="131" t="str">
        <f>IF(Tabla1[[#This Row],[Código_Actividad]]="","",'[1]Formulario PPGR1'!#REF!)</f>
        <v/>
      </c>
      <c r="G1483" s="132"/>
      <c r="H1483" s="133" t="str">
        <f>IFERROR(VLOOKUP(Tabla1[[#This Row],[Código_Actividad]],'[1]Formulario PPGR2'!$H$8:$I$1048576,2,FALSE),"")</f>
        <v/>
      </c>
      <c r="I1483" s="134" t="str">
        <f>IFERROR(VLOOKUP(Tabla1[[#This Row],[Código_Actividad]],[1]!Tabla2[[Código]:[Total de Acciones ]],15,FALSE),"")</f>
        <v/>
      </c>
      <c r="J1483" s="131"/>
      <c r="K1483" s="131" t="str">
        <f>IFERROR(VLOOKUP($J1483,[12]LSIns!$B$5:$C$45,2,FALSE),"")</f>
        <v/>
      </c>
      <c r="L1483" s="133"/>
      <c r="M1483" s="135" t="str">
        <f>IFERROR(VLOOKUP($L1483,[6]Insumos!$C$2:$F$517,2,FALSE),"")</f>
        <v/>
      </c>
      <c r="N1483" s="142"/>
      <c r="O1483" s="137" t="str">
        <f>IFERROR(VLOOKUP($L1483,[6]Insumos!$C$2:$F$517,3,FALSE),"")</f>
        <v/>
      </c>
      <c r="P1483" s="138" t="e">
        <f>+Tabla1[[#This Row],[Precio Unitario]]*Tabla1[[#This Row],[Cantidad de Insumos]]</f>
        <v>#VALUE!</v>
      </c>
      <c r="Q1483" s="137" t="str">
        <f>IFERROR(VLOOKUP($L1483,[6]Insumos!$C$2:$F$517,4,FALSE),"")</f>
        <v/>
      </c>
      <c r="R1483" s="135"/>
    </row>
    <row r="1484" spans="2:18" x14ac:dyDescent="0.25">
      <c r="B1484" s="131" t="str">
        <f>IF(Tabla1[[#This Row],[Código_Actividad]]="","",CONCATENATE(Tabla1[[#This Row],[POA]],".",Tabla1[[#This Row],[SRS]],".",Tabla1[[#This Row],[AREA]],".",Tabla1[[#This Row],[TIPO]]))</f>
        <v/>
      </c>
      <c r="C1484" s="131" t="str">
        <f>IF(Tabla1[[#This Row],[Código_Actividad]]="","",'[1]Formulario PPGR1'!#REF!)</f>
        <v/>
      </c>
      <c r="D1484" s="131" t="str">
        <f>IF(Tabla1[[#This Row],[Código_Actividad]]="","",'[1]Formulario PPGR1'!#REF!)</f>
        <v/>
      </c>
      <c r="E1484" s="131" t="str">
        <f>IF(Tabla1[[#This Row],[Código_Actividad]]="","",'[1]Formulario PPGR1'!#REF!)</f>
        <v/>
      </c>
      <c r="F1484" s="131" t="str">
        <f>IF(Tabla1[[#This Row],[Código_Actividad]]="","",'[1]Formulario PPGR1'!#REF!)</f>
        <v/>
      </c>
      <c r="G1484" s="132"/>
      <c r="H1484" s="133" t="str">
        <f>IFERROR(VLOOKUP(Tabla1[[#This Row],[Código_Actividad]],'[1]Formulario PPGR2'!$H$8:$I$1048576,2,FALSE),"")</f>
        <v/>
      </c>
      <c r="I1484" s="134" t="str">
        <f>IFERROR(VLOOKUP(Tabla1[[#This Row],[Código_Actividad]],[1]!Tabla2[[Código]:[Total de Acciones ]],15,FALSE),"")</f>
        <v/>
      </c>
      <c r="J1484" s="131"/>
      <c r="K1484" s="131" t="str">
        <f>IFERROR(VLOOKUP($J1484,[12]LSIns!$B$5:$C$45,2,FALSE),"")</f>
        <v/>
      </c>
      <c r="L1484" s="133"/>
      <c r="M1484" s="135" t="str">
        <f>IFERROR(VLOOKUP($L1484,[6]Insumos!$C$2:$F$517,2,FALSE),"")</f>
        <v/>
      </c>
      <c r="N1484" s="142"/>
      <c r="O1484" s="137" t="str">
        <f>IFERROR(VLOOKUP($L1484,[6]Insumos!$C$2:$F$517,3,FALSE),"")</f>
        <v/>
      </c>
      <c r="P1484" s="138" t="e">
        <f>+Tabla1[[#This Row],[Precio Unitario]]*Tabla1[[#This Row],[Cantidad de Insumos]]</f>
        <v>#VALUE!</v>
      </c>
      <c r="Q1484" s="137" t="str">
        <f>IFERROR(VLOOKUP($L1484,[6]Insumos!$C$2:$F$517,4,FALSE),"")</f>
        <v/>
      </c>
      <c r="R1484" s="135"/>
    </row>
    <row r="1485" spans="2:18" x14ac:dyDescent="0.25">
      <c r="B1485" s="131" t="str">
        <f>IF(Tabla1[[#This Row],[Código_Actividad]]="","",CONCATENATE(Tabla1[[#This Row],[POA]],".",Tabla1[[#This Row],[SRS]],".",Tabla1[[#This Row],[AREA]],".",Tabla1[[#This Row],[TIPO]]))</f>
        <v/>
      </c>
      <c r="C1485" s="131" t="str">
        <f>IF(Tabla1[[#This Row],[Código_Actividad]]="","",'[1]Formulario PPGR1'!#REF!)</f>
        <v/>
      </c>
      <c r="D1485" s="131" t="str">
        <f>IF(Tabla1[[#This Row],[Código_Actividad]]="","",'[1]Formulario PPGR1'!#REF!)</f>
        <v/>
      </c>
      <c r="E1485" s="131" t="str">
        <f>IF(Tabla1[[#This Row],[Código_Actividad]]="","",'[1]Formulario PPGR1'!#REF!)</f>
        <v/>
      </c>
      <c r="F1485" s="131" t="str">
        <f>IF(Tabla1[[#This Row],[Código_Actividad]]="","",'[1]Formulario PPGR1'!#REF!)</f>
        <v/>
      </c>
      <c r="G1485" s="132"/>
      <c r="H1485" s="133" t="str">
        <f>IFERROR(VLOOKUP(Tabla1[[#This Row],[Código_Actividad]],'[1]Formulario PPGR2'!$H$8:$I$1048576,2,FALSE),"")</f>
        <v/>
      </c>
      <c r="I1485" s="134" t="str">
        <f>IFERROR(VLOOKUP(Tabla1[[#This Row],[Código_Actividad]],[1]!Tabla2[[Código]:[Total de Acciones ]],15,FALSE),"")</f>
        <v/>
      </c>
      <c r="J1485" s="131"/>
      <c r="K1485" s="131" t="str">
        <f>IFERROR(VLOOKUP($J1485,[12]LSIns!$B$5:$C$45,2,FALSE),"")</f>
        <v/>
      </c>
      <c r="L1485" s="133"/>
      <c r="M1485" s="135" t="str">
        <f>IFERROR(VLOOKUP($L1485,[6]Insumos!$C$2:$F$517,2,FALSE),"")</f>
        <v/>
      </c>
      <c r="N1485" s="142"/>
      <c r="O1485" s="137" t="str">
        <f>IFERROR(VLOOKUP($L1485,[6]Insumos!$C$2:$F$517,3,FALSE),"")</f>
        <v/>
      </c>
      <c r="P1485" s="138" t="e">
        <f>+Tabla1[[#This Row],[Precio Unitario]]*Tabla1[[#This Row],[Cantidad de Insumos]]</f>
        <v>#VALUE!</v>
      </c>
      <c r="Q1485" s="137" t="str">
        <f>IFERROR(VLOOKUP($L1485,[6]Insumos!$C$2:$F$517,4,FALSE),"")</f>
        <v/>
      </c>
      <c r="R1485" s="135"/>
    </row>
    <row r="1486" spans="2:18" x14ac:dyDescent="0.25">
      <c r="B1486" s="131" t="str">
        <f>IF(Tabla1[[#This Row],[Código_Actividad]]="","",CONCATENATE(Tabla1[[#This Row],[POA]],".",Tabla1[[#This Row],[SRS]],".",Tabla1[[#This Row],[AREA]],".",Tabla1[[#This Row],[TIPO]]))</f>
        <v/>
      </c>
      <c r="C1486" s="131" t="str">
        <f>IF(Tabla1[[#This Row],[Código_Actividad]]="","",'[1]Formulario PPGR1'!#REF!)</f>
        <v/>
      </c>
      <c r="D1486" s="131" t="str">
        <f>IF(Tabla1[[#This Row],[Código_Actividad]]="","",'[1]Formulario PPGR1'!#REF!)</f>
        <v/>
      </c>
      <c r="E1486" s="131" t="str">
        <f>IF(Tabla1[[#This Row],[Código_Actividad]]="","",'[1]Formulario PPGR1'!#REF!)</f>
        <v/>
      </c>
      <c r="F1486" s="131" t="str">
        <f>IF(Tabla1[[#This Row],[Código_Actividad]]="","",'[1]Formulario PPGR1'!#REF!)</f>
        <v/>
      </c>
      <c r="G1486" s="132"/>
      <c r="H1486" s="133" t="str">
        <f>IFERROR(VLOOKUP(Tabla1[[#This Row],[Código_Actividad]],'[1]Formulario PPGR2'!$H$8:$I$1048576,2,FALSE),"")</f>
        <v/>
      </c>
      <c r="I1486" s="134" t="str">
        <f>IFERROR(VLOOKUP(Tabla1[[#This Row],[Código_Actividad]],[1]!Tabla2[[Código]:[Total de Acciones ]],15,FALSE),"")</f>
        <v/>
      </c>
      <c r="J1486" s="131"/>
      <c r="K1486" s="131" t="str">
        <f>IFERROR(VLOOKUP($J1486,[12]LSIns!$B$5:$C$45,2,FALSE),"")</f>
        <v/>
      </c>
      <c r="L1486" s="133"/>
      <c r="M1486" s="135" t="str">
        <f>IFERROR(VLOOKUP($L1486,[6]Insumos!$C$2:$F$517,2,FALSE),"")</f>
        <v/>
      </c>
      <c r="N1486" s="142"/>
      <c r="O1486" s="137" t="str">
        <f>IFERROR(VLOOKUP($L1486,[6]Insumos!$C$2:$F$517,3,FALSE),"")</f>
        <v/>
      </c>
      <c r="P1486" s="138" t="e">
        <f>+Tabla1[[#This Row],[Precio Unitario]]*Tabla1[[#This Row],[Cantidad de Insumos]]</f>
        <v>#VALUE!</v>
      </c>
      <c r="Q1486" s="137" t="str">
        <f>IFERROR(VLOOKUP($L1486,[6]Insumos!$C$2:$F$517,4,FALSE),"")</f>
        <v/>
      </c>
      <c r="R1486" s="135"/>
    </row>
    <row r="1487" spans="2:18" x14ac:dyDescent="0.25">
      <c r="B1487" s="131" t="str">
        <f>IF(Tabla1[[#This Row],[Código_Actividad]]="","",CONCATENATE(Tabla1[[#This Row],[POA]],".",Tabla1[[#This Row],[SRS]],".",Tabla1[[#This Row],[AREA]],".",Tabla1[[#This Row],[TIPO]]))</f>
        <v/>
      </c>
      <c r="C1487" s="131" t="str">
        <f>IF(Tabla1[[#This Row],[Código_Actividad]]="","",'[1]Formulario PPGR1'!#REF!)</f>
        <v/>
      </c>
      <c r="D1487" s="131" t="str">
        <f>IF(Tabla1[[#This Row],[Código_Actividad]]="","",'[1]Formulario PPGR1'!#REF!)</f>
        <v/>
      </c>
      <c r="E1487" s="131" t="str">
        <f>IF(Tabla1[[#This Row],[Código_Actividad]]="","",'[1]Formulario PPGR1'!#REF!)</f>
        <v/>
      </c>
      <c r="F1487" s="131" t="str">
        <f>IF(Tabla1[[#This Row],[Código_Actividad]]="","",'[1]Formulario PPGR1'!#REF!)</f>
        <v/>
      </c>
      <c r="G1487" s="132"/>
      <c r="H1487" s="133" t="str">
        <f>IFERROR(VLOOKUP(Tabla1[[#This Row],[Código_Actividad]],'[1]Formulario PPGR2'!$H$8:$I$1048576,2,FALSE),"")</f>
        <v/>
      </c>
      <c r="I1487" s="134" t="str">
        <f>IFERROR(VLOOKUP(Tabla1[[#This Row],[Código_Actividad]],[1]!Tabla2[[Código]:[Total de Acciones ]],15,FALSE),"")</f>
        <v/>
      </c>
      <c r="J1487" s="131"/>
      <c r="K1487" s="131" t="str">
        <f>IFERROR(VLOOKUP($J1487,[12]LSIns!$B$5:$C$45,2,FALSE),"")</f>
        <v/>
      </c>
      <c r="L1487" s="133"/>
      <c r="M1487" s="135" t="str">
        <f>IFERROR(VLOOKUP($L1487,[6]Insumos!$C$2:$F$517,2,FALSE),"")</f>
        <v/>
      </c>
      <c r="N1487" s="142"/>
      <c r="O1487" s="137" t="str">
        <f>IFERROR(VLOOKUP($L1487,[6]Insumos!$C$2:$F$517,3,FALSE),"")</f>
        <v/>
      </c>
      <c r="P1487" s="138" t="e">
        <f>+Tabla1[[#This Row],[Precio Unitario]]*Tabla1[[#This Row],[Cantidad de Insumos]]</f>
        <v>#VALUE!</v>
      </c>
      <c r="Q1487" s="137" t="str">
        <f>IFERROR(VLOOKUP($L1487,[6]Insumos!$C$2:$F$517,4,FALSE),"")</f>
        <v/>
      </c>
      <c r="R1487" s="135"/>
    </row>
    <row r="1488" spans="2:18" x14ac:dyDescent="0.25">
      <c r="B1488" s="131" t="str">
        <f>IF(Tabla1[[#This Row],[Código_Actividad]]="","",CONCATENATE(Tabla1[[#This Row],[POA]],".",Tabla1[[#This Row],[SRS]],".",Tabla1[[#This Row],[AREA]],".",Tabla1[[#This Row],[TIPO]]))</f>
        <v/>
      </c>
      <c r="C1488" s="131" t="str">
        <f>IF(Tabla1[[#This Row],[Código_Actividad]]="","",'[1]Formulario PPGR1'!#REF!)</f>
        <v/>
      </c>
      <c r="D1488" s="131" t="str">
        <f>IF(Tabla1[[#This Row],[Código_Actividad]]="","",'[1]Formulario PPGR1'!#REF!)</f>
        <v/>
      </c>
      <c r="E1488" s="131" t="str">
        <f>IF(Tabla1[[#This Row],[Código_Actividad]]="","",'[1]Formulario PPGR1'!#REF!)</f>
        <v/>
      </c>
      <c r="F1488" s="131" t="str">
        <f>IF(Tabla1[[#This Row],[Código_Actividad]]="","",'[1]Formulario PPGR1'!#REF!)</f>
        <v/>
      </c>
      <c r="G1488" s="132"/>
      <c r="H1488" s="133" t="str">
        <f>IFERROR(VLOOKUP(Tabla1[[#This Row],[Código_Actividad]],'[1]Formulario PPGR2'!$H$8:$I$1048576,2,FALSE),"")</f>
        <v/>
      </c>
      <c r="I1488" s="134" t="str">
        <f>IFERROR(VLOOKUP(Tabla1[[#This Row],[Código_Actividad]],[1]!Tabla2[[Código]:[Total de Acciones ]],15,FALSE),"")</f>
        <v/>
      </c>
      <c r="J1488" s="131"/>
      <c r="K1488" s="131" t="str">
        <f>IFERROR(VLOOKUP($J1488,[12]LSIns!$B$5:$C$45,2,FALSE),"")</f>
        <v/>
      </c>
      <c r="L1488" s="133"/>
      <c r="M1488" s="135" t="str">
        <f>IFERROR(VLOOKUP($L1488,[6]Insumos!$C$2:$F$517,2,FALSE),"")</f>
        <v/>
      </c>
      <c r="N1488" s="142"/>
      <c r="O1488" s="137" t="str">
        <f>IFERROR(VLOOKUP($L1488,[6]Insumos!$C$2:$F$517,3,FALSE),"")</f>
        <v/>
      </c>
      <c r="P1488" s="138" t="e">
        <f>+Tabla1[[#This Row],[Precio Unitario]]*Tabla1[[#This Row],[Cantidad de Insumos]]</f>
        <v>#VALUE!</v>
      </c>
      <c r="Q1488" s="137" t="str">
        <f>IFERROR(VLOOKUP($L1488,[6]Insumos!$C$2:$F$517,4,FALSE),"")</f>
        <v/>
      </c>
      <c r="R1488" s="135"/>
    </row>
    <row r="1489" spans="2:18" x14ac:dyDescent="0.25">
      <c r="B1489" s="131" t="str">
        <f>IF(Tabla1[[#This Row],[Código_Actividad]]="","",CONCATENATE(Tabla1[[#This Row],[POA]],".",Tabla1[[#This Row],[SRS]],".",Tabla1[[#This Row],[AREA]],".",Tabla1[[#This Row],[TIPO]]))</f>
        <v/>
      </c>
      <c r="C1489" s="131" t="str">
        <f>IF(Tabla1[[#This Row],[Código_Actividad]]="","",'[1]Formulario PPGR1'!#REF!)</f>
        <v/>
      </c>
      <c r="D1489" s="131" t="str">
        <f>IF(Tabla1[[#This Row],[Código_Actividad]]="","",'[1]Formulario PPGR1'!#REF!)</f>
        <v/>
      </c>
      <c r="E1489" s="131" t="str">
        <f>IF(Tabla1[[#This Row],[Código_Actividad]]="","",'[1]Formulario PPGR1'!#REF!)</f>
        <v/>
      </c>
      <c r="F1489" s="131" t="str">
        <f>IF(Tabla1[[#This Row],[Código_Actividad]]="","",'[1]Formulario PPGR1'!#REF!)</f>
        <v/>
      </c>
      <c r="G1489" s="132"/>
      <c r="H1489" s="133" t="str">
        <f>IFERROR(VLOOKUP(Tabla1[[#This Row],[Código_Actividad]],'[1]Formulario PPGR2'!$H$8:$I$1048576,2,FALSE),"")</f>
        <v/>
      </c>
      <c r="I1489" s="134" t="str">
        <f>IFERROR(VLOOKUP(Tabla1[[#This Row],[Código_Actividad]],[1]!Tabla2[[Código]:[Total de Acciones ]],15,FALSE),"")</f>
        <v/>
      </c>
      <c r="J1489" s="131"/>
      <c r="K1489" s="131" t="str">
        <f>IFERROR(VLOOKUP($J1489,[12]LSIns!$B$5:$C$45,2,FALSE),"")</f>
        <v/>
      </c>
      <c r="L1489" s="133"/>
      <c r="M1489" s="135" t="str">
        <f>IFERROR(VLOOKUP($L1489,[6]Insumos!$C$2:$F$517,2,FALSE),"")</f>
        <v/>
      </c>
      <c r="N1489" s="142"/>
      <c r="O1489" s="137" t="str">
        <f>IFERROR(VLOOKUP($L1489,[6]Insumos!$C$2:$F$517,3,FALSE),"")</f>
        <v/>
      </c>
      <c r="P1489" s="138" t="e">
        <f>+Tabla1[[#This Row],[Precio Unitario]]*Tabla1[[#This Row],[Cantidad de Insumos]]</f>
        <v>#VALUE!</v>
      </c>
      <c r="Q1489" s="137" t="str">
        <f>IFERROR(VLOOKUP($L1489,[6]Insumos!$C$2:$F$517,4,FALSE),"")</f>
        <v/>
      </c>
      <c r="R1489" s="135"/>
    </row>
    <row r="1490" spans="2:18" x14ac:dyDescent="0.25">
      <c r="B1490" s="131" t="str">
        <f>IF(Tabla1[[#This Row],[Código_Actividad]]="","",CONCATENATE(Tabla1[[#This Row],[POA]],".",Tabla1[[#This Row],[SRS]],".",Tabla1[[#This Row],[AREA]],".",Tabla1[[#This Row],[TIPO]]))</f>
        <v/>
      </c>
      <c r="C1490" s="131" t="str">
        <f>IF(Tabla1[[#This Row],[Código_Actividad]]="","",'[1]Formulario PPGR1'!#REF!)</f>
        <v/>
      </c>
      <c r="D1490" s="131" t="str">
        <f>IF(Tabla1[[#This Row],[Código_Actividad]]="","",'[1]Formulario PPGR1'!#REF!)</f>
        <v/>
      </c>
      <c r="E1490" s="131" t="str">
        <f>IF(Tabla1[[#This Row],[Código_Actividad]]="","",'[1]Formulario PPGR1'!#REF!)</f>
        <v/>
      </c>
      <c r="F1490" s="131" t="str">
        <f>IF(Tabla1[[#This Row],[Código_Actividad]]="","",'[1]Formulario PPGR1'!#REF!)</f>
        <v/>
      </c>
      <c r="G1490" s="132"/>
      <c r="H1490" s="133" t="str">
        <f>IFERROR(VLOOKUP(Tabla1[[#This Row],[Código_Actividad]],'[1]Formulario PPGR2'!$H$8:$I$1048576,2,FALSE),"")</f>
        <v/>
      </c>
      <c r="I1490" s="134" t="str">
        <f>IFERROR(VLOOKUP(Tabla1[[#This Row],[Código_Actividad]],[1]!Tabla2[[Código]:[Total de Acciones ]],15,FALSE),"")</f>
        <v/>
      </c>
      <c r="J1490" s="131"/>
      <c r="K1490" s="131" t="str">
        <f>IFERROR(VLOOKUP($J1490,[12]LSIns!$B$5:$C$45,2,FALSE),"")</f>
        <v/>
      </c>
      <c r="L1490" s="133"/>
      <c r="M1490" s="135" t="str">
        <f>IFERROR(VLOOKUP($L1490,[6]Insumos!$C$2:$F$517,2,FALSE),"")</f>
        <v/>
      </c>
      <c r="N1490" s="142"/>
      <c r="O1490" s="137" t="str">
        <f>IFERROR(VLOOKUP($L1490,[6]Insumos!$C$2:$F$517,3,FALSE),"")</f>
        <v/>
      </c>
      <c r="P1490" s="138" t="e">
        <f>+Tabla1[[#This Row],[Precio Unitario]]*Tabla1[[#This Row],[Cantidad de Insumos]]</f>
        <v>#VALUE!</v>
      </c>
      <c r="Q1490" s="137" t="str">
        <f>IFERROR(VLOOKUP($L1490,[6]Insumos!$C$2:$F$517,4,FALSE),"")</f>
        <v/>
      </c>
      <c r="R1490" s="135"/>
    </row>
    <row r="1491" spans="2:18" x14ac:dyDescent="0.25">
      <c r="B1491" s="131" t="str">
        <f>IF(Tabla1[[#This Row],[Código_Actividad]]="","",CONCATENATE(Tabla1[[#This Row],[POA]],".",Tabla1[[#This Row],[SRS]],".",Tabla1[[#This Row],[AREA]],".",Tabla1[[#This Row],[TIPO]]))</f>
        <v/>
      </c>
      <c r="C1491" s="131" t="str">
        <f>IF(Tabla1[[#This Row],[Código_Actividad]]="","",'[1]Formulario PPGR1'!#REF!)</f>
        <v/>
      </c>
      <c r="D1491" s="131" t="str">
        <f>IF(Tabla1[[#This Row],[Código_Actividad]]="","",'[1]Formulario PPGR1'!#REF!)</f>
        <v/>
      </c>
      <c r="E1491" s="131" t="str">
        <f>IF(Tabla1[[#This Row],[Código_Actividad]]="","",'[1]Formulario PPGR1'!#REF!)</f>
        <v/>
      </c>
      <c r="F1491" s="131" t="str">
        <f>IF(Tabla1[[#This Row],[Código_Actividad]]="","",'[1]Formulario PPGR1'!#REF!)</f>
        <v/>
      </c>
      <c r="G1491" s="132"/>
      <c r="H1491" s="133" t="str">
        <f>IFERROR(VLOOKUP(Tabla1[[#This Row],[Código_Actividad]],'[1]Formulario PPGR2'!$H$8:$I$1048576,2,FALSE),"")</f>
        <v/>
      </c>
      <c r="I1491" s="134" t="str">
        <f>IFERROR(VLOOKUP(Tabla1[[#This Row],[Código_Actividad]],[1]!Tabla2[[Código]:[Total de Acciones ]],15,FALSE),"")</f>
        <v/>
      </c>
      <c r="J1491" s="131"/>
      <c r="K1491" s="131" t="str">
        <f>IFERROR(VLOOKUP($J1491,[12]LSIns!$B$5:$C$45,2,FALSE),"")</f>
        <v/>
      </c>
      <c r="L1491" s="133"/>
      <c r="M1491" s="135" t="str">
        <f>IFERROR(VLOOKUP($L1491,[6]Insumos!$C$2:$F$517,2,FALSE),"")</f>
        <v/>
      </c>
      <c r="N1491" s="142"/>
      <c r="O1491" s="137" t="str">
        <f>IFERROR(VLOOKUP($L1491,[6]Insumos!$C$2:$F$517,3,FALSE),"")</f>
        <v/>
      </c>
      <c r="P1491" s="138" t="e">
        <f>+Tabla1[[#This Row],[Precio Unitario]]*Tabla1[[#This Row],[Cantidad de Insumos]]</f>
        <v>#VALUE!</v>
      </c>
      <c r="Q1491" s="137" t="str">
        <f>IFERROR(VLOOKUP($L1491,[6]Insumos!$C$2:$F$517,4,FALSE),"")</f>
        <v/>
      </c>
      <c r="R1491" s="135"/>
    </row>
    <row r="1492" spans="2:18" x14ac:dyDescent="0.25">
      <c r="B1492" s="131" t="str">
        <f>IF(Tabla1[[#This Row],[Código_Actividad]]="","",CONCATENATE(Tabla1[[#This Row],[POA]],".",Tabla1[[#This Row],[SRS]],".",Tabla1[[#This Row],[AREA]],".",Tabla1[[#This Row],[TIPO]]))</f>
        <v/>
      </c>
      <c r="C1492" s="131" t="str">
        <f>IF(Tabla1[[#This Row],[Código_Actividad]]="","",'[1]Formulario PPGR1'!#REF!)</f>
        <v/>
      </c>
      <c r="D1492" s="131" t="str">
        <f>IF(Tabla1[[#This Row],[Código_Actividad]]="","",'[1]Formulario PPGR1'!#REF!)</f>
        <v/>
      </c>
      <c r="E1492" s="131" t="str">
        <f>IF(Tabla1[[#This Row],[Código_Actividad]]="","",'[1]Formulario PPGR1'!#REF!)</f>
        <v/>
      </c>
      <c r="F1492" s="131" t="str">
        <f>IF(Tabla1[[#This Row],[Código_Actividad]]="","",'[1]Formulario PPGR1'!#REF!)</f>
        <v/>
      </c>
      <c r="G1492" s="132"/>
      <c r="H1492" s="133" t="str">
        <f>IFERROR(VLOOKUP(Tabla1[[#This Row],[Código_Actividad]],'[1]Formulario PPGR2'!$H$8:$I$1048576,2,FALSE),"")</f>
        <v/>
      </c>
      <c r="I1492" s="134" t="str">
        <f>IFERROR(VLOOKUP(Tabla1[[#This Row],[Código_Actividad]],[1]!Tabla2[[Código]:[Total de Acciones ]],15,FALSE),"")</f>
        <v/>
      </c>
      <c r="J1492" s="131"/>
      <c r="K1492" s="131" t="str">
        <f>IFERROR(VLOOKUP($J1492,[12]LSIns!$B$5:$C$45,2,FALSE),"")</f>
        <v/>
      </c>
      <c r="L1492" s="133"/>
      <c r="M1492" s="135" t="str">
        <f>IFERROR(VLOOKUP($L1492,[6]Insumos!$C$2:$F$517,2,FALSE),"")</f>
        <v/>
      </c>
      <c r="N1492" s="142"/>
      <c r="O1492" s="137" t="str">
        <f>IFERROR(VLOOKUP($L1492,[6]Insumos!$C$2:$F$517,3,FALSE),"")</f>
        <v/>
      </c>
      <c r="P1492" s="138" t="e">
        <f>+Tabla1[[#This Row],[Precio Unitario]]*Tabla1[[#This Row],[Cantidad de Insumos]]</f>
        <v>#VALUE!</v>
      </c>
      <c r="Q1492" s="137" t="str">
        <f>IFERROR(VLOOKUP($L1492,[6]Insumos!$C$2:$F$517,4,FALSE),"")</f>
        <v/>
      </c>
      <c r="R1492" s="135"/>
    </row>
    <row r="1493" spans="2:18" x14ac:dyDescent="0.25">
      <c r="B1493" s="131" t="str">
        <f>IF(Tabla1[[#This Row],[Código_Actividad]]="","",CONCATENATE(Tabla1[[#This Row],[POA]],".",Tabla1[[#This Row],[SRS]],".",Tabla1[[#This Row],[AREA]],".",Tabla1[[#This Row],[TIPO]]))</f>
        <v/>
      </c>
      <c r="C1493" s="131" t="str">
        <f>IF(Tabla1[[#This Row],[Código_Actividad]]="","",'[1]Formulario PPGR1'!#REF!)</f>
        <v/>
      </c>
      <c r="D1493" s="131" t="str">
        <f>IF(Tabla1[[#This Row],[Código_Actividad]]="","",'[1]Formulario PPGR1'!#REF!)</f>
        <v/>
      </c>
      <c r="E1493" s="131" t="str">
        <f>IF(Tabla1[[#This Row],[Código_Actividad]]="","",'[1]Formulario PPGR1'!#REF!)</f>
        <v/>
      </c>
      <c r="F1493" s="131" t="str">
        <f>IF(Tabla1[[#This Row],[Código_Actividad]]="","",'[1]Formulario PPGR1'!#REF!)</f>
        <v/>
      </c>
      <c r="G1493" s="132"/>
      <c r="H1493" s="133" t="str">
        <f>IFERROR(VLOOKUP(Tabla1[[#This Row],[Código_Actividad]],'[1]Formulario PPGR2'!$H$8:$I$1048576,2,FALSE),"")</f>
        <v/>
      </c>
      <c r="I1493" s="134" t="str">
        <f>IFERROR(VLOOKUP(Tabla1[[#This Row],[Código_Actividad]],[1]!Tabla2[[Código]:[Total de Acciones ]],15,FALSE),"")</f>
        <v/>
      </c>
      <c r="J1493" s="131"/>
      <c r="K1493" s="131" t="str">
        <f>IFERROR(VLOOKUP($J1493,[12]LSIns!$B$5:$C$45,2,FALSE),"")</f>
        <v/>
      </c>
      <c r="L1493" s="133"/>
      <c r="M1493" s="135" t="str">
        <f>IFERROR(VLOOKUP($L1493,[6]Insumos!$C$2:$F$517,2,FALSE),"")</f>
        <v/>
      </c>
      <c r="N1493" s="142"/>
      <c r="O1493" s="137" t="str">
        <f>IFERROR(VLOOKUP($L1493,[6]Insumos!$C$2:$F$517,3,FALSE),"")</f>
        <v/>
      </c>
      <c r="P1493" s="138" t="e">
        <f>+Tabla1[[#This Row],[Precio Unitario]]*Tabla1[[#This Row],[Cantidad de Insumos]]</f>
        <v>#VALUE!</v>
      </c>
      <c r="Q1493" s="137" t="str">
        <f>IFERROR(VLOOKUP($L1493,[6]Insumos!$C$2:$F$517,4,FALSE),"")</f>
        <v/>
      </c>
      <c r="R1493" s="135"/>
    </row>
    <row r="1494" spans="2:18" x14ac:dyDescent="0.25">
      <c r="B1494" s="131" t="str">
        <f>IF(Tabla1[[#This Row],[Código_Actividad]]="","",CONCATENATE(Tabla1[[#This Row],[POA]],".",Tabla1[[#This Row],[SRS]],".",Tabla1[[#This Row],[AREA]],".",Tabla1[[#This Row],[TIPO]]))</f>
        <v/>
      </c>
      <c r="C1494" s="131" t="str">
        <f>IF(Tabla1[[#This Row],[Código_Actividad]]="","",'[1]Formulario PPGR1'!#REF!)</f>
        <v/>
      </c>
      <c r="D1494" s="131" t="str">
        <f>IF(Tabla1[[#This Row],[Código_Actividad]]="","",'[1]Formulario PPGR1'!#REF!)</f>
        <v/>
      </c>
      <c r="E1494" s="131" t="str">
        <f>IF(Tabla1[[#This Row],[Código_Actividad]]="","",'[1]Formulario PPGR1'!#REF!)</f>
        <v/>
      </c>
      <c r="F1494" s="131" t="str">
        <f>IF(Tabla1[[#This Row],[Código_Actividad]]="","",'[1]Formulario PPGR1'!#REF!)</f>
        <v/>
      </c>
      <c r="G1494" s="132"/>
      <c r="H1494" s="133" t="str">
        <f>IFERROR(VLOOKUP(Tabla1[[#This Row],[Código_Actividad]],'[1]Formulario PPGR2'!$H$8:$I$1048576,2,FALSE),"")</f>
        <v/>
      </c>
      <c r="I1494" s="134" t="str">
        <f>IFERROR(VLOOKUP(Tabla1[[#This Row],[Código_Actividad]],[1]!Tabla2[[Código]:[Total de Acciones ]],15,FALSE),"")</f>
        <v/>
      </c>
      <c r="J1494" s="131"/>
      <c r="K1494" s="131" t="str">
        <f>IFERROR(VLOOKUP($J1494,[12]LSIns!$B$5:$C$45,2,FALSE),"")</f>
        <v/>
      </c>
      <c r="L1494" s="133"/>
      <c r="M1494" s="135" t="str">
        <f>IFERROR(VLOOKUP($L1494,[6]Insumos!$C$2:$F$517,2,FALSE),"")</f>
        <v/>
      </c>
      <c r="N1494" s="142"/>
      <c r="O1494" s="137" t="str">
        <f>IFERROR(VLOOKUP($L1494,[6]Insumos!$C$2:$F$517,3,FALSE),"")</f>
        <v/>
      </c>
      <c r="P1494" s="138" t="e">
        <f>+Tabla1[[#This Row],[Precio Unitario]]*Tabla1[[#This Row],[Cantidad de Insumos]]</f>
        <v>#VALUE!</v>
      </c>
      <c r="Q1494" s="137" t="str">
        <f>IFERROR(VLOOKUP($L1494,[6]Insumos!$C$2:$F$517,4,FALSE),"")</f>
        <v/>
      </c>
      <c r="R1494" s="135"/>
    </row>
    <row r="1495" spans="2:18" x14ac:dyDescent="0.25">
      <c r="B1495" s="131" t="str">
        <f>IF(Tabla1[[#This Row],[Código_Actividad]]="","",CONCATENATE(Tabla1[[#This Row],[POA]],".",Tabla1[[#This Row],[SRS]],".",Tabla1[[#This Row],[AREA]],".",Tabla1[[#This Row],[TIPO]]))</f>
        <v/>
      </c>
      <c r="C1495" s="131" t="str">
        <f>IF(Tabla1[[#This Row],[Código_Actividad]]="","",'[1]Formulario PPGR1'!#REF!)</f>
        <v/>
      </c>
      <c r="D1495" s="131" t="str">
        <f>IF(Tabla1[[#This Row],[Código_Actividad]]="","",'[1]Formulario PPGR1'!#REF!)</f>
        <v/>
      </c>
      <c r="E1495" s="131" t="str">
        <f>IF(Tabla1[[#This Row],[Código_Actividad]]="","",'[1]Formulario PPGR1'!#REF!)</f>
        <v/>
      </c>
      <c r="F1495" s="131" t="str">
        <f>IF(Tabla1[[#This Row],[Código_Actividad]]="","",'[1]Formulario PPGR1'!#REF!)</f>
        <v/>
      </c>
      <c r="G1495" s="132"/>
      <c r="H1495" s="133" t="str">
        <f>IFERROR(VLOOKUP(Tabla1[[#This Row],[Código_Actividad]],'[1]Formulario PPGR2'!$H$8:$I$1048576,2,FALSE),"")</f>
        <v/>
      </c>
      <c r="I1495" s="134" t="str">
        <f>IFERROR(VLOOKUP(Tabla1[[#This Row],[Código_Actividad]],[1]!Tabla2[[Código]:[Total de Acciones ]],15,FALSE),"")</f>
        <v/>
      </c>
      <c r="J1495" s="131"/>
      <c r="K1495" s="131" t="str">
        <f>IFERROR(VLOOKUP($J1495,[12]LSIns!$B$5:$C$45,2,FALSE),"")</f>
        <v/>
      </c>
      <c r="L1495" s="133"/>
      <c r="M1495" s="135" t="str">
        <f>IFERROR(VLOOKUP($L1495,[6]Insumos!$C$2:$F$517,2,FALSE),"")</f>
        <v/>
      </c>
      <c r="N1495" s="142"/>
      <c r="O1495" s="137" t="str">
        <f>IFERROR(VLOOKUP($L1495,[6]Insumos!$C$2:$F$517,3,FALSE),"")</f>
        <v/>
      </c>
      <c r="P1495" s="138" t="e">
        <f>+Tabla1[[#This Row],[Precio Unitario]]*Tabla1[[#This Row],[Cantidad de Insumos]]</f>
        <v>#VALUE!</v>
      </c>
      <c r="Q1495" s="137" t="str">
        <f>IFERROR(VLOOKUP($L1495,[6]Insumos!$C$2:$F$517,4,FALSE),"")</f>
        <v/>
      </c>
      <c r="R1495" s="135"/>
    </row>
    <row r="1496" spans="2:18" x14ac:dyDescent="0.25">
      <c r="B1496" s="131" t="str">
        <f>IF(Tabla1[[#This Row],[Código_Actividad]]="","",CONCATENATE(Tabla1[[#This Row],[POA]],".",Tabla1[[#This Row],[SRS]],".",Tabla1[[#This Row],[AREA]],".",Tabla1[[#This Row],[TIPO]]))</f>
        <v/>
      </c>
      <c r="C1496" s="131" t="str">
        <f>IF(Tabla1[[#This Row],[Código_Actividad]]="","",'[1]Formulario PPGR1'!#REF!)</f>
        <v/>
      </c>
      <c r="D1496" s="131" t="str">
        <f>IF(Tabla1[[#This Row],[Código_Actividad]]="","",'[1]Formulario PPGR1'!#REF!)</f>
        <v/>
      </c>
      <c r="E1496" s="131" t="str">
        <f>IF(Tabla1[[#This Row],[Código_Actividad]]="","",'[1]Formulario PPGR1'!#REF!)</f>
        <v/>
      </c>
      <c r="F1496" s="131" t="str">
        <f>IF(Tabla1[[#This Row],[Código_Actividad]]="","",'[1]Formulario PPGR1'!#REF!)</f>
        <v/>
      </c>
      <c r="G1496" s="132"/>
      <c r="H1496" s="133" t="str">
        <f>IFERROR(VLOOKUP(Tabla1[[#This Row],[Código_Actividad]],'[1]Formulario PPGR2'!$H$8:$I$1048576,2,FALSE),"")</f>
        <v/>
      </c>
      <c r="I1496" s="134" t="str">
        <f>IFERROR(VLOOKUP(Tabla1[[#This Row],[Código_Actividad]],[1]!Tabla2[[Código]:[Total de Acciones ]],15,FALSE),"")</f>
        <v/>
      </c>
      <c r="J1496" s="131"/>
      <c r="K1496" s="131" t="str">
        <f>IFERROR(VLOOKUP($J1496,[12]LSIns!$B$5:$C$45,2,FALSE),"")</f>
        <v/>
      </c>
      <c r="L1496" s="133"/>
      <c r="M1496" s="135" t="str">
        <f>IFERROR(VLOOKUP($L1496,[6]Insumos!$C$2:$F$517,2,FALSE),"")</f>
        <v/>
      </c>
      <c r="N1496" s="142"/>
      <c r="O1496" s="137" t="str">
        <f>IFERROR(VLOOKUP($L1496,[6]Insumos!$C$2:$F$517,3,FALSE),"")</f>
        <v/>
      </c>
      <c r="P1496" s="138" t="e">
        <f>+Tabla1[[#This Row],[Precio Unitario]]*Tabla1[[#This Row],[Cantidad de Insumos]]</f>
        <v>#VALUE!</v>
      </c>
      <c r="Q1496" s="137" t="str">
        <f>IFERROR(VLOOKUP($L1496,[6]Insumos!$C$2:$F$517,4,FALSE),"")</f>
        <v/>
      </c>
      <c r="R1496" s="135"/>
    </row>
    <row r="1497" spans="2:18" x14ac:dyDescent="0.25">
      <c r="B1497" s="131" t="str">
        <f>IF(Tabla1[[#This Row],[Código_Actividad]]="","",CONCATENATE(Tabla1[[#This Row],[POA]],".",Tabla1[[#This Row],[SRS]],".",Tabla1[[#This Row],[AREA]],".",Tabla1[[#This Row],[TIPO]]))</f>
        <v/>
      </c>
      <c r="C1497" s="131" t="str">
        <f>IF(Tabla1[[#This Row],[Código_Actividad]]="","",'[1]Formulario PPGR1'!#REF!)</f>
        <v/>
      </c>
      <c r="D1497" s="131" t="str">
        <f>IF(Tabla1[[#This Row],[Código_Actividad]]="","",'[1]Formulario PPGR1'!#REF!)</f>
        <v/>
      </c>
      <c r="E1497" s="131" t="str">
        <f>IF(Tabla1[[#This Row],[Código_Actividad]]="","",'[1]Formulario PPGR1'!#REF!)</f>
        <v/>
      </c>
      <c r="F1497" s="131" t="str">
        <f>IF(Tabla1[[#This Row],[Código_Actividad]]="","",'[1]Formulario PPGR1'!#REF!)</f>
        <v/>
      </c>
      <c r="G1497" s="132"/>
      <c r="H1497" s="133" t="str">
        <f>IFERROR(VLOOKUP(Tabla1[[#This Row],[Código_Actividad]],'[1]Formulario PPGR2'!$H$8:$I$1048576,2,FALSE),"")</f>
        <v/>
      </c>
      <c r="I1497" s="134" t="str">
        <f>IFERROR(VLOOKUP(Tabla1[[#This Row],[Código_Actividad]],[1]!Tabla2[[Código]:[Total de Acciones ]],15,FALSE),"")</f>
        <v/>
      </c>
      <c r="J1497" s="131"/>
      <c r="K1497" s="131" t="str">
        <f>IFERROR(VLOOKUP($J1497,[12]LSIns!$B$5:$C$45,2,FALSE),"")</f>
        <v/>
      </c>
      <c r="L1497" s="133"/>
      <c r="M1497" s="135" t="str">
        <f>IFERROR(VLOOKUP($L1497,[6]Insumos!$C$2:$F$517,2,FALSE),"")</f>
        <v/>
      </c>
      <c r="N1497" s="142"/>
      <c r="O1497" s="137" t="str">
        <f>IFERROR(VLOOKUP($L1497,[6]Insumos!$C$2:$F$517,3,FALSE),"")</f>
        <v/>
      </c>
      <c r="P1497" s="138" t="e">
        <f>+Tabla1[[#This Row],[Precio Unitario]]*Tabla1[[#This Row],[Cantidad de Insumos]]</f>
        <v>#VALUE!</v>
      </c>
      <c r="Q1497" s="137" t="str">
        <f>IFERROR(VLOOKUP($L1497,[6]Insumos!$C$2:$F$517,4,FALSE),"")</f>
        <v/>
      </c>
      <c r="R1497" s="135"/>
    </row>
    <row r="1498" spans="2:18" x14ac:dyDescent="0.25">
      <c r="B1498" s="131" t="str">
        <f>IF(Tabla1[[#This Row],[Código_Actividad]]="","",CONCATENATE(Tabla1[[#This Row],[POA]],".",Tabla1[[#This Row],[SRS]],".",Tabla1[[#This Row],[AREA]],".",Tabla1[[#This Row],[TIPO]]))</f>
        <v/>
      </c>
      <c r="C1498" s="131" t="str">
        <f>IF(Tabla1[[#This Row],[Código_Actividad]]="","",'[1]Formulario PPGR1'!#REF!)</f>
        <v/>
      </c>
      <c r="D1498" s="131" t="str">
        <f>IF(Tabla1[[#This Row],[Código_Actividad]]="","",'[1]Formulario PPGR1'!#REF!)</f>
        <v/>
      </c>
      <c r="E1498" s="131" t="str">
        <f>IF(Tabla1[[#This Row],[Código_Actividad]]="","",'[1]Formulario PPGR1'!#REF!)</f>
        <v/>
      </c>
      <c r="F1498" s="131" t="str">
        <f>IF(Tabla1[[#This Row],[Código_Actividad]]="","",'[1]Formulario PPGR1'!#REF!)</f>
        <v/>
      </c>
      <c r="G1498" s="132"/>
      <c r="H1498" s="133" t="str">
        <f>IFERROR(VLOOKUP(Tabla1[[#This Row],[Código_Actividad]],'[1]Formulario PPGR2'!$H$8:$I$1048576,2,FALSE),"")</f>
        <v/>
      </c>
      <c r="I1498" s="134" t="str">
        <f>IFERROR(VLOOKUP(Tabla1[[#This Row],[Código_Actividad]],[1]!Tabla2[[Código]:[Total de Acciones ]],15,FALSE),"")</f>
        <v/>
      </c>
      <c r="J1498" s="131"/>
      <c r="K1498" s="131" t="str">
        <f>IFERROR(VLOOKUP($J1498,[12]LSIns!$B$5:$C$45,2,FALSE),"")</f>
        <v/>
      </c>
      <c r="L1498" s="133"/>
      <c r="M1498" s="135" t="str">
        <f>IFERROR(VLOOKUP($L1498,[6]Insumos!$C$2:$F$517,2,FALSE),"")</f>
        <v/>
      </c>
      <c r="N1498" s="142"/>
      <c r="O1498" s="137" t="str">
        <f>IFERROR(VLOOKUP($L1498,[6]Insumos!$C$2:$F$517,3,FALSE),"")</f>
        <v/>
      </c>
      <c r="P1498" s="138" t="e">
        <f>+Tabla1[[#This Row],[Precio Unitario]]*Tabla1[[#This Row],[Cantidad de Insumos]]</f>
        <v>#VALUE!</v>
      </c>
      <c r="Q1498" s="137" t="str">
        <f>IFERROR(VLOOKUP($L1498,[6]Insumos!$C$2:$F$517,4,FALSE),"")</f>
        <v/>
      </c>
      <c r="R1498" s="135"/>
    </row>
    <row r="1499" spans="2:18" x14ac:dyDescent="0.25">
      <c r="B1499" s="131" t="str">
        <f>IF(Tabla1[[#This Row],[Código_Actividad]]="","",CONCATENATE(Tabla1[[#This Row],[POA]],".",Tabla1[[#This Row],[SRS]],".",Tabla1[[#This Row],[AREA]],".",Tabla1[[#This Row],[TIPO]]))</f>
        <v/>
      </c>
      <c r="C1499" s="131" t="str">
        <f>IF(Tabla1[[#This Row],[Código_Actividad]]="","",'[1]Formulario PPGR1'!#REF!)</f>
        <v/>
      </c>
      <c r="D1499" s="131" t="str">
        <f>IF(Tabla1[[#This Row],[Código_Actividad]]="","",'[1]Formulario PPGR1'!#REF!)</f>
        <v/>
      </c>
      <c r="E1499" s="131" t="str">
        <f>IF(Tabla1[[#This Row],[Código_Actividad]]="","",'[1]Formulario PPGR1'!#REF!)</f>
        <v/>
      </c>
      <c r="F1499" s="131" t="str">
        <f>IF(Tabla1[[#This Row],[Código_Actividad]]="","",'[1]Formulario PPGR1'!#REF!)</f>
        <v/>
      </c>
      <c r="G1499" s="132"/>
      <c r="H1499" s="133" t="str">
        <f>IFERROR(VLOOKUP(Tabla1[[#This Row],[Código_Actividad]],'[1]Formulario PPGR2'!$H$8:$I$1048576,2,FALSE),"")</f>
        <v/>
      </c>
      <c r="I1499" s="134" t="str">
        <f>IFERROR(VLOOKUP(Tabla1[[#This Row],[Código_Actividad]],[1]!Tabla2[[Código]:[Total de Acciones ]],15,FALSE),"")</f>
        <v/>
      </c>
      <c r="J1499" s="131"/>
      <c r="K1499" s="131" t="str">
        <f>IFERROR(VLOOKUP($J1499,[12]LSIns!$B$5:$C$45,2,FALSE),"")</f>
        <v/>
      </c>
      <c r="L1499" s="133"/>
      <c r="M1499" s="135" t="str">
        <f>IFERROR(VLOOKUP($L1499,[6]Insumos!$C$2:$F$517,2,FALSE),"")</f>
        <v/>
      </c>
      <c r="N1499" s="142"/>
      <c r="O1499" s="137" t="str">
        <f>IFERROR(VLOOKUP($L1499,[6]Insumos!$C$2:$F$517,3,FALSE),"")</f>
        <v/>
      </c>
      <c r="P1499" s="138" t="e">
        <f>+Tabla1[[#This Row],[Precio Unitario]]*Tabla1[[#This Row],[Cantidad de Insumos]]</f>
        <v>#VALUE!</v>
      </c>
      <c r="Q1499" s="137" t="str">
        <f>IFERROR(VLOOKUP($L1499,[6]Insumos!$C$2:$F$517,4,FALSE),"")</f>
        <v/>
      </c>
      <c r="R1499" s="135"/>
    </row>
    <row r="1500" spans="2:18" x14ac:dyDescent="0.25">
      <c r="B1500" s="131" t="str">
        <f>IF(Tabla1[[#This Row],[Código_Actividad]]="","",CONCATENATE(Tabla1[[#This Row],[POA]],".",Tabla1[[#This Row],[SRS]],".",Tabla1[[#This Row],[AREA]],".",Tabla1[[#This Row],[TIPO]]))</f>
        <v/>
      </c>
      <c r="C1500" s="131" t="str">
        <f>IF(Tabla1[[#This Row],[Código_Actividad]]="","",'[1]Formulario PPGR1'!#REF!)</f>
        <v/>
      </c>
      <c r="D1500" s="131" t="str">
        <f>IF(Tabla1[[#This Row],[Código_Actividad]]="","",'[1]Formulario PPGR1'!#REF!)</f>
        <v/>
      </c>
      <c r="E1500" s="131" t="str">
        <f>IF(Tabla1[[#This Row],[Código_Actividad]]="","",'[1]Formulario PPGR1'!#REF!)</f>
        <v/>
      </c>
      <c r="F1500" s="131" t="str">
        <f>IF(Tabla1[[#This Row],[Código_Actividad]]="","",'[1]Formulario PPGR1'!#REF!)</f>
        <v/>
      </c>
      <c r="G1500" s="132"/>
      <c r="H1500" s="133" t="str">
        <f>IFERROR(VLOOKUP(Tabla1[[#This Row],[Código_Actividad]],'[1]Formulario PPGR2'!$H$8:$I$1048576,2,FALSE),"")</f>
        <v/>
      </c>
      <c r="I1500" s="134" t="str">
        <f>IFERROR(VLOOKUP(Tabla1[[#This Row],[Código_Actividad]],[1]!Tabla2[[Código]:[Total de Acciones ]],15,FALSE),"")</f>
        <v/>
      </c>
      <c r="J1500" s="131"/>
      <c r="K1500" s="131" t="str">
        <f>IFERROR(VLOOKUP($J1500,[12]LSIns!$B$5:$C$45,2,FALSE),"")</f>
        <v/>
      </c>
      <c r="L1500" s="133"/>
      <c r="M1500" s="135" t="str">
        <f>IFERROR(VLOOKUP($L1500,[6]Insumos!$C$2:$F$517,2,FALSE),"")</f>
        <v/>
      </c>
      <c r="N1500" s="142"/>
      <c r="O1500" s="137" t="str">
        <f>IFERROR(VLOOKUP($L1500,[6]Insumos!$C$2:$F$517,3,FALSE),"")</f>
        <v/>
      </c>
      <c r="P1500" s="138" t="e">
        <f>+Tabla1[[#This Row],[Precio Unitario]]*Tabla1[[#This Row],[Cantidad de Insumos]]</f>
        <v>#VALUE!</v>
      </c>
      <c r="Q1500" s="137" t="str">
        <f>IFERROR(VLOOKUP($L1500,[6]Insumos!$C$2:$F$517,4,FALSE),"")</f>
        <v/>
      </c>
      <c r="R1500" s="135"/>
    </row>
    <row r="1501" spans="2:18" x14ac:dyDescent="0.25">
      <c r="B1501" s="131" t="str">
        <f>IF(Tabla1[[#This Row],[Código_Actividad]]="","",CONCATENATE(Tabla1[[#This Row],[POA]],".",Tabla1[[#This Row],[SRS]],".",Tabla1[[#This Row],[AREA]],".",Tabla1[[#This Row],[TIPO]]))</f>
        <v/>
      </c>
      <c r="C1501" s="131" t="str">
        <f>IF(Tabla1[[#This Row],[Código_Actividad]]="","",'[1]Formulario PPGR1'!#REF!)</f>
        <v/>
      </c>
      <c r="D1501" s="131" t="str">
        <f>IF(Tabla1[[#This Row],[Código_Actividad]]="","",'[1]Formulario PPGR1'!#REF!)</f>
        <v/>
      </c>
      <c r="E1501" s="131" t="str">
        <f>IF(Tabla1[[#This Row],[Código_Actividad]]="","",'[1]Formulario PPGR1'!#REF!)</f>
        <v/>
      </c>
      <c r="F1501" s="131" t="str">
        <f>IF(Tabla1[[#This Row],[Código_Actividad]]="","",'[1]Formulario PPGR1'!#REF!)</f>
        <v/>
      </c>
      <c r="G1501" s="132"/>
      <c r="H1501" s="133" t="str">
        <f>IFERROR(VLOOKUP(Tabla1[[#This Row],[Código_Actividad]],'[1]Formulario PPGR2'!$H$8:$I$1048576,2,FALSE),"")</f>
        <v/>
      </c>
      <c r="I1501" s="134" t="str">
        <f>IFERROR(VLOOKUP(Tabla1[[#This Row],[Código_Actividad]],[1]!Tabla2[[Código]:[Total de Acciones ]],15,FALSE),"")</f>
        <v/>
      </c>
      <c r="J1501" s="131"/>
      <c r="K1501" s="131" t="str">
        <f>IFERROR(VLOOKUP($J1501,[12]LSIns!$B$5:$C$45,2,FALSE),"")</f>
        <v/>
      </c>
      <c r="L1501" s="133"/>
      <c r="M1501" s="135" t="str">
        <f>IFERROR(VLOOKUP($L1501,[6]Insumos!$C$2:$F$517,2,FALSE),"")</f>
        <v/>
      </c>
      <c r="N1501" s="142"/>
      <c r="O1501" s="137" t="str">
        <f>IFERROR(VLOOKUP($L1501,[6]Insumos!$C$2:$F$517,3,FALSE),"")</f>
        <v/>
      </c>
      <c r="P1501" s="138" t="e">
        <f>+Tabla1[[#This Row],[Precio Unitario]]*Tabla1[[#This Row],[Cantidad de Insumos]]</f>
        <v>#VALUE!</v>
      </c>
      <c r="Q1501" s="137" t="str">
        <f>IFERROR(VLOOKUP($L1501,[6]Insumos!$C$2:$F$517,4,FALSE),"")</f>
        <v/>
      </c>
      <c r="R1501" s="135"/>
    </row>
    <row r="1502" spans="2:18" x14ac:dyDescent="0.25">
      <c r="B1502" s="131" t="str">
        <f>IF(Tabla1[[#This Row],[Código_Actividad]]="","",CONCATENATE(Tabla1[[#This Row],[POA]],".",Tabla1[[#This Row],[SRS]],".",Tabla1[[#This Row],[AREA]],".",Tabla1[[#This Row],[TIPO]]))</f>
        <v/>
      </c>
      <c r="C1502" s="131" t="str">
        <f>IF(Tabla1[[#This Row],[Código_Actividad]]="","",'[1]Formulario PPGR1'!#REF!)</f>
        <v/>
      </c>
      <c r="D1502" s="131" t="str">
        <f>IF(Tabla1[[#This Row],[Código_Actividad]]="","",'[1]Formulario PPGR1'!#REF!)</f>
        <v/>
      </c>
      <c r="E1502" s="131" t="str">
        <f>IF(Tabla1[[#This Row],[Código_Actividad]]="","",'[1]Formulario PPGR1'!#REF!)</f>
        <v/>
      </c>
      <c r="F1502" s="131" t="str">
        <f>IF(Tabla1[[#This Row],[Código_Actividad]]="","",'[1]Formulario PPGR1'!#REF!)</f>
        <v/>
      </c>
      <c r="G1502" s="132"/>
      <c r="H1502" s="133" t="str">
        <f>IFERROR(VLOOKUP(Tabla1[[#This Row],[Código_Actividad]],'[1]Formulario PPGR2'!$H$8:$I$1048576,2,FALSE),"")</f>
        <v/>
      </c>
      <c r="I1502" s="134" t="str">
        <f>IFERROR(VLOOKUP(Tabla1[[#This Row],[Código_Actividad]],[1]!Tabla2[[Código]:[Total de Acciones ]],15,FALSE),"")</f>
        <v/>
      </c>
      <c r="J1502" s="131"/>
      <c r="K1502" s="131" t="str">
        <f>IFERROR(VLOOKUP($J1502,[12]LSIns!$B$5:$C$45,2,FALSE),"")</f>
        <v/>
      </c>
      <c r="L1502" s="133"/>
      <c r="M1502" s="135" t="str">
        <f>IFERROR(VLOOKUP($L1502,[6]Insumos!$C$2:$F$517,2,FALSE),"")</f>
        <v/>
      </c>
      <c r="N1502" s="142"/>
      <c r="O1502" s="137" t="str">
        <f>IFERROR(VLOOKUP($L1502,[6]Insumos!$C$2:$F$517,3,FALSE),"")</f>
        <v/>
      </c>
      <c r="P1502" s="138" t="e">
        <f>+Tabla1[[#This Row],[Precio Unitario]]*Tabla1[[#This Row],[Cantidad de Insumos]]</f>
        <v>#VALUE!</v>
      </c>
      <c r="Q1502" s="137" t="str">
        <f>IFERROR(VLOOKUP($L1502,[6]Insumos!$C$2:$F$517,4,FALSE),"")</f>
        <v/>
      </c>
      <c r="R1502" s="135"/>
    </row>
    <row r="1503" spans="2:18" x14ac:dyDescent="0.25">
      <c r="B1503" s="131" t="str">
        <f>IF(Tabla1[[#This Row],[Código_Actividad]]="","",CONCATENATE(Tabla1[[#This Row],[POA]],".",Tabla1[[#This Row],[SRS]],".",Tabla1[[#This Row],[AREA]],".",Tabla1[[#This Row],[TIPO]]))</f>
        <v/>
      </c>
      <c r="C1503" s="131" t="str">
        <f>IF(Tabla1[[#This Row],[Código_Actividad]]="","",'[1]Formulario PPGR1'!#REF!)</f>
        <v/>
      </c>
      <c r="D1503" s="131" t="str">
        <f>IF(Tabla1[[#This Row],[Código_Actividad]]="","",'[1]Formulario PPGR1'!#REF!)</f>
        <v/>
      </c>
      <c r="E1503" s="131" t="str">
        <f>IF(Tabla1[[#This Row],[Código_Actividad]]="","",'[1]Formulario PPGR1'!#REF!)</f>
        <v/>
      </c>
      <c r="F1503" s="131" t="str">
        <f>IF(Tabla1[[#This Row],[Código_Actividad]]="","",'[1]Formulario PPGR1'!#REF!)</f>
        <v/>
      </c>
      <c r="G1503" s="132"/>
      <c r="H1503" s="133" t="str">
        <f>IFERROR(VLOOKUP(Tabla1[[#This Row],[Código_Actividad]],'[1]Formulario PPGR2'!$H$8:$I$1048576,2,FALSE),"")</f>
        <v/>
      </c>
      <c r="I1503" s="134" t="str">
        <f>IFERROR(VLOOKUP(Tabla1[[#This Row],[Código_Actividad]],[1]!Tabla2[[Código]:[Total de Acciones ]],15,FALSE),"")</f>
        <v/>
      </c>
      <c r="J1503" s="131"/>
      <c r="K1503" s="131" t="str">
        <f>IFERROR(VLOOKUP($J1503,[12]LSIns!$B$5:$C$45,2,FALSE),"")</f>
        <v/>
      </c>
      <c r="L1503" s="133"/>
      <c r="M1503" s="135" t="str">
        <f>IFERROR(VLOOKUP($L1503,[6]Insumos!$C$2:$F$517,2,FALSE),"")</f>
        <v/>
      </c>
      <c r="N1503" s="142"/>
      <c r="O1503" s="137" t="str">
        <f>IFERROR(VLOOKUP($L1503,[6]Insumos!$C$2:$F$517,3,FALSE),"")</f>
        <v/>
      </c>
      <c r="P1503" s="138" t="e">
        <f>+Tabla1[[#This Row],[Precio Unitario]]*Tabla1[[#This Row],[Cantidad de Insumos]]</f>
        <v>#VALUE!</v>
      </c>
      <c r="Q1503" s="137" t="str">
        <f>IFERROR(VLOOKUP($L1503,[6]Insumos!$C$2:$F$517,4,FALSE),"")</f>
        <v/>
      </c>
      <c r="R1503" s="135"/>
    </row>
    <row r="1504" spans="2:18" x14ac:dyDescent="0.25">
      <c r="B1504" s="131" t="str">
        <f>IF(Tabla1[[#This Row],[Código_Actividad]]="","",CONCATENATE(Tabla1[[#This Row],[POA]],".",Tabla1[[#This Row],[SRS]],".",Tabla1[[#This Row],[AREA]],".",Tabla1[[#This Row],[TIPO]]))</f>
        <v/>
      </c>
      <c r="C1504" s="131" t="str">
        <f>IF(Tabla1[[#This Row],[Código_Actividad]]="","",'[1]Formulario PPGR1'!#REF!)</f>
        <v/>
      </c>
      <c r="D1504" s="131" t="str">
        <f>IF(Tabla1[[#This Row],[Código_Actividad]]="","",'[1]Formulario PPGR1'!#REF!)</f>
        <v/>
      </c>
      <c r="E1504" s="131" t="str">
        <f>IF(Tabla1[[#This Row],[Código_Actividad]]="","",'[1]Formulario PPGR1'!#REF!)</f>
        <v/>
      </c>
      <c r="F1504" s="131" t="str">
        <f>IF(Tabla1[[#This Row],[Código_Actividad]]="","",'[1]Formulario PPGR1'!#REF!)</f>
        <v/>
      </c>
      <c r="G1504" s="132"/>
      <c r="H1504" s="133" t="str">
        <f>IFERROR(VLOOKUP(Tabla1[[#This Row],[Código_Actividad]],'[1]Formulario PPGR2'!$H$8:$I$1048576,2,FALSE),"")</f>
        <v/>
      </c>
      <c r="I1504" s="134" t="str">
        <f>IFERROR(VLOOKUP(Tabla1[[#This Row],[Código_Actividad]],[1]!Tabla2[[Código]:[Total de Acciones ]],15,FALSE),"")</f>
        <v/>
      </c>
      <c r="J1504" s="131"/>
      <c r="K1504" s="131" t="str">
        <f>IFERROR(VLOOKUP($J1504,[12]LSIns!$B$5:$C$45,2,FALSE),"")</f>
        <v/>
      </c>
      <c r="L1504" s="133"/>
      <c r="M1504" s="135" t="str">
        <f>IFERROR(VLOOKUP($L1504,[6]Insumos!$C$2:$F$517,2,FALSE),"")</f>
        <v/>
      </c>
      <c r="N1504" s="142"/>
      <c r="O1504" s="137" t="str">
        <f>IFERROR(VLOOKUP($L1504,[6]Insumos!$C$2:$F$517,3,FALSE),"")</f>
        <v/>
      </c>
      <c r="P1504" s="138" t="e">
        <f>+Tabla1[[#This Row],[Precio Unitario]]*Tabla1[[#This Row],[Cantidad de Insumos]]</f>
        <v>#VALUE!</v>
      </c>
      <c r="Q1504" s="137" t="str">
        <f>IFERROR(VLOOKUP($L1504,[6]Insumos!$C$2:$F$517,4,FALSE),"")</f>
        <v/>
      </c>
      <c r="R1504" s="135"/>
    </row>
    <row r="1505" spans="2:18" x14ac:dyDescent="0.25">
      <c r="B1505" s="131" t="str">
        <f>IF(Tabla1[[#This Row],[Código_Actividad]]="","",CONCATENATE(Tabla1[[#This Row],[POA]],".",Tabla1[[#This Row],[SRS]],".",Tabla1[[#This Row],[AREA]],".",Tabla1[[#This Row],[TIPO]]))</f>
        <v/>
      </c>
      <c r="C1505" s="131" t="str">
        <f>IF(Tabla1[[#This Row],[Código_Actividad]]="","",'[1]Formulario PPGR1'!#REF!)</f>
        <v/>
      </c>
      <c r="D1505" s="131" t="str">
        <f>IF(Tabla1[[#This Row],[Código_Actividad]]="","",'[1]Formulario PPGR1'!#REF!)</f>
        <v/>
      </c>
      <c r="E1505" s="131" t="str">
        <f>IF(Tabla1[[#This Row],[Código_Actividad]]="","",'[1]Formulario PPGR1'!#REF!)</f>
        <v/>
      </c>
      <c r="F1505" s="131" t="str">
        <f>IF(Tabla1[[#This Row],[Código_Actividad]]="","",'[1]Formulario PPGR1'!#REF!)</f>
        <v/>
      </c>
      <c r="G1505" s="132"/>
      <c r="H1505" s="133" t="str">
        <f>IFERROR(VLOOKUP(Tabla1[[#This Row],[Código_Actividad]],'[1]Formulario PPGR2'!$H$8:$I$1048576,2,FALSE),"")</f>
        <v/>
      </c>
      <c r="I1505" s="134" t="str">
        <f>IFERROR(VLOOKUP(Tabla1[[#This Row],[Código_Actividad]],[1]!Tabla2[[Código]:[Total de Acciones ]],15,FALSE),"")</f>
        <v/>
      </c>
      <c r="J1505" s="131"/>
      <c r="K1505" s="131" t="str">
        <f>IFERROR(VLOOKUP($J1505,[13]LSIns!$B$5:$C$45,2,FALSE),"")</f>
        <v/>
      </c>
      <c r="L1505" s="133"/>
      <c r="M1505" s="135" t="str">
        <f>IFERROR(VLOOKUP($L1505,[6]Insumos!$C$2:$F$517,2,FALSE),"")</f>
        <v/>
      </c>
      <c r="N1505" s="142"/>
      <c r="O1505" s="137" t="str">
        <f>IFERROR(VLOOKUP($L1505,[6]Insumos!$C$2:$F$517,3,FALSE),"")</f>
        <v/>
      </c>
      <c r="P1505" s="138" t="e">
        <f>+Tabla1[[#This Row],[Precio Unitario]]*Tabla1[[#This Row],[Cantidad de Insumos]]</f>
        <v>#VALUE!</v>
      </c>
      <c r="Q1505" s="137" t="str">
        <f>IFERROR(VLOOKUP($L1505,[6]Insumos!$C$2:$F$517,4,FALSE),"")</f>
        <v/>
      </c>
      <c r="R1505" s="135"/>
    </row>
    <row r="1506" spans="2:18" x14ac:dyDescent="0.25">
      <c r="B1506" s="131" t="str">
        <f>IF(Tabla1[[#This Row],[Código_Actividad]]="","",CONCATENATE(Tabla1[[#This Row],[POA]],".",Tabla1[[#This Row],[SRS]],".",Tabla1[[#This Row],[AREA]],".",Tabla1[[#This Row],[TIPO]]))</f>
        <v/>
      </c>
      <c r="C1506" s="131" t="str">
        <f>IF(Tabla1[[#This Row],[Código_Actividad]]="","",'[1]Formulario PPGR1'!#REF!)</f>
        <v/>
      </c>
      <c r="D1506" s="131" t="str">
        <f>IF(Tabla1[[#This Row],[Código_Actividad]]="","",'[1]Formulario PPGR1'!#REF!)</f>
        <v/>
      </c>
      <c r="E1506" s="131" t="str">
        <f>IF(Tabla1[[#This Row],[Código_Actividad]]="","",'[1]Formulario PPGR1'!#REF!)</f>
        <v/>
      </c>
      <c r="F1506" s="131" t="str">
        <f>IF(Tabla1[[#This Row],[Código_Actividad]]="","",'[1]Formulario PPGR1'!#REF!)</f>
        <v/>
      </c>
      <c r="G1506" s="132"/>
      <c r="H1506" s="133" t="str">
        <f>IFERROR(VLOOKUP(Tabla1[[#This Row],[Código_Actividad]],'[1]Formulario PPGR2'!$H$8:$I$1048576,2,FALSE),"")</f>
        <v/>
      </c>
      <c r="I1506" s="134" t="str">
        <f>IFERROR(VLOOKUP(Tabla1[[#This Row],[Código_Actividad]],[1]!Tabla2[[Código]:[Total de Acciones ]],15,FALSE),"")</f>
        <v/>
      </c>
      <c r="J1506" s="131"/>
      <c r="K1506" s="131" t="str">
        <f>IFERROR(VLOOKUP($J1506,[13]LSIns!$B$5:$C$45,2,FALSE),"")</f>
        <v/>
      </c>
      <c r="L1506" s="133"/>
      <c r="M1506" s="135" t="str">
        <f>IFERROR(VLOOKUP($L1506,[6]Insumos!$C$2:$F$517,2,FALSE),"")</f>
        <v/>
      </c>
      <c r="N1506" s="142"/>
      <c r="O1506" s="137" t="str">
        <f>IFERROR(VLOOKUP($L1506,[6]Insumos!$C$2:$F$517,3,FALSE),"")</f>
        <v/>
      </c>
      <c r="P1506" s="138" t="e">
        <f>+Tabla1[[#This Row],[Precio Unitario]]*Tabla1[[#This Row],[Cantidad de Insumos]]</f>
        <v>#VALUE!</v>
      </c>
      <c r="Q1506" s="137" t="str">
        <f>IFERROR(VLOOKUP($L1506,[6]Insumos!$C$2:$F$517,4,FALSE),"")</f>
        <v/>
      </c>
      <c r="R1506" s="135"/>
    </row>
    <row r="1507" spans="2:18" x14ac:dyDescent="0.25">
      <c r="B1507" s="131" t="str">
        <f>IF(Tabla1[[#This Row],[Código_Actividad]]="","",CONCATENATE(Tabla1[[#This Row],[POA]],".",Tabla1[[#This Row],[SRS]],".",Tabla1[[#This Row],[AREA]],".",Tabla1[[#This Row],[TIPO]]))</f>
        <v/>
      </c>
      <c r="C1507" s="131" t="str">
        <f>IF(Tabla1[[#This Row],[Código_Actividad]]="","",'[1]Formulario PPGR1'!#REF!)</f>
        <v/>
      </c>
      <c r="D1507" s="131" t="str">
        <f>IF(Tabla1[[#This Row],[Código_Actividad]]="","",'[1]Formulario PPGR1'!#REF!)</f>
        <v/>
      </c>
      <c r="E1507" s="131" t="str">
        <f>IF(Tabla1[[#This Row],[Código_Actividad]]="","",'[1]Formulario PPGR1'!#REF!)</f>
        <v/>
      </c>
      <c r="F1507" s="131" t="str">
        <f>IF(Tabla1[[#This Row],[Código_Actividad]]="","",'[1]Formulario PPGR1'!#REF!)</f>
        <v/>
      </c>
      <c r="G1507" s="132"/>
      <c r="H1507" s="133" t="str">
        <f>IFERROR(VLOOKUP(Tabla1[[#This Row],[Código_Actividad]],'[1]Formulario PPGR2'!$H$8:$I$1048576,2,FALSE),"")</f>
        <v/>
      </c>
      <c r="I1507" s="134" t="str">
        <f>IFERROR(VLOOKUP(Tabla1[[#This Row],[Código_Actividad]],[1]!Tabla2[[Código]:[Total de Acciones ]],15,FALSE),"")</f>
        <v/>
      </c>
      <c r="J1507" s="131"/>
      <c r="K1507" s="131" t="str">
        <f>IFERROR(VLOOKUP($J1507,[13]LSIns!$B$5:$C$45,2,FALSE),"")</f>
        <v/>
      </c>
      <c r="L1507" s="133"/>
      <c r="M1507" s="135" t="str">
        <f>IFERROR(VLOOKUP($L1507,[6]Insumos!$C$2:$F$517,2,FALSE),"")</f>
        <v/>
      </c>
      <c r="N1507" s="142"/>
      <c r="O1507" s="137" t="str">
        <f>IFERROR(VLOOKUP($L1507,[6]Insumos!$C$2:$F$517,3,FALSE),"")</f>
        <v/>
      </c>
      <c r="P1507" s="138" t="e">
        <f>+Tabla1[[#This Row],[Precio Unitario]]*Tabla1[[#This Row],[Cantidad de Insumos]]</f>
        <v>#VALUE!</v>
      </c>
      <c r="Q1507" s="137" t="str">
        <f>IFERROR(VLOOKUP($L1507,[6]Insumos!$C$2:$F$517,4,FALSE),"")</f>
        <v/>
      </c>
      <c r="R1507" s="135"/>
    </row>
    <row r="1508" spans="2:18" x14ac:dyDescent="0.25">
      <c r="B1508" s="131" t="str">
        <f>IF(Tabla1[[#This Row],[Código_Actividad]]="","",CONCATENATE(Tabla1[[#This Row],[POA]],".",Tabla1[[#This Row],[SRS]],".",Tabla1[[#This Row],[AREA]],".",Tabla1[[#This Row],[TIPO]]))</f>
        <v/>
      </c>
      <c r="C1508" s="131" t="str">
        <f>IF(Tabla1[[#This Row],[Código_Actividad]]="","",'[1]Formulario PPGR1'!#REF!)</f>
        <v/>
      </c>
      <c r="D1508" s="131" t="str">
        <f>IF(Tabla1[[#This Row],[Código_Actividad]]="","",'[1]Formulario PPGR1'!#REF!)</f>
        <v/>
      </c>
      <c r="E1508" s="131" t="str">
        <f>IF(Tabla1[[#This Row],[Código_Actividad]]="","",'[1]Formulario PPGR1'!#REF!)</f>
        <v/>
      </c>
      <c r="F1508" s="131" t="str">
        <f>IF(Tabla1[[#This Row],[Código_Actividad]]="","",'[1]Formulario PPGR1'!#REF!)</f>
        <v/>
      </c>
      <c r="G1508" s="132"/>
      <c r="H1508" s="133" t="str">
        <f>IFERROR(VLOOKUP(Tabla1[[#This Row],[Código_Actividad]],'[1]Formulario PPGR2'!$H$8:$I$1048576,2,FALSE),"")</f>
        <v/>
      </c>
      <c r="I1508" s="134" t="str">
        <f>IFERROR(VLOOKUP(Tabla1[[#This Row],[Código_Actividad]],[1]!Tabla2[[Código]:[Total de Acciones ]],15,FALSE),"")</f>
        <v/>
      </c>
      <c r="J1508" s="131"/>
      <c r="K1508" s="131" t="str">
        <f>IFERROR(VLOOKUP($J1508,[13]LSIns!$B$5:$C$45,2,FALSE),"")</f>
        <v/>
      </c>
      <c r="L1508" s="133"/>
      <c r="M1508" s="135" t="str">
        <f>IFERROR(VLOOKUP($L1508,[6]Insumos!$C$2:$F$517,2,FALSE),"")</f>
        <v/>
      </c>
      <c r="N1508" s="142"/>
      <c r="O1508" s="137" t="str">
        <f>IFERROR(VLOOKUP($L1508,[6]Insumos!$C$2:$F$517,3,FALSE),"")</f>
        <v/>
      </c>
      <c r="P1508" s="138" t="e">
        <f>+Tabla1[[#This Row],[Precio Unitario]]*Tabla1[[#This Row],[Cantidad de Insumos]]</f>
        <v>#VALUE!</v>
      </c>
      <c r="Q1508" s="137" t="str">
        <f>IFERROR(VLOOKUP($L1508,[6]Insumos!$C$2:$F$517,4,FALSE),"")</f>
        <v/>
      </c>
      <c r="R1508" s="135"/>
    </row>
    <row r="1509" spans="2:18" x14ac:dyDescent="0.25">
      <c r="B1509" s="131" t="str">
        <f>IF(Tabla1[[#This Row],[Código_Actividad]]="","",CONCATENATE(Tabla1[[#This Row],[POA]],".",Tabla1[[#This Row],[SRS]],".",Tabla1[[#This Row],[AREA]],".",Tabla1[[#This Row],[TIPO]]))</f>
        <v/>
      </c>
      <c r="C1509" s="131" t="str">
        <f>IF(Tabla1[[#This Row],[Código_Actividad]]="","",'[1]Formulario PPGR1'!#REF!)</f>
        <v/>
      </c>
      <c r="D1509" s="131" t="str">
        <f>IF(Tabla1[[#This Row],[Código_Actividad]]="","",'[1]Formulario PPGR1'!#REF!)</f>
        <v/>
      </c>
      <c r="E1509" s="131" t="str">
        <f>IF(Tabla1[[#This Row],[Código_Actividad]]="","",'[1]Formulario PPGR1'!#REF!)</f>
        <v/>
      </c>
      <c r="F1509" s="131" t="str">
        <f>IF(Tabla1[[#This Row],[Código_Actividad]]="","",'[1]Formulario PPGR1'!#REF!)</f>
        <v/>
      </c>
      <c r="G1509" s="132"/>
      <c r="H1509" s="133" t="str">
        <f>IFERROR(VLOOKUP(Tabla1[[#This Row],[Código_Actividad]],'[1]Formulario PPGR2'!$H$8:$I$1048576,2,FALSE),"")</f>
        <v/>
      </c>
      <c r="I1509" s="134" t="str">
        <f>IFERROR(VLOOKUP(Tabla1[[#This Row],[Código_Actividad]],[1]!Tabla2[[Código]:[Total de Acciones ]],15,FALSE),"")</f>
        <v/>
      </c>
      <c r="J1509" s="131"/>
      <c r="K1509" s="131" t="str">
        <f>IFERROR(VLOOKUP($J1509,[13]LSIns!$B$5:$C$45,2,FALSE),"")</f>
        <v/>
      </c>
      <c r="L1509" s="133"/>
      <c r="M1509" s="135" t="str">
        <f>IFERROR(VLOOKUP($L1509,[6]Insumos!$C$2:$F$517,2,FALSE),"")</f>
        <v/>
      </c>
      <c r="N1509" s="142"/>
      <c r="O1509" s="137" t="str">
        <f>IFERROR(VLOOKUP($L1509,[6]Insumos!$C$2:$F$517,3,FALSE),"")</f>
        <v/>
      </c>
      <c r="P1509" s="138" t="e">
        <f>+Tabla1[[#This Row],[Precio Unitario]]*Tabla1[[#This Row],[Cantidad de Insumos]]</f>
        <v>#VALUE!</v>
      </c>
      <c r="Q1509" s="137" t="str">
        <f>IFERROR(VLOOKUP($L1509,[6]Insumos!$C$2:$F$517,4,FALSE),"")</f>
        <v/>
      </c>
      <c r="R1509" s="135"/>
    </row>
    <row r="1510" spans="2:18" x14ac:dyDescent="0.25">
      <c r="B1510" s="131" t="str">
        <f>IF(Tabla1[[#This Row],[Código_Actividad]]="","",CONCATENATE(Tabla1[[#This Row],[POA]],".",Tabla1[[#This Row],[SRS]],".",Tabla1[[#This Row],[AREA]],".",Tabla1[[#This Row],[TIPO]]))</f>
        <v/>
      </c>
      <c r="C1510" s="131" t="str">
        <f>IF(Tabla1[[#This Row],[Código_Actividad]]="","",'[1]Formulario PPGR1'!#REF!)</f>
        <v/>
      </c>
      <c r="D1510" s="131" t="str">
        <f>IF(Tabla1[[#This Row],[Código_Actividad]]="","",'[1]Formulario PPGR1'!#REF!)</f>
        <v/>
      </c>
      <c r="E1510" s="131" t="str">
        <f>IF(Tabla1[[#This Row],[Código_Actividad]]="","",'[1]Formulario PPGR1'!#REF!)</f>
        <v/>
      </c>
      <c r="F1510" s="131" t="str">
        <f>IF(Tabla1[[#This Row],[Código_Actividad]]="","",'[1]Formulario PPGR1'!#REF!)</f>
        <v/>
      </c>
      <c r="G1510" s="132"/>
      <c r="H1510" s="133" t="str">
        <f>IFERROR(VLOOKUP(Tabla1[[#This Row],[Código_Actividad]],'[1]Formulario PPGR2'!$H$8:$I$1048576,2,FALSE),"")</f>
        <v/>
      </c>
      <c r="I1510" s="134" t="str">
        <f>IFERROR(VLOOKUP(Tabla1[[#This Row],[Código_Actividad]],[1]!Tabla2[[Código]:[Total de Acciones ]],15,FALSE),"")</f>
        <v/>
      </c>
      <c r="J1510" s="131"/>
      <c r="K1510" s="131" t="str">
        <f>IFERROR(VLOOKUP($J1510,[13]LSIns!$B$5:$C$45,2,FALSE),"")</f>
        <v/>
      </c>
      <c r="L1510" s="133"/>
      <c r="M1510" s="135" t="str">
        <f>IFERROR(VLOOKUP($L1510,[6]Insumos!$C$2:$F$517,2,FALSE),"")</f>
        <v/>
      </c>
      <c r="N1510" s="142"/>
      <c r="O1510" s="137" t="str">
        <f>IFERROR(VLOOKUP($L1510,[6]Insumos!$C$2:$F$517,3,FALSE),"")</f>
        <v/>
      </c>
      <c r="P1510" s="138" t="e">
        <f>+Tabla1[[#This Row],[Precio Unitario]]*Tabla1[[#This Row],[Cantidad de Insumos]]</f>
        <v>#VALUE!</v>
      </c>
      <c r="Q1510" s="137" t="str">
        <f>IFERROR(VLOOKUP($L1510,[6]Insumos!$C$2:$F$517,4,FALSE),"")</f>
        <v/>
      </c>
      <c r="R1510" s="135"/>
    </row>
    <row r="1511" spans="2:18" x14ac:dyDescent="0.25">
      <c r="B1511" s="131" t="str">
        <f>IF(Tabla1[[#This Row],[Código_Actividad]]="","",CONCATENATE(Tabla1[[#This Row],[POA]],".",Tabla1[[#This Row],[SRS]],".",Tabla1[[#This Row],[AREA]],".",Tabla1[[#This Row],[TIPO]]))</f>
        <v/>
      </c>
      <c r="C1511" s="131" t="str">
        <f>IF(Tabla1[[#This Row],[Código_Actividad]]="","",'[1]Formulario PPGR1'!#REF!)</f>
        <v/>
      </c>
      <c r="D1511" s="131" t="str">
        <f>IF(Tabla1[[#This Row],[Código_Actividad]]="","",'[1]Formulario PPGR1'!#REF!)</f>
        <v/>
      </c>
      <c r="E1511" s="131" t="str">
        <f>IF(Tabla1[[#This Row],[Código_Actividad]]="","",'[1]Formulario PPGR1'!#REF!)</f>
        <v/>
      </c>
      <c r="F1511" s="131" t="str">
        <f>IF(Tabla1[[#This Row],[Código_Actividad]]="","",'[1]Formulario PPGR1'!#REF!)</f>
        <v/>
      </c>
      <c r="G1511" s="132"/>
      <c r="H1511" s="133" t="str">
        <f>IFERROR(VLOOKUP(Tabla1[[#This Row],[Código_Actividad]],'[1]Formulario PPGR2'!$H$8:$I$1048576,2,FALSE),"")</f>
        <v/>
      </c>
      <c r="I1511" s="134" t="str">
        <f>IFERROR(VLOOKUP(Tabla1[[#This Row],[Código_Actividad]],[1]!Tabla2[[Código]:[Total de Acciones ]],15,FALSE),"")</f>
        <v/>
      </c>
      <c r="J1511" s="131"/>
      <c r="K1511" s="131" t="str">
        <f>IFERROR(VLOOKUP($J1511,[13]LSIns!$B$5:$C$45,2,FALSE),"")</f>
        <v/>
      </c>
      <c r="L1511" s="133"/>
      <c r="M1511" s="135" t="str">
        <f>IFERROR(VLOOKUP($L1511,[6]Insumos!$C$2:$F$517,2,FALSE),"")</f>
        <v/>
      </c>
      <c r="N1511" s="142"/>
      <c r="O1511" s="137" t="str">
        <f>IFERROR(VLOOKUP($L1511,[6]Insumos!$C$2:$F$517,3,FALSE),"")</f>
        <v/>
      </c>
      <c r="P1511" s="138" t="e">
        <f>+Tabla1[[#This Row],[Precio Unitario]]*Tabla1[[#This Row],[Cantidad de Insumos]]</f>
        <v>#VALUE!</v>
      </c>
      <c r="Q1511" s="137" t="str">
        <f>IFERROR(VLOOKUP($L1511,[6]Insumos!$C$2:$F$517,4,FALSE),"")</f>
        <v/>
      </c>
      <c r="R1511" s="135"/>
    </row>
    <row r="1512" spans="2:18" x14ac:dyDescent="0.25">
      <c r="B1512" s="131" t="str">
        <f>IF(Tabla1[[#This Row],[Código_Actividad]]="","",CONCATENATE(Tabla1[[#This Row],[POA]],".",Tabla1[[#This Row],[SRS]],".",Tabla1[[#This Row],[AREA]],".",Tabla1[[#This Row],[TIPO]]))</f>
        <v/>
      </c>
      <c r="C1512" s="131" t="str">
        <f>IF(Tabla1[[#This Row],[Código_Actividad]]="","",'[1]Formulario PPGR1'!#REF!)</f>
        <v/>
      </c>
      <c r="D1512" s="131" t="str">
        <f>IF(Tabla1[[#This Row],[Código_Actividad]]="","",'[1]Formulario PPGR1'!#REF!)</f>
        <v/>
      </c>
      <c r="E1512" s="131" t="str">
        <f>IF(Tabla1[[#This Row],[Código_Actividad]]="","",'[1]Formulario PPGR1'!#REF!)</f>
        <v/>
      </c>
      <c r="F1512" s="131" t="str">
        <f>IF(Tabla1[[#This Row],[Código_Actividad]]="","",'[1]Formulario PPGR1'!#REF!)</f>
        <v/>
      </c>
      <c r="G1512" s="132"/>
      <c r="H1512" s="133" t="str">
        <f>IFERROR(VLOOKUP(Tabla1[[#This Row],[Código_Actividad]],'[1]Formulario PPGR2'!$H$8:$I$1048576,2,FALSE),"")</f>
        <v/>
      </c>
      <c r="I1512" s="134" t="str">
        <f>IFERROR(VLOOKUP(Tabla1[[#This Row],[Código_Actividad]],[1]!Tabla2[[Código]:[Total de Acciones ]],15,FALSE),"")</f>
        <v/>
      </c>
      <c r="J1512" s="131"/>
      <c r="K1512" s="131" t="str">
        <f>IFERROR(VLOOKUP($J1512,[13]LSIns!$B$5:$C$45,2,FALSE),"")</f>
        <v/>
      </c>
      <c r="L1512" s="133"/>
      <c r="M1512" s="135" t="str">
        <f>IFERROR(VLOOKUP($L1512,[6]Insumos!$C$2:$F$517,2,FALSE),"")</f>
        <v/>
      </c>
      <c r="N1512" s="142"/>
      <c r="O1512" s="137" t="str">
        <f>IFERROR(VLOOKUP($L1512,[6]Insumos!$C$2:$F$517,3,FALSE),"")</f>
        <v/>
      </c>
      <c r="P1512" s="138" t="e">
        <f>+Tabla1[[#This Row],[Precio Unitario]]*Tabla1[[#This Row],[Cantidad de Insumos]]</f>
        <v>#VALUE!</v>
      </c>
      <c r="Q1512" s="137" t="str">
        <f>IFERROR(VLOOKUP($L1512,[6]Insumos!$C$2:$F$517,4,FALSE),"")</f>
        <v/>
      </c>
      <c r="R1512" s="135"/>
    </row>
    <row r="1513" spans="2:18" x14ac:dyDescent="0.25">
      <c r="B1513" s="131" t="str">
        <f>IF(Tabla1[[#This Row],[Código_Actividad]]="","",CONCATENATE(Tabla1[[#This Row],[POA]],".",Tabla1[[#This Row],[SRS]],".",Tabla1[[#This Row],[AREA]],".",Tabla1[[#This Row],[TIPO]]))</f>
        <v/>
      </c>
      <c r="C1513" s="131" t="str">
        <f>IF(Tabla1[[#This Row],[Código_Actividad]]="","",'[1]Formulario PPGR1'!#REF!)</f>
        <v/>
      </c>
      <c r="D1513" s="131" t="str">
        <f>IF(Tabla1[[#This Row],[Código_Actividad]]="","",'[1]Formulario PPGR1'!#REF!)</f>
        <v/>
      </c>
      <c r="E1513" s="131" t="str">
        <f>IF(Tabla1[[#This Row],[Código_Actividad]]="","",'[1]Formulario PPGR1'!#REF!)</f>
        <v/>
      </c>
      <c r="F1513" s="131" t="str">
        <f>IF(Tabla1[[#This Row],[Código_Actividad]]="","",'[1]Formulario PPGR1'!#REF!)</f>
        <v/>
      </c>
      <c r="G1513" s="132"/>
      <c r="H1513" s="133" t="str">
        <f>IFERROR(VLOOKUP(Tabla1[[#This Row],[Código_Actividad]],'[1]Formulario PPGR2'!$H$8:$I$1048576,2,FALSE),"")</f>
        <v/>
      </c>
      <c r="I1513" s="134" t="str">
        <f>IFERROR(VLOOKUP(Tabla1[[#This Row],[Código_Actividad]],[1]!Tabla2[[Código]:[Total de Acciones ]],15,FALSE),"")</f>
        <v/>
      </c>
      <c r="J1513" s="131"/>
      <c r="K1513" s="131" t="str">
        <f>IFERROR(VLOOKUP($J1513,[13]LSIns!$B$5:$C$45,2,FALSE),"")</f>
        <v/>
      </c>
      <c r="L1513" s="133"/>
      <c r="M1513" s="135" t="str">
        <f>IFERROR(VLOOKUP($L1513,[6]Insumos!$C$2:$F$517,2,FALSE),"")</f>
        <v/>
      </c>
      <c r="N1513" s="142"/>
      <c r="O1513" s="137" t="str">
        <f>IFERROR(VLOOKUP($L1513,[6]Insumos!$C$2:$F$517,3,FALSE),"")</f>
        <v/>
      </c>
      <c r="P1513" s="138" t="e">
        <f>+Tabla1[[#This Row],[Precio Unitario]]*Tabla1[[#This Row],[Cantidad de Insumos]]</f>
        <v>#VALUE!</v>
      </c>
      <c r="Q1513" s="137" t="str">
        <f>IFERROR(VLOOKUP($L1513,[6]Insumos!$C$2:$F$517,4,FALSE),"")</f>
        <v/>
      </c>
      <c r="R1513" s="135"/>
    </row>
    <row r="1514" spans="2:18" x14ac:dyDescent="0.25">
      <c r="B1514" s="131" t="str">
        <f>IF(Tabla1[[#This Row],[Código_Actividad]]="","",CONCATENATE(Tabla1[[#This Row],[POA]],".",Tabla1[[#This Row],[SRS]],".",Tabla1[[#This Row],[AREA]],".",Tabla1[[#This Row],[TIPO]]))</f>
        <v/>
      </c>
      <c r="C1514" s="131" t="str">
        <f>IF(Tabla1[[#This Row],[Código_Actividad]]="","",'[1]Formulario PPGR1'!#REF!)</f>
        <v/>
      </c>
      <c r="D1514" s="131" t="str">
        <f>IF(Tabla1[[#This Row],[Código_Actividad]]="","",'[1]Formulario PPGR1'!#REF!)</f>
        <v/>
      </c>
      <c r="E1514" s="131" t="str">
        <f>IF(Tabla1[[#This Row],[Código_Actividad]]="","",'[1]Formulario PPGR1'!#REF!)</f>
        <v/>
      </c>
      <c r="F1514" s="131" t="str">
        <f>IF(Tabla1[[#This Row],[Código_Actividad]]="","",'[1]Formulario PPGR1'!#REF!)</f>
        <v/>
      </c>
      <c r="G1514" s="132"/>
      <c r="H1514" s="133" t="str">
        <f>IFERROR(VLOOKUP(Tabla1[[#This Row],[Código_Actividad]],'[1]Formulario PPGR2'!$H$8:$I$1048576,2,FALSE),"")</f>
        <v/>
      </c>
      <c r="I1514" s="134" t="str">
        <f>IFERROR(VLOOKUP(Tabla1[[#This Row],[Código_Actividad]],[1]!Tabla2[[Código]:[Total de Acciones ]],15,FALSE),"")</f>
        <v/>
      </c>
      <c r="J1514" s="131"/>
      <c r="K1514" s="131" t="str">
        <f>IFERROR(VLOOKUP($J1514,[14]LSIns!$B$5:$C$45,2,FALSE),"")</f>
        <v/>
      </c>
      <c r="L1514" s="133"/>
      <c r="M1514" s="135" t="str">
        <f>IFERROR(VLOOKUP($L1514,[6]Insumos!$C$2:$F$517,2,FALSE),"")</f>
        <v/>
      </c>
      <c r="N1514" s="142"/>
      <c r="O1514" s="137" t="str">
        <f>IFERROR(VLOOKUP($L1514,[6]Insumos!$C$2:$F$517,3,FALSE),"")</f>
        <v/>
      </c>
      <c r="P1514" s="138" t="e">
        <f>+Tabla1[[#This Row],[Precio Unitario]]*Tabla1[[#This Row],[Cantidad de Insumos]]</f>
        <v>#VALUE!</v>
      </c>
      <c r="Q1514" s="137" t="str">
        <f>IFERROR(VLOOKUP($L1514,[6]Insumos!$C$2:$F$517,4,FALSE),"")</f>
        <v/>
      </c>
      <c r="R1514" s="135"/>
    </row>
    <row r="1515" spans="2:18" x14ac:dyDescent="0.25">
      <c r="B1515" s="131" t="str">
        <f>IF(Tabla1[[#This Row],[Código_Actividad]]="","",CONCATENATE(Tabla1[[#This Row],[POA]],".",Tabla1[[#This Row],[SRS]],".",Tabla1[[#This Row],[AREA]],".",Tabla1[[#This Row],[TIPO]]))</f>
        <v/>
      </c>
      <c r="C1515" s="131" t="str">
        <f>IF(Tabla1[[#This Row],[Código_Actividad]]="","",'[1]Formulario PPGR1'!#REF!)</f>
        <v/>
      </c>
      <c r="D1515" s="131" t="str">
        <f>IF(Tabla1[[#This Row],[Código_Actividad]]="","",'[1]Formulario PPGR1'!#REF!)</f>
        <v/>
      </c>
      <c r="E1515" s="131" t="str">
        <f>IF(Tabla1[[#This Row],[Código_Actividad]]="","",'[1]Formulario PPGR1'!#REF!)</f>
        <v/>
      </c>
      <c r="F1515" s="131" t="str">
        <f>IF(Tabla1[[#This Row],[Código_Actividad]]="","",'[1]Formulario PPGR1'!#REF!)</f>
        <v/>
      </c>
      <c r="G1515" s="132"/>
      <c r="H1515" s="133" t="str">
        <f>IFERROR(VLOOKUP(Tabla1[[#This Row],[Código_Actividad]],'[1]Formulario PPGR2'!$H$8:$I$1048576,2,FALSE),"")</f>
        <v/>
      </c>
      <c r="I1515" s="134" t="str">
        <f>IFERROR(VLOOKUP(Tabla1[[#This Row],[Código_Actividad]],[1]!Tabla2[[Código]:[Total de Acciones ]],15,FALSE),"")</f>
        <v/>
      </c>
      <c r="J1515" s="131"/>
      <c r="K1515" s="131" t="str">
        <f>IFERROR(VLOOKUP($J1515,[14]LSIns!$B$5:$C$45,2,FALSE),"")</f>
        <v/>
      </c>
      <c r="L1515" s="133"/>
      <c r="M1515" s="135" t="str">
        <f>IFERROR(VLOOKUP($L1515,[6]Insumos!$C$2:$F$517,2,FALSE),"")</f>
        <v/>
      </c>
      <c r="N1515" s="142"/>
      <c r="O1515" s="137" t="str">
        <f>IFERROR(VLOOKUP($L1515,[6]Insumos!$C$2:$F$517,3,FALSE),"")</f>
        <v/>
      </c>
      <c r="P1515" s="138" t="e">
        <f>+Tabla1[[#This Row],[Precio Unitario]]*Tabla1[[#This Row],[Cantidad de Insumos]]</f>
        <v>#VALUE!</v>
      </c>
      <c r="Q1515" s="137" t="str">
        <f>IFERROR(VLOOKUP($L1515,[6]Insumos!$C$2:$F$517,4,FALSE),"")</f>
        <v/>
      </c>
      <c r="R1515" s="135"/>
    </row>
    <row r="1516" spans="2:18" x14ac:dyDescent="0.25">
      <c r="B1516" s="131" t="str">
        <f>IF(Tabla1[[#This Row],[Código_Actividad]]="","",CONCATENATE(Tabla1[[#This Row],[POA]],".",Tabla1[[#This Row],[SRS]],".",Tabla1[[#This Row],[AREA]],".",Tabla1[[#This Row],[TIPO]]))</f>
        <v/>
      </c>
      <c r="C1516" s="131" t="str">
        <f>IF(Tabla1[[#This Row],[Código_Actividad]]="","",'[1]Formulario PPGR1'!#REF!)</f>
        <v/>
      </c>
      <c r="D1516" s="131" t="str">
        <f>IF(Tabla1[[#This Row],[Código_Actividad]]="","",'[1]Formulario PPGR1'!#REF!)</f>
        <v/>
      </c>
      <c r="E1516" s="131" t="str">
        <f>IF(Tabla1[[#This Row],[Código_Actividad]]="","",'[1]Formulario PPGR1'!#REF!)</f>
        <v/>
      </c>
      <c r="F1516" s="131" t="str">
        <f>IF(Tabla1[[#This Row],[Código_Actividad]]="","",'[1]Formulario PPGR1'!#REF!)</f>
        <v/>
      </c>
      <c r="G1516" s="132"/>
      <c r="H1516" s="133" t="str">
        <f>IFERROR(VLOOKUP(Tabla1[[#This Row],[Código_Actividad]],'[1]Formulario PPGR2'!$H$8:$I$1048576,2,FALSE),"")</f>
        <v/>
      </c>
      <c r="I1516" s="134" t="str">
        <f>IFERROR(VLOOKUP(Tabla1[[#This Row],[Código_Actividad]],[1]!Tabla2[[Código]:[Total de Acciones ]],15,FALSE),"")</f>
        <v/>
      </c>
      <c r="J1516" s="131"/>
      <c r="K1516" s="131" t="str">
        <f>IFERROR(VLOOKUP($J1516,[14]LSIns!$B$5:$C$45,2,FALSE),"")</f>
        <v/>
      </c>
      <c r="L1516" s="133"/>
      <c r="M1516" s="135" t="str">
        <f>IFERROR(VLOOKUP($L1516,[6]Insumos!$C$2:$F$517,2,FALSE),"")</f>
        <v/>
      </c>
      <c r="N1516" s="142"/>
      <c r="O1516" s="137" t="str">
        <f>IFERROR(VLOOKUP($L1516,[6]Insumos!$C$2:$F$517,3,FALSE),"")</f>
        <v/>
      </c>
      <c r="P1516" s="138" t="e">
        <f>+Tabla1[[#This Row],[Precio Unitario]]*Tabla1[[#This Row],[Cantidad de Insumos]]</f>
        <v>#VALUE!</v>
      </c>
      <c r="Q1516" s="137" t="str">
        <f>IFERROR(VLOOKUP($L1516,[6]Insumos!$C$2:$F$517,4,FALSE),"")</f>
        <v/>
      </c>
      <c r="R1516" s="135"/>
    </row>
    <row r="1517" spans="2:18" x14ac:dyDescent="0.25">
      <c r="B1517" s="131" t="str">
        <f>IF(Tabla1[[#This Row],[Código_Actividad]]="","",CONCATENATE(Tabla1[[#This Row],[POA]],".",Tabla1[[#This Row],[SRS]],".",Tabla1[[#This Row],[AREA]],".",Tabla1[[#This Row],[TIPO]]))</f>
        <v/>
      </c>
      <c r="C1517" s="131" t="str">
        <f>IF(Tabla1[[#This Row],[Código_Actividad]]="","",'[1]Formulario PPGR1'!#REF!)</f>
        <v/>
      </c>
      <c r="D1517" s="131" t="str">
        <f>IF(Tabla1[[#This Row],[Código_Actividad]]="","",'[1]Formulario PPGR1'!#REF!)</f>
        <v/>
      </c>
      <c r="E1517" s="131" t="str">
        <f>IF(Tabla1[[#This Row],[Código_Actividad]]="","",'[1]Formulario PPGR1'!#REF!)</f>
        <v/>
      </c>
      <c r="F1517" s="131" t="str">
        <f>IF(Tabla1[[#This Row],[Código_Actividad]]="","",'[1]Formulario PPGR1'!#REF!)</f>
        <v/>
      </c>
      <c r="G1517" s="132"/>
      <c r="H1517" s="133" t="str">
        <f>IFERROR(VLOOKUP(Tabla1[[#This Row],[Código_Actividad]],'[1]Formulario PPGR2'!$H$8:$I$1048576,2,FALSE),"")</f>
        <v/>
      </c>
      <c r="I1517" s="134" t="str">
        <f>IFERROR(VLOOKUP(Tabla1[[#This Row],[Código_Actividad]],[1]!Tabla2[[Código]:[Total de Acciones ]],15,FALSE),"")</f>
        <v/>
      </c>
      <c r="J1517" s="131"/>
      <c r="K1517" s="131" t="str">
        <f>IFERROR(VLOOKUP($J1517,[15]LSIns!$B$5:$C$45,2,FALSE),"")</f>
        <v/>
      </c>
      <c r="L1517" s="133"/>
      <c r="M1517" s="135" t="str">
        <f>IFERROR(VLOOKUP($L1517,[6]Insumos!$C$2:$F$517,2,FALSE),"")</f>
        <v/>
      </c>
      <c r="N1517" s="142"/>
      <c r="O1517" s="137" t="str">
        <f>IFERROR(VLOOKUP($L1517,[6]Insumos!$C$2:$F$517,3,FALSE),"")</f>
        <v/>
      </c>
      <c r="P1517" s="138" t="e">
        <f>+Tabla1[[#This Row],[Precio Unitario]]*Tabla1[[#This Row],[Cantidad de Insumos]]</f>
        <v>#VALUE!</v>
      </c>
      <c r="Q1517" s="137" t="str">
        <f>IFERROR(VLOOKUP($L1517,[6]Insumos!$C$2:$F$517,4,FALSE),"")</f>
        <v/>
      </c>
      <c r="R1517" s="135"/>
    </row>
    <row r="1518" spans="2:18" x14ac:dyDescent="0.25">
      <c r="B1518" s="131" t="str">
        <f>IF(Tabla1[[#This Row],[Código_Actividad]]="","",CONCATENATE(Tabla1[[#This Row],[POA]],".",Tabla1[[#This Row],[SRS]],".",Tabla1[[#This Row],[AREA]],".",Tabla1[[#This Row],[TIPO]]))</f>
        <v/>
      </c>
      <c r="C1518" s="131" t="str">
        <f>IF(Tabla1[[#This Row],[Código_Actividad]]="","",'[1]Formulario PPGR1'!#REF!)</f>
        <v/>
      </c>
      <c r="D1518" s="131" t="str">
        <f>IF(Tabla1[[#This Row],[Código_Actividad]]="","",'[1]Formulario PPGR1'!#REF!)</f>
        <v/>
      </c>
      <c r="E1518" s="131" t="str">
        <f>IF(Tabla1[[#This Row],[Código_Actividad]]="","",'[1]Formulario PPGR1'!#REF!)</f>
        <v/>
      </c>
      <c r="F1518" s="131" t="str">
        <f>IF(Tabla1[[#This Row],[Código_Actividad]]="","",'[1]Formulario PPGR1'!#REF!)</f>
        <v/>
      </c>
      <c r="G1518" s="132"/>
      <c r="H1518" s="133" t="str">
        <f>IFERROR(VLOOKUP(Tabla1[[#This Row],[Código_Actividad]],'[1]Formulario PPGR2'!$H$8:$I$1048576,2,FALSE),"")</f>
        <v/>
      </c>
      <c r="I1518" s="134" t="str">
        <f>IFERROR(VLOOKUP(Tabla1[[#This Row],[Código_Actividad]],[1]!Tabla2[[Código]:[Total de Acciones ]],15,FALSE),"")</f>
        <v/>
      </c>
      <c r="J1518" s="131"/>
      <c r="K1518" s="131" t="str">
        <f>IFERROR(VLOOKUP($J1518,[15]LSIns!$B$5:$C$45,2,FALSE),"")</f>
        <v/>
      </c>
      <c r="L1518" s="133"/>
      <c r="M1518" s="135" t="str">
        <f>IFERROR(VLOOKUP($L1518,[6]Insumos!$C$2:$F$517,2,FALSE),"")</f>
        <v/>
      </c>
      <c r="N1518" s="142"/>
      <c r="O1518" s="137" t="str">
        <f>IFERROR(VLOOKUP($L1518,[6]Insumos!$C$2:$F$517,3,FALSE),"")</f>
        <v/>
      </c>
      <c r="P1518" s="138" t="e">
        <f>+Tabla1[[#This Row],[Precio Unitario]]*Tabla1[[#This Row],[Cantidad de Insumos]]</f>
        <v>#VALUE!</v>
      </c>
      <c r="Q1518" s="137" t="str">
        <f>IFERROR(VLOOKUP($L1518,[6]Insumos!$C$2:$F$517,4,FALSE),"")</f>
        <v/>
      </c>
      <c r="R1518" s="135"/>
    </row>
    <row r="1519" spans="2:18" x14ac:dyDescent="0.25">
      <c r="B1519" s="131" t="str">
        <f>IF(Tabla1[[#This Row],[Código_Actividad]]="","",CONCATENATE(Tabla1[[#This Row],[POA]],".",Tabla1[[#This Row],[SRS]],".",Tabla1[[#This Row],[AREA]],".",Tabla1[[#This Row],[TIPO]]))</f>
        <v/>
      </c>
      <c r="C1519" s="131" t="str">
        <f>IF(Tabla1[[#This Row],[Código_Actividad]]="","",'[1]Formulario PPGR1'!#REF!)</f>
        <v/>
      </c>
      <c r="D1519" s="131" t="str">
        <f>IF(Tabla1[[#This Row],[Código_Actividad]]="","",'[1]Formulario PPGR1'!#REF!)</f>
        <v/>
      </c>
      <c r="E1519" s="131" t="str">
        <f>IF(Tabla1[[#This Row],[Código_Actividad]]="","",'[1]Formulario PPGR1'!#REF!)</f>
        <v/>
      </c>
      <c r="F1519" s="131" t="str">
        <f>IF(Tabla1[[#This Row],[Código_Actividad]]="","",'[1]Formulario PPGR1'!#REF!)</f>
        <v/>
      </c>
      <c r="G1519" s="132"/>
      <c r="H1519" s="133" t="str">
        <f>IFERROR(VLOOKUP(Tabla1[[#This Row],[Código_Actividad]],'[1]Formulario PPGR2'!$H$8:$I$1048576,2,FALSE),"")</f>
        <v/>
      </c>
      <c r="I1519" s="134" t="str">
        <f>IFERROR(VLOOKUP(Tabla1[[#This Row],[Código_Actividad]],[1]!Tabla2[[Código]:[Total de Acciones ]],15,FALSE),"")</f>
        <v/>
      </c>
      <c r="J1519" s="131"/>
      <c r="K1519" s="131" t="str">
        <f>IFERROR(VLOOKUP($J1519,[15]LSIns!$B$5:$C$45,2,FALSE),"")</f>
        <v/>
      </c>
      <c r="L1519" s="133"/>
      <c r="M1519" s="135" t="str">
        <f>IFERROR(VLOOKUP($L1519,[6]Insumos!$C$2:$F$517,2,FALSE),"")</f>
        <v/>
      </c>
      <c r="N1519" s="142"/>
      <c r="O1519" s="137" t="str">
        <f>IFERROR(VLOOKUP($L1519,[6]Insumos!$C$2:$F$517,3,FALSE),"")</f>
        <v/>
      </c>
      <c r="P1519" s="138" t="e">
        <f>+Tabla1[[#This Row],[Precio Unitario]]*Tabla1[[#This Row],[Cantidad de Insumos]]</f>
        <v>#VALUE!</v>
      </c>
      <c r="Q1519" s="137" t="str">
        <f>IFERROR(VLOOKUP($L1519,[6]Insumos!$C$2:$F$517,4,FALSE),"")</f>
        <v/>
      </c>
      <c r="R1519" s="135"/>
    </row>
    <row r="1520" spans="2:18" x14ac:dyDescent="0.25">
      <c r="B1520" s="131" t="str">
        <f>IF(Tabla1[[#This Row],[Código_Actividad]]="","",CONCATENATE(Tabla1[[#This Row],[POA]],".",Tabla1[[#This Row],[SRS]],".",Tabla1[[#This Row],[AREA]],".",Tabla1[[#This Row],[TIPO]]))</f>
        <v/>
      </c>
      <c r="C1520" s="131" t="str">
        <f>IF(Tabla1[[#This Row],[Código_Actividad]]="","",'[1]Formulario PPGR1'!#REF!)</f>
        <v/>
      </c>
      <c r="D1520" s="131" t="str">
        <f>IF(Tabla1[[#This Row],[Código_Actividad]]="","",'[1]Formulario PPGR1'!#REF!)</f>
        <v/>
      </c>
      <c r="E1520" s="131" t="str">
        <f>IF(Tabla1[[#This Row],[Código_Actividad]]="","",'[1]Formulario PPGR1'!#REF!)</f>
        <v/>
      </c>
      <c r="F1520" s="131" t="str">
        <f>IF(Tabla1[[#This Row],[Código_Actividad]]="","",'[1]Formulario PPGR1'!#REF!)</f>
        <v/>
      </c>
      <c r="G1520" s="132"/>
      <c r="H1520" s="133" t="str">
        <f>IFERROR(VLOOKUP(Tabla1[[#This Row],[Código_Actividad]],'[1]Formulario PPGR2'!$H$8:$I$1048576,2,FALSE),"")</f>
        <v/>
      </c>
      <c r="I1520" s="134" t="str">
        <f>IFERROR(VLOOKUP(Tabla1[[#This Row],[Código_Actividad]],[1]!Tabla2[[Código]:[Total de Acciones ]],15,FALSE),"")</f>
        <v/>
      </c>
      <c r="J1520" s="131"/>
      <c r="K1520" s="131" t="str">
        <f>IFERROR(VLOOKUP($J1520,[15]LSIns!$B$5:$C$45,2,FALSE),"")</f>
        <v/>
      </c>
      <c r="L1520" s="133"/>
      <c r="M1520" s="135" t="str">
        <f>IFERROR(VLOOKUP($L1520,[6]Insumos!$C$2:$F$517,2,FALSE),"")</f>
        <v/>
      </c>
      <c r="N1520" s="142"/>
      <c r="O1520" s="137" t="str">
        <f>IFERROR(VLOOKUP($L1520,[6]Insumos!$C$2:$F$517,3,FALSE),"")</f>
        <v/>
      </c>
      <c r="P1520" s="138" t="e">
        <f>+Tabla1[[#This Row],[Precio Unitario]]*Tabla1[[#This Row],[Cantidad de Insumos]]</f>
        <v>#VALUE!</v>
      </c>
      <c r="Q1520" s="137" t="str">
        <f>IFERROR(VLOOKUP($L1520,[6]Insumos!$C$2:$F$517,4,FALSE),"")</f>
        <v/>
      </c>
      <c r="R1520" s="135"/>
    </row>
    <row r="1521" spans="2:18" x14ac:dyDescent="0.25">
      <c r="B1521" s="131" t="str">
        <f>IF(Tabla1[[#This Row],[Código_Actividad]]="","",CONCATENATE(Tabla1[[#This Row],[POA]],".",Tabla1[[#This Row],[SRS]],".",Tabla1[[#This Row],[AREA]],".",Tabla1[[#This Row],[TIPO]]))</f>
        <v/>
      </c>
      <c r="C1521" s="131" t="str">
        <f>IF(Tabla1[[#This Row],[Código_Actividad]]="","",'[1]Formulario PPGR1'!#REF!)</f>
        <v/>
      </c>
      <c r="D1521" s="131" t="str">
        <f>IF(Tabla1[[#This Row],[Código_Actividad]]="","",'[1]Formulario PPGR1'!#REF!)</f>
        <v/>
      </c>
      <c r="E1521" s="131" t="str">
        <f>IF(Tabla1[[#This Row],[Código_Actividad]]="","",'[1]Formulario PPGR1'!#REF!)</f>
        <v/>
      </c>
      <c r="F1521" s="131" t="str">
        <f>IF(Tabla1[[#This Row],[Código_Actividad]]="","",'[1]Formulario PPGR1'!#REF!)</f>
        <v/>
      </c>
      <c r="G1521" s="132"/>
      <c r="H1521" s="133" t="str">
        <f>IFERROR(VLOOKUP(Tabla1[[#This Row],[Código_Actividad]],'[1]Formulario PPGR2'!$H$8:$I$1048576,2,FALSE),"")</f>
        <v/>
      </c>
      <c r="I1521" s="134" t="str">
        <f>IFERROR(VLOOKUP(Tabla1[[#This Row],[Código_Actividad]],[1]!Tabla2[[Código]:[Total de Acciones ]],15,FALSE),"")</f>
        <v/>
      </c>
      <c r="J1521" s="131"/>
      <c r="K1521" s="131" t="str">
        <f>IFERROR(VLOOKUP($J1521,[15]LSIns!$B$5:$C$45,2,FALSE),"")</f>
        <v/>
      </c>
      <c r="L1521" s="133"/>
      <c r="M1521" s="135" t="str">
        <f>IFERROR(VLOOKUP($L1521,[6]Insumos!$C$2:$F$517,2,FALSE),"")</f>
        <v/>
      </c>
      <c r="N1521" s="142"/>
      <c r="O1521" s="137" t="str">
        <f>IFERROR(VLOOKUP($L1521,[6]Insumos!$C$2:$F$517,3,FALSE),"")</f>
        <v/>
      </c>
      <c r="P1521" s="138" t="e">
        <f>+Tabla1[[#This Row],[Precio Unitario]]*Tabla1[[#This Row],[Cantidad de Insumos]]</f>
        <v>#VALUE!</v>
      </c>
      <c r="Q1521" s="137" t="str">
        <f>IFERROR(VLOOKUP($L1521,[6]Insumos!$C$2:$F$517,4,FALSE),"")</f>
        <v/>
      </c>
      <c r="R1521" s="135"/>
    </row>
    <row r="1522" spans="2:18" x14ac:dyDescent="0.25">
      <c r="B1522" s="131" t="str">
        <f>IF(Tabla1[[#This Row],[Código_Actividad]]="","",CONCATENATE(Tabla1[[#This Row],[POA]],".",Tabla1[[#This Row],[SRS]],".",Tabla1[[#This Row],[AREA]],".",Tabla1[[#This Row],[TIPO]]))</f>
        <v/>
      </c>
      <c r="C1522" s="131" t="str">
        <f>IF(Tabla1[[#This Row],[Código_Actividad]]="","",'[1]Formulario PPGR1'!#REF!)</f>
        <v/>
      </c>
      <c r="D1522" s="131" t="str">
        <f>IF(Tabla1[[#This Row],[Código_Actividad]]="","",'[1]Formulario PPGR1'!#REF!)</f>
        <v/>
      </c>
      <c r="E1522" s="131" t="str">
        <f>IF(Tabla1[[#This Row],[Código_Actividad]]="","",'[1]Formulario PPGR1'!#REF!)</f>
        <v/>
      </c>
      <c r="F1522" s="131" t="str">
        <f>IF(Tabla1[[#This Row],[Código_Actividad]]="","",'[1]Formulario PPGR1'!#REF!)</f>
        <v/>
      </c>
      <c r="G1522" s="132"/>
      <c r="H1522" s="133" t="str">
        <f>IFERROR(VLOOKUP(Tabla1[[#This Row],[Código_Actividad]],'[1]Formulario PPGR2'!$H$8:$I$1048576,2,FALSE),"")</f>
        <v/>
      </c>
      <c r="I1522" s="134" t="str">
        <f>IFERROR(VLOOKUP(Tabla1[[#This Row],[Código_Actividad]],[1]!Tabla2[[Código]:[Total de Acciones ]],15,FALSE),"")</f>
        <v/>
      </c>
      <c r="J1522" s="131"/>
      <c r="K1522" s="131" t="str">
        <f>IFERROR(VLOOKUP($J1522,[15]LSIns!$B$5:$C$45,2,FALSE),"")</f>
        <v/>
      </c>
      <c r="L1522" s="133"/>
      <c r="M1522" s="135" t="str">
        <f>IFERROR(VLOOKUP($L1522,[6]Insumos!$C$2:$F$517,2,FALSE),"")</f>
        <v/>
      </c>
      <c r="N1522" s="142"/>
      <c r="O1522" s="137" t="str">
        <f>IFERROR(VLOOKUP($L1522,[6]Insumos!$C$2:$F$517,3,FALSE),"")</f>
        <v/>
      </c>
      <c r="P1522" s="138" t="e">
        <f>+Tabla1[[#This Row],[Precio Unitario]]*Tabla1[[#This Row],[Cantidad de Insumos]]</f>
        <v>#VALUE!</v>
      </c>
      <c r="Q1522" s="137" t="str">
        <f>IFERROR(VLOOKUP($L1522,[6]Insumos!$C$2:$F$517,4,FALSE),"")</f>
        <v/>
      </c>
      <c r="R1522" s="135"/>
    </row>
    <row r="1523" spans="2:18" x14ac:dyDescent="0.25">
      <c r="B1523" s="131" t="str">
        <f>IF(Tabla1[[#This Row],[Código_Actividad]]="","",CONCATENATE(Tabla1[[#This Row],[POA]],".",Tabla1[[#This Row],[SRS]],".",Tabla1[[#This Row],[AREA]],".",Tabla1[[#This Row],[TIPO]]))</f>
        <v/>
      </c>
      <c r="C1523" s="131" t="str">
        <f>IF(Tabla1[[#This Row],[Código_Actividad]]="","",'[1]Formulario PPGR1'!#REF!)</f>
        <v/>
      </c>
      <c r="D1523" s="131" t="str">
        <f>IF(Tabla1[[#This Row],[Código_Actividad]]="","",'[1]Formulario PPGR1'!#REF!)</f>
        <v/>
      </c>
      <c r="E1523" s="131" t="str">
        <f>IF(Tabla1[[#This Row],[Código_Actividad]]="","",'[1]Formulario PPGR1'!#REF!)</f>
        <v/>
      </c>
      <c r="F1523" s="131" t="str">
        <f>IF(Tabla1[[#This Row],[Código_Actividad]]="","",'[1]Formulario PPGR1'!#REF!)</f>
        <v/>
      </c>
      <c r="G1523" s="132"/>
      <c r="H1523" s="133" t="str">
        <f>IFERROR(VLOOKUP(Tabla1[[#This Row],[Código_Actividad]],'[1]Formulario PPGR2'!$H$8:$I$1048576,2,FALSE),"")</f>
        <v/>
      </c>
      <c r="I1523" s="134" t="str">
        <f>IFERROR(VLOOKUP(Tabla1[[#This Row],[Código_Actividad]],[1]!Tabla2[[Código]:[Total de Acciones ]],15,FALSE),"")</f>
        <v/>
      </c>
      <c r="J1523" s="131"/>
      <c r="K1523" s="131" t="str">
        <f>IFERROR(VLOOKUP($J1523,[15]LSIns!$B$5:$C$45,2,FALSE),"")</f>
        <v/>
      </c>
      <c r="L1523" s="133"/>
      <c r="M1523" s="135" t="str">
        <f>IFERROR(VLOOKUP($L1523,[6]Insumos!$C$2:$F$517,2,FALSE),"")</f>
        <v/>
      </c>
      <c r="N1523" s="142"/>
      <c r="O1523" s="137" t="str">
        <f>IFERROR(VLOOKUP($L1523,[6]Insumos!$C$2:$F$517,3,FALSE),"")</f>
        <v/>
      </c>
      <c r="P1523" s="138" t="e">
        <f>+Tabla1[[#This Row],[Precio Unitario]]*Tabla1[[#This Row],[Cantidad de Insumos]]</f>
        <v>#VALUE!</v>
      </c>
      <c r="Q1523" s="137" t="str">
        <f>IFERROR(VLOOKUP($L1523,[6]Insumos!$C$2:$F$517,4,FALSE),"")</f>
        <v/>
      </c>
      <c r="R1523" s="135"/>
    </row>
    <row r="1524" spans="2:18" x14ac:dyDescent="0.25">
      <c r="B1524" s="131" t="str">
        <f>IF(Tabla1[[#This Row],[Código_Actividad]]="","",CONCATENATE(Tabla1[[#This Row],[POA]],".",Tabla1[[#This Row],[SRS]],".",Tabla1[[#This Row],[AREA]],".",Tabla1[[#This Row],[TIPO]]))</f>
        <v/>
      </c>
      <c r="C1524" s="131" t="str">
        <f>IF(Tabla1[[#This Row],[Código_Actividad]]="","",'[1]Formulario PPGR1'!#REF!)</f>
        <v/>
      </c>
      <c r="D1524" s="131" t="str">
        <f>IF(Tabla1[[#This Row],[Código_Actividad]]="","",'[1]Formulario PPGR1'!#REF!)</f>
        <v/>
      </c>
      <c r="E1524" s="131" t="str">
        <f>IF(Tabla1[[#This Row],[Código_Actividad]]="","",'[1]Formulario PPGR1'!#REF!)</f>
        <v/>
      </c>
      <c r="F1524" s="131" t="str">
        <f>IF(Tabla1[[#This Row],[Código_Actividad]]="","",'[1]Formulario PPGR1'!#REF!)</f>
        <v/>
      </c>
      <c r="G1524" s="132"/>
      <c r="H1524" s="133" t="str">
        <f>IFERROR(VLOOKUP(Tabla1[[#This Row],[Código_Actividad]],'[1]Formulario PPGR2'!$H$8:$I$1048576,2,FALSE),"")</f>
        <v/>
      </c>
      <c r="I1524" s="134" t="str">
        <f>IFERROR(VLOOKUP(Tabla1[[#This Row],[Código_Actividad]],[1]!Tabla2[[Código]:[Total de Acciones ]],15,FALSE),"")</f>
        <v/>
      </c>
      <c r="J1524" s="131"/>
      <c r="K1524" s="131" t="str">
        <f>IFERROR(VLOOKUP($J1524,[15]LSIns!$B$5:$C$45,2,FALSE),"")</f>
        <v/>
      </c>
      <c r="L1524" s="133"/>
      <c r="M1524" s="135" t="str">
        <f>IFERROR(VLOOKUP($L1524,[6]Insumos!$C$2:$F$517,2,FALSE),"")</f>
        <v/>
      </c>
      <c r="N1524" s="142"/>
      <c r="O1524" s="137" t="str">
        <f>IFERROR(VLOOKUP($L1524,[6]Insumos!$C$2:$F$517,3,FALSE),"")</f>
        <v/>
      </c>
      <c r="P1524" s="138" t="e">
        <f>+Tabla1[[#This Row],[Precio Unitario]]*Tabla1[[#This Row],[Cantidad de Insumos]]</f>
        <v>#VALUE!</v>
      </c>
      <c r="Q1524" s="137" t="str">
        <f>IFERROR(VLOOKUP($L1524,[6]Insumos!$C$2:$F$517,4,FALSE),"")</f>
        <v/>
      </c>
      <c r="R1524" s="135"/>
    </row>
    <row r="1525" spans="2:18" x14ac:dyDescent="0.25">
      <c r="B1525" s="131" t="str">
        <f>IF(Tabla1[[#This Row],[Código_Actividad]]="","",CONCATENATE(Tabla1[[#This Row],[POA]],".",Tabla1[[#This Row],[SRS]],".",Tabla1[[#This Row],[AREA]],".",Tabla1[[#This Row],[TIPO]]))</f>
        <v/>
      </c>
      <c r="C1525" s="131" t="str">
        <f>IF(Tabla1[[#This Row],[Código_Actividad]]="","",'[1]Formulario PPGR1'!#REF!)</f>
        <v/>
      </c>
      <c r="D1525" s="131" t="str">
        <f>IF(Tabla1[[#This Row],[Código_Actividad]]="","",'[1]Formulario PPGR1'!#REF!)</f>
        <v/>
      </c>
      <c r="E1525" s="131" t="str">
        <f>IF(Tabla1[[#This Row],[Código_Actividad]]="","",'[1]Formulario PPGR1'!#REF!)</f>
        <v/>
      </c>
      <c r="F1525" s="131" t="str">
        <f>IF(Tabla1[[#This Row],[Código_Actividad]]="","",'[1]Formulario PPGR1'!#REF!)</f>
        <v/>
      </c>
      <c r="G1525" s="132"/>
      <c r="H1525" s="133" t="str">
        <f>IFERROR(VLOOKUP(Tabla1[[#This Row],[Código_Actividad]],'[1]Formulario PPGR2'!$H$8:$I$1048576,2,FALSE),"")</f>
        <v/>
      </c>
      <c r="I1525" s="134" t="str">
        <f>IFERROR(VLOOKUP(Tabla1[[#This Row],[Código_Actividad]],[1]!Tabla2[[Código]:[Total de Acciones ]],15,FALSE),"")</f>
        <v/>
      </c>
      <c r="J1525" s="131"/>
      <c r="K1525" s="131" t="str">
        <f>IFERROR(VLOOKUP($J1525,[15]LSIns!$B$5:$C$45,2,FALSE),"")</f>
        <v/>
      </c>
      <c r="L1525" s="133"/>
      <c r="M1525" s="135" t="str">
        <f>IFERROR(VLOOKUP($L1525,[6]Insumos!$C$2:$F$517,2,FALSE),"")</f>
        <v/>
      </c>
      <c r="N1525" s="142"/>
      <c r="O1525" s="137" t="str">
        <f>IFERROR(VLOOKUP($L1525,[6]Insumos!$C$2:$F$517,3,FALSE),"")</f>
        <v/>
      </c>
      <c r="P1525" s="138" t="e">
        <f>+Tabla1[[#This Row],[Precio Unitario]]*Tabla1[[#This Row],[Cantidad de Insumos]]</f>
        <v>#VALUE!</v>
      </c>
      <c r="Q1525" s="137" t="str">
        <f>IFERROR(VLOOKUP($L1525,[6]Insumos!$C$2:$F$517,4,FALSE),"")</f>
        <v/>
      </c>
      <c r="R1525" s="135"/>
    </row>
    <row r="1526" spans="2:18" x14ac:dyDescent="0.25">
      <c r="B1526" s="131" t="str">
        <f>IF(Tabla1[[#This Row],[Código_Actividad]]="","",CONCATENATE(Tabla1[[#This Row],[POA]],".",Tabla1[[#This Row],[SRS]],".",Tabla1[[#This Row],[AREA]],".",Tabla1[[#This Row],[TIPO]]))</f>
        <v/>
      </c>
      <c r="C1526" s="131" t="str">
        <f>IF(Tabla1[[#This Row],[Código_Actividad]]="","",'[1]Formulario PPGR1'!#REF!)</f>
        <v/>
      </c>
      <c r="D1526" s="131" t="str">
        <f>IF(Tabla1[[#This Row],[Código_Actividad]]="","",'[1]Formulario PPGR1'!#REF!)</f>
        <v/>
      </c>
      <c r="E1526" s="131" t="str">
        <f>IF(Tabla1[[#This Row],[Código_Actividad]]="","",'[1]Formulario PPGR1'!#REF!)</f>
        <v/>
      </c>
      <c r="F1526" s="131" t="str">
        <f>IF(Tabla1[[#This Row],[Código_Actividad]]="","",'[1]Formulario PPGR1'!#REF!)</f>
        <v/>
      </c>
      <c r="G1526" s="132"/>
      <c r="H1526" s="133" t="str">
        <f>IFERROR(VLOOKUP(Tabla1[[#This Row],[Código_Actividad]],'[1]Formulario PPGR2'!$H$8:$I$1048576,2,FALSE),"")</f>
        <v/>
      </c>
      <c r="I1526" s="134" t="str">
        <f>IFERROR(VLOOKUP(Tabla1[[#This Row],[Código_Actividad]],[1]!Tabla2[[Código]:[Total de Acciones ]],15,FALSE),"")</f>
        <v/>
      </c>
      <c r="J1526" s="131"/>
      <c r="K1526" s="131" t="str">
        <f>IFERROR(VLOOKUP($J1526,[15]LSIns!$B$5:$C$45,2,FALSE),"")</f>
        <v/>
      </c>
      <c r="L1526" s="133"/>
      <c r="M1526" s="135" t="str">
        <f>IFERROR(VLOOKUP($L1526,[6]Insumos!$C$2:$F$517,2,FALSE),"")</f>
        <v/>
      </c>
      <c r="N1526" s="142"/>
      <c r="O1526" s="137" t="str">
        <f>IFERROR(VLOOKUP($L1526,[6]Insumos!$C$2:$F$517,3,FALSE),"")</f>
        <v/>
      </c>
      <c r="P1526" s="138" t="e">
        <f>+Tabla1[[#This Row],[Precio Unitario]]*Tabla1[[#This Row],[Cantidad de Insumos]]</f>
        <v>#VALUE!</v>
      </c>
      <c r="Q1526" s="137" t="str">
        <f>IFERROR(VLOOKUP($L1526,[6]Insumos!$C$2:$F$517,4,FALSE),"")</f>
        <v/>
      </c>
      <c r="R1526" s="135"/>
    </row>
    <row r="1527" spans="2:18" x14ac:dyDescent="0.25">
      <c r="B1527" s="131" t="str">
        <f>IF(Tabla1[[#This Row],[Código_Actividad]]="","",CONCATENATE(Tabla1[[#This Row],[POA]],".",Tabla1[[#This Row],[SRS]],".",Tabla1[[#This Row],[AREA]],".",Tabla1[[#This Row],[TIPO]]))</f>
        <v/>
      </c>
      <c r="C1527" s="131" t="str">
        <f>IF(Tabla1[[#This Row],[Código_Actividad]]="","",'[1]Formulario PPGR1'!#REF!)</f>
        <v/>
      </c>
      <c r="D1527" s="131" t="str">
        <f>IF(Tabla1[[#This Row],[Código_Actividad]]="","",'[1]Formulario PPGR1'!#REF!)</f>
        <v/>
      </c>
      <c r="E1527" s="131" t="str">
        <f>IF(Tabla1[[#This Row],[Código_Actividad]]="","",'[1]Formulario PPGR1'!#REF!)</f>
        <v/>
      </c>
      <c r="F1527" s="131" t="str">
        <f>IF(Tabla1[[#This Row],[Código_Actividad]]="","",'[1]Formulario PPGR1'!#REF!)</f>
        <v/>
      </c>
      <c r="G1527" s="132"/>
      <c r="H1527" s="133" t="str">
        <f>IFERROR(VLOOKUP(Tabla1[[#This Row],[Código_Actividad]],'[1]Formulario PPGR2'!$H$8:$I$1048576,2,FALSE),"")</f>
        <v/>
      </c>
      <c r="I1527" s="134" t="str">
        <f>IFERROR(VLOOKUP(Tabla1[[#This Row],[Código_Actividad]],[1]!Tabla2[[Código]:[Total de Acciones ]],15,FALSE),"")</f>
        <v/>
      </c>
      <c r="J1527" s="131"/>
      <c r="K1527" s="131" t="str">
        <f>IFERROR(VLOOKUP($J1527,[15]LSIns!$B$5:$C$45,2,FALSE),"")</f>
        <v/>
      </c>
      <c r="L1527" s="133"/>
      <c r="M1527" s="135" t="str">
        <f>IFERROR(VLOOKUP($L1527,[6]Insumos!$C$2:$F$517,2,FALSE),"")</f>
        <v/>
      </c>
      <c r="N1527" s="142"/>
      <c r="O1527" s="137" t="str">
        <f>IFERROR(VLOOKUP($L1527,[6]Insumos!$C$2:$F$517,3,FALSE),"")</f>
        <v/>
      </c>
      <c r="P1527" s="138" t="e">
        <f>+Tabla1[[#This Row],[Precio Unitario]]*Tabla1[[#This Row],[Cantidad de Insumos]]</f>
        <v>#VALUE!</v>
      </c>
      <c r="Q1527" s="137" t="str">
        <f>IFERROR(VLOOKUP($L1527,[6]Insumos!$C$2:$F$517,4,FALSE),"")</f>
        <v/>
      </c>
      <c r="R1527" s="135"/>
    </row>
    <row r="1528" spans="2:18" x14ac:dyDescent="0.25">
      <c r="B1528" s="131" t="str">
        <f>IF(Tabla1[[#This Row],[Código_Actividad]]="","",CONCATENATE(Tabla1[[#This Row],[POA]],".",Tabla1[[#This Row],[SRS]],".",Tabla1[[#This Row],[AREA]],".",Tabla1[[#This Row],[TIPO]]))</f>
        <v/>
      </c>
      <c r="C1528" s="131" t="str">
        <f>IF(Tabla1[[#This Row],[Código_Actividad]]="","",'[1]Formulario PPGR1'!#REF!)</f>
        <v/>
      </c>
      <c r="D1528" s="131" t="str">
        <f>IF(Tabla1[[#This Row],[Código_Actividad]]="","",'[1]Formulario PPGR1'!#REF!)</f>
        <v/>
      </c>
      <c r="E1528" s="131" t="str">
        <f>IF(Tabla1[[#This Row],[Código_Actividad]]="","",'[1]Formulario PPGR1'!#REF!)</f>
        <v/>
      </c>
      <c r="F1528" s="131" t="str">
        <f>IF(Tabla1[[#This Row],[Código_Actividad]]="","",'[1]Formulario PPGR1'!#REF!)</f>
        <v/>
      </c>
      <c r="G1528" s="132"/>
      <c r="H1528" s="133" t="str">
        <f>IFERROR(VLOOKUP(Tabla1[[#This Row],[Código_Actividad]],'[1]Formulario PPGR2'!$H$8:$I$1048576,2,FALSE),"")</f>
        <v/>
      </c>
      <c r="I1528" s="134" t="str">
        <f>IFERROR(VLOOKUP(Tabla1[[#This Row],[Código_Actividad]],[1]!Tabla2[[Código]:[Total de Acciones ]],15,FALSE),"")</f>
        <v/>
      </c>
      <c r="J1528" s="131"/>
      <c r="K1528" s="131" t="str">
        <f>IFERROR(VLOOKUP($J1528,[15]LSIns!$B$5:$C$45,2,FALSE),"")</f>
        <v/>
      </c>
      <c r="L1528" s="133"/>
      <c r="M1528" s="135" t="str">
        <f>IFERROR(VLOOKUP($L1528,[6]Insumos!$C$2:$F$517,2,FALSE),"")</f>
        <v/>
      </c>
      <c r="N1528" s="142"/>
      <c r="O1528" s="137" t="str">
        <f>IFERROR(VLOOKUP($L1528,[6]Insumos!$C$2:$F$517,3,FALSE),"")</f>
        <v/>
      </c>
      <c r="P1528" s="138" t="e">
        <f>+Tabla1[[#This Row],[Precio Unitario]]*Tabla1[[#This Row],[Cantidad de Insumos]]</f>
        <v>#VALUE!</v>
      </c>
      <c r="Q1528" s="137" t="str">
        <f>IFERROR(VLOOKUP($L1528,[6]Insumos!$C$2:$F$517,4,FALSE),"")</f>
        <v/>
      </c>
      <c r="R1528" s="135"/>
    </row>
    <row r="1529" spans="2:18" x14ac:dyDescent="0.25">
      <c r="B1529" s="131" t="str">
        <f>IF(Tabla1[[#This Row],[Código_Actividad]]="","",CONCATENATE(Tabla1[[#This Row],[POA]],".",Tabla1[[#This Row],[SRS]],".",Tabla1[[#This Row],[AREA]],".",Tabla1[[#This Row],[TIPO]]))</f>
        <v/>
      </c>
      <c r="C1529" s="131" t="str">
        <f>IF(Tabla1[[#This Row],[Código_Actividad]]="","",'[1]Formulario PPGR1'!#REF!)</f>
        <v/>
      </c>
      <c r="D1529" s="131" t="str">
        <f>IF(Tabla1[[#This Row],[Código_Actividad]]="","",'[1]Formulario PPGR1'!#REF!)</f>
        <v/>
      </c>
      <c r="E1529" s="131" t="str">
        <f>IF(Tabla1[[#This Row],[Código_Actividad]]="","",'[1]Formulario PPGR1'!#REF!)</f>
        <v/>
      </c>
      <c r="F1529" s="131" t="str">
        <f>IF(Tabla1[[#This Row],[Código_Actividad]]="","",'[1]Formulario PPGR1'!#REF!)</f>
        <v/>
      </c>
      <c r="G1529" s="132"/>
      <c r="H1529" s="133" t="str">
        <f>IFERROR(VLOOKUP(Tabla1[[#This Row],[Código_Actividad]],'[1]Formulario PPGR2'!$H$8:$I$1048576,2,FALSE),"")</f>
        <v/>
      </c>
      <c r="I1529" s="134" t="str">
        <f>IFERROR(VLOOKUP(Tabla1[[#This Row],[Código_Actividad]],[1]!Tabla2[[Código]:[Total de Acciones ]],15,FALSE),"")</f>
        <v/>
      </c>
      <c r="J1529" s="131"/>
      <c r="K1529" s="131" t="str">
        <f>IFERROR(VLOOKUP($J1529,[15]LSIns!$B$5:$C$45,2,FALSE),"")</f>
        <v/>
      </c>
      <c r="L1529" s="133"/>
      <c r="M1529" s="135" t="str">
        <f>IFERROR(VLOOKUP($L1529,[6]Insumos!$C$2:$F$517,2,FALSE),"")</f>
        <v/>
      </c>
      <c r="N1529" s="142"/>
      <c r="O1529" s="137" t="str">
        <f>IFERROR(VLOOKUP($L1529,[6]Insumos!$C$2:$F$517,3,FALSE),"")</f>
        <v/>
      </c>
      <c r="P1529" s="138" t="e">
        <f>+Tabla1[[#This Row],[Precio Unitario]]*Tabla1[[#This Row],[Cantidad de Insumos]]</f>
        <v>#VALUE!</v>
      </c>
      <c r="Q1529" s="137" t="str">
        <f>IFERROR(VLOOKUP($L1529,[6]Insumos!$C$2:$F$517,4,FALSE),"")</f>
        <v/>
      </c>
      <c r="R1529" s="135"/>
    </row>
    <row r="1530" spans="2:18" x14ac:dyDescent="0.25">
      <c r="B1530" s="131" t="str">
        <f>IF(Tabla1[[#This Row],[Código_Actividad]]="","",CONCATENATE(Tabla1[[#This Row],[POA]],".",Tabla1[[#This Row],[SRS]],".",Tabla1[[#This Row],[AREA]],".",Tabla1[[#This Row],[TIPO]]))</f>
        <v/>
      </c>
      <c r="C1530" s="131" t="str">
        <f>IF(Tabla1[[#This Row],[Código_Actividad]]="","",'[1]Formulario PPGR1'!#REF!)</f>
        <v/>
      </c>
      <c r="D1530" s="131" t="str">
        <f>IF(Tabla1[[#This Row],[Código_Actividad]]="","",'[1]Formulario PPGR1'!#REF!)</f>
        <v/>
      </c>
      <c r="E1530" s="131" t="str">
        <f>IF(Tabla1[[#This Row],[Código_Actividad]]="","",'[1]Formulario PPGR1'!#REF!)</f>
        <v/>
      </c>
      <c r="F1530" s="131" t="str">
        <f>IF(Tabla1[[#This Row],[Código_Actividad]]="","",'[1]Formulario PPGR1'!#REF!)</f>
        <v/>
      </c>
      <c r="G1530" s="132"/>
      <c r="H1530" s="133" t="str">
        <f>IFERROR(VLOOKUP(Tabla1[[#This Row],[Código_Actividad]],'[1]Formulario PPGR2'!$H$8:$I$1048576,2,FALSE),"")</f>
        <v/>
      </c>
      <c r="I1530" s="134" t="str">
        <f>IFERROR(VLOOKUP(Tabla1[[#This Row],[Código_Actividad]],[1]!Tabla2[[Código]:[Total de Acciones ]],15,FALSE),"")</f>
        <v/>
      </c>
      <c r="J1530" s="131"/>
      <c r="K1530" s="131" t="str">
        <f>IFERROR(VLOOKUP($J1530,[15]LSIns!$B$5:$C$45,2,FALSE),"")</f>
        <v/>
      </c>
      <c r="L1530" s="133"/>
      <c r="M1530" s="135" t="str">
        <f>IFERROR(VLOOKUP($L1530,[6]Insumos!$C$2:$F$517,2,FALSE),"")</f>
        <v/>
      </c>
      <c r="N1530" s="142"/>
      <c r="O1530" s="137" t="str">
        <f>IFERROR(VLOOKUP($L1530,[6]Insumos!$C$2:$F$517,3,FALSE),"")</f>
        <v/>
      </c>
      <c r="P1530" s="138" t="e">
        <f>+Tabla1[[#This Row],[Precio Unitario]]*Tabla1[[#This Row],[Cantidad de Insumos]]</f>
        <v>#VALUE!</v>
      </c>
      <c r="Q1530" s="137" t="str">
        <f>IFERROR(VLOOKUP($L1530,[6]Insumos!$C$2:$F$517,4,FALSE),"")</f>
        <v/>
      </c>
      <c r="R1530" s="135"/>
    </row>
    <row r="1531" spans="2:18" x14ac:dyDescent="0.25">
      <c r="B1531" s="131" t="str">
        <f>IF(Tabla1[[#This Row],[Código_Actividad]]="","",CONCATENATE(Tabla1[[#This Row],[POA]],".",Tabla1[[#This Row],[SRS]],".",Tabla1[[#This Row],[AREA]],".",Tabla1[[#This Row],[TIPO]]))</f>
        <v/>
      </c>
      <c r="C1531" s="131" t="str">
        <f>IF(Tabla1[[#This Row],[Código_Actividad]]="","",'[1]Formulario PPGR1'!#REF!)</f>
        <v/>
      </c>
      <c r="D1531" s="131" t="str">
        <f>IF(Tabla1[[#This Row],[Código_Actividad]]="","",'[1]Formulario PPGR1'!#REF!)</f>
        <v/>
      </c>
      <c r="E1531" s="131" t="str">
        <f>IF(Tabla1[[#This Row],[Código_Actividad]]="","",'[1]Formulario PPGR1'!#REF!)</f>
        <v/>
      </c>
      <c r="F1531" s="131" t="str">
        <f>IF(Tabla1[[#This Row],[Código_Actividad]]="","",'[1]Formulario PPGR1'!#REF!)</f>
        <v/>
      </c>
      <c r="G1531" s="132"/>
      <c r="H1531" s="133" t="str">
        <f>IFERROR(VLOOKUP(Tabla1[[#This Row],[Código_Actividad]],'[1]Formulario PPGR2'!$H$8:$I$1048576,2,FALSE),"")</f>
        <v/>
      </c>
      <c r="I1531" s="134" t="str">
        <f>IFERROR(VLOOKUP(Tabla1[[#This Row],[Código_Actividad]],[1]!Tabla2[[Código]:[Total de Acciones ]],15,FALSE),"")</f>
        <v/>
      </c>
      <c r="J1531" s="131"/>
      <c r="K1531" s="131" t="str">
        <f>IFERROR(VLOOKUP($J1531,[15]LSIns!$B$5:$C$45,2,FALSE),"")</f>
        <v/>
      </c>
      <c r="L1531" s="133"/>
      <c r="M1531" s="135" t="str">
        <f>IFERROR(VLOOKUP($L1531,[6]Insumos!$C$2:$F$517,2,FALSE),"")</f>
        <v/>
      </c>
      <c r="N1531" s="142"/>
      <c r="O1531" s="137" t="str">
        <f>IFERROR(VLOOKUP($L1531,[6]Insumos!$C$2:$F$517,3,FALSE),"")</f>
        <v/>
      </c>
      <c r="P1531" s="138" t="e">
        <f>+Tabla1[[#This Row],[Precio Unitario]]*Tabla1[[#This Row],[Cantidad de Insumos]]</f>
        <v>#VALUE!</v>
      </c>
      <c r="Q1531" s="137" t="str">
        <f>IFERROR(VLOOKUP($L1531,[6]Insumos!$C$2:$F$517,4,FALSE),"")</f>
        <v/>
      </c>
      <c r="R1531" s="135"/>
    </row>
    <row r="1532" spans="2:18" x14ac:dyDescent="0.25">
      <c r="B1532" s="131" t="str">
        <f>IF(Tabla1[[#This Row],[Código_Actividad]]="","",CONCATENATE(Tabla1[[#This Row],[POA]],".",Tabla1[[#This Row],[SRS]],".",Tabla1[[#This Row],[AREA]],".",Tabla1[[#This Row],[TIPO]]))</f>
        <v/>
      </c>
      <c r="C1532" s="131" t="str">
        <f>IF(Tabla1[[#This Row],[Código_Actividad]]="","",'[1]Formulario PPGR1'!#REF!)</f>
        <v/>
      </c>
      <c r="D1532" s="131" t="str">
        <f>IF(Tabla1[[#This Row],[Código_Actividad]]="","",'[1]Formulario PPGR1'!#REF!)</f>
        <v/>
      </c>
      <c r="E1532" s="131" t="str">
        <f>IF(Tabla1[[#This Row],[Código_Actividad]]="","",'[1]Formulario PPGR1'!#REF!)</f>
        <v/>
      </c>
      <c r="F1532" s="131" t="str">
        <f>IF(Tabla1[[#This Row],[Código_Actividad]]="","",'[1]Formulario PPGR1'!#REF!)</f>
        <v/>
      </c>
      <c r="G1532" s="132"/>
      <c r="H1532" s="133" t="str">
        <f>IFERROR(VLOOKUP(Tabla1[[#This Row],[Código_Actividad]],'[1]Formulario PPGR2'!$H$8:$I$1048576,2,FALSE),"")</f>
        <v/>
      </c>
      <c r="I1532" s="134" t="str">
        <f>IFERROR(VLOOKUP(Tabla1[[#This Row],[Código_Actividad]],[1]!Tabla2[[Código]:[Total de Acciones ]],15,FALSE),"")</f>
        <v/>
      </c>
      <c r="J1532" s="131"/>
      <c r="K1532" s="131" t="str">
        <f>IFERROR(VLOOKUP($J1532,[15]LSIns!$B$5:$C$45,2,FALSE),"")</f>
        <v/>
      </c>
      <c r="L1532" s="133"/>
      <c r="M1532" s="135" t="str">
        <f>IFERROR(VLOOKUP($L1532,[6]Insumos!$C$2:$F$517,2,FALSE),"")</f>
        <v/>
      </c>
      <c r="N1532" s="142"/>
      <c r="O1532" s="137" t="str">
        <f>IFERROR(VLOOKUP($L1532,[6]Insumos!$C$2:$F$517,3,FALSE),"")</f>
        <v/>
      </c>
      <c r="P1532" s="138" t="e">
        <f>+Tabla1[[#This Row],[Precio Unitario]]*Tabla1[[#This Row],[Cantidad de Insumos]]</f>
        <v>#VALUE!</v>
      </c>
      <c r="Q1532" s="137" t="str">
        <f>IFERROR(VLOOKUP($L1532,[6]Insumos!$C$2:$F$517,4,FALSE),"")</f>
        <v/>
      </c>
      <c r="R1532" s="135"/>
    </row>
    <row r="1533" spans="2:18" x14ac:dyDescent="0.25">
      <c r="B1533" s="131" t="str">
        <f>IF(Tabla1[[#This Row],[Código_Actividad]]="","",CONCATENATE(Tabla1[[#This Row],[POA]],".",Tabla1[[#This Row],[SRS]],".",Tabla1[[#This Row],[AREA]],".",Tabla1[[#This Row],[TIPO]]))</f>
        <v/>
      </c>
      <c r="C1533" s="131" t="str">
        <f>IF(Tabla1[[#This Row],[Código_Actividad]]="","",'[1]Formulario PPGR1'!#REF!)</f>
        <v/>
      </c>
      <c r="D1533" s="131" t="str">
        <f>IF(Tabla1[[#This Row],[Código_Actividad]]="","",'[1]Formulario PPGR1'!#REF!)</f>
        <v/>
      </c>
      <c r="E1533" s="131" t="str">
        <f>IF(Tabla1[[#This Row],[Código_Actividad]]="","",'[1]Formulario PPGR1'!#REF!)</f>
        <v/>
      </c>
      <c r="F1533" s="131" t="str">
        <f>IF(Tabla1[[#This Row],[Código_Actividad]]="","",'[1]Formulario PPGR1'!#REF!)</f>
        <v/>
      </c>
      <c r="G1533" s="132"/>
      <c r="H1533" s="133" t="str">
        <f>IFERROR(VLOOKUP(Tabla1[[#This Row],[Código_Actividad]],'[1]Formulario PPGR2'!$H$8:$I$1048576,2,FALSE),"")</f>
        <v/>
      </c>
      <c r="I1533" s="134" t="str">
        <f>IFERROR(VLOOKUP(Tabla1[[#This Row],[Código_Actividad]],[1]!Tabla2[[Código]:[Total de Acciones ]],15,FALSE),"")</f>
        <v/>
      </c>
      <c r="J1533" s="131"/>
      <c r="K1533" s="131" t="str">
        <f>IFERROR(VLOOKUP($J1533,[15]LSIns!$B$5:$C$45,2,FALSE),"")</f>
        <v/>
      </c>
      <c r="L1533" s="133"/>
      <c r="M1533" s="135" t="str">
        <f>IFERROR(VLOOKUP($L1533,[6]Insumos!$C$2:$F$517,2,FALSE),"")</f>
        <v/>
      </c>
      <c r="N1533" s="142"/>
      <c r="O1533" s="137" t="str">
        <f>IFERROR(VLOOKUP($L1533,[6]Insumos!$C$2:$F$517,3,FALSE),"")</f>
        <v/>
      </c>
      <c r="P1533" s="138" t="e">
        <f>+Tabla1[[#This Row],[Precio Unitario]]*Tabla1[[#This Row],[Cantidad de Insumos]]</f>
        <v>#VALUE!</v>
      </c>
      <c r="Q1533" s="137" t="str">
        <f>IFERROR(VLOOKUP($L1533,[6]Insumos!$C$2:$F$517,4,FALSE),"")</f>
        <v/>
      </c>
      <c r="R1533" s="135"/>
    </row>
    <row r="1534" spans="2:18" x14ac:dyDescent="0.25">
      <c r="B1534" s="131" t="str">
        <f>IF(Tabla1[[#This Row],[Código_Actividad]]="","",CONCATENATE(Tabla1[[#This Row],[POA]],".",Tabla1[[#This Row],[SRS]],".",Tabla1[[#This Row],[AREA]],".",Tabla1[[#This Row],[TIPO]]))</f>
        <v/>
      </c>
      <c r="C1534" s="131" t="str">
        <f>IF(Tabla1[[#This Row],[Código_Actividad]]="","",'[1]Formulario PPGR1'!#REF!)</f>
        <v/>
      </c>
      <c r="D1534" s="131" t="str">
        <f>IF(Tabla1[[#This Row],[Código_Actividad]]="","",'[1]Formulario PPGR1'!#REF!)</f>
        <v/>
      </c>
      <c r="E1534" s="131" t="str">
        <f>IF(Tabla1[[#This Row],[Código_Actividad]]="","",'[1]Formulario PPGR1'!#REF!)</f>
        <v/>
      </c>
      <c r="F1534" s="131" t="str">
        <f>IF(Tabla1[[#This Row],[Código_Actividad]]="","",'[1]Formulario PPGR1'!#REF!)</f>
        <v/>
      </c>
      <c r="G1534" s="132"/>
      <c r="H1534" s="133" t="str">
        <f>IFERROR(VLOOKUP(Tabla1[[#This Row],[Código_Actividad]],'[1]Formulario PPGR2'!$H$8:$I$1048576,2,FALSE),"")</f>
        <v/>
      </c>
      <c r="I1534" s="134" t="str">
        <f>IFERROR(VLOOKUP(Tabla1[[#This Row],[Código_Actividad]],[1]!Tabla2[[Código]:[Total de Acciones ]],15,FALSE),"")</f>
        <v/>
      </c>
      <c r="J1534" s="131"/>
      <c r="K1534" s="131" t="str">
        <f>IFERROR(VLOOKUP($J1534,[15]LSIns!$B$5:$C$45,2,FALSE),"")</f>
        <v/>
      </c>
      <c r="L1534" s="133"/>
      <c r="M1534" s="135" t="str">
        <f>IFERROR(VLOOKUP($L1534,[6]Insumos!$C$2:$F$517,2,FALSE),"")</f>
        <v/>
      </c>
      <c r="N1534" s="142"/>
      <c r="O1534" s="137" t="str">
        <f>IFERROR(VLOOKUP($L1534,[6]Insumos!$C$2:$F$517,3,FALSE),"")</f>
        <v/>
      </c>
      <c r="P1534" s="138" t="e">
        <f>+Tabla1[[#This Row],[Precio Unitario]]*Tabla1[[#This Row],[Cantidad de Insumos]]</f>
        <v>#VALUE!</v>
      </c>
      <c r="Q1534" s="137" t="str">
        <f>IFERROR(VLOOKUP($L1534,[6]Insumos!$C$2:$F$517,4,FALSE),"")</f>
        <v/>
      </c>
      <c r="R1534" s="135"/>
    </row>
    <row r="1535" spans="2:18" x14ac:dyDescent="0.25">
      <c r="B1535" s="131" t="str">
        <f>IF(Tabla1[[#This Row],[Código_Actividad]]="","",CONCATENATE(Tabla1[[#This Row],[POA]],".",Tabla1[[#This Row],[SRS]],".",Tabla1[[#This Row],[AREA]],".",Tabla1[[#This Row],[TIPO]]))</f>
        <v/>
      </c>
      <c r="C1535" s="131" t="str">
        <f>IF(Tabla1[[#This Row],[Código_Actividad]]="","",'[1]Formulario PPGR1'!#REF!)</f>
        <v/>
      </c>
      <c r="D1535" s="131" t="str">
        <f>IF(Tabla1[[#This Row],[Código_Actividad]]="","",'[1]Formulario PPGR1'!#REF!)</f>
        <v/>
      </c>
      <c r="E1535" s="131" t="str">
        <f>IF(Tabla1[[#This Row],[Código_Actividad]]="","",'[1]Formulario PPGR1'!#REF!)</f>
        <v/>
      </c>
      <c r="F1535" s="131" t="str">
        <f>IF(Tabla1[[#This Row],[Código_Actividad]]="","",'[1]Formulario PPGR1'!#REF!)</f>
        <v/>
      </c>
      <c r="G1535" s="132"/>
      <c r="H1535" s="133" t="str">
        <f>IFERROR(VLOOKUP(Tabla1[[#This Row],[Código_Actividad]],'[1]Formulario PPGR2'!$H$8:$I$1048576,2,FALSE),"")</f>
        <v/>
      </c>
      <c r="I1535" s="134" t="str">
        <f>IFERROR(VLOOKUP(Tabla1[[#This Row],[Código_Actividad]],[1]!Tabla2[[Código]:[Total de Acciones ]],15,FALSE),"")</f>
        <v/>
      </c>
      <c r="J1535" s="131"/>
      <c r="K1535" s="131" t="str">
        <f>IFERROR(VLOOKUP($J1535,[15]LSIns!$B$5:$C$45,2,FALSE),"")</f>
        <v/>
      </c>
      <c r="L1535" s="133"/>
      <c r="M1535" s="135" t="str">
        <f>IFERROR(VLOOKUP($L1535,[6]Insumos!$C$2:$F$517,2,FALSE),"")</f>
        <v/>
      </c>
      <c r="N1535" s="142"/>
      <c r="O1535" s="137" t="str">
        <f>IFERROR(VLOOKUP($L1535,[6]Insumos!$C$2:$F$517,3,FALSE),"")</f>
        <v/>
      </c>
      <c r="P1535" s="138" t="e">
        <f>+Tabla1[[#This Row],[Precio Unitario]]*Tabla1[[#This Row],[Cantidad de Insumos]]</f>
        <v>#VALUE!</v>
      </c>
      <c r="Q1535" s="137" t="str">
        <f>IFERROR(VLOOKUP($L1535,[6]Insumos!$C$2:$F$517,4,FALSE),"")</f>
        <v/>
      </c>
      <c r="R1535" s="135"/>
    </row>
    <row r="1536" spans="2:18" x14ac:dyDescent="0.25">
      <c r="B1536" s="131" t="str">
        <f>IF(Tabla1[[#This Row],[Código_Actividad]]="","",CONCATENATE(Tabla1[[#This Row],[POA]],".",Tabla1[[#This Row],[SRS]],".",Tabla1[[#This Row],[AREA]],".",Tabla1[[#This Row],[TIPO]]))</f>
        <v/>
      </c>
      <c r="C1536" s="131" t="str">
        <f>IF(Tabla1[[#This Row],[Código_Actividad]]="","",'[1]Formulario PPGR1'!#REF!)</f>
        <v/>
      </c>
      <c r="D1536" s="131" t="str">
        <f>IF(Tabla1[[#This Row],[Código_Actividad]]="","",'[1]Formulario PPGR1'!#REF!)</f>
        <v/>
      </c>
      <c r="E1536" s="131" t="str">
        <f>IF(Tabla1[[#This Row],[Código_Actividad]]="","",'[1]Formulario PPGR1'!#REF!)</f>
        <v/>
      </c>
      <c r="F1536" s="131" t="str">
        <f>IF(Tabla1[[#This Row],[Código_Actividad]]="","",'[1]Formulario PPGR1'!#REF!)</f>
        <v/>
      </c>
      <c r="G1536" s="132"/>
      <c r="H1536" s="133" t="str">
        <f>IFERROR(VLOOKUP(Tabla1[[#This Row],[Código_Actividad]],'[1]Formulario PPGR2'!$H$8:$I$1048576,2,FALSE),"")</f>
        <v/>
      </c>
      <c r="I1536" s="134" t="str">
        <f>IFERROR(VLOOKUP(Tabla1[[#This Row],[Código_Actividad]],[1]!Tabla2[[Código]:[Total de Acciones ]],15,FALSE),"")</f>
        <v/>
      </c>
      <c r="J1536" s="131"/>
      <c r="K1536" s="131" t="str">
        <f>IFERROR(VLOOKUP($J1536,[15]LSIns!$B$5:$C$45,2,FALSE),"")</f>
        <v/>
      </c>
      <c r="L1536" s="133"/>
      <c r="M1536" s="135" t="str">
        <f>IFERROR(VLOOKUP($L1536,[6]Insumos!$C$2:$F$517,2,FALSE),"")</f>
        <v/>
      </c>
      <c r="N1536" s="142"/>
      <c r="O1536" s="137" t="str">
        <f>IFERROR(VLOOKUP($L1536,[6]Insumos!$C$2:$F$517,3,FALSE),"")</f>
        <v/>
      </c>
      <c r="P1536" s="138" t="e">
        <f>+Tabla1[[#This Row],[Precio Unitario]]*Tabla1[[#This Row],[Cantidad de Insumos]]</f>
        <v>#VALUE!</v>
      </c>
      <c r="Q1536" s="137" t="str">
        <f>IFERROR(VLOOKUP($L1536,[6]Insumos!$C$2:$F$517,4,FALSE),"")</f>
        <v/>
      </c>
      <c r="R1536" s="135"/>
    </row>
    <row r="1537" spans="2:18" x14ac:dyDescent="0.25">
      <c r="B1537" s="131" t="str">
        <f>IF(Tabla1[[#This Row],[Código_Actividad]]="","",CONCATENATE(Tabla1[[#This Row],[POA]],".",Tabla1[[#This Row],[SRS]],".",Tabla1[[#This Row],[AREA]],".",Tabla1[[#This Row],[TIPO]]))</f>
        <v/>
      </c>
      <c r="C1537" s="131" t="str">
        <f>IF(Tabla1[[#This Row],[Código_Actividad]]="","",'[1]Formulario PPGR1'!#REF!)</f>
        <v/>
      </c>
      <c r="D1537" s="131" t="str">
        <f>IF(Tabla1[[#This Row],[Código_Actividad]]="","",'[1]Formulario PPGR1'!#REF!)</f>
        <v/>
      </c>
      <c r="E1537" s="131" t="str">
        <f>IF(Tabla1[[#This Row],[Código_Actividad]]="","",'[1]Formulario PPGR1'!#REF!)</f>
        <v/>
      </c>
      <c r="F1537" s="131" t="str">
        <f>IF(Tabla1[[#This Row],[Código_Actividad]]="","",'[1]Formulario PPGR1'!#REF!)</f>
        <v/>
      </c>
      <c r="G1537" s="132"/>
      <c r="H1537" s="133" t="str">
        <f>IFERROR(VLOOKUP(Tabla1[[#This Row],[Código_Actividad]],'[1]Formulario PPGR2'!$H$8:$I$1048576,2,FALSE),"")</f>
        <v/>
      </c>
      <c r="I1537" s="134" t="str">
        <f>IFERROR(VLOOKUP(Tabla1[[#This Row],[Código_Actividad]],[1]!Tabla2[[Código]:[Total de Acciones ]],15,FALSE),"")</f>
        <v/>
      </c>
      <c r="J1537" s="131"/>
      <c r="K1537" s="131" t="str">
        <f>IFERROR(VLOOKUP($J1537,[15]LSIns!$B$5:$C$45,2,FALSE),"")</f>
        <v/>
      </c>
      <c r="L1537" s="133"/>
      <c r="M1537" s="135" t="str">
        <f>IFERROR(VLOOKUP($L1537,[6]Insumos!$C$2:$F$517,2,FALSE),"")</f>
        <v/>
      </c>
      <c r="N1537" s="142"/>
      <c r="O1537" s="137" t="str">
        <f>IFERROR(VLOOKUP($L1537,[6]Insumos!$C$2:$F$517,3,FALSE),"")</f>
        <v/>
      </c>
      <c r="P1537" s="138" t="e">
        <f>+Tabla1[[#This Row],[Precio Unitario]]*Tabla1[[#This Row],[Cantidad de Insumos]]</f>
        <v>#VALUE!</v>
      </c>
      <c r="Q1537" s="137" t="str">
        <f>IFERROR(VLOOKUP($L1537,[6]Insumos!$C$2:$F$517,4,FALSE),"")</f>
        <v/>
      </c>
      <c r="R1537" s="135"/>
    </row>
    <row r="1538" spans="2:18" x14ac:dyDescent="0.25">
      <c r="B1538" s="131" t="str">
        <f>IF(Tabla1[[#This Row],[Código_Actividad]]="","",CONCATENATE(Tabla1[[#This Row],[POA]],".",Tabla1[[#This Row],[SRS]],".",Tabla1[[#This Row],[AREA]],".",Tabla1[[#This Row],[TIPO]]))</f>
        <v/>
      </c>
      <c r="C1538" s="131" t="str">
        <f>IF(Tabla1[[#This Row],[Código_Actividad]]="","",'[1]Formulario PPGR1'!#REF!)</f>
        <v/>
      </c>
      <c r="D1538" s="131" t="str">
        <f>IF(Tabla1[[#This Row],[Código_Actividad]]="","",'[1]Formulario PPGR1'!#REF!)</f>
        <v/>
      </c>
      <c r="E1538" s="131" t="str">
        <f>IF(Tabla1[[#This Row],[Código_Actividad]]="","",'[1]Formulario PPGR1'!#REF!)</f>
        <v/>
      </c>
      <c r="F1538" s="131" t="str">
        <f>IF(Tabla1[[#This Row],[Código_Actividad]]="","",'[1]Formulario PPGR1'!#REF!)</f>
        <v/>
      </c>
      <c r="G1538" s="132"/>
      <c r="H1538" s="133" t="str">
        <f>IFERROR(VLOOKUP(Tabla1[[#This Row],[Código_Actividad]],'[1]Formulario PPGR2'!$H$8:$I$1048576,2,FALSE),"")</f>
        <v/>
      </c>
      <c r="I1538" s="134" t="str">
        <f>IFERROR(VLOOKUP(Tabla1[[#This Row],[Código_Actividad]],[1]!Tabla2[[Código]:[Total de Acciones ]],15,FALSE),"")</f>
        <v/>
      </c>
      <c r="J1538" s="131"/>
      <c r="K1538" s="131" t="str">
        <f>IFERROR(VLOOKUP($J1538,[15]LSIns!$B$5:$C$45,2,FALSE),"")</f>
        <v/>
      </c>
      <c r="L1538" s="133"/>
      <c r="M1538" s="135" t="str">
        <f>IFERROR(VLOOKUP($L1538,[6]Insumos!$C$2:$F$517,2,FALSE),"")</f>
        <v/>
      </c>
      <c r="N1538" s="142"/>
      <c r="O1538" s="137" t="str">
        <f>IFERROR(VLOOKUP($L1538,[6]Insumos!$C$2:$F$517,3,FALSE),"")</f>
        <v/>
      </c>
      <c r="P1538" s="138" t="e">
        <f>+Tabla1[[#This Row],[Precio Unitario]]*Tabla1[[#This Row],[Cantidad de Insumos]]</f>
        <v>#VALUE!</v>
      </c>
      <c r="Q1538" s="137" t="str">
        <f>IFERROR(VLOOKUP($L1538,[6]Insumos!$C$2:$F$517,4,FALSE),"")</f>
        <v/>
      </c>
      <c r="R1538" s="135"/>
    </row>
    <row r="1539" spans="2:18" x14ac:dyDescent="0.25">
      <c r="B1539" s="131" t="str">
        <f>IF(Tabla1[[#This Row],[Código_Actividad]]="","",CONCATENATE(Tabla1[[#This Row],[POA]],".",Tabla1[[#This Row],[SRS]],".",Tabla1[[#This Row],[AREA]],".",Tabla1[[#This Row],[TIPO]]))</f>
        <v/>
      </c>
      <c r="C1539" s="131" t="str">
        <f>IF(Tabla1[[#This Row],[Código_Actividad]]="","",'[1]Formulario PPGR1'!#REF!)</f>
        <v/>
      </c>
      <c r="D1539" s="131" t="str">
        <f>IF(Tabla1[[#This Row],[Código_Actividad]]="","",'[1]Formulario PPGR1'!#REF!)</f>
        <v/>
      </c>
      <c r="E1539" s="131" t="str">
        <f>IF(Tabla1[[#This Row],[Código_Actividad]]="","",'[1]Formulario PPGR1'!#REF!)</f>
        <v/>
      </c>
      <c r="F1539" s="131" t="str">
        <f>IF(Tabla1[[#This Row],[Código_Actividad]]="","",'[1]Formulario PPGR1'!#REF!)</f>
        <v/>
      </c>
      <c r="G1539" s="132"/>
      <c r="H1539" s="133" t="str">
        <f>IFERROR(VLOOKUP(Tabla1[[#This Row],[Código_Actividad]],'[1]Formulario PPGR2'!$H$8:$I$1048576,2,FALSE),"")</f>
        <v/>
      </c>
      <c r="I1539" s="134" t="str">
        <f>IFERROR(VLOOKUP(Tabla1[[#This Row],[Código_Actividad]],[1]!Tabla2[[Código]:[Total de Acciones ]],15,FALSE),"")</f>
        <v/>
      </c>
      <c r="J1539" s="131"/>
      <c r="K1539" s="131" t="str">
        <f>IFERROR(VLOOKUP($J1539,[15]LSIns!$B$5:$C$45,2,FALSE),"")</f>
        <v/>
      </c>
      <c r="L1539" s="133"/>
      <c r="M1539" s="135" t="str">
        <f>IFERROR(VLOOKUP($L1539,[6]Insumos!$C$2:$F$517,2,FALSE),"")</f>
        <v/>
      </c>
      <c r="N1539" s="142"/>
      <c r="O1539" s="137" t="str">
        <f>IFERROR(VLOOKUP($L1539,[6]Insumos!$C$2:$F$517,3,FALSE),"")</f>
        <v/>
      </c>
      <c r="P1539" s="138" t="e">
        <f>+Tabla1[[#This Row],[Precio Unitario]]*Tabla1[[#This Row],[Cantidad de Insumos]]</f>
        <v>#VALUE!</v>
      </c>
      <c r="Q1539" s="137" t="str">
        <f>IFERROR(VLOOKUP($L1539,[6]Insumos!$C$2:$F$517,4,FALSE),"")</f>
        <v/>
      </c>
      <c r="R1539" s="135"/>
    </row>
    <row r="1540" spans="2:18" x14ac:dyDescent="0.25">
      <c r="B1540" s="131" t="str">
        <f>IF(Tabla1[[#This Row],[Código_Actividad]]="","",CONCATENATE(Tabla1[[#This Row],[POA]],".",Tabla1[[#This Row],[SRS]],".",Tabla1[[#This Row],[AREA]],".",Tabla1[[#This Row],[TIPO]]))</f>
        <v/>
      </c>
      <c r="C1540" s="131" t="str">
        <f>IF(Tabla1[[#This Row],[Código_Actividad]]="","",'[1]Formulario PPGR1'!#REF!)</f>
        <v/>
      </c>
      <c r="D1540" s="131" t="str">
        <f>IF(Tabla1[[#This Row],[Código_Actividad]]="","",'[1]Formulario PPGR1'!#REF!)</f>
        <v/>
      </c>
      <c r="E1540" s="131" t="str">
        <f>IF(Tabla1[[#This Row],[Código_Actividad]]="","",'[1]Formulario PPGR1'!#REF!)</f>
        <v/>
      </c>
      <c r="F1540" s="131" t="str">
        <f>IF(Tabla1[[#This Row],[Código_Actividad]]="","",'[1]Formulario PPGR1'!#REF!)</f>
        <v/>
      </c>
      <c r="G1540" s="132"/>
      <c r="H1540" s="133" t="str">
        <f>IFERROR(VLOOKUP(Tabla1[[#This Row],[Código_Actividad]],'[1]Formulario PPGR2'!$H$8:$I$1048576,2,FALSE),"")</f>
        <v/>
      </c>
      <c r="I1540" s="134" t="str">
        <f>IFERROR(VLOOKUP(Tabla1[[#This Row],[Código_Actividad]],[1]!Tabla2[[Código]:[Total de Acciones ]],15,FALSE),"")</f>
        <v/>
      </c>
      <c r="J1540" s="131"/>
      <c r="K1540" s="131" t="str">
        <f>IFERROR(VLOOKUP($J1540,[15]LSIns!$B$5:$C$45,2,FALSE),"")</f>
        <v/>
      </c>
      <c r="L1540" s="133"/>
      <c r="M1540" s="135" t="str">
        <f>IFERROR(VLOOKUP($L1540,[6]Insumos!$C$2:$F$517,2,FALSE),"")</f>
        <v/>
      </c>
      <c r="N1540" s="142"/>
      <c r="O1540" s="137" t="str">
        <f>IFERROR(VLOOKUP($L1540,[6]Insumos!$C$2:$F$517,3,FALSE),"")</f>
        <v/>
      </c>
      <c r="P1540" s="138" t="e">
        <f>+Tabla1[[#This Row],[Precio Unitario]]*Tabla1[[#This Row],[Cantidad de Insumos]]</f>
        <v>#VALUE!</v>
      </c>
      <c r="Q1540" s="137" t="str">
        <f>IFERROR(VLOOKUP($L1540,[6]Insumos!$C$2:$F$517,4,FALSE),"")</f>
        <v/>
      </c>
      <c r="R1540" s="135"/>
    </row>
    <row r="1541" spans="2:18" x14ac:dyDescent="0.25">
      <c r="B1541" s="131" t="str">
        <f>IF(Tabla1[[#This Row],[Código_Actividad]]="","",CONCATENATE(Tabla1[[#This Row],[POA]],".",Tabla1[[#This Row],[SRS]],".",Tabla1[[#This Row],[AREA]],".",Tabla1[[#This Row],[TIPO]]))</f>
        <v/>
      </c>
      <c r="C1541" s="131" t="str">
        <f>IF(Tabla1[[#This Row],[Código_Actividad]]="","",'[1]Formulario PPGR1'!#REF!)</f>
        <v/>
      </c>
      <c r="D1541" s="131" t="str">
        <f>IF(Tabla1[[#This Row],[Código_Actividad]]="","",'[1]Formulario PPGR1'!#REF!)</f>
        <v/>
      </c>
      <c r="E1541" s="131" t="str">
        <f>IF(Tabla1[[#This Row],[Código_Actividad]]="","",'[1]Formulario PPGR1'!#REF!)</f>
        <v/>
      </c>
      <c r="F1541" s="131" t="str">
        <f>IF(Tabla1[[#This Row],[Código_Actividad]]="","",'[1]Formulario PPGR1'!#REF!)</f>
        <v/>
      </c>
      <c r="G1541" s="132"/>
      <c r="H1541" s="133" t="str">
        <f>IFERROR(VLOOKUP(Tabla1[[#This Row],[Código_Actividad]],'[1]Formulario PPGR2'!$H$8:$I$1048576,2,FALSE),"")</f>
        <v/>
      </c>
      <c r="I1541" s="134" t="str">
        <f>IFERROR(VLOOKUP(Tabla1[[#This Row],[Código_Actividad]],[1]!Tabla2[[Código]:[Total de Acciones ]],15,FALSE),"")</f>
        <v/>
      </c>
      <c r="J1541" s="131"/>
      <c r="K1541" s="131" t="str">
        <f>IFERROR(VLOOKUP($J1541,[15]LSIns!$B$5:$C$45,2,FALSE),"")</f>
        <v/>
      </c>
      <c r="L1541" s="133"/>
      <c r="M1541" s="135" t="str">
        <f>IFERROR(VLOOKUP($L1541,[6]Insumos!$C$2:$F$517,2,FALSE),"")</f>
        <v/>
      </c>
      <c r="N1541" s="142"/>
      <c r="O1541" s="137" t="str">
        <f>IFERROR(VLOOKUP($L1541,[6]Insumos!$C$2:$F$517,3,FALSE),"")</f>
        <v/>
      </c>
      <c r="P1541" s="138" t="e">
        <f>+Tabla1[[#This Row],[Precio Unitario]]*Tabla1[[#This Row],[Cantidad de Insumos]]</f>
        <v>#VALUE!</v>
      </c>
      <c r="Q1541" s="137" t="str">
        <f>IFERROR(VLOOKUP($L1541,[6]Insumos!$C$2:$F$517,4,FALSE),"")</f>
        <v/>
      </c>
      <c r="R1541" s="135"/>
    </row>
    <row r="1542" spans="2:18" x14ac:dyDescent="0.25">
      <c r="B1542" s="131" t="str">
        <f>IF(Tabla1[[#This Row],[Código_Actividad]]="","",CONCATENATE(Tabla1[[#This Row],[POA]],".",Tabla1[[#This Row],[SRS]],".",Tabla1[[#This Row],[AREA]],".",Tabla1[[#This Row],[TIPO]]))</f>
        <v/>
      </c>
      <c r="C1542" s="131" t="str">
        <f>IF(Tabla1[[#This Row],[Código_Actividad]]="","",'[1]Formulario PPGR1'!#REF!)</f>
        <v/>
      </c>
      <c r="D1542" s="131" t="str">
        <f>IF(Tabla1[[#This Row],[Código_Actividad]]="","",'[1]Formulario PPGR1'!#REF!)</f>
        <v/>
      </c>
      <c r="E1542" s="131" t="str">
        <f>IF(Tabla1[[#This Row],[Código_Actividad]]="","",'[1]Formulario PPGR1'!#REF!)</f>
        <v/>
      </c>
      <c r="F1542" s="131" t="str">
        <f>IF(Tabla1[[#This Row],[Código_Actividad]]="","",'[1]Formulario PPGR1'!#REF!)</f>
        <v/>
      </c>
      <c r="G1542" s="132"/>
      <c r="H1542" s="133" t="str">
        <f>IFERROR(VLOOKUP(Tabla1[[#This Row],[Código_Actividad]],'[1]Formulario PPGR2'!$H$8:$I$1048576,2,FALSE),"")</f>
        <v/>
      </c>
      <c r="I1542" s="134" t="str">
        <f>IFERROR(VLOOKUP(Tabla1[[#This Row],[Código_Actividad]],[1]!Tabla2[[Código]:[Total de Acciones ]],15,FALSE),"")</f>
        <v/>
      </c>
      <c r="J1542" s="131"/>
      <c r="K1542" s="131" t="str">
        <f>IFERROR(VLOOKUP($J1542,[15]LSIns!$B$5:$C$45,2,FALSE),"")</f>
        <v/>
      </c>
      <c r="L1542" s="133"/>
      <c r="M1542" s="135" t="str">
        <f>IFERROR(VLOOKUP($L1542,[6]Insumos!$C$2:$F$517,2,FALSE),"")</f>
        <v/>
      </c>
      <c r="N1542" s="142"/>
      <c r="O1542" s="137" t="str">
        <f>IFERROR(VLOOKUP($L1542,[6]Insumos!$C$2:$F$517,3,FALSE),"")</f>
        <v/>
      </c>
      <c r="P1542" s="138" t="e">
        <f>+Tabla1[[#This Row],[Precio Unitario]]*Tabla1[[#This Row],[Cantidad de Insumos]]</f>
        <v>#VALUE!</v>
      </c>
      <c r="Q1542" s="137" t="str">
        <f>IFERROR(VLOOKUP($L1542,[6]Insumos!$C$2:$F$517,4,FALSE),"")</f>
        <v/>
      </c>
      <c r="R1542" s="135"/>
    </row>
    <row r="1543" spans="2:18" x14ac:dyDescent="0.25">
      <c r="B1543" s="131" t="str">
        <f>IF(Tabla1[[#This Row],[Código_Actividad]]="","",CONCATENATE(Tabla1[[#This Row],[POA]],".",Tabla1[[#This Row],[SRS]],".",Tabla1[[#This Row],[AREA]],".",Tabla1[[#This Row],[TIPO]]))</f>
        <v/>
      </c>
      <c r="C1543" s="131" t="str">
        <f>IF(Tabla1[[#This Row],[Código_Actividad]]="","",'[1]Formulario PPGR1'!#REF!)</f>
        <v/>
      </c>
      <c r="D1543" s="131" t="str">
        <f>IF(Tabla1[[#This Row],[Código_Actividad]]="","",'[1]Formulario PPGR1'!#REF!)</f>
        <v/>
      </c>
      <c r="E1543" s="131" t="str">
        <f>IF(Tabla1[[#This Row],[Código_Actividad]]="","",'[1]Formulario PPGR1'!#REF!)</f>
        <v/>
      </c>
      <c r="F1543" s="131" t="str">
        <f>IF(Tabla1[[#This Row],[Código_Actividad]]="","",'[1]Formulario PPGR1'!#REF!)</f>
        <v/>
      </c>
      <c r="G1543" s="132"/>
      <c r="H1543" s="133" t="str">
        <f>IFERROR(VLOOKUP(Tabla1[[#This Row],[Código_Actividad]],'[1]Formulario PPGR2'!$H$8:$I$1048576,2,FALSE),"")</f>
        <v/>
      </c>
      <c r="I1543" s="134" t="str">
        <f>IFERROR(VLOOKUP(Tabla1[[#This Row],[Código_Actividad]],[1]!Tabla2[[Código]:[Total de Acciones ]],15,FALSE),"")</f>
        <v/>
      </c>
      <c r="J1543" s="131"/>
      <c r="K1543" s="131" t="str">
        <f>IFERROR(VLOOKUP($J1543,[15]LSIns!$B$5:$C$45,2,FALSE),"")</f>
        <v/>
      </c>
      <c r="L1543" s="133"/>
      <c r="M1543" s="135" t="str">
        <f>IFERROR(VLOOKUP($L1543,[6]Insumos!$C$2:$F$517,2,FALSE),"")</f>
        <v/>
      </c>
      <c r="N1543" s="142"/>
      <c r="O1543" s="137" t="str">
        <f>IFERROR(VLOOKUP($L1543,[6]Insumos!$C$2:$F$517,3,FALSE),"")</f>
        <v/>
      </c>
      <c r="P1543" s="138" t="e">
        <f>+Tabla1[[#This Row],[Precio Unitario]]*Tabla1[[#This Row],[Cantidad de Insumos]]</f>
        <v>#VALUE!</v>
      </c>
      <c r="Q1543" s="137" t="str">
        <f>IFERROR(VLOOKUP($L1543,[6]Insumos!$C$2:$F$517,4,FALSE),"")</f>
        <v/>
      </c>
      <c r="R1543" s="135"/>
    </row>
    <row r="1544" spans="2:18" x14ac:dyDescent="0.25">
      <c r="B1544" s="131" t="str">
        <f>IF(Tabla1[[#This Row],[Código_Actividad]]="","",CONCATENATE(Tabla1[[#This Row],[POA]],".",Tabla1[[#This Row],[SRS]],".",Tabla1[[#This Row],[AREA]],".",Tabla1[[#This Row],[TIPO]]))</f>
        <v/>
      </c>
      <c r="C1544" s="131" t="str">
        <f>IF(Tabla1[[#This Row],[Código_Actividad]]="","",'[1]Formulario PPGR1'!#REF!)</f>
        <v/>
      </c>
      <c r="D1544" s="131" t="str">
        <f>IF(Tabla1[[#This Row],[Código_Actividad]]="","",'[1]Formulario PPGR1'!#REF!)</f>
        <v/>
      </c>
      <c r="E1544" s="131" t="str">
        <f>IF(Tabla1[[#This Row],[Código_Actividad]]="","",'[1]Formulario PPGR1'!#REF!)</f>
        <v/>
      </c>
      <c r="F1544" s="131" t="str">
        <f>IF(Tabla1[[#This Row],[Código_Actividad]]="","",'[1]Formulario PPGR1'!#REF!)</f>
        <v/>
      </c>
      <c r="G1544" s="132"/>
      <c r="H1544" s="133" t="str">
        <f>IFERROR(VLOOKUP(Tabla1[[#This Row],[Código_Actividad]],'[1]Formulario PPGR2'!$H$8:$I$1048576,2,FALSE),"")</f>
        <v/>
      </c>
      <c r="I1544" s="134" t="str">
        <f>IFERROR(VLOOKUP(Tabla1[[#This Row],[Código_Actividad]],[1]!Tabla2[[Código]:[Total de Acciones ]],15,FALSE),"")</f>
        <v/>
      </c>
      <c r="J1544" s="131"/>
      <c r="K1544" s="131" t="str">
        <f>IFERROR(VLOOKUP($J1544,[15]LSIns!$B$5:$C$45,2,FALSE),"")</f>
        <v/>
      </c>
      <c r="L1544" s="133"/>
      <c r="M1544" s="135" t="str">
        <f>IFERROR(VLOOKUP($L1544,[6]Insumos!$C$2:$F$517,2,FALSE),"")</f>
        <v/>
      </c>
      <c r="N1544" s="142"/>
      <c r="O1544" s="137" t="str">
        <f>IFERROR(VLOOKUP($L1544,[6]Insumos!$C$2:$F$517,3,FALSE),"")</f>
        <v/>
      </c>
      <c r="P1544" s="138" t="e">
        <f>+Tabla1[[#This Row],[Precio Unitario]]*Tabla1[[#This Row],[Cantidad de Insumos]]</f>
        <v>#VALUE!</v>
      </c>
      <c r="Q1544" s="137" t="str">
        <f>IFERROR(VLOOKUP($L1544,[6]Insumos!$C$2:$F$517,4,FALSE),"")</f>
        <v/>
      </c>
      <c r="R1544" s="135"/>
    </row>
    <row r="1545" spans="2:18" x14ac:dyDescent="0.25">
      <c r="B1545" s="131" t="str">
        <f>IF(Tabla1[[#This Row],[Código_Actividad]]="","",CONCATENATE(Tabla1[[#This Row],[POA]],".",Tabla1[[#This Row],[SRS]],".",Tabla1[[#This Row],[AREA]],".",Tabla1[[#This Row],[TIPO]]))</f>
        <v/>
      </c>
      <c r="C1545" s="131" t="str">
        <f>IF(Tabla1[[#This Row],[Código_Actividad]]="","",'[1]Formulario PPGR1'!#REF!)</f>
        <v/>
      </c>
      <c r="D1545" s="131" t="str">
        <f>IF(Tabla1[[#This Row],[Código_Actividad]]="","",'[1]Formulario PPGR1'!#REF!)</f>
        <v/>
      </c>
      <c r="E1545" s="131" t="str">
        <f>IF(Tabla1[[#This Row],[Código_Actividad]]="","",'[1]Formulario PPGR1'!#REF!)</f>
        <v/>
      </c>
      <c r="F1545" s="131" t="str">
        <f>IF(Tabla1[[#This Row],[Código_Actividad]]="","",'[1]Formulario PPGR1'!#REF!)</f>
        <v/>
      </c>
      <c r="G1545" s="132"/>
      <c r="H1545" s="133" t="str">
        <f>IFERROR(VLOOKUP(Tabla1[[#This Row],[Código_Actividad]],'[1]Formulario PPGR2'!$H$8:$I$1048576,2,FALSE),"")</f>
        <v/>
      </c>
      <c r="I1545" s="134" t="str">
        <f>IFERROR(VLOOKUP(Tabla1[[#This Row],[Código_Actividad]],[1]!Tabla2[[Código]:[Total de Acciones ]],15,FALSE),"")</f>
        <v/>
      </c>
      <c r="J1545" s="131"/>
      <c r="K1545" s="131" t="str">
        <f>IFERROR(VLOOKUP($J1545,[15]LSIns!$B$5:$C$45,2,FALSE),"")</f>
        <v/>
      </c>
      <c r="L1545" s="133"/>
      <c r="M1545" s="135" t="str">
        <f>IFERROR(VLOOKUP($L1545,[6]Insumos!$C$2:$F$517,2,FALSE),"")</f>
        <v/>
      </c>
      <c r="N1545" s="142"/>
      <c r="O1545" s="137" t="str">
        <f>IFERROR(VLOOKUP($L1545,[6]Insumos!$C$2:$F$517,3,FALSE),"")</f>
        <v/>
      </c>
      <c r="P1545" s="138" t="e">
        <f>+Tabla1[[#This Row],[Precio Unitario]]*Tabla1[[#This Row],[Cantidad de Insumos]]</f>
        <v>#VALUE!</v>
      </c>
      <c r="Q1545" s="137" t="str">
        <f>IFERROR(VLOOKUP($L1545,[6]Insumos!$C$2:$F$517,4,FALSE),"")</f>
        <v/>
      </c>
      <c r="R1545" s="135"/>
    </row>
    <row r="1546" spans="2:18" x14ac:dyDescent="0.25">
      <c r="B1546" s="131" t="str">
        <f>IF(Tabla1[[#This Row],[Código_Actividad]]="","",CONCATENATE(Tabla1[[#This Row],[POA]],".",Tabla1[[#This Row],[SRS]],".",Tabla1[[#This Row],[AREA]],".",Tabla1[[#This Row],[TIPO]]))</f>
        <v/>
      </c>
      <c r="C1546" s="131" t="str">
        <f>IF(Tabla1[[#This Row],[Código_Actividad]]="","",'[1]Formulario PPGR1'!#REF!)</f>
        <v/>
      </c>
      <c r="D1546" s="131" t="str">
        <f>IF(Tabla1[[#This Row],[Código_Actividad]]="","",'[1]Formulario PPGR1'!#REF!)</f>
        <v/>
      </c>
      <c r="E1546" s="131" t="str">
        <f>IF(Tabla1[[#This Row],[Código_Actividad]]="","",'[1]Formulario PPGR1'!#REF!)</f>
        <v/>
      </c>
      <c r="F1546" s="131" t="str">
        <f>IF(Tabla1[[#This Row],[Código_Actividad]]="","",'[1]Formulario PPGR1'!#REF!)</f>
        <v/>
      </c>
      <c r="G1546" s="132"/>
      <c r="H1546" s="133" t="str">
        <f>IFERROR(VLOOKUP(Tabla1[[#This Row],[Código_Actividad]],'[1]Formulario PPGR2'!$H$8:$I$1048576,2,FALSE),"")</f>
        <v/>
      </c>
      <c r="I1546" s="134" t="str">
        <f>IFERROR(VLOOKUP(Tabla1[[#This Row],[Código_Actividad]],[1]!Tabla2[[Código]:[Total de Acciones ]],15,FALSE),"")</f>
        <v/>
      </c>
      <c r="J1546" s="131"/>
      <c r="K1546" s="131" t="str">
        <f>IFERROR(VLOOKUP($J1546,[15]LSIns!$B$5:$C$45,2,FALSE),"")</f>
        <v/>
      </c>
      <c r="L1546" s="133"/>
      <c r="M1546" s="135" t="str">
        <f>IFERROR(VLOOKUP($L1546,[6]Insumos!$C$2:$F$517,2,FALSE),"")</f>
        <v/>
      </c>
      <c r="N1546" s="142"/>
      <c r="O1546" s="137" t="str">
        <f>IFERROR(VLOOKUP($L1546,[6]Insumos!$C$2:$F$517,3,FALSE),"")</f>
        <v/>
      </c>
      <c r="P1546" s="138" t="e">
        <f>+Tabla1[[#This Row],[Precio Unitario]]*Tabla1[[#This Row],[Cantidad de Insumos]]</f>
        <v>#VALUE!</v>
      </c>
      <c r="Q1546" s="137" t="str">
        <f>IFERROR(VLOOKUP($L1546,[6]Insumos!$C$2:$F$517,4,FALSE),"")</f>
        <v/>
      </c>
      <c r="R1546" s="135"/>
    </row>
    <row r="1547" spans="2:18" x14ac:dyDescent="0.25">
      <c r="B1547" s="131" t="str">
        <f>IF(Tabla1[[#This Row],[Código_Actividad]]="","",CONCATENATE(Tabla1[[#This Row],[POA]],".",Tabla1[[#This Row],[SRS]],".",Tabla1[[#This Row],[AREA]],".",Tabla1[[#This Row],[TIPO]]))</f>
        <v/>
      </c>
      <c r="C1547" s="131" t="str">
        <f>IF(Tabla1[[#This Row],[Código_Actividad]]="","",'[1]Formulario PPGR1'!#REF!)</f>
        <v/>
      </c>
      <c r="D1547" s="131" t="str">
        <f>IF(Tabla1[[#This Row],[Código_Actividad]]="","",'[1]Formulario PPGR1'!#REF!)</f>
        <v/>
      </c>
      <c r="E1547" s="131" t="str">
        <f>IF(Tabla1[[#This Row],[Código_Actividad]]="","",'[1]Formulario PPGR1'!#REF!)</f>
        <v/>
      </c>
      <c r="F1547" s="131" t="str">
        <f>IF(Tabla1[[#This Row],[Código_Actividad]]="","",'[1]Formulario PPGR1'!#REF!)</f>
        <v/>
      </c>
      <c r="G1547" s="132"/>
      <c r="H1547" s="133" t="str">
        <f>IFERROR(VLOOKUP(Tabla1[[#This Row],[Código_Actividad]],'[1]Formulario PPGR2'!$H$8:$I$1048576,2,FALSE),"")</f>
        <v/>
      </c>
      <c r="I1547" s="134" t="str">
        <f>IFERROR(VLOOKUP(Tabla1[[#This Row],[Código_Actividad]],[1]!Tabla2[[Código]:[Total de Acciones ]],15,FALSE),"")</f>
        <v/>
      </c>
      <c r="J1547" s="131"/>
      <c r="K1547" s="131" t="str">
        <f>IFERROR(VLOOKUP($J1547,[15]LSIns!$B$5:$C$45,2,FALSE),"")</f>
        <v/>
      </c>
      <c r="L1547" s="133"/>
      <c r="M1547" s="135" t="str">
        <f>IFERROR(VLOOKUP($L1547,[6]Insumos!$C$2:$F$517,2,FALSE),"")</f>
        <v/>
      </c>
      <c r="N1547" s="142"/>
      <c r="O1547" s="137" t="str">
        <f>IFERROR(VLOOKUP($L1547,[6]Insumos!$C$2:$F$517,3,FALSE),"")</f>
        <v/>
      </c>
      <c r="P1547" s="138" t="e">
        <f>+Tabla1[[#This Row],[Precio Unitario]]*Tabla1[[#This Row],[Cantidad de Insumos]]</f>
        <v>#VALUE!</v>
      </c>
      <c r="Q1547" s="137" t="str">
        <f>IFERROR(VLOOKUP($L1547,[6]Insumos!$C$2:$F$517,4,FALSE),"")</f>
        <v/>
      </c>
      <c r="R1547" s="135"/>
    </row>
    <row r="1548" spans="2:18" x14ac:dyDescent="0.25">
      <c r="B1548" s="131" t="str">
        <f>IF(Tabla1[[#This Row],[Código_Actividad]]="","",CONCATENATE(Tabla1[[#This Row],[POA]],".",Tabla1[[#This Row],[SRS]],".",Tabla1[[#This Row],[AREA]],".",Tabla1[[#This Row],[TIPO]]))</f>
        <v/>
      </c>
      <c r="C1548" s="131" t="str">
        <f>IF(Tabla1[[#This Row],[Código_Actividad]]="","",'[1]Formulario PPGR1'!#REF!)</f>
        <v/>
      </c>
      <c r="D1548" s="131" t="str">
        <f>IF(Tabla1[[#This Row],[Código_Actividad]]="","",'[1]Formulario PPGR1'!#REF!)</f>
        <v/>
      </c>
      <c r="E1548" s="131" t="str">
        <f>IF(Tabla1[[#This Row],[Código_Actividad]]="","",'[1]Formulario PPGR1'!#REF!)</f>
        <v/>
      </c>
      <c r="F1548" s="131" t="str">
        <f>IF(Tabla1[[#This Row],[Código_Actividad]]="","",'[1]Formulario PPGR1'!#REF!)</f>
        <v/>
      </c>
      <c r="G1548" s="132"/>
      <c r="H1548" s="133" t="str">
        <f>IFERROR(VLOOKUP(Tabla1[[#This Row],[Código_Actividad]],'[1]Formulario PPGR2'!$H$8:$I$1048576,2,FALSE),"")</f>
        <v/>
      </c>
      <c r="I1548" s="134" t="str">
        <f>IFERROR(VLOOKUP(Tabla1[[#This Row],[Código_Actividad]],[1]!Tabla2[[Código]:[Total de Acciones ]],15,FALSE),"")</f>
        <v/>
      </c>
      <c r="J1548" s="131"/>
      <c r="K1548" s="131" t="str">
        <f>IFERROR(VLOOKUP($J1548,[15]LSIns!$B$5:$C$45,2,FALSE),"")</f>
        <v/>
      </c>
      <c r="L1548" s="133"/>
      <c r="M1548" s="135" t="str">
        <f>IFERROR(VLOOKUP($L1548,[6]Insumos!$C$2:$F$517,2,FALSE),"")</f>
        <v/>
      </c>
      <c r="N1548" s="142"/>
      <c r="O1548" s="137" t="str">
        <f>IFERROR(VLOOKUP($L1548,[6]Insumos!$C$2:$F$517,3,FALSE),"")</f>
        <v/>
      </c>
      <c r="P1548" s="138" t="e">
        <f>+Tabla1[[#This Row],[Precio Unitario]]*Tabla1[[#This Row],[Cantidad de Insumos]]</f>
        <v>#VALUE!</v>
      </c>
      <c r="Q1548" s="137" t="str">
        <f>IFERROR(VLOOKUP($L1548,[6]Insumos!$C$2:$F$517,4,FALSE),"")</f>
        <v/>
      </c>
      <c r="R1548" s="135"/>
    </row>
    <row r="1549" spans="2:18" x14ac:dyDescent="0.25">
      <c r="B1549" s="131" t="str">
        <f>IF(Tabla1[[#This Row],[Código_Actividad]]="","",CONCATENATE(Tabla1[[#This Row],[POA]],".",Tabla1[[#This Row],[SRS]],".",Tabla1[[#This Row],[AREA]],".",Tabla1[[#This Row],[TIPO]]))</f>
        <v/>
      </c>
      <c r="C1549" s="131" t="str">
        <f>IF(Tabla1[[#This Row],[Código_Actividad]]="","",'[1]Formulario PPGR1'!#REF!)</f>
        <v/>
      </c>
      <c r="D1549" s="131" t="str">
        <f>IF(Tabla1[[#This Row],[Código_Actividad]]="","",'[1]Formulario PPGR1'!#REF!)</f>
        <v/>
      </c>
      <c r="E1549" s="131" t="str">
        <f>IF(Tabla1[[#This Row],[Código_Actividad]]="","",'[1]Formulario PPGR1'!#REF!)</f>
        <v/>
      </c>
      <c r="F1549" s="131" t="str">
        <f>IF(Tabla1[[#This Row],[Código_Actividad]]="","",'[1]Formulario PPGR1'!#REF!)</f>
        <v/>
      </c>
      <c r="G1549" s="132"/>
      <c r="H1549" s="133" t="str">
        <f>IFERROR(VLOOKUP(Tabla1[[#This Row],[Código_Actividad]],'[1]Formulario PPGR2'!$H$8:$I$1048576,2,FALSE),"")</f>
        <v/>
      </c>
      <c r="I1549" s="134" t="str">
        <f>IFERROR(VLOOKUP(Tabla1[[#This Row],[Código_Actividad]],[1]!Tabla2[[Código]:[Total de Acciones ]],15,FALSE),"")</f>
        <v/>
      </c>
      <c r="J1549" s="131"/>
      <c r="K1549" s="131" t="str">
        <f>IFERROR(VLOOKUP($J1549,[15]LSIns!$B$5:$C$45,2,FALSE),"")</f>
        <v/>
      </c>
      <c r="L1549" s="133"/>
      <c r="M1549" s="135" t="str">
        <f>IFERROR(VLOOKUP($L1549,[6]Insumos!$C$2:$F$517,2,FALSE),"")</f>
        <v/>
      </c>
      <c r="N1549" s="142"/>
      <c r="O1549" s="137" t="str">
        <f>IFERROR(VLOOKUP($L1549,[6]Insumos!$C$2:$F$517,3,FALSE),"")</f>
        <v/>
      </c>
      <c r="P1549" s="138" t="e">
        <f>+Tabla1[[#This Row],[Precio Unitario]]*Tabla1[[#This Row],[Cantidad de Insumos]]</f>
        <v>#VALUE!</v>
      </c>
      <c r="Q1549" s="137" t="str">
        <f>IFERROR(VLOOKUP($L1549,[6]Insumos!$C$2:$F$517,4,FALSE),"")</f>
        <v/>
      </c>
      <c r="R1549" s="135"/>
    </row>
    <row r="1550" spans="2:18" x14ac:dyDescent="0.25">
      <c r="B1550" s="131" t="str">
        <f>IF(Tabla1[[#This Row],[Código_Actividad]]="","",CONCATENATE(Tabla1[[#This Row],[POA]],".",Tabla1[[#This Row],[SRS]],".",Tabla1[[#This Row],[AREA]],".",Tabla1[[#This Row],[TIPO]]))</f>
        <v/>
      </c>
      <c r="C1550" s="131" t="str">
        <f>IF(Tabla1[[#This Row],[Código_Actividad]]="","",'[1]Formulario PPGR1'!#REF!)</f>
        <v/>
      </c>
      <c r="D1550" s="131" t="str">
        <f>IF(Tabla1[[#This Row],[Código_Actividad]]="","",'[1]Formulario PPGR1'!#REF!)</f>
        <v/>
      </c>
      <c r="E1550" s="131" t="str">
        <f>IF(Tabla1[[#This Row],[Código_Actividad]]="","",'[1]Formulario PPGR1'!#REF!)</f>
        <v/>
      </c>
      <c r="F1550" s="131" t="str">
        <f>IF(Tabla1[[#This Row],[Código_Actividad]]="","",'[1]Formulario PPGR1'!#REF!)</f>
        <v/>
      </c>
      <c r="G1550" s="132"/>
      <c r="H1550" s="133" t="str">
        <f>IFERROR(VLOOKUP(Tabla1[[#This Row],[Código_Actividad]],'[1]Formulario PPGR2'!$H$8:$I$1048576,2,FALSE),"")</f>
        <v/>
      </c>
      <c r="I1550" s="134" t="str">
        <f>IFERROR(VLOOKUP(Tabla1[[#This Row],[Código_Actividad]],[1]!Tabla2[[Código]:[Total de Acciones ]],15,FALSE),"")</f>
        <v/>
      </c>
      <c r="J1550" s="131"/>
      <c r="K1550" s="131" t="str">
        <f>IFERROR(VLOOKUP($J1550,[15]LSIns!$B$5:$C$45,2,FALSE),"")</f>
        <v/>
      </c>
      <c r="L1550" s="133"/>
      <c r="M1550" s="135" t="str">
        <f>IFERROR(VLOOKUP($L1550,[6]Insumos!$C$2:$F$517,2,FALSE),"")</f>
        <v/>
      </c>
      <c r="N1550" s="142"/>
      <c r="O1550" s="137" t="str">
        <f>IFERROR(VLOOKUP($L1550,[6]Insumos!$C$2:$F$517,3,FALSE),"")</f>
        <v/>
      </c>
      <c r="P1550" s="138" t="e">
        <f>+Tabla1[[#This Row],[Precio Unitario]]*Tabla1[[#This Row],[Cantidad de Insumos]]</f>
        <v>#VALUE!</v>
      </c>
      <c r="Q1550" s="137" t="str">
        <f>IFERROR(VLOOKUP($L1550,[6]Insumos!$C$2:$F$517,4,FALSE),"")</f>
        <v/>
      </c>
      <c r="R1550" s="135"/>
    </row>
    <row r="1551" spans="2:18" x14ac:dyDescent="0.25">
      <c r="B1551" s="131" t="str">
        <f>IF(Tabla1[[#This Row],[Código_Actividad]]="","",CONCATENATE(Tabla1[[#This Row],[POA]],".",Tabla1[[#This Row],[SRS]],".",Tabla1[[#This Row],[AREA]],".",Tabla1[[#This Row],[TIPO]]))</f>
        <v/>
      </c>
      <c r="C1551" s="131" t="str">
        <f>IF(Tabla1[[#This Row],[Código_Actividad]]="","",'[1]Formulario PPGR1'!#REF!)</f>
        <v/>
      </c>
      <c r="D1551" s="131" t="str">
        <f>IF(Tabla1[[#This Row],[Código_Actividad]]="","",'[1]Formulario PPGR1'!#REF!)</f>
        <v/>
      </c>
      <c r="E1551" s="131" t="str">
        <f>IF(Tabla1[[#This Row],[Código_Actividad]]="","",'[1]Formulario PPGR1'!#REF!)</f>
        <v/>
      </c>
      <c r="F1551" s="131" t="str">
        <f>IF(Tabla1[[#This Row],[Código_Actividad]]="","",'[1]Formulario PPGR1'!#REF!)</f>
        <v/>
      </c>
      <c r="G1551" s="132"/>
      <c r="H1551" s="133" t="str">
        <f>IFERROR(VLOOKUP(Tabla1[[#This Row],[Código_Actividad]],'[1]Formulario PPGR2'!$H$8:$I$1048576,2,FALSE),"")</f>
        <v/>
      </c>
      <c r="I1551" s="134" t="str">
        <f>IFERROR(VLOOKUP(Tabla1[[#This Row],[Código_Actividad]],[1]!Tabla2[[Código]:[Total de Acciones ]],15,FALSE),"")</f>
        <v/>
      </c>
      <c r="J1551" s="131"/>
      <c r="K1551" s="131" t="str">
        <f>IFERROR(VLOOKUP($J1551,[15]LSIns!$B$5:$C$45,2,FALSE),"")</f>
        <v/>
      </c>
      <c r="L1551" s="133"/>
      <c r="M1551" s="135" t="str">
        <f>IFERROR(VLOOKUP($L1551,[6]Insumos!$C$2:$F$517,2,FALSE),"")</f>
        <v/>
      </c>
      <c r="N1551" s="142"/>
      <c r="O1551" s="137" t="str">
        <f>IFERROR(VLOOKUP($L1551,[6]Insumos!$C$2:$F$517,3,FALSE),"")</f>
        <v/>
      </c>
      <c r="P1551" s="138" t="e">
        <f>+Tabla1[[#This Row],[Precio Unitario]]*Tabla1[[#This Row],[Cantidad de Insumos]]</f>
        <v>#VALUE!</v>
      </c>
      <c r="Q1551" s="137" t="str">
        <f>IFERROR(VLOOKUP($L1551,[6]Insumos!$C$2:$F$517,4,FALSE),"")</f>
        <v/>
      </c>
      <c r="R1551" s="135"/>
    </row>
    <row r="1552" spans="2:18" x14ac:dyDescent="0.25">
      <c r="B1552" s="131" t="str">
        <f>IF(Tabla1[[#This Row],[Código_Actividad]]="","",CONCATENATE(Tabla1[[#This Row],[POA]],".",Tabla1[[#This Row],[SRS]],".",Tabla1[[#This Row],[AREA]],".",Tabla1[[#This Row],[TIPO]]))</f>
        <v/>
      </c>
      <c r="C1552" s="131" t="str">
        <f>IF(Tabla1[[#This Row],[Código_Actividad]]="","",'[1]Formulario PPGR1'!#REF!)</f>
        <v/>
      </c>
      <c r="D1552" s="131" t="str">
        <f>IF(Tabla1[[#This Row],[Código_Actividad]]="","",'[1]Formulario PPGR1'!#REF!)</f>
        <v/>
      </c>
      <c r="E1552" s="131" t="str">
        <f>IF(Tabla1[[#This Row],[Código_Actividad]]="","",'[1]Formulario PPGR1'!#REF!)</f>
        <v/>
      </c>
      <c r="F1552" s="131" t="str">
        <f>IF(Tabla1[[#This Row],[Código_Actividad]]="","",'[1]Formulario PPGR1'!#REF!)</f>
        <v/>
      </c>
      <c r="G1552" s="132"/>
      <c r="H1552" s="133" t="str">
        <f>IFERROR(VLOOKUP(Tabla1[[#This Row],[Código_Actividad]],'[1]Formulario PPGR2'!$H$8:$I$1048576,2,FALSE),"")</f>
        <v/>
      </c>
      <c r="I1552" s="134" t="str">
        <f>IFERROR(VLOOKUP(Tabla1[[#This Row],[Código_Actividad]],[1]!Tabla2[[Código]:[Total de Acciones ]],15,FALSE),"")</f>
        <v/>
      </c>
      <c r="J1552" s="131"/>
      <c r="K1552" s="131" t="str">
        <f>IFERROR(VLOOKUP($J1552,[15]LSIns!$B$5:$C$45,2,FALSE),"")</f>
        <v/>
      </c>
      <c r="L1552" s="133"/>
      <c r="M1552" s="135" t="str">
        <f>IFERROR(VLOOKUP($L1552,[6]Insumos!$C$2:$F$517,2,FALSE),"")</f>
        <v/>
      </c>
      <c r="N1552" s="142"/>
      <c r="O1552" s="137" t="str">
        <f>IFERROR(VLOOKUP($L1552,[6]Insumos!$C$2:$F$517,3,FALSE),"")</f>
        <v/>
      </c>
      <c r="P1552" s="138" t="e">
        <f>+Tabla1[[#This Row],[Precio Unitario]]*Tabla1[[#This Row],[Cantidad de Insumos]]</f>
        <v>#VALUE!</v>
      </c>
      <c r="Q1552" s="137" t="str">
        <f>IFERROR(VLOOKUP($L1552,[6]Insumos!$C$2:$F$517,4,FALSE),"")</f>
        <v/>
      </c>
      <c r="R1552" s="135"/>
    </row>
    <row r="1553" spans="2:18" x14ac:dyDescent="0.25">
      <c r="B1553" s="131" t="str">
        <f>IF(Tabla1[[#This Row],[Código_Actividad]]="","",CONCATENATE(Tabla1[[#This Row],[POA]],".",Tabla1[[#This Row],[SRS]],".",Tabla1[[#This Row],[AREA]],".",Tabla1[[#This Row],[TIPO]]))</f>
        <v/>
      </c>
      <c r="C1553" s="131" t="str">
        <f>IF(Tabla1[[#This Row],[Código_Actividad]]="","",'[1]Formulario PPGR1'!#REF!)</f>
        <v/>
      </c>
      <c r="D1553" s="131" t="str">
        <f>IF(Tabla1[[#This Row],[Código_Actividad]]="","",'[1]Formulario PPGR1'!#REF!)</f>
        <v/>
      </c>
      <c r="E1553" s="131" t="str">
        <f>IF(Tabla1[[#This Row],[Código_Actividad]]="","",'[1]Formulario PPGR1'!#REF!)</f>
        <v/>
      </c>
      <c r="F1553" s="131" t="str">
        <f>IF(Tabla1[[#This Row],[Código_Actividad]]="","",'[1]Formulario PPGR1'!#REF!)</f>
        <v/>
      </c>
      <c r="G1553" s="132"/>
      <c r="H1553" s="133" t="str">
        <f>IFERROR(VLOOKUP(Tabla1[[#This Row],[Código_Actividad]],'[1]Formulario PPGR2'!$H$8:$I$1048576,2,FALSE),"")</f>
        <v/>
      </c>
      <c r="I1553" s="134" t="str">
        <f>IFERROR(VLOOKUP(Tabla1[[#This Row],[Código_Actividad]],[1]!Tabla2[[Código]:[Total de Acciones ]],15,FALSE),"")</f>
        <v/>
      </c>
      <c r="J1553" s="131"/>
      <c r="K1553" s="131" t="str">
        <f>IFERROR(VLOOKUP($J1553,[15]LSIns!$B$5:$C$45,2,FALSE),"")</f>
        <v/>
      </c>
      <c r="L1553" s="133"/>
      <c r="M1553" s="135" t="str">
        <f>IFERROR(VLOOKUP($L1553,[6]Insumos!$C$2:$F$517,2,FALSE),"")</f>
        <v/>
      </c>
      <c r="N1553" s="142"/>
      <c r="O1553" s="137" t="str">
        <f>IFERROR(VLOOKUP($L1553,[6]Insumos!$C$2:$F$517,3,FALSE),"")</f>
        <v/>
      </c>
      <c r="P1553" s="138" t="e">
        <f>+Tabla1[[#This Row],[Precio Unitario]]*Tabla1[[#This Row],[Cantidad de Insumos]]</f>
        <v>#VALUE!</v>
      </c>
      <c r="Q1553" s="137" t="str">
        <f>IFERROR(VLOOKUP($L1553,[6]Insumos!$C$2:$F$517,4,FALSE),"")</f>
        <v/>
      </c>
      <c r="R1553" s="135"/>
    </row>
    <row r="1554" spans="2:18" x14ac:dyDescent="0.25">
      <c r="B1554" s="131" t="str">
        <f>IF(Tabla1[[#This Row],[Código_Actividad]]="","",CONCATENATE(Tabla1[[#This Row],[POA]],".",Tabla1[[#This Row],[SRS]],".",Tabla1[[#This Row],[AREA]],".",Tabla1[[#This Row],[TIPO]]))</f>
        <v/>
      </c>
      <c r="C1554" s="131" t="str">
        <f>IF(Tabla1[[#This Row],[Código_Actividad]]="","",'[1]Formulario PPGR1'!#REF!)</f>
        <v/>
      </c>
      <c r="D1554" s="131" t="str">
        <f>IF(Tabla1[[#This Row],[Código_Actividad]]="","",'[1]Formulario PPGR1'!#REF!)</f>
        <v/>
      </c>
      <c r="E1554" s="131" t="str">
        <f>IF(Tabla1[[#This Row],[Código_Actividad]]="","",'[1]Formulario PPGR1'!#REF!)</f>
        <v/>
      </c>
      <c r="F1554" s="131" t="str">
        <f>IF(Tabla1[[#This Row],[Código_Actividad]]="","",'[1]Formulario PPGR1'!#REF!)</f>
        <v/>
      </c>
      <c r="G1554" s="132"/>
      <c r="H1554" s="133" t="str">
        <f>IFERROR(VLOOKUP(Tabla1[[#This Row],[Código_Actividad]],'[1]Formulario PPGR2'!$H$8:$I$1048576,2,FALSE),"")</f>
        <v/>
      </c>
      <c r="I1554" s="134" t="str">
        <f>IFERROR(VLOOKUP(Tabla1[[#This Row],[Código_Actividad]],[1]!Tabla2[[Código]:[Total de Acciones ]],15,FALSE),"")</f>
        <v/>
      </c>
      <c r="J1554" s="131"/>
      <c r="K1554" s="131" t="str">
        <f>IFERROR(VLOOKUP($J1554,[15]LSIns!$B$5:$C$45,2,FALSE),"")</f>
        <v/>
      </c>
      <c r="L1554" s="133"/>
      <c r="M1554" s="135" t="str">
        <f>IFERROR(VLOOKUP($L1554,[6]Insumos!$C$2:$F$517,2,FALSE),"")</f>
        <v/>
      </c>
      <c r="N1554" s="142"/>
      <c r="O1554" s="137" t="str">
        <f>IFERROR(VLOOKUP($L1554,[6]Insumos!$C$2:$F$517,3,FALSE),"")</f>
        <v/>
      </c>
      <c r="P1554" s="138" t="e">
        <f>+Tabla1[[#This Row],[Precio Unitario]]*Tabla1[[#This Row],[Cantidad de Insumos]]</f>
        <v>#VALUE!</v>
      </c>
      <c r="Q1554" s="137" t="str">
        <f>IFERROR(VLOOKUP($L1554,[6]Insumos!$C$2:$F$517,4,FALSE),"")</f>
        <v/>
      </c>
      <c r="R1554" s="135"/>
    </row>
    <row r="1555" spans="2:18" x14ac:dyDescent="0.25">
      <c r="B1555" s="131" t="str">
        <f>IF(Tabla1[[#This Row],[Código_Actividad]]="","",CONCATENATE(Tabla1[[#This Row],[POA]],".",Tabla1[[#This Row],[SRS]],".",Tabla1[[#This Row],[AREA]],".",Tabla1[[#This Row],[TIPO]]))</f>
        <v/>
      </c>
      <c r="C1555" s="131" t="str">
        <f>IF(Tabla1[[#This Row],[Código_Actividad]]="","",'[1]Formulario PPGR1'!#REF!)</f>
        <v/>
      </c>
      <c r="D1555" s="131" t="str">
        <f>IF(Tabla1[[#This Row],[Código_Actividad]]="","",'[1]Formulario PPGR1'!#REF!)</f>
        <v/>
      </c>
      <c r="E1555" s="131" t="str">
        <f>IF(Tabla1[[#This Row],[Código_Actividad]]="","",'[1]Formulario PPGR1'!#REF!)</f>
        <v/>
      </c>
      <c r="F1555" s="131" t="str">
        <f>IF(Tabla1[[#This Row],[Código_Actividad]]="","",'[1]Formulario PPGR1'!#REF!)</f>
        <v/>
      </c>
      <c r="G1555" s="132"/>
      <c r="H1555" s="133" t="str">
        <f>IFERROR(VLOOKUP(Tabla1[[#This Row],[Código_Actividad]],'[1]Formulario PPGR2'!$H$8:$I$1048576,2,FALSE),"")</f>
        <v/>
      </c>
      <c r="I1555" s="134" t="str">
        <f>IFERROR(VLOOKUP(Tabla1[[#This Row],[Código_Actividad]],[1]!Tabla2[[Código]:[Total de Acciones ]],15,FALSE),"")</f>
        <v/>
      </c>
      <c r="J1555" s="131"/>
      <c r="K1555" s="131" t="str">
        <f>IFERROR(VLOOKUP($J1555,[15]LSIns!$B$5:$C$45,2,FALSE),"")</f>
        <v/>
      </c>
      <c r="L1555" s="133"/>
      <c r="M1555" s="135" t="str">
        <f>IFERROR(VLOOKUP($L1555,[6]Insumos!$C$2:$F$517,2,FALSE),"")</f>
        <v/>
      </c>
      <c r="N1555" s="142"/>
      <c r="O1555" s="137" t="str">
        <f>IFERROR(VLOOKUP($L1555,[6]Insumos!$C$2:$F$517,3,FALSE),"")</f>
        <v/>
      </c>
      <c r="P1555" s="138" t="e">
        <f>+Tabla1[[#This Row],[Precio Unitario]]*Tabla1[[#This Row],[Cantidad de Insumos]]</f>
        <v>#VALUE!</v>
      </c>
      <c r="Q1555" s="137" t="str">
        <f>IFERROR(VLOOKUP($L1555,[6]Insumos!$C$2:$F$517,4,FALSE),"")</f>
        <v/>
      </c>
      <c r="R1555" s="135"/>
    </row>
    <row r="1556" spans="2:18" x14ac:dyDescent="0.25">
      <c r="B1556" s="131" t="str">
        <f>IF(Tabla1[[#This Row],[Código_Actividad]]="","",CONCATENATE(Tabla1[[#This Row],[POA]],".",Tabla1[[#This Row],[SRS]],".",Tabla1[[#This Row],[AREA]],".",Tabla1[[#This Row],[TIPO]]))</f>
        <v/>
      </c>
      <c r="C1556" s="131" t="str">
        <f>IF(Tabla1[[#This Row],[Código_Actividad]]="","",'[1]Formulario PPGR1'!#REF!)</f>
        <v/>
      </c>
      <c r="D1556" s="131" t="str">
        <f>IF(Tabla1[[#This Row],[Código_Actividad]]="","",'[1]Formulario PPGR1'!#REF!)</f>
        <v/>
      </c>
      <c r="E1556" s="131" t="str">
        <f>IF(Tabla1[[#This Row],[Código_Actividad]]="","",'[1]Formulario PPGR1'!#REF!)</f>
        <v/>
      </c>
      <c r="F1556" s="131" t="str">
        <f>IF(Tabla1[[#This Row],[Código_Actividad]]="","",'[1]Formulario PPGR1'!#REF!)</f>
        <v/>
      </c>
      <c r="G1556" s="132"/>
      <c r="H1556" s="133" t="str">
        <f>IFERROR(VLOOKUP(Tabla1[[#This Row],[Código_Actividad]],'[1]Formulario PPGR2'!$H$8:$I$1048576,2,FALSE),"")</f>
        <v/>
      </c>
      <c r="I1556" s="134" t="str">
        <f>IFERROR(VLOOKUP(Tabla1[[#This Row],[Código_Actividad]],[1]!Tabla2[[Código]:[Total de Acciones ]],15,FALSE),"")</f>
        <v/>
      </c>
      <c r="J1556" s="131"/>
      <c r="K1556" s="131" t="str">
        <f>IFERROR(VLOOKUP($J1556,[15]LSIns!$B$5:$C$45,2,FALSE),"")</f>
        <v/>
      </c>
      <c r="L1556" s="133"/>
      <c r="M1556" s="135" t="str">
        <f>IFERROR(VLOOKUP($L1556,[6]Insumos!$C$2:$F$517,2,FALSE),"")</f>
        <v/>
      </c>
      <c r="N1556" s="142"/>
      <c r="O1556" s="137" t="str">
        <f>IFERROR(VLOOKUP($L1556,[6]Insumos!$C$2:$F$517,3,FALSE),"")</f>
        <v/>
      </c>
      <c r="P1556" s="138" t="e">
        <f>+Tabla1[[#This Row],[Precio Unitario]]*Tabla1[[#This Row],[Cantidad de Insumos]]</f>
        <v>#VALUE!</v>
      </c>
      <c r="Q1556" s="137" t="str">
        <f>IFERROR(VLOOKUP($L1556,[6]Insumos!$C$2:$F$517,4,FALSE),"")</f>
        <v/>
      </c>
      <c r="R1556" s="135"/>
    </row>
    <row r="1557" spans="2:18" x14ac:dyDescent="0.25">
      <c r="B1557" s="131" t="str">
        <f>IF(Tabla1[[#This Row],[Código_Actividad]]="","",CONCATENATE(Tabla1[[#This Row],[POA]],".",Tabla1[[#This Row],[SRS]],".",Tabla1[[#This Row],[AREA]],".",Tabla1[[#This Row],[TIPO]]))</f>
        <v/>
      </c>
      <c r="C1557" s="131" t="str">
        <f>IF(Tabla1[[#This Row],[Código_Actividad]]="","",'[1]Formulario PPGR1'!#REF!)</f>
        <v/>
      </c>
      <c r="D1557" s="131" t="str">
        <f>IF(Tabla1[[#This Row],[Código_Actividad]]="","",'[1]Formulario PPGR1'!#REF!)</f>
        <v/>
      </c>
      <c r="E1557" s="131" t="str">
        <f>IF(Tabla1[[#This Row],[Código_Actividad]]="","",'[1]Formulario PPGR1'!#REF!)</f>
        <v/>
      </c>
      <c r="F1557" s="131" t="str">
        <f>IF(Tabla1[[#This Row],[Código_Actividad]]="","",'[1]Formulario PPGR1'!#REF!)</f>
        <v/>
      </c>
      <c r="G1557" s="132"/>
      <c r="H1557" s="133" t="str">
        <f>IFERROR(VLOOKUP(Tabla1[[#This Row],[Código_Actividad]],'[1]Formulario PPGR2'!$H$8:$I$1048576,2,FALSE),"")</f>
        <v/>
      </c>
      <c r="I1557" s="134" t="str">
        <f>IFERROR(VLOOKUP(Tabla1[[#This Row],[Código_Actividad]],[1]!Tabla2[[Código]:[Total de Acciones ]],15,FALSE),"")</f>
        <v/>
      </c>
      <c r="J1557" s="131"/>
      <c r="K1557" s="131" t="str">
        <f>IFERROR(VLOOKUP($J1557,[15]LSIns!$B$5:$C$45,2,FALSE),"")</f>
        <v/>
      </c>
      <c r="L1557" s="133"/>
      <c r="M1557" s="135" t="str">
        <f>IFERROR(VLOOKUP($L1557,[6]Insumos!$C$2:$F$517,2,FALSE),"")</f>
        <v/>
      </c>
      <c r="N1557" s="142"/>
      <c r="O1557" s="137" t="str">
        <f>IFERROR(VLOOKUP($L1557,[6]Insumos!$C$2:$F$517,3,FALSE),"")</f>
        <v/>
      </c>
      <c r="P1557" s="138" t="e">
        <f>+Tabla1[[#This Row],[Precio Unitario]]*Tabla1[[#This Row],[Cantidad de Insumos]]</f>
        <v>#VALUE!</v>
      </c>
      <c r="Q1557" s="137" t="str">
        <f>IFERROR(VLOOKUP($L1557,[6]Insumos!$C$2:$F$517,4,FALSE),"")</f>
        <v/>
      </c>
      <c r="R1557" s="135"/>
    </row>
    <row r="1558" spans="2:18" x14ac:dyDescent="0.25">
      <c r="B1558" s="131" t="str">
        <f>IF(Tabla1[[#This Row],[Código_Actividad]]="","",CONCATENATE(Tabla1[[#This Row],[POA]],".",Tabla1[[#This Row],[SRS]],".",Tabla1[[#This Row],[AREA]],".",Tabla1[[#This Row],[TIPO]]))</f>
        <v/>
      </c>
      <c r="C1558" s="131" t="str">
        <f>IF(Tabla1[[#This Row],[Código_Actividad]]="","",'[1]Formulario PPGR1'!#REF!)</f>
        <v/>
      </c>
      <c r="D1558" s="131" t="str">
        <f>IF(Tabla1[[#This Row],[Código_Actividad]]="","",'[1]Formulario PPGR1'!#REF!)</f>
        <v/>
      </c>
      <c r="E1558" s="131" t="str">
        <f>IF(Tabla1[[#This Row],[Código_Actividad]]="","",'[1]Formulario PPGR1'!#REF!)</f>
        <v/>
      </c>
      <c r="F1558" s="131" t="str">
        <f>IF(Tabla1[[#This Row],[Código_Actividad]]="","",'[1]Formulario PPGR1'!#REF!)</f>
        <v/>
      </c>
      <c r="G1558" s="132"/>
      <c r="H1558" s="133" t="str">
        <f>IFERROR(VLOOKUP(Tabla1[[#This Row],[Código_Actividad]],'[1]Formulario PPGR2'!$H$8:$I$1048576,2,FALSE),"")</f>
        <v/>
      </c>
      <c r="I1558" s="134" t="str">
        <f>IFERROR(VLOOKUP(Tabla1[[#This Row],[Código_Actividad]],[1]!Tabla2[[Código]:[Total de Acciones ]],15,FALSE),"")</f>
        <v/>
      </c>
      <c r="J1558" s="131"/>
      <c r="K1558" s="131" t="str">
        <f>IFERROR(VLOOKUP($J1558,[15]LSIns!$B$5:$C$45,2,FALSE),"")</f>
        <v/>
      </c>
      <c r="L1558" s="133"/>
      <c r="M1558" s="135" t="str">
        <f>IFERROR(VLOOKUP($L1558,[6]Insumos!$C$2:$F$517,2,FALSE),"")</f>
        <v/>
      </c>
      <c r="N1558" s="142"/>
      <c r="O1558" s="137" t="str">
        <f>IFERROR(VLOOKUP($L1558,[6]Insumos!$C$2:$F$517,3,FALSE),"")</f>
        <v/>
      </c>
      <c r="P1558" s="138" t="e">
        <f>+Tabla1[[#This Row],[Precio Unitario]]*Tabla1[[#This Row],[Cantidad de Insumos]]</f>
        <v>#VALUE!</v>
      </c>
      <c r="Q1558" s="137" t="str">
        <f>IFERROR(VLOOKUP($L1558,[6]Insumos!$C$2:$F$517,4,FALSE),"")</f>
        <v/>
      </c>
      <c r="R1558" s="135"/>
    </row>
    <row r="1559" spans="2:18" x14ac:dyDescent="0.25">
      <c r="B1559" s="131" t="str">
        <f>IF(Tabla1[[#This Row],[Código_Actividad]]="","",CONCATENATE(Tabla1[[#This Row],[POA]],".",Tabla1[[#This Row],[SRS]],".",Tabla1[[#This Row],[AREA]],".",Tabla1[[#This Row],[TIPO]]))</f>
        <v/>
      </c>
      <c r="C1559" s="131" t="str">
        <f>IF(Tabla1[[#This Row],[Código_Actividad]]="","",'[1]Formulario PPGR1'!#REF!)</f>
        <v/>
      </c>
      <c r="D1559" s="131" t="str">
        <f>IF(Tabla1[[#This Row],[Código_Actividad]]="","",'[1]Formulario PPGR1'!#REF!)</f>
        <v/>
      </c>
      <c r="E1559" s="131" t="str">
        <f>IF(Tabla1[[#This Row],[Código_Actividad]]="","",'[1]Formulario PPGR1'!#REF!)</f>
        <v/>
      </c>
      <c r="F1559" s="131" t="str">
        <f>IF(Tabla1[[#This Row],[Código_Actividad]]="","",'[1]Formulario PPGR1'!#REF!)</f>
        <v/>
      </c>
      <c r="G1559" s="132"/>
      <c r="H1559" s="133" t="str">
        <f>IFERROR(VLOOKUP(Tabla1[[#This Row],[Código_Actividad]],'[1]Formulario PPGR2'!$H$8:$I$1048576,2,FALSE),"")</f>
        <v/>
      </c>
      <c r="I1559" s="134" t="str">
        <f>IFERROR(VLOOKUP(Tabla1[[#This Row],[Código_Actividad]],[1]!Tabla2[[Código]:[Total de Acciones ]],15,FALSE),"")</f>
        <v/>
      </c>
      <c r="J1559" s="131"/>
      <c r="K1559" s="131" t="str">
        <f>IFERROR(VLOOKUP($J1559,[15]LSIns!$B$5:$C$45,2,FALSE),"")</f>
        <v/>
      </c>
      <c r="L1559" s="133"/>
      <c r="M1559" s="135" t="str">
        <f>IFERROR(VLOOKUP($L1559,[6]Insumos!$C$2:$F$517,2,FALSE),"")</f>
        <v/>
      </c>
      <c r="N1559" s="142"/>
      <c r="O1559" s="137" t="str">
        <f>IFERROR(VLOOKUP($L1559,[6]Insumos!$C$2:$F$517,3,FALSE),"")</f>
        <v/>
      </c>
      <c r="P1559" s="138" t="e">
        <f>+Tabla1[[#This Row],[Precio Unitario]]*Tabla1[[#This Row],[Cantidad de Insumos]]</f>
        <v>#VALUE!</v>
      </c>
      <c r="Q1559" s="137" t="str">
        <f>IFERROR(VLOOKUP($L1559,[6]Insumos!$C$2:$F$517,4,FALSE),"")</f>
        <v/>
      </c>
      <c r="R1559" s="135"/>
    </row>
    <row r="1560" spans="2:18" x14ac:dyDescent="0.25">
      <c r="B1560" s="131" t="str">
        <f>IF(Tabla1[[#This Row],[Código_Actividad]]="","",CONCATENATE(Tabla1[[#This Row],[POA]],".",Tabla1[[#This Row],[SRS]],".",Tabla1[[#This Row],[AREA]],".",Tabla1[[#This Row],[TIPO]]))</f>
        <v/>
      </c>
      <c r="C1560" s="131" t="str">
        <f>IF(Tabla1[[#This Row],[Código_Actividad]]="","",'[1]Formulario PPGR1'!#REF!)</f>
        <v/>
      </c>
      <c r="D1560" s="131" t="str">
        <f>IF(Tabla1[[#This Row],[Código_Actividad]]="","",'[1]Formulario PPGR1'!#REF!)</f>
        <v/>
      </c>
      <c r="E1560" s="131" t="str">
        <f>IF(Tabla1[[#This Row],[Código_Actividad]]="","",'[1]Formulario PPGR1'!#REF!)</f>
        <v/>
      </c>
      <c r="F1560" s="131" t="str">
        <f>IF(Tabla1[[#This Row],[Código_Actividad]]="","",'[1]Formulario PPGR1'!#REF!)</f>
        <v/>
      </c>
      <c r="G1560" s="132"/>
      <c r="H1560" s="133" t="str">
        <f>IFERROR(VLOOKUP(Tabla1[[#This Row],[Código_Actividad]],'[1]Formulario PPGR2'!$H$8:$I$1048576,2,FALSE),"")</f>
        <v/>
      </c>
      <c r="I1560" s="134" t="str">
        <f>IFERROR(VLOOKUP(Tabla1[[#This Row],[Código_Actividad]],[1]!Tabla2[[Código]:[Total de Acciones ]],15,FALSE),"")</f>
        <v/>
      </c>
      <c r="J1560" s="131"/>
      <c r="K1560" s="131" t="str">
        <f>IFERROR(VLOOKUP($J1560,[15]LSIns!$B$5:$C$45,2,FALSE),"")</f>
        <v/>
      </c>
      <c r="L1560" s="133"/>
      <c r="M1560" s="135" t="str">
        <f>IFERROR(VLOOKUP($L1560,[6]Insumos!$C$2:$F$517,2,FALSE),"")</f>
        <v/>
      </c>
      <c r="N1560" s="142"/>
      <c r="O1560" s="137" t="str">
        <f>IFERROR(VLOOKUP($L1560,[6]Insumos!$C$2:$F$517,3,FALSE),"")</f>
        <v/>
      </c>
      <c r="P1560" s="138" t="e">
        <f>+Tabla1[[#This Row],[Precio Unitario]]*Tabla1[[#This Row],[Cantidad de Insumos]]</f>
        <v>#VALUE!</v>
      </c>
      <c r="Q1560" s="137" t="str">
        <f>IFERROR(VLOOKUP($L1560,[6]Insumos!$C$2:$F$517,4,FALSE),"")</f>
        <v/>
      </c>
      <c r="R1560" s="135"/>
    </row>
    <row r="1561" spans="2:18" x14ac:dyDescent="0.25">
      <c r="B1561" s="131" t="str">
        <f>IF(Tabla1[[#This Row],[Código_Actividad]]="","",CONCATENATE(Tabla1[[#This Row],[POA]],".",Tabla1[[#This Row],[SRS]],".",Tabla1[[#This Row],[AREA]],".",Tabla1[[#This Row],[TIPO]]))</f>
        <v/>
      </c>
      <c r="C1561" s="131" t="str">
        <f>IF(Tabla1[[#This Row],[Código_Actividad]]="","",'[1]Formulario PPGR1'!#REF!)</f>
        <v/>
      </c>
      <c r="D1561" s="131" t="str">
        <f>IF(Tabla1[[#This Row],[Código_Actividad]]="","",'[1]Formulario PPGR1'!#REF!)</f>
        <v/>
      </c>
      <c r="E1561" s="131" t="str">
        <f>IF(Tabla1[[#This Row],[Código_Actividad]]="","",'[1]Formulario PPGR1'!#REF!)</f>
        <v/>
      </c>
      <c r="F1561" s="131" t="str">
        <f>IF(Tabla1[[#This Row],[Código_Actividad]]="","",'[1]Formulario PPGR1'!#REF!)</f>
        <v/>
      </c>
      <c r="G1561" s="132"/>
      <c r="H1561" s="133" t="str">
        <f>IFERROR(VLOOKUP(Tabla1[[#This Row],[Código_Actividad]],'[1]Formulario PPGR2'!$H$8:$I$1048576,2,FALSE),"")</f>
        <v/>
      </c>
      <c r="I1561" s="134" t="str">
        <f>IFERROR(VLOOKUP(Tabla1[[#This Row],[Código_Actividad]],[1]!Tabla2[[Código]:[Total de Acciones ]],15,FALSE),"")</f>
        <v/>
      </c>
      <c r="J1561" s="131"/>
      <c r="K1561" s="131" t="str">
        <f>IFERROR(VLOOKUP($J1561,[15]LSIns!$B$5:$C$45,2,FALSE),"")</f>
        <v/>
      </c>
      <c r="L1561" s="133"/>
      <c r="M1561" s="135" t="str">
        <f>IFERROR(VLOOKUP($L1561,[6]Insumos!$C$2:$F$517,2,FALSE),"")</f>
        <v/>
      </c>
      <c r="N1561" s="142"/>
      <c r="O1561" s="137" t="str">
        <f>IFERROR(VLOOKUP($L1561,[6]Insumos!$C$2:$F$517,3,FALSE),"")</f>
        <v/>
      </c>
      <c r="P1561" s="138" t="e">
        <f>+Tabla1[[#This Row],[Precio Unitario]]*Tabla1[[#This Row],[Cantidad de Insumos]]</f>
        <v>#VALUE!</v>
      </c>
      <c r="Q1561" s="137" t="str">
        <f>IFERROR(VLOOKUP($L1561,[6]Insumos!$C$2:$F$517,4,FALSE),"")</f>
        <v/>
      </c>
      <c r="R1561" s="135"/>
    </row>
    <row r="1562" spans="2:18" x14ac:dyDescent="0.25">
      <c r="B1562" s="131" t="str">
        <f>IF(Tabla1[[#This Row],[Código_Actividad]]="","",CONCATENATE(Tabla1[[#This Row],[POA]],".",Tabla1[[#This Row],[SRS]],".",Tabla1[[#This Row],[AREA]],".",Tabla1[[#This Row],[TIPO]]))</f>
        <v/>
      </c>
      <c r="C1562" s="131" t="str">
        <f>IF(Tabla1[[#This Row],[Código_Actividad]]="","",'[1]Formulario PPGR1'!#REF!)</f>
        <v/>
      </c>
      <c r="D1562" s="131" t="str">
        <f>IF(Tabla1[[#This Row],[Código_Actividad]]="","",'[1]Formulario PPGR1'!#REF!)</f>
        <v/>
      </c>
      <c r="E1562" s="131" t="str">
        <f>IF(Tabla1[[#This Row],[Código_Actividad]]="","",'[1]Formulario PPGR1'!#REF!)</f>
        <v/>
      </c>
      <c r="F1562" s="131" t="str">
        <f>IF(Tabla1[[#This Row],[Código_Actividad]]="","",'[1]Formulario PPGR1'!#REF!)</f>
        <v/>
      </c>
      <c r="G1562" s="132"/>
      <c r="H1562" s="133" t="str">
        <f>IFERROR(VLOOKUP(Tabla1[[#This Row],[Código_Actividad]],'[1]Formulario PPGR2'!$H$8:$I$1048576,2,FALSE),"")</f>
        <v/>
      </c>
      <c r="I1562" s="134" t="str">
        <f>IFERROR(VLOOKUP(Tabla1[[#This Row],[Código_Actividad]],[1]!Tabla2[[Código]:[Total de Acciones ]],15,FALSE),"")</f>
        <v/>
      </c>
      <c r="J1562" s="131"/>
      <c r="K1562" s="131" t="str">
        <f>IFERROR(VLOOKUP($J1562,[15]LSIns!$B$5:$C$45,2,FALSE),"")</f>
        <v/>
      </c>
      <c r="L1562" s="133"/>
      <c r="M1562" s="135" t="str">
        <f>IFERROR(VLOOKUP($L1562,[6]Insumos!$C$2:$F$517,2,FALSE),"")</f>
        <v/>
      </c>
      <c r="N1562" s="142"/>
      <c r="O1562" s="137" t="str">
        <f>IFERROR(VLOOKUP($L1562,[6]Insumos!$C$2:$F$517,3,FALSE),"")</f>
        <v/>
      </c>
      <c r="P1562" s="138" t="e">
        <f>+Tabla1[[#This Row],[Precio Unitario]]*Tabla1[[#This Row],[Cantidad de Insumos]]</f>
        <v>#VALUE!</v>
      </c>
      <c r="Q1562" s="137" t="str">
        <f>IFERROR(VLOOKUP($L1562,[6]Insumos!$C$2:$F$517,4,FALSE),"")</f>
        <v/>
      </c>
      <c r="R1562" s="135"/>
    </row>
    <row r="1563" spans="2:18" x14ac:dyDescent="0.25">
      <c r="B1563" s="131" t="str">
        <f>IF(Tabla1[[#This Row],[Código_Actividad]]="","",CONCATENATE(Tabla1[[#This Row],[POA]],".",Tabla1[[#This Row],[SRS]],".",Tabla1[[#This Row],[AREA]],".",Tabla1[[#This Row],[TIPO]]))</f>
        <v/>
      </c>
      <c r="C1563" s="131" t="str">
        <f>IF(Tabla1[[#This Row],[Código_Actividad]]="","",'[1]Formulario PPGR1'!#REF!)</f>
        <v/>
      </c>
      <c r="D1563" s="131" t="str">
        <f>IF(Tabla1[[#This Row],[Código_Actividad]]="","",'[1]Formulario PPGR1'!#REF!)</f>
        <v/>
      </c>
      <c r="E1563" s="131" t="str">
        <f>IF(Tabla1[[#This Row],[Código_Actividad]]="","",'[1]Formulario PPGR1'!#REF!)</f>
        <v/>
      </c>
      <c r="F1563" s="131" t="str">
        <f>IF(Tabla1[[#This Row],[Código_Actividad]]="","",'[1]Formulario PPGR1'!#REF!)</f>
        <v/>
      </c>
      <c r="G1563" s="132"/>
      <c r="H1563" s="133" t="str">
        <f>IFERROR(VLOOKUP(Tabla1[[#This Row],[Código_Actividad]],'[1]Formulario PPGR2'!$H$8:$I$1048576,2,FALSE),"")</f>
        <v/>
      </c>
      <c r="I1563" s="134" t="str">
        <f>IFERROR(VLOOKUP(Tabla1[[#This Row],[Código_Actividad]],[1]!Tabla2[[Código]:[Total de Acciones ]],15,FALSE),"")</f>
        <v/>
      </c>
      <c r="J1563" s="131"/>
      <c r="K1563" s="131" t="str">
        <f>IFERROR(VLOOKUP($J1563,[15]LSIns!$B$5:$C$45,2,FALSE),"")</f>
        <v/>
      </c>
      <c r="L1563" s="133"/>
      <c r="M1563" s="135" t="str">
        <f>IFERROR(VLOOKUP($L1563,[6]Insumos!$C$2:$F$517,2,FALSE),"")</f>
        <v/>
      </c>
      <c r="N1563" s="142"/>
      <c r="O1563" s="137" t="str">
        <f>IFERROR(VLOOKUP($L1563,[6]Insumos!$C$2:$F$517,3,FALSE),"")</f>
        <v/>
      </c>
      <c r="P1563" s="138" t="e">
        <f>+Tabla1[[#This Row],[Precio Unitario]]*Tabla1[[#This Row],[Cantidad de Insumos]]</f>
        <v>#VALUE!</v>
      </c>
      <c r="Q1563" s="137" t="str">
        <f>IFERROR(VLOOKUP($L1563,[6]Insumos!$C$2:$F$517,4,FALSE),"")</f>
        <v/>
      </c>
      <c r="R1563" s="135"/>
    </row>
    <row r="1564" spans="2:18" x14ac:dyDescent="0.25">
      <c r="B1564" s="131" t="str">
        <f>IF(Tabla1[[#This Row],[Código_Actividad]]="","",CONCATENATE(Tabla1[[#This Row],[POA]],".",Tabla1[[#This Row],[SRS]],".",Tabla1[[#This Row],[AREA]],".",Tabla1[[#This Row],[TIPO]]))</f>
        <v/>
      </c>
      <c r="C1564" s="131" t="str">
        <f>IF(Tabla1[[#This Row],[Código_Actividad]]="","",'[1]Formulario PPGR1'!#REF!)</f>
        <v/>
      </c>
      <c r="D1564" s="131" t="str">
        <f>IF(Tabla1[[#This Row],[Código_Actividad]]="","",'[1]Formulario PPGR1'!#REF!)</f>
        <v/>
      </c>
      <c r="E1564" s="131" t="str">
        <f>IF(Tabla1[[#This Row],[Código_Actividad]]="","",'[1]Formulario PPGR1'!#REF!)</f>
        <v/>
      </c>
      <c r="F1564" s="131" t="str">
        <f>IF(Tabla1[[#This Row],[Código_Actividad]]="","",'[1]Formulario PPGR1'!#REF!)</f>
        <v/>
      </c>
      <c r="G1564" s="132"/>
      <c r="H1564" s="133" t="str">
        <f>IFERROR(VLOOKUP(Tabla1[[#This Row],[Código_Actividad]],'[1]Formulario PPGR2'!$H$8:$I$1048576,2,FALSE),"")</f>
        <v/>
      </c>
      <c r="I1564" s="134" t="str">
        <f>IFERROR(VLOOKUP(Tabla1[[#This Row],[Código_Actividad]],[1]!Tabla2[[Código]:[Total de Acciones ]],15,FALSE),"")</f>
        <v/>
      </c>
      <c r="J1564" s="131"/>
      <c r="K1564" s="131" t="str">
        <f>IFERROR(VLOOKUP($J1564,[15]LSIns!$B$5:$C$45,2,FALSE),"")</f>
        <v/>
      </c>
      <c r="L1564" s="133"/>
      <c r="M1564" s="135" t="str">
        <f>IFERROR(VLOOKUP($L1564,[6]Insumos!$C$2:$F$517,2,FALSE),"")</f>
        <v/>
      </c>
      <c r="N1564" s="142"/>
      <c r="O1564" s="137" t="str">
        <f>IFERROR(VLOOKUP($L1564,[6]Insumos!$C$2:$F$517,3,FALSE),"")</f>
        <v/>
      </c>
      <c r="P1564" s="138" t="e">
        <f>+Tabla1[[#This Row],[Precio Unitario]]*Tabla1[[#This Row],[Cantidad de Insumos]]</f>
        <v>#VALUE!</v>
      </c>
      <c r="Q1564" s="137" t="str">
        <f>IFERROR(VLOOKUP($L1564,[6]Insumos!$C$2:$F$517,4,FALSE),"")</f>
        <v/>
      </c>
      <c r="R1564" s="135"/>
    </row>
    <row r="1565" spans="2:18" x14ac:dyDescent="0.25">
      <c r="B1565" s="131" t="str">
        <f>IF(Tabla1[[#This Row],[Código_Actividad]]="","",CONCATENATE(Tabla1[[#This Row],[POA]],".",Tabla1[[#This Row],[SRS]],".",Tabla1[[#This Row],[AREA]],".",Tabla1[[#This Row],[TIPO]]))</f>
        <v/>
      </c>
      <c r="C1565" s="131" t="str">
        <f>IF(Tabla1[[#This Row],[Código_Actividad]]="","",'[1]Formulario PPGR1'!#REF!)</f>
        <v/>
      </c>
      <c r="D1565" s="131" t="str">
        <f>IF(Tabla1[[#This Row],[Código_Actividad]]="","",'[1]Formulario PPGR1'!#REF!)</f>
        <v/>
      </c>
      <c r="E1565" s="131" t="str">
        <f>IF(Tabla1[[#This Row],[Código_Actividad]]="","",'[1]Formulario PPGR1'!#REF!)</f>
        <v/>
      </c>
      <c r="F1565" s="131" t="str">
        <f>IF(Tabla1[[#This Row],[Código_Actividad]]="","",'[1]Formulario PPGR1'!#REF!)</f>
        <v/>
      </c>
      <c r="G1565" s="132"/>
      <c r="H1565" s="133" t="str">
        <f>IFERROR(VLOOKUP(Tabla1[[#This Row],[Código_Actividad]],'[1]Formulario PPGR2'!$H$8:$I$1048576,2,FALSE),"")</f>
        <v/>
      </c>
      <c r="I1565" s="134" t="str">
        <f>IFERROR(VLOOKUP(Tabla1[[#This Row],[Código_Actividad]],[1]!Tabla2[[Código]:[Total de Acciones ]],15,FALSE),"")</f>
        <v/>
      </c>
      <c r="J1565" s="131"/>
      <c r="K1565" s="131" t="str">
        <f>IFERROR(VLOOKUP($J1565,[15]LSIns!$B$5:$C$45,2,FALSE),"")</f>
        <v/>
      </c>
      <c r="L1565" s="133"/>
      <c r="M1565" s="135" t="str">
        <f>IFERROR(VLOOKUP($L1565,[6]Insumos!$C$2:$F$517,2,FALSE),"")</f>
        <v/>
      </c>
      <c r="N1565" s="142"/>
      <c r="O1565" s="137" t="str">
        <f>IFERROR(VLOOKUP($L1565,[6]Insumos!$C$2:$F$517,3,FALSE),"")</f>
        <v/>
      </c>
      <c r="P1565" s="138" t="e">
        <f>+Tabla1[[#This Row],[Precio Unitario]]*Tabla1[[#This Row],[Cantidad de Insumos]]</f>
        <v>#VALUE!</v>
      </c>
      <c r="Q1565" s="137" t="str">
        <f>IFERROR(VLOOKUP($L1565,[6]Insumos!$C$2:$F$517,4,FALSE),"")</f>
        <v/>
      </c>
      <c r="R1565" s="135"/>
    </row>
    <row r="1566" spans="2:18" x14ac:dyDescent="0.25">
      <c r="B1566" s="131" t="str">
        <f>IF(Tabla1[[#This Row],[Código_Actividad]]="","",CONCATENATE(Tabla1[[#This Row],[POA]],".",Tabla1[[#This Row],[SRS]],".",Tabla1[[#This Row],[AREA]],".",Tabla1[[#This Row],[TIPO]]))</f>
        <v/>
      </c>
      <c r="C1566" s="131" t="str">
        <f>IF(Tabla1[[#This Row],[Código_Actividad]]="","",'[1]Formulario PPGR1'!#REF!)</f>
        <v/>
      </c>
      <c r="D1566" s="131" t="str">
        <f>IF(Tabla1[[#This Row],[Código_Actividad]]="","",'[1]Formulario PPGR1'!#REF!)</f>
        <v/>
      </c>
      <c r="E1566" s="131" t="str">
        <f>IF(Tabla1[[#This Row],[Código_Actividad]]="","",'[1]Formulario PPGR1'!#REF!)</f>
        <v/>
      </c>
      <c r="F1566" s="131" t="str">
        <f>IF(Tabla1[[#This Row],[Código_Actividad]]="","",'[1]Formulario PPGR1'!#REF!)</f>
        <v/>
      </c>
      <c r="G1566" s="132"/>
      <c r="H1566" s="133" t="str">
        <f>IFERROR(VLOOKUP(Tabla1[[#This Row],[Código_Actividad]],'[1]Formulario PPGR2'!$H$8:$I$1048576,2,FALSE),"")</f>
        <v/>
      </c>
      <c r="I1566" s="134" t="str">
        <f>IFERROR(VLOOKUP(Tabla1[[#This Row],[Código_Actividad]],[1]!Tabla2[[Código]:[Total de Acciones ]],15,FALSE),"")</f>
        <v/>
      </c>
      <c r="J1566" s="131"/>
      <c r="K1566" s="131" t="str">
        <f>IFERROR(VLOOKUP($J1566,[15]LSIns!$B$5:$C$45,2,FALSE),"")</f>
        <v/>
      </c>
      <c r="L1566" s="133"/>
      <c r="M1566" s="135" t="str">
        <f>IFERROR(VLOOKUP($L1566,[6]Insumos!$C$2:$F$517,2,FALSE),"")</f>
        <v/>
      </c>
      <c r="N1566" s="142"/>
      <c r="O1566" s="137" t="str">
        <f>IFERROR(VLOOKUP($L1566,[6]Insumos!$C$2:$F$517,3,FALSE),"")</f>
        <v/>
      </c>
      <c r="P1566" s="138" t="e">
        <f>+Tabla1[[#This Row],[Precio Unitario]]*Tabla1[[#This Row],[Cantidad de Insumos]]</f>
        <v>#VALUE!</v>
      </c>
      <c r="Q1566" s="137" t="str">
        <f>IFERROR(VLOOKUP($L1566,[6]Insumos!$C$2:$F$517,4,FALSE),"")</f>
        <v/>
      </c>
      <c r="R1566" s="135"/>
    </row>
    <row r="1567" spans="2:18" x14ac:dyDescent="0.25">
      <c r="B1567" s="131" t="str">
        <f>IF(Tabla1[[#This Row],[Código_Actividad]]="","",CONCATENATE(Tabla1[[#This Row],[POA]],".",Tabla1[[#This Row],[SRS]],".",Tabla1[[#This Row],[AREA]],".",Tabla1[[#This Row],[TIPO]]))</f>
        <v/>
      </c>
      <c r="C1567" s="131" t="str">
        <f>IF(Tabla1[[#This Row],[Código_Actividad]]="","",'[1]Formulario PPGR1'!#REF!)</f>
        <v/>
      </c>
      <c r="D1567" s="131" t="str">
        <f>IF(Tabla1[[#This Row],[Código_Actividad]]="","",'[1]Formulario PPGR1'!#REF!)</f>
        <v/>
      </c>
      <c r="E1567" s="131" t="str">
        <f>IF(Tabla1[[#This Row],[Código_Actividad]]="","",'[1]Formulario PPGR1'!#REF!)</f>
        <v/>
      </c>
      <c r="F1567" s="131" t="str">
        <f>IF(Tabla1[[#This Row],[Código_Actividad]]="","",'[1]Formulario PPGR1'!#REF!)</f>
        <v/>
      </c>
      <c r="G1567" s="132"/>
      <c r="H1567" s="133" t="str">
        <f>IFERROR(VLOOKUP(Tabla1[[#This Row],[Código_Actividad]],'[1]Formulario PPGR2'!$H$8:$I$1048576,2,FALSE),"")</f>
        <v/>
      </c>
      <c r="I1567" s="134" t="str">
        <f>IFERROR(VLOOKUP(Tabla1[[#This Row],[Código_Actividad]],[1]!Tabla2[[Código]:[Total de Acciones ]],15,FALSE),"")</f>
        <v/>
      </c>
      <c r="J1567" s="131"/>
      <c r="K1567" s="131" t="str">
        <f>IFERROR(VLOOKUP($J1567,[15]LSIns!$B$5:$C$45,2,FALSE),"")</f>
        <v/>
      </c>
      <c r="L1567" s="133"/>
      <c r="M1567" s="135" t="str">
        <f>IFERROR(VLOOKUP($L1567,[6]Insumos!$C$2:$F$517,2,FALSE),"")</f>
        <v/>
      </c>
      <c r="N1567" s="142"/>
      <c r="O1567" s="137" t="str">
        <f>IFERROR(VLOOKUP($L1567,[6]Insumos!$C$2:$F$517,3,FALSE),"")</f>
        <v/>
      </c>
      <c r="P1567" s="138" t="e">
        <f>+Tabla1[[#This Row],[Precio Unitario]]*Tabla1[[#This Row],[Cantidad de Insumos]]</f>
        <v>#VALUE!</v>
      </c>
      <c r="Q1567" s="137" t="str">
        <f>IFERROR(VLOOKUP($L1567,[6]Insumos!$C$2:$F$517,4,FALSE),"")</f>
        <v/>
      </c>
      <c r="R1567" s="135"/>
    </row>
    <row r="1568" spans="2:18" x14ac:dyDescent="0.25">
      <c r="B1568" s="131" t="str">
        <f>IF(Tabla1[[#This Row],[Código_Actividad]]="","",CONCATENATE(Tabla1[[#This Row],[POA]],".",Tabla1[[#This Row],[SRS]],".",Tabla1[[#This Row],[AREA]],".",Tabla1[[#This Row],[TIPO]]))</f>
        <v/>
      </c>
      <c r="C1568" s="131" t="str">
        <f>IF(Tabla1[[#This Row],[Código_Actividad]]="","",'[1]Formulario PPGR1'!#REF!)</f>
        <v/>
      </c>
      <c r="D1568" s="131" t="str">
        <f>IF(Tabla1[[#This Row],[Código_Actividad]]="","",'[1]Formulario PPGR1'!#REF!)</f>
        <v/>
      </c>
      <c r="E1568" s="131" t="str">
        <f>IF(Tabla1[[#This Row],[Código_Actividad]]="","",'[1]Formulario PPGR1'!#REF!)</f>
        <v/>
      </c>
      <c r="F1568" s="131" t="str">
        <f>IF(Tabla1[[#This Row],[Código_Actividad]]="","",'[1]Formulario PPGR1'!#REF!)</f>
        <v/>
      </c>
      <c r="G1568" s="132"/>
      <c r="H1568" s="133" t="str">
        <f>IFERROR(VLOOKUP(Tabla1[[#This Row],[Código_Actividad]],'[1]Formulario PPGR2'!$H$8:$I$1048576,2,FALSE),"")</f>
        <v/>
      </c>
      <c r="I1568" s="134" t="str">
        <f>IFERROR(VLOOKUP(Tabla1[[#This Row],[Código_Actividad]],[1]!Tabla2[[Código]:[Total de Acciones ]],15,FALSE),"")</f>
        <v/>
      </c>
      <c r="J1568" s="131"/>
      <c r="K1568" s="131" t="str">
        <f>IFERROR(VLOOKUP($J1568,[15]LSIns!$B$5:$C$45,2,FALSE),"")</f>
        <v/>
      </c>
      <c r="L1568" s="133"/>
      <c r="M1568" s="135" t="str">
        <f>IFERROR(VLOOKUP($L1568,[6]Insumos!$C$2:$F$517,2,FALSE),"")</f>
        <v/>
      </c>
      <c r="N1568" s="142"/>
      <c r="O1568" s="137" t="str">
        <f>IFERROR(VLOOKUP($L1568,[6]Insumos!$C$2:$F$517,3,FALSE),"")</f>
        <v/>
      </c>
      <c r="P1568" s="138" t="e">
        <f>+Tabla1[[#This Row],[Precio Unitario]]*Tabla1[[#This Row],[Cantidad de Insumos]]</f>
        <v>#VALUE!</v>
      </c>
      <c r="Q1568" s="137" t="str">
        <f>IFERROR(VLOOKUP($L1568,[6]Insumos!$C$2:$F$517,4,FALSE),"")</f>
        <v/>
      </c>
      <c r="R1568" s="135"/>
    </row>
    <row r="1569" spans="2:18" x14ac:dyDescent="0.25">
      <c r="B1569" s="131" t="str">
        <f>IF(Tabla1[[#This Row],[Código_Actividad]]="","",CONCATENATE(Tabla1[[#This Row],[POA]],".",Tabla1[[#This Row],[SRS]],".",Tabla1[[#This Row],[AREA]],".",Tabla1[[#This Row],[TIPO]]))</f>
        <v/>
      </c>
      <c r="C1569" s="131" t="str">
        <f>IF(Tabla1[[#This Row],[Código_Actividad]]="","",'[1]Formulario PPGR1'!#REF!)</f>
        <v/>
      </c>
      <c r="D1569" s="131" t="str">
        <f>IF(Tabla1[[#This Row],[Código_Actividad]]="","",'[1]Formulario PPGR1'!#REF!)</f>
        <v/>
      </c>
      <c r="E1569" s="131" t="str">
        <f>IF(Tabla1[[#This Row],[Código_Actividad]]="","",'[1]Formulario PPGR1'!#REF!)</f>
        <v/>
      </c>
      <c r="F1569" s="131" t="str">
        <f>IF(Tabla1[[#This Row],[Código_Actividad]]="","",'[1]Formulario PPGR1'!#REF!)</f>
        <v/>
      </c>
      <c r="G1569" s="132"/>
      <c r="H1569" s="133" t="str">
        <f>IFERROR(VLOOKUP(Tabla1[[#This Row],[Código_Actividad]],'[1]Formulario PPGR2'!$H$8:$I$1048576,2,FALSE),"")</f>
        <v/>
      </c>
      <c r="I1569" s="134" t="str">
        <f>IFERROR(VLOOKUP(Tabla1[[#This Row],[Código_Actividad]],[1]!Tabla2[[Código]:[Total de Acciones ]],15,FALSE),"")</f>
        <v/>
      </c>
      <c r="J1569" s="131"/>
      <c r="K1569" s="131" t="str">
        <f>IFERROR(VLOOKUP($J1569,[15]LSIns!$B$5:$C$45,2,FALSE),"")</f>
        <v/>
      </c>
      <c r="L1569" s="133"/>
      <c r="M1569" s="135" t="str">
        <f>IFERROR(VLOOKUP($L1569,[6]Insumos!$C$2:$F$517,2,FALSE),"")</f>
        <v/>
      </c>
      <c r="N1569" s="142"/>
      <c r="O1569" s="137" t="str">
        <f>IFERROR(VLOOKUP($L1569,[6]Insumos!$C$2:$F$517,3,FALSE),"")</f>
        <v/>
      </c>
      <c r="P1569" s="138" t="e">
        <f>+Tabla1[[#This Row],[Precio Unitario]]*Tabla1[[#This Row],[Cantidad de Insumos]]</f>
        <v>#VALUE!</v>
      </c>
      <c r="Q1569" s="137" t="str">
        <f>IFERROR(VLOOKUP($L1569,[6]Insumos!$C$2:$F$517,4,FALSE),"")</f>
        <v/>
      </c>
      <c r="R1569" s="135"/>
    </row>
    <row r="1570" spans="2:18" x14ac:dyDescent="0.25">
      <c r="B1570" s="131" t="str">
        <f>IF(Tabla1[[#This Row],[Código_Actividad]]="","",CONCATENATE(Tabla1[[#This Row],[POA]],".",Tabla1[[#This Row],[SRS]],".",Tabla1[[#This Row],[AREA]],".",Tabla1[[#This Row],[TIPO]]))</f>
        <v/>
      </c>
      <c r="C1570" s="131" t="str">
        <f>IF(Tabla1[[#This Row],[Código_Actividad]]="","",'[1]Formulario PPGR1'!#REF!)</f>
        <v/>
      </c>
      <c r="D1570" s="131" t="str">
        <f>IF(Tabla1[[#This Row],[Código_Actividad]]="","",'[1]Formulario PPGR1'!#REF!)</f>
        <v/>
      </c>
      <c r="E1570" s="131" t="str">
        <f>IF(Tabla1[[#This Row],[Código_Actividad]]="","",'[1]Formulario PPGR1'!#REF!)</f>
        <v/>
      </c>
      <c r="F1570" s="131" t="str">
        <f>IF(Tabla1[[#This Row],[Código_Actividad]]="","",'[1]Formulario PPGR1'!#REF!)</f>
        <v/>
      </c>
      <c r="G1570" s="132"/>
      <c r="H1570" s="133" t="str">
        <f>IFERROR(VLOOKUP(Tabla1[[#This Row],[Código_Actividad]],'[1]Formulario PPGR2'!$H$8:$I$1048576,2,FALSE),"")</f>
        <v/>
      </c>
      <c r="I1570" s="134" t="str">
        <f>IFERROR(VLOOKUP(Tabla1[[#This Row],[Código_Actividad]],[1]!Tabla2[[Código]:[Total de Acciones ]],15,FALSE),"")</f>
        <v/>
      </c>
      <c r="J1570" s="131"/>
      <c r="K1570" s="131" t="str">
        <f>IFERROR(VLOOKUP($J1570,[15]LSIns!$B$5:$C$45,2,FALSE),"")</f>
        <v/>
      </c>
      <c r="L1570" s="133"/>
      <c r="M1570" s="135" t="str">
        <f>IFERROR(VLOOKUP($L1570,[6]Insumos!$C$2:$F$517,2,FALSE),"")</f>
        <v/>
      </c>
      <c r="N1570" s="142"/>
      <c r="O1570" s="137" t="str">
        <f>IFERROR(VLOOKUP($L1570,[6]Insumos!$C$2:$F$517,3,FALSE),"")</f>
        <v/>
      </c>
      <c r="P1570" s="138" t="e">
        <f>+Tabla1[[#This Row],[Precio Unitario]]*Tabla1[[#This Row],[Cantidad de Insumos]]</f>
        <v>#VALUE!</v>
      </c>
      <c r="Q1570" s="137" t="str">
        <f>IFERROR(VLOOKUP($L1570,[6]Insumos!$C$2:$F$517,4,FALSE),"")</f>
        <v/>
      </c>
      <c r="R1570" s="135"/>
    </row>
    <row r="1571" spans="2:18" x14ac:dyDescent="0.25">
      <c r="B1571" s="131" t="str">
        <f>IF(Tabla1[[#This Row],[Código_Actividad]]="","",CONCATENATE(Tabla1[[#This Row],[POA]],".",Tabla1[[#This Row],[SRS]],".",Tabla1[[#This Row],[AREA]],".",Tabla1[[#This Row],[TIPO]]))</f>
        <v/>
      </c>
      <c r="C1571" s="131" t="str">
        <f>IF(Tabla1[[#This Row],[Código_Actividad]]="","",'[1]Formulario PPGR1'!#REF!)</f>
        <v/>
      </c>
      <c r="D1571" s="131" t="str">
        <f>IF(Tabla1[[#This Row],[Código_Actividad]]="","",'[1]Formulario PPGR1'!#REF!)</f>
        <v/>
      </c>
      <c r="E1571" s="131" t="str">
        <f>IF(Tabla1[[#This Row],[Código_Actividad]]="","",'[1]Formulario PPGR1'!#REF!)</f>
        <v/>
      </c>
      <c r="F1571" s="131" t="str">
        <f>IF(Tabla1[[#This Row],[Código_Actividad]]="","",'[1]Formulario PPGR1'!#REF!)</f>
        <v/>
      </c>
      <c r="G1571" s="132"/>
      <c r="H1571" s="133" t="str">
        <f>IFERROR(VLOOKUP(Tabla1[[#This Row],[Código_Actividad]],'[1]Formulario PPGR2'!$H$8:$I$1048576,2,FALSE),"")</f>
        <v/>
      </c>
      <c r="I1571" s="134" t="str">
        <f>IFERROR(VLOOKUP(Tabla1[[#This Row],[Código_Actividad]],[1]!Tabla2[[Código]:[Total de Acciones ]],15,FALSE),"")</f>
        <v/>
      </c>
      <c r="J1571" s="131"/>
      <c r="K1571" s="131" t="str">
        <f>IFERROR(VLOOKUP($J1571,[15]LSIns!$B$5:$C$45,2,FALSE),"")</f>
        <v/>
      </c>
      <c r="L1571" s="133"/>
      <c r="M1571" s="135" t="str">
        <f>IFERROR(VLOOKUP($L1571,[6]Insumos!$C$2:$F$517,2,FALSE),"")</f>
        <v/>
      </c>
      <c r="N1571" s="142"/>
      <c r="O1571" s="137" t="str">
        <f>IFERROR(VLOOKUP($L1571,[6]Insumos!$C$2:$F$517,3,FALSE),"")</f>
        <v/>
      </c>
      <c r="P1571" s="138" t="e">
        <f>+Tabla1[[#This Row],[Precio Unitario]]*Tabla1[[#This Row],[Cantidad de Insumos]]</f>
        <v>#VALUE!</v>
      </c>
      <c r="Q1571" s="137" t="str">
        <f>IFERROR(VLOOKUP($L1571,[6]Insumos!$C$2:$F$517,4,FALSE),"")</f>
        <v/>
      </c>
      <c r="R1571" s="135"/>
    </row>
    <row r="1572" spans="2:18" x14ac:dyDescent="0.25">
      <c r="B1572" s="131" t="str">
        <f>IF(Tabla1[[#This Row],[Código_Actividad]]="","",CONCATENATE(Tabla1[[#This Row],[POA]],".",Tabla1[[#This Row],[SRS]],".",Tabla1[[#This Row],[AREA]],".",Tabla1[[#This Row],[TIPO]]))</f>
        <v/>
      </c>
      <c r="C1572" s="131" t="str">
        <f>IF(Tabla1[[#This Row],[Código_Actividad]]="","",'[1]Formulario PPGR1'!#REF!)</f>
        <v/>
      </c>
      <c r="D1572" s="131" t="str">
        <f>IF(Tabla1[[#This Row],[Código_Actividad]]="","",'[1]Formulario PPGR1'!#REF!)</f>
        <v/>
      </c>
      <c r="E1572" s="131" t="str">
        <f>IF(Tabla1[[#This Row],[Código_Actividad]]="","",'[1]Formulario PPGR1'!#REF!)</f>
        <v/>
      </c>
      <c r="F1572" s="131" t="str">
        <f>IF(Tabla1[[#This Row],[Código_Actividad]]="","",'[1]Formulario PPGR1'!#REF!)</f>
        <v/>
      </c>
      <c r="G1572" s="132"/>
      <c r="H1572" s="133" t="str">
        <f>IFERROR(VLOOKUP(Tabla1[[#This Row],[Código_Actividad]],'[1]Formulario PPGR2'!$H$8:$I$1048576,2,FALSE),"")</f>
        <v/>
      </c>
      <c r="I1572" s="134" t="str">
        <f>IFERROR(VLOOKUP(Tabla1[[#This Row],[Código_Actividad]],[1]!Tabla2[[Código]:[Total de Acciones ]],15,FALSE),"")</f>
        <v/>
      </c>
      <c r="J1572" s="131"/>
      <c r="K1572" s="131" t="str">
        <f>IFERROR(VLOOKUP($J1572,[15]LSIns!$B$5:$C$45,2,FALSE),"")</f>
        <v/>
      </c>
      <c r="L1572" s="133"/>
      <c r="M1572" s="135" t="str">
        <f>IFERROR(VLOOKUP($L1572,[6]Insumos!$C$2:$F$517,2,FALSE),"")</f>
        <v/>
      </c>
      <c r="N1572" s="142"/>
      <c r="O1572" s="137" t="str">
        <f>IFERROR(VLOOKUP($L1572,[6]Insumos!$C$2:$F$517,3,FALSE),"")</f>
        <v/>
      </c>
      <c r="P1572" s="138" t="e">
        <f>+Tabla1[[#This Row],[Precio Unitario]]*Tabla1[[#This Row],[Cantidad de Insumos]]</f>
        <v>#VALUE!</v>
      </c>
      <c r="Q1572" s="137" t="str">
        <f>IFERROR(VLOOKUP($L1572,[6]Insumos!$C$2:$F$517,4,FALSE),"")</f>
        <v/>
      </c>
      <c r="R1572" s="135"/>
    </row>
    <row r="1573" spans="2:18" x14ac:dyDescent="0.25">
      <c r="B1573" s="131" t="str">
        <f>IF(Tabla1[[#This Row],[Código_Actividad]]="","",CONCATENATE(Tabla1[[#This Row],[POA]],".",Tabla1[[#This Row],[SRS]],".",Tabla1[[#This Row],[AREA]],".",Tabla1[[#This Row],[TIPO]]))</f>
        <v/>
      </c>
      <c r="C1573" s="131" t="str">
        <f>IF(Tabla1[[#This Row],[Código_Actividad]]="","",'[1]Formulario PPGR1'!#REF!)</f>
        <v/>
      </c>
      <c r="D1573" s="131" t="str">
        <f>IF(Tabla1[[#This Row],[Código_Actividad]]="","",'[1]Formulario PPGR1'!#REF!)</f>
        <v/>
      </c>
      <c r="E1573" s="131" t="str">
        <f>IF(Tabla1[[#This Row],[Código_Actividad]]="","",'[1]Formulario PPGR1'!#REF!)</f>
        <v/>
      </c>
      <c r="F1573" s="131" t="str">
        <f>IF(Tabla1[[#This Row],[Código_Actividad]]="","",'[1]Formulario PPGR1'!#REF!)</f>
        <v/>
      </c>
      <c r="G1573" s="132"/>
      <c r="H1573" s="133" t="str">
        <f>IFERROR(VLOOKUP(Tabla1[[#This Row],[Código_Actividad]],'[1]Formulario PPGR2'!$H$8:$I$1048576,2,FALSE),"")</f>
        <v/>
      </c>
      <c r="I1573" s="134" t="str">
        <f>IFERROR(VLOOKUP(Tabla1[[#This Row],[Código_Actividad]],[1]!Tabla2[[Código]:[Total de Acciones ]],15,FALSE),"")</f>
        <v/>
      </c>
      <c r="J1573" s="131"/>
      <c r="K1573" s="131" t="str">
        <f>IFERROR(VLOOKUP($J1573,[15]LSIns!$B$5:$C$45,2,FALSE),"")</f>
        <v/>
      </c>
      <c r="L1573" s="133"/>
      <c r="M1573" s="135" t="str">
        <f>IFERROR(VLOOKUP($L1573,[6]Insumos!$C$2:$F$517,2,FALSE),"")</f>
        <v/>
      </c>
      <c r="N1573" s="142"/>
      <c r="O1573" s="137" t="str">
        <f>IFERROR(VLOOKUP($L1573,[6]Insumos!$C$2:$F$517,3,FALSE),"")</f>
        <v/>
      </c>
      <c r="P1573" s="138" t="e">
        <f>+Tabla1[[#This Row],[Precio Unitario]]*Tabla1[[#This Row],[Cantidad de Insumos]]</f>
        <v>#VALUE!</v>
      </c>
      <c r="Q1573" s="137" t="str">
        <f>IFERROR(VLOOKUP($L1573,[6]Insumos!$C$2:$F$517,4,FALSE),"")</f>
        <v/>
      </c>
      <c r="R1573" s="135"/>
    </row>
    <row r="1574" spans="2:18" x14ac:dyDescent="0.25">
      <c r="B1574" s="131" t="str">
        <f>IF(Tabla1[[#This Row],[Código_Actividad]]="","",CONCATENATE(Tabla1[[#This Row],[POA]],".",Tabla1[[#This Row],[SRS]],".",Tabla1[[#This Row],[AREA]],".",Tabla1[[#This Row],[TIPO]]))</f>
        <v/>
      </c>
      <c r="C1574" s="131" t="str">
        <f>IF(Tabla1[[#This Row],[Código_Actividad]]="","",'[1]Formulario PPGR1'!#REF!)</f>
        <v/>
      </c>
      <c r="D1574" s="131" t="str">
        <f>IF(Tabla1[[#This Row],[Código_Actividad]]="","",'[1]Formulario PPGR1'!#REF!)</f>
        <v/>
      </c>
      <c r="E1574" s="131" t="str">
        <f>IF(Tabla1[[#This Row],[Código_Actividad]]="","",'[1]Formulario PPGR1'!#REF!)</f>
        <v/>
      </c>
      <c r="F1574" s="131" t="str">
        <f>IF(Tabla1[[#This Row],[Código_Actividad]]="","",'[1]Formulario PPGR1'!#REF!)</f>
        <v/>
      </c>
      <c r="G1574" s="132"/>
      <c r="H1574" s="133" t="str">
        <f>IFERROR(VLOOKUP(Tabla1[[#This Row],[Código_Actividad]],'[1]Formulario PPGR2'!$H$8:$I$1048576,2,FALSE),"")</f>
        <v/>
      </c>
      <c r="I1574" s="134" t="str">
        <f>IFERROR(VLOOKUP(Tabla1[[#This Row],[Código_Actividad]],[1]!Tabla2[[Código]:[Total de Acciones ]],15,FALSE),"")</f>
        <v/>
      </c>
      <c r="J1574" s="131"/>
      <c r="K1574" s="131" t="str">
        <f>IFERROR(VLOOKUP($J1574,[15]LSIns!$B$5:$C$45,2,FALSE),"")</f>
        <v/>
      </c>
      <c r="L1574" s="133"/>
      <c r="M1574" s="135" t="str">
        <f>IFERROR(VLOOKUP($L1574,[6]Insumos!$C$2:$F$517,2,FALSE),"")</f>
        <v/>
      </c>
      <c r="N1574" s="142"/>
      <c r="O1574" s="137" t="str">
        <f>IFERROR(VLOOKUP($L1574,[6]Insumos!$C$2:$F$517,3,FALSE),"")</f>
        <v/>
      </c>
      <c r="P1574" s="138" t="e">
        <f>+Tabla1[[#This Row],[Precio Unitario]]*Tabla1[[#This Row],[Cantidad de Insumos]]</f>
        <v>#VALUE!</v>
      </c>
      <c r="Q1574" s="137" t="str">
        <f>IFERROR(VLOOKUP($L1574,[6]Insumos!$C$2:$F$517,4,FALSE),"")</f>
        <v/>
      </c>
      <c r="R1574" s="135"/>
    </row>
    <row r="1575" spans="2:18" x14ac:dyDescent="0.25">
      <c r="B1575" s="131" t="str">
        <f>IF(Tabla1[[#This Row],[Código_Actividad]]="","",CONCATENATE(Tabla1[[#This Row],[POA]],".",Tabla1[[#This Row],[SRS]],".",Tabla1[[#This Row],[AREA]],".",Tabla1[[#This Row],[TIPO]]))</f>
        <v/>
      </c>
      <c r="C1575" s="131" t="str">
        <f>IF(Tabla1[[#This Row],[Código_Actividad]]="","",'[1]Formulario PPGR1'!#REF!)</f>
        <v/>
      </c>
      <c r="D1575" s="131" t="str">
        <f>IF(Tabla1[[#This Row],[Código_Actividad]]="","",'[1]Formulario PPGR1'!#REF!)</f>
        <v/>
      </c>
      <c r="E1575" s="131" t="str">
        <f>IF(Tabla1[[#This Row],[Código_Actividad]]="","",'[1]Formulario PPGR1'!#REF!)</f>
        <v/>
      </c>
      <c r="F1575" s="131" t="str">
        <f>IF(Tabla1[[#This Row],[Código_Actividad]]="","",'[1]Formulario PPGR1'!#REF!)</f>
        <v/>
      </c>
      <c r="G1575" s="132"/>
      <c r="H1575" s="133" t="str">
        <f>IFERROR(VLOOKUP(Tabla1[[#This Row],[Código_Actividad]],'[1]Formulario PPGR2'!$H$8:$I$1048576,2,FALSE),"")</f>
        <v/>
      </c>
      <c r="I1575" s="134" t="str">
        <f>IFERROR(VLOOKUP(Tabla1[[#This Row],[Código_Actividad]],[1]!Tabla2[[Código]:[Total de Acciones ]],15,FALSE),"")</f>
        <v/>
      </c>
      <c r="J1575" s="131"/>
      <c r="K1575" s="131" t="str">
        <f>IFERROR(VLOOKUP($J1575,[15]LSIns!$B$5:$C$45,2,FALSE),"")</f>
        <v/>
      </c>
      <c r="L1575" s="133"/>
      <c r="M1575" s="135" t="str">
        <f>IFERROR(VLOOKUP($L1575,[6]Insumos!$C$2:$F$517,2,FALSE),"")</f>
        <v/>
      </c>
      <c r="N1575" s="142"/>
      <c r="O1575" s="137" t="str">
        <f>IFERROR(VLOOKUP($L1575,[6]Insumos!$C$2:$F$517,3,FALSE),"")</f>
        <v/>
      </c>
      <c r="P1575" s="138" t="e">
        <f>+Tabla1[[#This Row],[Precio Unitario]]*Tabla1[[#This Row],[Cantidad de Insumos]]</f>
        <v>#VALUE!</v>
      </c>
      <c r="Q1575" s="137" t="str">
        <f>IFERROR(VLOOKUP($L1575,[6]Insumos!$C$2:$F$517,4,FALSE),"")</f>
        <v/>
      </c>
      <c r="R1575" s="135"/>
    </row>
    <row r="1576" spans="2:18" x14ac:dyDescent="0.25">
      <c r="B1576" s="131" t="str">
        <f>IF(Tabla1[[#This Row],[Código_Actividad]]="","",CONCATENATE(Tabla1[[#This Row],[POA]],".",Tabla1[[#This Row],[SRS]],".",Tabla1[[#This Row],[AREA]],".",Tabla1[[#This Row],[TIPO]]))</f>
        <v/>
      </c>
      <c r="C1576" s="131" t="str">
        <f>IF(Tabla1[[#This Row],[Código_Actividad]]="","",'[1]Formulario PPGR1'!#REF!)</f>
        <v/>
      </c>
      <c r="D1576" s="131" t="str">
        <f>IF(Tabla1[[#This Row],[Código_Actividad]]="","",'[1]Formulario PPGR1'!#REF!)</f>
        <v/>
      </c>
      <c r="E1576" s="131" t="str">
        <f>IF(Tabla1[[#This Row],[Código_Actividad]]="","",'[1]Formulario PPGR1'!#REF!)</f>
        <v/>
      </c>
      <c r="F1576" s="131" t="str">
        <f>IF(Tabla1[[#This Row],[Código_Actividad]]="","",'[1]Formulario PPGR1'!#REF!)</f>
        <v/>
      </c>
      <c r="G1576" s="132"/>
      <c r="H1576" s="133" t="str">
        <f>IFERROR(VLOOKUP(Tabla1[[#This Row],[Código_Actividad]],'[1]Formulario PPGR2'!$H$8:$I$1048576,2,FALSE),"")</f>
        <v/>
      </c>
      <c r="I1576" s="134" t="str">
        <f>IFERROR(VLOOKUP(Tabla1[[#This Row],[Código_Actividad]],[1]!Tabla2[[Código]:[Total de Acciones ]],15,FALSE),"")</f>
        <v/>
      </c>
      <c r="J1576" s="131"/>
      <c r="K1576" s="131" t="str">
        <f>IFERROR(VLOOKUP($J1576,[15]LSIns!$B$5:$C$45,2,FALSE),"")</f>
        <v/>
      </c>
      <c r="L1576" s="133"/>
      <c r="M1576" s="135" t="str">
        <f>IFERROR(VLOOKUP($L1576,[6]Insumos!$C$2:$F$517,2,FALSE),"")</f>
        <v/>
      </c>
      <c r="N1576" s="142"/>
      <c r="O1576" s="137" t="str">
        <f>IFERROR(VLOOKUP($L1576,[6]Insumos!$C$2:$F$517,3,FALSE),"")</f>
        <v/>
      </c>
      <c r="P1576" s="138" t="e">
        <f>+Tabla1[[#This Row],[Precio Unitario]]*Tabla1[[#This Row],[Cantidad de Insumos]]</f>
        <v>#VALUE!</v>
      </c>
      <c r="Q1576" s="137" t="str">
        <f>IFERROR(VLOOKUP($L1576,[6]Insumos!$C$2:$F$517,4,FALSE),"")</f>
        <v/>
      </c>
      <c r="R1576" s="135"/>
    </row>
    <row r="1577" spans="2:18" x14ac:dyDescent="0.25">
      <c r="B1577" s="131" t="str">
        <f>IF(Tabla1[[#This Row],[Código_Actividad]]="","",CONCATENATE(Tabla1[[#This Row],[POA]],".",Tabla1[[#This Row],[SRS]],".",Tabla1[[#This Row],[AREA]],".",Tabla1[[#This Row],[TIPO]]))</f>
        <v/>
      </c>
      <c r="C1577" s="131" t="str">
        <f>IF(Tabla1[[#This Row],[Código_Actividad]]="","",'[1]Formulario PPGR1'!#REF!)</f>
        <v/>
      </c>
      <c r="D1577" s="131" t="str">
        <f>IF(Tabla1[[#This Row],[Código_Actividad]]="","",'[1]Formulario PPGR1'!#REF!)</f>
        <v/>
      </c>
      <c r="E1577" s="131" t="str">
        <f>IF(Tabla1[[#This Row],[Código_Actividad]]="","",'[1]Formulario PPGR1'!#REF!)</f>
        <v/>
      </c>
      <c r="F1577" s="131" t="str">
        <f>IF(Tabla1[[#This Row],[Código_Actividad]]="","",'[1]Formulario PPGR1'!#REF!)</f>
        <v/>
      </c>
      <c r="G1577" s="132"/>
      <c r="H1577" s="133" t="str">
        <f>IFERROR(VLOOKUP(Tabla1[[#This Row],[Código_Actividad]],'[1]Formulario PPGR2'!$H$8:$I$1048576,2,FALSE),"")</f>
        <v/>
      </c>
      <c r="I1577" s="134" t="str">
        <f>IFERROR(VLOOKUP(Tabla1[[#This Row],[Código_Actividad]],[1]!Tabla2[[Código]:[Total de Acciones ]],15,FALSE),"")</f>
        <v/>
      </c>
      <c r="J1577" s="131"/>
      <c r="K1577" s="131" t="str">
        <f>IFERROR(VLOOKUP($J1577,[15]LSIns!$B$5:$C$45,2,FALSE),"")</f>
        <v/>
      </c>
      <c r="L1577" s="133"/>
      <c r="M1577" s="135" t="str">
        <f>IFERROR(VLOOKUP($L1577,[6]Insumos!$C$2:$F$517,2,FALSE),"")</f>
        <v/>
      </c>
      <c r="N1577" s="142"/>
      <c r="O1577" s="137" t="str">
        <f>IFERROR(VLOOKUP($L1577,[6]Insumos!$C$2:$F$517,3,FALSE),"")</f>
        <v/>
      </c>
      <c r="P1577" s="138" t="e">
        <f>+Tabla1[[#This Row],[Precio Unitario]]*Tabla1[[#This Row],[Cantidad de Insumos]]</f>
        <v>#VALUE!</v>
      </c>
      <c r="Q1577" s="137" t="str">
        <f>IFERROR(VLOOKUP($L1577,[6]Insumos!$C$2:$F$517,4,FALSE),"")</f>
        <v/>
      </c>
      <c r="R1577" s="135"/>
    </row>
    <row r="1578" spans="2:18" x14ac:dyDescent="0.25">
      <c r="B1578" s="131" t="str">
        <f>IF(Tabla1[[#This Row],[Código_Actividad]]="","",CONCATENATE(Tabla1[[#This Row],[POA]],".",Tabla1[[#This Row],[SRS]],".",Tabla1[[#This Row],[AREA]],".",Tabla1[[#This Row],[TIPO]]))</f>
        <v/>
      </c>
      <c r="C1578" s="131" t="str">
        <f>IF(Tabla1[[#This Row],[Código_Actividad]]="","",'[1]Formulario PPGR1'!#REF!)</f>
        <v/>
      </c>
      <c r="D1578" s="131" t="str">
        <f>IF(Tabla1[[#This Row],[Código_Actividad]]="","",'[1]Formulario PPGR1'!#REF!)</f>
        <v/>
      </c>
      <c r="E1578" s="131" t="str">
        <f>IF(Tabla1[[#This Row],[Código_Actividad]]="","",'[1]Formulario PPGR1'!#REF!)</f>
        <v/>
      </c>
      <c r="F1578" s="131" t="str">
        <f>IF(Tabla1[[#This Row],[Código_Actividad]]="","",'[1]Formulario PPGR1'!#REF!)</f>
        <v/>
      </c>
      <c r="G1578" s="132"/>
      <c r="H1578" s="133" t="str">
        <f>IFERROR(VLOOKUP(Tabla1[[#This Row],[Código_Actividad]],'[1]Formulario PPGR2'!$H$8:$I$1048576,2,FALSE),"")</f>
        <v/>
      </c>
      <c r="I1578" s="134" t="str">
        <f>IFERROR(VLOOKUP(Tabla1[[#This Row],[Código_Actividad]],[1]!Tabla2[[Código]:[Total de Acciones ]],15,FALSE),"")</f>
        <v/>
      </c>
      <c r="J1578" s="131"/>
      <c r="K1578" s="131" t="str">
        <f>IFERROR(VLOOKUP($J1578,[15]LSIns!$B$5:$C$45,2,FALSE),"")</f>
        <v/>
      </c>
      <c r="L1578" s="133"/>
      <c r="M1578" s="135" t="str">
        <f>IFERROR(VLOOKUP($L1578,[6]Insumos!$C$2:$F$517,2,FALSE),"")</f>
        <v/>
      </c>
      <c r="N1578" s="142"/>
      <c r="O1578" s="137" t="str">
        <f>IFERROR(VLOOKUP($L1578,[6]Insumos!$C$2:$F$517,3,FALSE),"")</f>
        <v/>
      </c>
      <c r="P1578" s="138" t="e">
        <f>+Tabla1[[#This Row],[Precio Unitario]]*Tabla1[[#This Row],[Cantidad de Insumos]]</f>
        <v>#VALUE!</v>
      </c>
      <c r="Q1578" s="137" t="str">
        <f>IFERROR(VLOOKUP($L1578,[6]Insumos!$C$2:$F$517,4,FALSE),"")</f>
        <v/>
      </c>
      <c r="R1578" s="135"/>
    </row>
    <row r="1579" spans="2:18" x14ac:dyDescent="0.25">
      <c r="B1579" s="131" t="str">
        <f>IF(Tabla1[[#This Row],[Código_Actividad]]="","",CONCATENATE(Tabla1[[#This Row],[POA]],".",Tabla1[[#This Row],[SRS]],".",Tabla1[[#This Row],[AREA]],".",Tabla1[[#This Row],[TIPO]]))</f>
        <v/>
      </c>
      <c r="C1579" s="131" t="str">
        <f>IF(Tabla1[[#This Row],[Código_Actividad]]="","",'[1]Formulario PPGR1'!#REF!)</f>
        <v/>
      </c>
      <c r="D1579" s="131" t="str">
        <f>IF(Tabla1[[#This Row],[Código_Actividad]]="","",'[1]Formulario PPGR1'!#REF!)</f>
        <v/>
      </c>
      <c r="E1579" s="131" t="str">
        <f>IF(Tabla1[[#This Row],[Código_Actividad]]="","",'[1]Formulario PPGR1'!#REF!)</f>
        <v/>
      </c>
      <c r="F1579" s="131" t="str">
        <f>IF(Tabla1[[#This Row],[Código_Actividad]]="","",'[1]Formulario PPGR1'!#REF!)</f>
        <v/>
      </c>
      <c r="G1579" s="132"/>
      <c r="H1579" s="133" t="str">
        <f>IFERROR(VLOOKUP(Tabla1[[#This Row],[Código_Actividad]],'[1]Formulario PPGR2'!$H$8:$I$1048576,2,FALSE),"")</f>
        <v/>
      </c>
      <c r="I1579" s="134" t="str">
        <f>IFERROR(VLOOKUP(Tabla1[[#This Row],[Código_Actividad]],[1]!Tabla2[[Código]:[Total de Acciones ]],15,FALSE),"")</f>
        <v/>
      </c>
      <c r="J1579" s="131"/>
      <c r="K1579" s="131" t="str">
        <f>IFERROR(VLOOKUP($J1579,[15]LSIns!$B$5:$C$45,2,FALSE),"")</f>
        <v/>
      </c>
      <c r="L1579" s="133"/>
      <c r="M1579" s="135" t="str">
        <f>IFERROR(VLOOKUP($L1579,[6]Insumos!$C$2:$F$517,2,FALSE),"")</f>
        <v/>
      </c>
      <c r="N1579" s="142"/>
      <c r="O1579" s="137" t="str">
        <f>IFERROR(VLOOKUP($L1579,[6]Insumos!$C$2:$F$517,3,FALSE),"")</f>
        <v/>
      </c>
      <c r="P1579" s="138" t="e">
        <f>+Tabla1[[#This Row],[Precio Unitario]]*Tabla1[[#This Row],[Cantidad de Insumos]]</f>
        <v>#VALUE!</v>
      </c>
      <c r="Q1579" s="137" t="str">
        <f>IFERROR(VLOOKUP($L1579,[6]Insumos!$C$2:$F$517,4,FALSE),"")</f>
        <v/>
      </c>
      <c r="R1579" s="135"/>
    </row>
    <row r="1580" spans="2:18" x14ac:dyDescent="0.25">
      <c r="B1580" s="131" t="str">
        <f>IF(Tabla1[[#This Row],[Código_Actividad]]="","",CONCATENATE(Tabla1[[#This Row],[POA]],".",Tabla1[[#This Row],[SRS]],".",Tabla1[[#This Row],[AREA]],".",Tabla1[[#This Row],[TIPO]]))</f>
        <v/>
      </c>
      <c r="C1580" s="131" t="str">
        <f>IF(Tabla1[[#This Row],[Código_Actividad]]="","",'[1]Formulario PPGR1'!#REF!)</f>
        <v/>
      </c>
      <c r="D1580" s="131" t="str">
        <f>IF(Tabla1[[#This Row],[Código_Actividad]]="","",'[1]Formulario PPGR1'!#REF!)</f>
        <v/>
      </c>
      <c r="E1580" s="131" t="str">
        <f>IF(Tabla1[[#This Row],[Código_Actividad]]="","",'[1]Formulario PPGR1'!#REF!)</f>
        <v/>
      </c>
      <c r="F1580" s="131" t="str">
        <f>IF(Tabla1[[#This Row],[Código_Actividad]]="","",'[1]Formulario PPGR1'!#REF!)</f>
        <v/>
      </c>
      <c r="G1580" s="132"/>
      <c r="H1580" s="133" t="str">
        <f>IFERROR(VLOOKUP(Tabla1[[#This Row],[Código_Actividad]],'[1]Formulario PPGR2'!$H$8:$I$1048576,2,FALSE),"")</f>
        <v/>
      </c>
      <c r="I1580" s="134" t="str">
        <f>IFERROR(VLOOKUP(Tabla1[[#This Row],[Código_Actividad]],[1]!Tabla2[[Código]:[Total de Acciones ]],15,FALSE),"")</f>
        <v/>
      </c>
      <c r="J1580" s="131"/>
      <c r="K1580" s="131" t="str">
        <f>IFERROR(VLOOKUP($J1580,[15]LSIns!$B$5:$C$45,2,FALSE),"")</f>
        <v/>
      </c>
      <c r="L1580" s="133"/>
      <c r="M1580" s="135" t="str">
        <f>IFERROR(VLOOKUP($L1580,[6]Insumos!$C$2:$F$517,2,FALSE),"")</f>
        <v/>
      </c>
      <c r="N1580" s="142"/>
      <c r="O1580" s="137" t="str">
        <f>IFERROR(VLOOKUP($L1580,[6]Insumos!$C$2:$F$517,3,FALSE),"")</f>
        <v/>
      </c>
      <c r="P1580" s="138" t="e">
        <f>+Tabla1[[#This Row],[Precio Unitario]]*Tabla1[[#This Row],[Cantidad de Insumos]]</f>
        <v>#VALUE!</v>
      </c>
      <c r="Q1580" s="137" t="str">
        <f>IFERROR(VLOOKUP($L1580,[6]Insumos!$C$2:$F$517,4,FALSE),"")</f>
        <v/>
      </c>
      <c r="R1580" s="135"/>
    </row>
    <row r="1581" spans="2:18" x14ac:dyDescent="0.25">
      <c r="B1581" s="131" t="str">
        <f>IF(Tabla1[[#This Row],[Código_Actividad]]="","",CONCATENATE(Tabla1[[#This Row],[POA]],".",Tabla1[[#This Row],[SRS]],".",Tabla1[[#This Row],[AREA]],".",Tabla1[[#This Row],[TIPO]]))</f>
        <v/>
      </c>
      <c r="C1581" s="131" t="str">
        <f>IF(Tabla1[[#This Row],[Código_Actividad]]="","",'[1]Formulario PPGR1'!#REF!)</f>
        <v/>
      </c>
      <c r="D1581" s="131" t="str">
        <f>IF(Tabla1[[#This Row],[Código_Actividad]]="","",'[1]Formulario PPGR1'!#REF!)</f>
        <v/>
      </c>
      <c r="E1581" s="131" t="str">
        <f>IF(Tabla1[[#This Row],[Código_Actividad]]="","",'[1]Formulario PPGR1'!#REF!)</f>
        <v/>
      </c>
      <c r="F1581" s="131" t="str">
        <f>IF(Tabla1[[#This Row],[Código_Actividad]]="","",'[1]Formulario PPGR1'!#REF!)</f>
        <v/>
      </c>
      <c r="G1581" s="132"/>
      <c r="H1581" s="133" t="str">
        <f>IFERROR(VLOOKUP(Tabla1[[#This Row],[Código_Actividad]],'[1]Formulario PPGR2'!$H$8:$I$1048576,2,FALSE),"")</f>
        <v/>
      </c>
      <c r="I1581" s="134" t="str">
        <f>IFERROR(VLOOKUP(Tabla1[[#This Row],[Código_Actividad]],[1]!Tabla2[[Código]:[Total de Acciones ]],15,FALSE),"")</f>
        <v/>
      </c>
      <c r="J1581" s="131"/>
      <c r="K1581" s="131" t="str">
        <f>IFERROR(VLOOKUP($J1581,[15]LSIns!$B$5:$C$45,2,FALSE),"")</f>
        <v/>
      </c>
      <c r="L1581" s="133"/>
      <c r="M1581" s="135" t="str">
        <f>IFERROR(VLOOKUP($L1581,[6]Insumos!$C$2:$F$517,2,FALSE),"")</f>
        <v/>
      </c>
      <c r="N1581" s="142"/>
      <c r="O1581" s="137" t="str">
        <f>IFERROR(VLOOKUP($L1581,[6]Insumos!$C$2:$F$517,3,FALSE),"")</f>
        <v/>
      </c>
      <c r="P1581" s="138" t="e">
        <f>+Tabla1[[#This Row],[Precio Unitario]]*Tabla1[[#This Row],[Cantidad de Insumos]]</f>
        <v>#VALUE!</v>
      </c>
      <c r="Q1581" s="137" t="str">
        <f>IFERROR(VLOOKUP($L1581,[6]Insumos!$C$2:$F$517,4,FALSE),"")</f>
        <v/>
      </c>
      <c r="R1581" s="135"/>
    </row>
    <row r="1582" spans="2:18" x14ac:dyDescent="0.25">
      <c r="B1582" s="131" t="str">
        <f>IF(Tabla1[[#This Row],[Código_Actividad]]="","",CONCATENATE(Tabla1[[#This Row],[POA]],".",Tabla1[[#This Row],[SRS]],".",Tabla1[[#This Row],[AREA]],".",Tabla1[[#This Row],[TIPO]]))</f>
        <v/>
      </c>
      <c r="C1582" s="131" t="str">
        <f>IF(Tabla1[[#This Row],[Código_Actividad]]="","",'[1]Formulario PPGR1'!#REF!)</f>
        <v/>
      </c>
      <c r="D1582" s="131" t="str">
        <f>IF(Tabla1[[#This Row],[Código_Actividad]]="","",'[1]Formulario PPGR1'!#REF!)</f>
        <v/>
      </c>
      <c r="E1582" s="131" t="str">
        <f>IF(Tabla1[[#This Row],[Código_Actividad]]="","",'[1]Formulario PPGR1'!#REF!)</f>
        <v/>
      </c>
      <c r="F1582" s="131" t="str">
        <f>IF(Tabla1[[#This Row],[Código_Actividad]]="","",'[1]Formulario PPGR1'!#REF!)</f>
        <v/>
      </c>
      <c r="G1582" s="132"/>
      <c r="H1582" s="133" t="str">
        <f>IFERROR(VLOOKUP(Tabla1[[#This Row],[Código_Actividad]],'[1]Formulario PPGR2'!$H$8:$I$1048576,2,FALSE),"")</f>
        <v/>
      </c>
      <c r="I1582" s="134" t="str">
        <f>IFERROR(VLOOKUP(Tabla1[[#This Row],[Código_Actividad]],[1]!Tabla2[[Código]:[Total de Acciones ]],15,FALSE),"")</f>
        <v/>
      </c>
      <c r="J1582" s="131"/>
      <c r="K1582" s="131" t="str">
        <f>IFERROR(VLOOKUP($J1582,[15]LSIns!$B$5:$C$45,2,FALSE),"")</f>
        <v/>
      </c>
      <c r="L1582" s="133"/>
      <c r="M1582" s="135" t="str">
        <f>IFERROR(VLOOKUP($L1582,[6]Insumos!$C$2:$F$517,2,FALSE),"")</f>
        <v/>
      </c>
      <c r="N1582" s="142"/>
      <c r="O1582" s="137" t="str">
        <f>IFERROR(VLOOKUP($L1582,[6]Insumos!$C$2:$F$517,3,FALSE),"")</f>
        <v/>
      </c>
      <c r="P1582" s="138" t="e">
        <f>+Tabla1[[#This Row],[Precio Unitario]]*Tabla1[[#This Row],[Cantidad de Insumos]]</f>
        <v>#VALUE!</v>
      </c>
      <c r="Q1582" s="137" t="str">
        <f>IFERROR(VLOOKUP($L1582,[6]Insumos!$C$2:$F$517,4,FALSE),"")</f>
        <v/>
      </c>
      <c r="R1582" s="135"/>
    </row>
    <row r="1583" spans="2:18" x14ac:dyDescent="0.25">
      <c r="B1583" s="131" t="str">
        <f>IF(Tabla1[[#This Row],[Código_Actividad]]="","",CONCATENATE(Tabla1[[#This Row],[POA]],".",Tabla1[[#This Row],[SRS]],".",Tabla1[[#This Row],[AREA]],".",Tabla1[[#This Row],[TIPO]]))</f>
        <v/>
      </c>
      <c r="C1583" s="131" t="str">
        <f>IF(Tabla1[[#This Row],[Código_Actividad]]="","",'[1]Formulario PPGR1'!#REF!)</f>
        <v/>
      </c>
      <c r="D1583" s="131" t="str">
        <f>IF(Tabla1[[#This Row],[Código_Actividad]]="","",'[1]Formulario PPGR1'!#REF!)</f>
        <v/>
      </c>
      <c r="E1583" s="131" t="str">
        <f>IF(Tabla1[[#This Row],[Código_Actividad]]="","",'[1]Formulario PPGR1'!#REF!)</f>
        <v/>
      </c>
      <c r="F1583" s="131" t="str">
        <f>IF(Tabla1[[#This Row],[Código_Actividad]]="","",'[1]Formulario PPGR1'!#REF!)</f>
        <v/>
      </c>
      <c r="G1583" s="132"/>
      <c r="H1583" s="133" t="str">
        <f>IFERROR(VLOOKUP(Tabla1[[#This Row],[Código_Actividad]],'[1]Formulario PPGR2'!$H$8:$I$1048576,2,FALSE),"")</f>
        <v/>
      </c>
      <c r="I1583" s="134" t="str">
        <f>IFERROR(VLOOKUP(Tabla1[[#This Row],[Código_Actividad]],[1]!Tabla2[[Código]:[Total de Acciones ]],15,FALSE),"")</f>
        <v/>
      </c>
      <c r="J1583" s="131"/>
      <c r="K1583" s="131" t="str">
        <f>IFERROR(VLOOKUP($J1583,[15]LSIns!$B$5:$C$45,2,FALSE),"")</f>
        <v/>
      </c>
      <c r="L1583" s="133"/>
      <c r="M1583" s="135" t="str">
        <f>IFERROR(VLOOKUP($L1583,[6]Insumos!$C$2:$F$517,2,FALSE),"")</f>
        <v/>
      </c>
      <c r="N1583" s="142"/>
      <c r="O1583" s="137" t="str">
        <f>IFERROR(VLOOKUP($L1583,[6]Insumos!$C$2:$F$517,3,FALSE),"")</f>
        <v/>
      </c>
      <c r="P1583" s="138" t="e">
        <f>+Tabla1[[#This Row],[Precio Unitario]]*Tabla1[[#This Row],[Cantidad de Insumos]]</f>
        <v>#VALUE!</v>
      </c>
      <c r="Q1583" s="137" t="str">
        <f>IFERROR(VLOOKUP($L1583,[6]Insumos!$C$2:$F$517,4,FALSE),"")</f>
        <v/>
      </c>
      <c r="R1583" s="135"/>
    </row>
    <row r="1584" spans="2:18" x14ac:dyDescent="0.25">
      <c r="B1584" s="131" t="str">
        <f>IF(Tabla1[[#This Row],[Código_Actividad]]="","",CONCATENATE(Tabla1[[#This Row],[POA]],".",Tabla1[[#This Row],[SRS]],".",Tabla1[[#This Row],[AREA]],".",Tabla1[[#This Row],[TIPO]]))</f>
        <v/>
      </c>
      <c r="C1584" s="131" t="str">
        <f>IF(Tabla1[[#This Row],[Código_Actividad]]="","",'[1]Formulario PPGR1'!#REF!)</f>
        <v/>
      </c>
      <c r="D1584" s="131" t="str">
        <f>IF(Tabla1[[#This Row],[Código_Actividad]]="","",'[1]Formulario PPGR1'!#REF!)</f>
        <v/>
      </c>
      <c r="E1584" s="131" t="str">
        <f>IF(Tabla1[[#This Row],[Código_Actividad]]="","",'[1]Formulario PPGR1'!#REF!)</f>
        <v/>
      </c>
      <c r="F1584" s="131" t="str">
        <f>IF(Tabla1[[#This Row],[Código_Actividad]]="","",'[1]Formulario PPGR1'!#REF!)</f>
        <v/>
      </c>
      <c r="G1584" s="132"/>
      <c r="H1584" s="133" t="str">
        <f>IFERROR(VLOOKUP(Tabla1[[#This Row],[Código_Actividad]],'[1]Formulario PPGR2'!$H$8:$I$1048576,2,FALSE),"")</f>
        <v/>
      </c>
      <c r="I1584" s="134" t="str">
        <f>IFERROR(VLOOKUP(Tabla1[[#This Row],[Código_Actividad]],[1]!Tabla2[[Código]:[Total de Acciones ]],15,FALSE),"")</f>
        <v/>
      </c>
      <c r="J1584" s="131"/>
      <c r="K1584" s="131" t="str">
        <f>IFERROR(VLOOKUP($J1584,[15]LSIns!$B$5:$C$45,2,FALSE),"")</f>
        <v/>
      </c>
      <c r="L1584" s="133"/>
      <c r="M1584" s="135" t="str">
        <f>IFERROR(VLOOKUP($L1584,[6]Insumos!$C$2:$F$517,2,FALSE),"")</f>
        <v/>
      </c>
      <c r="N1584" s="142"/>
      <c r="O1584" s="137" t="str">
        <f>IFERROR(VLOOKUP($L1584,[6]Insumos!$C$2:$F$517,3,FALSE),"")</f>
        <v/>
      </c>
      <c r="P1584" s="138" t="e">
        <f>+Tabla1[[#This Row],[Precio Unitario]]*Tabla1[[#This Row],[Cantidad de Insumos]]</f>
        <v>#VALUE!</v>
      </c>
      <c r="Q1584" s="137" t="str">
        <f>IFERROR(VLOOKUP($L1584,[6]Insumos!$C$2:$F$517,4,FALSE),"")</f>
        <v/>
      </c>
      <c r="R1584" s="135"/>
    </row>
    <row r="1585" spans="2:18" x14ac:dyDescent="0.25">
      <c r="B1585" s="131" t="str">
        <f>IF(Tabla1[[#This Row],[Código_Actividad]]="","",CONCATENATE(Tabla1[[#This Row],[POA]],".",Tabla1[[#This Row],[SRS]],".",Tabla1[[#This Row],[AREA]],".",Tabla1[[#This Row],[TIPO]]))</f>
        <v/>
      </c>
      <c r="C1585" s="131" t="str">
        <f>IF(Tabla1[[#This Row],[Código_Actividad]]="","",'[1]Formulario PPGR1'!#REF!)</f>
        <v/>
      </c>
      <c r="D1585" s="131" t="str">
        <f>IF(Tabla1[[#This Row],[Código_Actividad]]="","",'[1]Formulario PPGR1'!#REF!)</f>
        <v/>
      </c>
      <c r="E1585" s="131" t="str">
        <f>IF(Tabla1[[#This Row],[Código_Actividad]]="","",'[1]Formulario PPGR1'!#REF!)</f>
        <v/>
      </c>
      <c r="F1585" s="131" t="str">
        <f>IF(Tabla1[[#This Row],[Código_Actividad]]="","",'[1]Formulario PPGR1'!#REF!)</f>
        <v/>
      </c>
      <c r="G1585" s="132"/>
      <c r="H1585" s="133" t="str">
        <f>IFERROR(VLOOKUP(Tabla1[[#This Row],[Código_Actividad]],'[1]Formulario PPGR2'!$H$8:$I$1048576,2,FALSE),"")</f>
        <v/>
      </c>
      <c r="I1585" s="134" t="str">
        <f>IFERROR(VLOOKUP(Tabla1[[#This Row],[Código_Actividad]],[1]!Tabla2[[Código]:[Total de Acciones ]],15,FALSE),"")</f>
        <v/>
      </c>
      <c r="J1585" s="131"/>
      <c r="K1585" s="131" t="str">
        <f>IFERROR(VLOOKUP($J1585,[15]LSIns!$B$5:$C$45,2,FALSE),"")</f>
        <v/>
      </c>
      <c r="L1585" s="133"/>
      <c r="M1585" s="135" t="str">
        <f>IFERROR(VLOOKUP($L1585,[6]Insumos!$C$2:$F$517,2,FALSE),"")</f>
        <v/>
      </c>
      <c r="N1585" s="142"/>
      <c r="O1585" s="137" t="str">
        <f>IFERROR(VLOOKUP($L1585,[6]Insumos!$C$2:$F$517,3,FALSE),"")</f>
        <v/>
      </c>
      <c r="P1585" s="138" t="e">
        <f>+Tabla1[[#This Row],[Precio Unitario]]*Tabla1[[#This Row],[Cantidad de Insumos]]</f>
        <v>#VALUE!</v>
      </c>
      <c r="Q1585" s="137" t="str">
        <f>IFERROR(VLOOKUP($L1585,[6]Insumos!$C$2:$F$517,4,FALSE),"")</f>
        <v/>
      </c>
      <c r="R1585" s="135"/>
    </row>
    <row r="1586" spans="2:18" x14ac:dyDescent="0.25">
      <c r="B1586" s="131" t="str">
        <f>IF(Tabla1[[#This Row],[Código_Actividad]]="","",CONCATENATE(Tabla1[[#This Row],[POA]],".",Tabla1[[#This Row],[SRS]],".",Tabla1[[#This Row],[AREA]],".",Tabla1[[#This Row],[TIPO]]))</f>
        <v/>
      </c>
      <c r="C1586" s="131" t="str">
        <f>IF(Tabla1[[#This Row],[Código_Actividad]]="","",'[1]Formulario PPGR1'!#REF!)</f>
        <v/>
      </c>
      <c r="D1586" s="131" t="str">
        <f>IF(Tabla1[[#This Row],[Código_Actividad]]="","",'[1]Formulario PPGR1'!#REF!)</f>
        <v/>
      </c>
      <c r="E1586" s="131" t="str">
        <f>IF(Tabla1[[#This Row],[Código_Actividad]]="","",'[1]Formulario PPGR1'!#REF!)</f>
        <v/>
      </c>
      <c r="F1586" s="131" t="str">
        <f>IF(Tabla1[[#This Row],[Código_Actividad]]="","",'[1]Formulario PPGR1'!#REF!)</f>
        <v/>
      </c>
      <c r="G1586" s="132"/>
      <c r="H1586" s="133" t="str">
        <f>IFERROR(VLOOKUP(Tabla1[[#This Row],[Código_Actividad]],'[1]Formulario PPGR2'!$H$8:$I$1048576,2,FALSE),"")</f>
        <v/>
      </c>
      <c r="I1586" s="134" t="str">
        <f>IFERROR(VLOOKUP(Tabla1[[#This Row],[Código_Actividad]],[1]!Tabla2[[Código]:[Total de Acciones ]],15,FALSE),"")</f>
        <v/>
      </c>
      <c r="J1586" s="131"/>
      <c r="K1586" s="131" t="str">
        <f>IFERROR(VLOOKUP($J1586,[15]LSIns!$B$5:$C$45,2,FALSE),"")</f>
        <v/>
      </c>
      <c r="L1586" s="133"/>
      <c r="M1586" s="135" t="str">
        <f>IFERROR(VLOOKUP($L1586,[6]Insumos!$C$2:$F$517,2,FALSE),"")</f>
        <v/>
      </c>
      <c r="N1586" s="142"/>
      <c r="O1586" s="137" t="str">
        <f>IFERROR(VLOOKUP($L1586,[6]Insumos!$C$2:$F$517,3,FALSE),"")</f>
        <v/>
      </c>
      <c r="P1586" s="138" t="e">
        <f>+Tabla1[[#This Row],[Precio Unitario]]*Tabla1[[#This Row],[Cantidad de Insumos]]</f>
        <v>#VALUE!</v>
      </c>
      <c r="Q1586" s="137" t="str">
        <f>IFERROR(VLOOKUP($L1586,[6]Insumos!$C$2:$F$517,4,FALSE),"")</f>
        <v/>
      </c>
      <c r="R1586" s="135"/>
    </row>
    <row r="1587" spans="2:18" x14ac:dyDescent="0.25">
      <c r="B1587" s="131" t="str">
        <f>IF(Tabla1[[#This Row],[Código_Actividad]]="","",CONCATENATE(Tabla1[[#This Row],[POA]],".",Tabla1[[#This Row],[SRS]],".",Tabla1[[#This Row],[AREA]],".",Tabla1[[#This Row],[TIPO]]))</f>
        <v/>
      </c>
      <c r="C1587" s="131" t="str">
        <f>IF(Tabla1[[#This Row],[Código_Actividad]]="","",'[1]Formulario PPGR1'!#REF!)</f>
        <v/>
      </c>
      <c r="D1587" s="131" t="str">
        <f>IF(Tabla1[[#This Row],[Código_Actividad]]="","",'[1]Formulario PPGR1'!#REF!)</f>
        <v/>
      </c>
      <c r="E1587" s="131" t="str">
        <f>IF(Tabla1[[#This Row],[Código_Actividad]]="","",'[1]Formulario PPGR1'!#REF!)</f>
        <v/>
      </c>
      <c r="F1587" s="131" t="str">
        <f>IF(Tabla1[[#This Row],[Código_Actividad]]="","",'[1]Formulario PPGR1'!#REF!)</f>
        <v/>
      </c>
      <c r="G1587" s="132"/>
      <c r="H1587" s="133" t="str">
        <f>IFERROR(VLOOKUP(Tabla1[[#This Row],[Código_Actividad]],'[1]Formulario PPGR2'!$H$8:$I$1048576,2,FALSE),"")</f>
        <v/>
      </c>
      <c r="I1587" s="134" t="str">
        <f>IFERROR(VLOOKUP(Tabla1[[#This Row],[Código_Actividad]],[1]!Tabla2[[Código]:[Total de Acciones ]],15,FALSE),"")</f>
        <v/>
      </c>
      <c r="J1587" s="131"/>
      <c r="K1587" s="131" t="str">
        <f>IFERROR(VLOOKUP($J1587,[15]LSIns!$B$5:$C$45,2,FALSE),"")</f>
        <v/>
      </c>
      <c r="L1587" s="133"/>
      <c r="M1587" s="135" t="str">
        <f>IFERROR(VLOOKUP($L1587,[6]Insumos!$C$2:$F$517,2,FALSE),"")</f>
        <v/>
      </c>
      <c r="N1587" s="142"/>
      <c r="O1587" s="137" t="str">
        <f>IFERROR(VLOOKUP($L1587,[6]Insumos!$C$2:$F$517,3,FALSE),"")</f>
        <v/>
      </c>
      <c r="P1587" s="138" t="e">
        <f>+Tabla1[[#This Row],[Precio Unitario]]*Tabla1[[#This Row],[Cantidad de Insumos]]</f>
        <v>#VALUE!</v>
      </c>
      <c r="Q1587" s="137" t="str">
        <f>IFERROR(VLOOKUP($L1587,[6]Insumos!$C$2:$F$517,4,FALSE),"")</f>
        <v/>
      </c>
      <c r="R1587" s="135"/>
    </row>
    <row r="1588" spans="2:18" x14ac:dyDescent="0.25">
      <c r="B1588" s="131" t="str">
        <f>IF(Tabla1[[#This Row],[Código_Actividad]]="","",CONCATENATE(Tabla1[[#This Row],[POA]],".",Tabla1[[#This Row],[SRS]],".",Tabla1[[#This Row],[AREA]],".",Tabla1[[#This Row],[TIPO]]))</f>
        <v/>
      </c>
      <c r="C1588" s="131" t="str">
        <f>IF(Tabla1[[#This Row],[Código_Actividad]]="","",'[1]Formulario PPGR1'!#REF!)</f>
        <v/>
      </c>
      <c r="D1588" s="131" t="str">
        <f>IF(Tabla1[[#This Row],[Código_Actividad]]="","",'[1]Formulario PPGR1'!#REF!)</f>
        <v/>
      </c>
      <c r="E1588" s="131" t="str">
        <f>IF(Tabla1[[#This Row],[Código_Actividad]]="","",'[1]Formulario PPGR1'!#REF!)</f>
        <v/>
      </c>
      <c r="F1588" s="131" t="str">
        <f>IF(Tabla1[[#This Row],[Código_Actividad]]="","",'[1]Formulario PPGR1'!#REF!)</f>
        <v/>
      </c>
      <c r="G1588" s="132"/>
      <c r="H1588" s="133" t="str">
        <f>IFERROR(VLOOKUP(Tabla1[[#This Row],[Código_Actividad]],'[1]Formulario PPGR2'!$H$8:$I$1048576,2,FALSE),"")</f>
        <v/>
      </c>
      <c r="I1588" s="134" t="str">
        <f>IFERROR(VLOOKUP(Tabla1[[#This Row],[Código_Actividad]],[1]!Tabla2[[Código]:[Total de Acciones ]],15,FALSE),"")</f>
        <v/>
      </c>
      <c r="J1588" s="131"/>
      <c r="K1588" s="131" t="str">
        <f>IFERROR(VLOOKUP($J1588,[15]LSIns!$B$5:$C$45,2,FALSE),"")</f>
        <v/>
      </c>
      <c r="L1588" s="133"/>
      <c r="M1588" s="135" t="str">
        <f>IFERROR(VLOOKUP($L1588,[6]Insumos!$C$2:$F$517,2,FALSE),"")</f>
        <v/>
      </c>
      <c r="N1588" s="142"/>
      <c r="O1588" s="137" t="str">
        <f>IFERROR(VLOOKUP($L1588,[6]Insumos!$C$2:$F$517,3,FALSE),"")</f>
        <v/>
      </c>
      <c r="P1588" s="138" t="e">
        <f>+Tabla1[[#This Row],[Precio Unitario]]*Tabla1[[#This Row],[Cantidad de Insumos]]</f>
        <v>#VALUE!</v>
      </c>
      <c r="Q1588" s="137" t="str">
        <f>IFERROR(VLOOKUP($L1588,[6]Insumos!$C$2:$F$517,4,FALSE),"")</f>
        <v/>
      </c>
      <c r="R1588" s="135"/>
    </row>
    <row r="1589" spans="2:18" x14ac:dyDescent="0.25">
      <c r="B1589" s="131" t="str">
        <f>IF(Tabla1[[#This Row],[Código_Actividad]]="","",CONCATENATE(Tabla1[[#This Row],[POA]],".",Tabla1[[#This Row],[SRS]],".",Tabla1[[#This Row],[AREA]],".",Tabla1[[#This Row],[TIPO]]))</f>
        <v/>
      </c>
      <c r="C1589" s="131" t="str">
        <f>IF(Tabla1[[#This Row],[Código_Actividad]]="","",'[1]Formulario PPGR1'!#REF!)</f>
        <v/>
      </c>
      <c r="D1589" s="131" t="str">
        <f>IF(Tabla1[[#This Row],[Código_Actividad]]="","",'[1]Formulario PPGR1'!#REF!)</f>
        <v/>
      </c>
      <c r="E1589" s="131" t="str">
        <f>IF(Tabla1[[#This Row],[Código_Actividad]]="","",'[1]Formulario PPGR1'!#REF!)</f>
        <v/>
      </c>
      <c r="F1589" s="131" t="str">
        <f>IF(Tabla1[[#This Row],[Código_Actividad]]="","",'[1]Formulario PPGR1'!#REF!)</f>
        <v/>
      </c>
      <c r="G1589" s="132"/>
      <c r="H1589" s="133" t="str">
        <f>IFERROR(VLOOKUP(Tabla1[[#This Row],[Código_Actividad]],'[1]Formulario PPGR2'!$H$8:$I$1048576,2,FALSE),"")</f>
        <v/>
      </c>
      <c r="I1589" s="134" t="str">
        <f>IFERROR(VLOOKUP(Tabla1[[#This Row],[Código_Actividad]],[1]!Tabla2[[Código]:[Total de Acciones ]],15,FALSE),"")</f>
        <v/>
      </c>
      <c r="J1589" s="131"/>
      <c r="K1589" s="131" t="str">
        <f>IFERROR(VLOOKUP($J1589,[15]LSIns!$B$5:$C$45,2,FALSE),"")</f>
        <v/>
      </c>
      <c r="L1589" s="133"/>
      <c r="M1589" s="135" t="str">
        <f>IFERROR(VLOOKUP($L1589,[6]Insumos!$C$2:$F$517,2,FALSE),"")</f>
        <v/>
      </c>
      <c r="N1589" s="142"/>
      <c r="O1589" s="137" t="str">
        <f>IFERROR(VLOOKUP($L1589,[6]Insumos!$C$2:$F$517,3,FALSE),"")</f>
        <v/>
      </c>
      <c r="P1589" s="138" t="e">
        <f>+Tabla1[[#This Row],[Precio Unitario]]*Tabla1[[#This Row],[Cantidad de Insumos]]</f>
        <v>#VALUE!</v>
      </c>
      <c r="Q1589" s="137" t="str">
        <f>IFERROR(VLOOKUP($L1589,[6]Insumos!$C$2:$F$517,4,FALSE),"")</f>
        <v/>
      </c>
      <c r="R1589" s="135"/>
    </row>
    <row r="1590" spans="2:18" x14ac:dyDescent="0.25">
      <c r="B1590" s="131" t="str">
        <f>IF(Tabla1[[#This Row],[Código_Actividad]]="","",CONCATENATE(Tabla1[[#This Row],[POA]],".",Tabla1[[#This Row],[SRS]],".",Tabla1[[#This Row],[AREA]],".",Tabla1[[#This Row],[TIPO]]))</f>
        <v/>
      </c>
      <c r="C1590" s="131" t="str">
        <f>IF(Tabla1[[#This Row],[Código_Actividad]]="","",'[1]Formulario PPGR1'!#REF!)</f>
        <v/>
      </c>
      <c r="D1590" s="131" t="str">
        <f>IF(Tabla1[[#This Row],[Código_Actividad]]="","",'[1]Formulario PPGR1'!#REF!)</f>
        <v/>
      </c>
      <c r="E1590" s="131" t="str">
        <f>IF(Tabla1[[#This Row],[Código_Actividad]]="","",'[1]Formulario PPGR1'!#REF!)</f>
        <v/>
      </c>
      <c r="F1590" s="131" t="str">
        <f>IF(Tabla1[[#This Row],[Código_Actividad]]="","",'[1]Formulario PPGR1'!#REF!)</f>
        <v/>
      </c>
      <c r="G1590" s="132"/>
      <c r="H1590" s="133" t="str">
        <f>IFERROR(VLOOKUP(Tabla1[[#This Row],[Código_Actividad]],'[1]Formulario PPGR2'!$H$8:$I$1048576,2,FALSE),"")</f>
        <v/>
      </c>
      <c r="I1590" s="134" t="str">
        <f>IFERROR(VLOOKUP(Tabla1[[#This Row],[Código_Actividad]],[1]!Tabla2[[Código]:[Total de Acciones ]],15,FALSE),"")</f>
        <v/>
      </c>
      <c r="J1590" s="131"/>
      <c r="K1590" s="131" t="str">
        <f>IFERROR(VLOOKUP($J1590,[15]LSIns!$B$5:$C$45,2,FALSE),"")</f>
        <v/>
      </c>
      <c r="L1590" s="133"/>
      <c r="M1590" s="135" t="str">
        <f>IFERROR(VLOOKUP($L1590,[6]Insumos!$C$2:$F$517,2,FALSE),"")</f>
        <v/>
      </c>
      <c r="N1590" s="142"/>
      <c r="O1590" s="137" t="str">
        <f>IFERROR(VLOOKUP($L1590,[6]Insumos!$C$2:$F$517,3,FALSE),"")</f>
        <v/>
      </c>
      <c r="P1590" s="138" t="e">
        <f>+Tabla1[[#This Row],[Precio Unitario]]*Tabla1[[#This Row],[Cantidad de Insumos]]</f>
        <v>#VALUE!</v>
      </c>
      <c r="Q1590" s="137" t="str">
        <f>IFERROR(VLOOKUP($L1590,[6]Insumos!$C$2:$F$517,4,FALSE),"")</f>
        <v/>
      </c>
      <c r="R1590" s="135"/>
    </row>
    <row r="1591" spans="2:18" x14ac:dyDescent="0.25">
      <c r="B1591" s="131" t="str">
        <f>IF(Tabla1[[#This Row],[Código_Actividad]]="","",CONCATENATE(Tabla1[[#This Row],[POA]],".",Tabla1[[#This Row],[SRS]],".",Tabla1[[#This Row],[AREA]],".",Tabla1[[#This Row],[TIPO]]))</f>
        <v/>
      </c>
      <c r="C1591" s="131" t="str">
        <f>IF(Tabla1[[#This Row],[Código_Actividad]]="","",'[1]Formulario PPGR1'!#REF!)</f>
        <v/>
      </c>
      <c r="D1591" s="131" t="str">
        <f>IF(Tabla1[[#This Row],[Código_Actividad]]="","",'[1]Formulario PPGR1'!#REF!)</f>
        <v/>
      </c>
      <c r="E1591" s="131" t="str">
        <f>IF(Tabla1[[#This Row],[Código_Actividad]]="","",'[1]Formulario PPGR1'!#REF!)</f>
        <v/>
      </c>
      <c r="F1591" s="131" t="str">
        <f>IF(Tabla1[[#This Row],[Código_Actividad]]="","",'[1]Formulario PPGR1'!#REF!)</f>
        <v/>
      </c>
      <c r="G1591" s="132"/>
      <c r="H1591" s="133" t="str">
        <f>IFERROR(VLOOKUP(Tabla1[[#This Row],[Código_Actividad]],'[1]Formulario PPGR2'!$H$8:$I$1048576,2,FALSE),"")</f>
        <v/>
      </c>
      <c r="I1591" s="134" t="str">
        <f>IFERROR(VLOOKUP(Tabla1[[#This Row],[Código_Actividad]],[1]!Tabla2[[Código]:[Total de Acciones ]],15,FALSE),"")</f>
        <v/>
      </c>
      <c r="J1591" s="131"/>
      <c r="K1591" s="131" t="str">
        <f>IFERROR(VLOOKUP($J1591,[15]LSIns!$B$5:$C$45,2,FALSE),"")</f>
        <v/>
      </c>
      <c r="L1591" s="133"/>
      <c r="M1591" s="135" t="str">
        <f>IFERROR(VLOOKUP($L1591,[6]Insumos!$C$2:$F$517,2,FALSE),"")</f>
        <v/>
      </c>
      <c r="N1591" s="142"/>
      <c r="O1591" s="137" t="str">
        <f>IFERROR(VLOOKUP($L1591,[6]Insumos!$C$2:$F$517,3,FALSE),"")</f>
        <v/>
      </c>
      <c r="P1591" s="138" t="e">
        <f>+Tabla1[[#This Row],[Precio Unitario]]*Tabla1[[#This Row],[Cantidad de Insumos]]</f>
        <v>#VALUE!</v>
      </c>
      <c r="Q1591" s="137" t="str">
        <f>IFERROR(VLOOKUP($L1591,[6]Insumos!$C$2:$F$517,4,FALSE),"")</f>
        <v/>
      </c>
      <c r="R1591" s="135"/>
    </row>
    <row r="1592" spans="2:18" x14ac:dyDescent="0.25">
      <c r="B1592" s="131" t="str">
        <f>IF(Tabla1[[#This Row],[Código_Actividad]]="","",CONCATENATE(Tabla1[[#This Row],[POA]],".",Tabla1[[#This Row],[SRS]],".",Tabla1[[#This Row],[AREA]],".",Tabla1[[#This Row],[TIPO]]))</f>
        <v/>
      </c>
      <c r="C1592" s="131" t="str">
        <f>IF(Tabla1[[#This Row],[Código_Actividad]]="","",'[1]Formulario PPGR1'!#REF!)</f>
        <v/>
      </c>
      <c r="D1592" s="131" t="str">
        <f>IF(Tabla1[[#This Row],[Código_Actividad]]="","",'[1]Formulario PPGR1'!#REF!)</f>
        <v/>
      </c>
      <c r="E1592" s="131" t="str">
        <f>IF(Tabla1[[#This Row],[Código_Actividad]]="","",'[1]Formulario PPGR1'!#REF!)</f>
        <v/>
      </c>
      <c r="F1592" s="131" t="str">
        <f>IF(Tabla1[[#This Row],[Código_Actividad]]="","",'[1]Formulario PPGR1'!#REF!)</f>
        <v/>
      </c>
      <c r="G1592" s="132"/>
      <c r="H1592" s="133" t="str">
        <f>IFERROR(VLOOKUP(Tabla1[[#This Row],[Código_Actividad]],'[1]Formulario PPGR2'!$H$8:$I$1048576,2,FALSE),"")</f>
        <v/>
      </c>
      <c r="I1592" s="134" t="str">
        <f>IFERROR(VLOOKUP(Tabla1[[#This Row],[Código_Actividad]],[1]!Tabla2[[Código]:[Total de Acciones ]],15,FALSE),"")</f>
        <v/>
      </c>
      <c r="J1592" s="131"/>
      <c r="K1592" s="131" t="str">
        <f>IFERROR(VLOOKUP($J1592,[15]LSIns!$B$5:$C$45,2,FALSE),"")</f>
        <v/>
      </c>
      <c r="L1592" s="133"/>
      <c r="M1592" s="135" t="str">
        <f>IFERROR(VLOOKUP($L1592,[6]Insumos!$C$2:$F$517,2,FALSE),"")</f>
        <v/>
      </c>
      <c r="N1592" s="142"/>
      <c r="O1592" s="137" t="str">
        <f>IFERROR(VLOOKUP($L1592,[6]Insumos!$C$2:$F$517,3,FALSE),"")</f>
        <v/>
      </c>
      <c r="P1592" s="138" t="e">
        <f>+Tabla1[[#This Row],[Precio Unitario]]*Tabla1[[#This Row],[Cantidad de Insumos]]</f>
        <v>#VALUE!</v>
      </c>
      <c r="Q1592" s="137" t="str">
        <f>IFERROR(VLOOKUP($L1592,[6]Insumos!$C$2:$F$517,4,FALSE),"")</f>
        <v/>
      </c>
      <c r="R1592" s="135"/>
    </row>
    <row r="1593" spans="2:18" x14ac:dyDescent="0.25">
      <c r="B1593" s="131" t="str">
        <f>IF(Tabla1[[#This Row],[Código_Actividad]]="","",CONCATENATE(Tabla1[[#This Row],[POA]],".",Tabla1[[#This Row],[SRS]],".",Tabla1[[#This Row],[AREA]],".",Tabla1[[#This Row],[TIPO]]))</f>
        <v/>
      </c>
      <c r="C1593" s="131" t="str">
        <f>IF(Tabla1[[#This Row],[Código_Actividad]]="","",'[1]Formulario PPGR1'!#REF!)</f>
        <v/>
      </c>
      <c r="D1593" s="131" t="str">
        <f>IF(Tabla1[[#This Row],[Código_Actividad]]="","",'[1]Formulario PPGR1'!#REF!)</f>
        <v/>
      </c>
      <c r="E1593" s="131" t="str">
        <f>IF(Tabla1[[#This Row],[Código_Actividad]]="","",'[1]Formulario PPGR1'!#REF!)</f>
        <v/>
      </c>
      <c r="F1593" s="131" t="str">
        <f>IF(Tabla1[[#This Row],[Código_Actividad]]="","",'[1]Formulario PPGR1'!#REF!)</f>
        <v/>
      </c>
      <c r="G1593" s="132"/>
      <c r="H1593" s="133" t="str">
        <f>IFERROR(VLOOKUP(Tabla1[[#This Row],[Código_Actividad]],'[1]Formulario PPGR2'!$H$8:$I$1048576,2,FALSE),"")</f>
        <v/>
      </c>
      <c r="I1593" s="134" t="str">
        <f>IFERROR(VLOOKUP(Tabla1[[#This Row],[Código_Actividad]],[1]!Tabla2[[Código]:[Total de Acciones ]],15,FALSE),"")</f>
        <v/>
      </c>
      <c r="J1593" s="131"/>
      <c r="K1593" s="131" t="str">
        <f>IFERROR(VLOOKUP($J1593,[15]LSIns!$B$5:$C$45,2,FALSE),"")</f>
        <v/>
      </c>
      <c r="L1593" s="133"/>
      <c r="M1593" s="135" t="str">
        <f>IFERROR(VLOOKUP($L1593,[6]Insumos!$C$2:$F$517,2,FALSE),"")</f>
        <v/>
      </c>
      <c r="N1593" s="142"/>
      <c r="O1593" s="137" t="str">
        <f>IFERROR(VLOOKUP($L1593,[6]Insumos!$C$2:$F$517,3,FALSE),"")</f>
        <v/>
      </c>
      <c r="P1593" s="138" t="e">
        <f>+Tabla1[[#This Row],[Precio Unitario]]*Tabla1[[#This Row],[Cantidad de Insumos]]</f>
        <v>#VALUE!</v>
      </c>
      <c r="Q1593" s="137" t="str">
        <f>IFERROR(VLOOKUP($L1593,[6]Insumos!$C$2:$F$517,4,FALSE),"")</f>
        <v/>
      </c>
      <c r="R1593" s="135"/>
    </row>
    <row r="1594" spans="2:18" x14ac:dyDescent="0.25">
      <c r="B1594" s="131" t="str">
        <f>IF(Tabla1[[#This Row],[Código_Actividad]]="","",CONCATENATE(Tabla1[[#This Row],[POA]],".",Tabla1[[#This Row],[SRS]],".",Tabla1[[#This Row],[AREA]],".",Tabla1[[#This Row],[TIPO]]))</f>
        <v/>
      </c>
      <c r="C1594" s="131" t="str">
        <f>IF(Tabla1[[#This Row],[Código_Actividad]]="","",'[1]Formulario PPGR1'!#REF!)</f>
        <v/>
      </c>
      <c r="D1594" s="131" t="str">
        <f>IF(Tabla1[[#This Row],[Código_Actividad]]="","",'[1]Formulario PPGR1'!#REF!)</f>
        <v/>
      </c>
      <c r="E1594" s="131" t="str">
        <f>IF(Tabla1[[#This Row],[Código_Actividad]]="","",'[1]Formulario PPGR1'!#REF!)</f>
        <v/>
      </c>
      <c r="F1594" s="131" t="str">
        <f>IF(Tabla1[[#This Row],[Código_Actividad]]="","",'[1]Formulario PPGR1'!#REF!)</f>
        <v/>
      </c>
      <c r="G1594" s="132"/>
      <c r="H1594" s="133" t="str">
        <f>IFERROR(VLOOKUP(Tabla1[[#This Row],[Código_Actividad]],'[1]Formulario PPGR2'!$H$8:$I$1048576,2,FALSE),"")</f>
        <v/>
      </c>
      <c r="I1594" s="134" t="str">
        <f>IFERROR(VLOOKUP(Tabla1[[#This Row],[Código_Actividad]],[1]!Tabla2[[Código]:[Total de Acciones ]],15,FALSE),"")</f>
        <v/>
      </c>
      <c r="J1594" s="131"/>
      <c r="K1594" s="131" t="str">
        <f>IFERROR(VLOOKUP($J1594,[15]LSIns!$B$5:$C$45,2,FALSE),"")</f>
        <v/>
      </c>
      <c r="L1594" s="133"/>
      <c r="M1594" s="135" t="str">
        <f>IFERROR(VLOOKUP($L1594,[6]Insumos!$C$2:$F$517,2,FALSE),"")</f>
        <v/>
      </c>
      <c r="N1594" s="142"/>
      <c r="O1594" s="137" t="str">
        <f>IFERROR(VLOOKUP($L1594,[6]Insumos!$C$2:$F$517,3,FALSE),"")</f>
        <v/>
      </c>
      <c r="P1594" s="138" t="e">
        <f>+Tabla1[[#This Row],[Precio Unitario]]*Tabla1[[#This Row],[Cantidad de Insumos]]</f>
        <v>#VALUE!</v>
      </c>
      <c r="Q1594" s="137" t="str">
        <f>IFERROR(VLOOKUP($L1594,[6]Insumos!$C$2:$F$517,4,FALSE),"")</f>
        <v/>
      </c>
      <c r="R1594" s="135"/>
    </row>
    <row r="1595" spans="2:18" x14ac:dyDescent="0.25">
      <c r="B1595" s="131" t="str">
        <f>IF(Tabla1[[#This Row],[Código_Actividad]]="","",CONCATENATE(Tabla1[[#This Row],[POA]],".",Tabla1[[#This Row],[SRS]],".",Tabla1[[#This Row],[AREA]],".",Tabla1[[#This Row],[TIPO]]))</f>
        <v/>
      </c>
      <c r="C1595" s="131" t="str">
        <f>IF(Tabla1[[#This Row],[Código_Actividad]]="","",'[1]Formulario PPGR1'!#REF!)</f>
        <v/>
      </c>
      <c r="D1595" s="131" t="str">
        <f>IF(Tabla1[[#This Row],[Código_Actividad]]="","",'[1]Formulario PPGR1'!#REF!)</f>
        <v/>
      </c>
      <c r="E1595" s="131" t="str">
        <f>IF(Tabla1[[#This Row],[Código_Actividad]]="","",'[1]Formulario PPGR1'!#REF!)</f>
        <v/>
      </c>
      <c r="F1595" s="131" t="str">
        <f>IF(Tabla1[[#This Row],[Código_Actividad]]="","",'[1]Formulario PPGR1'!#REF!)</f>
        <v/>
      </c>
      <c r="G1595" s="132"/>
      <c r="H1595" s="133" t="str">
        <f>IFERROR(VLOOKUP(Tabla1[[#This Row],[Código_Actividad]],'[1]Formulario PPGR2'!$H$8:$I$1048576,2,FALSE),"")</f>
        <v/>
      </c>
      <c r="I1595" s="134" t="str">
        <f>IFERROR(VLOOKUP(Tabla1[[#This Row],[Código_Actividad]],[1]!Tabla2[[Código]:[Total de Acciones ]],15,FALSE),"")</f>
        <v/>
      </c>
      <c r="J1595" s="131"/>
      <c r="K1595" s="131" t="str">
        <f>IFERROR(VLOOKUP($J1595,[15]LSIns!$B$5:$C$45,2,FALSE),"")</f>
        <v/>
      </c>
      <c r="L1595" s="133"/>
      <c r="M1595" s="135" t="str">
        <f>IFERROR(VLOOKUP($L1595,[6]Insumos!$C$2:$F$517,2,FALSE),"")</f>
        <v/>
      </c>
      <c r="N1595" s="142"/>
      <c r="O1595" s="137" t="str">
        <f>IFERROR(VLOOKUP($L1595,[6]Insumos!$C$2:$F$517,3,FALSE),"")</f>
        <v/>
      </c>
      <c r="P1595" s="138" t="e">
        <f>+Tabla1[[#This Row],[Precio Unitario]]*Tabla1[[#This Row],[Cantidad de Insumos]]</f>
        <v>#VALUE!</v>
      </c>
      <c r="Q1595" s="137" t="str">
        <f>IFERROR(VLOOKUP($L1595,[6]Insumos!$C$2:$F$517,4,FALSE),"")</f>
        <v/>
      </c>
      <c r="R1595" s="135"/>
    </row>
    <row r="1596" spans="2:18" x14ac:dyDescent="0.25">
      <c r="B1596" s="131" t="str">
        <f>IF(Tabla1[[#This Row],[Código_Actividad]]="","",CONCATENATE(Tabla1[[#This Row],[POA]],".",Tabla1[[#This Row],[SRS]],".",Tabla1[[#This Row],[AREA]],".",Tabla1[[#This Row],[TIPO]]))</f>
        <v/>
      </c>
      <c r="C1596" s="131" t="str">
        <f>IF(Tabla1[[#This Row],[Código_Actividad]]="","",'[1]Formulario PPGR1'!#REF!)</f>
        <v/>
      </c>
      <c r="D1596" s="131" t="str">
        <f>IF(Tabla1[[#This Row],[Código_Actividad]]="","",'[1]Formulario PPGR1'!#REF!)</f>
        <v/>
      </c>
      <c r="E1596" s="131" t="str">
        <f>IF(Tabla1[[#This Row],[Código_Actividad]]="","",'[1]Formulario PPGR1'!#REF!)</f>
        <v/>
      </c>
      <c r="F1596" s="131" t="str">
        <f>IF(Tabla1[[#This Row],[Código_Actividad]]="","",'[1]Formulario PPGR1'!#REF!)</f>
        <v/>
      </c>
      <c r="G1596" s="132"/>
      <c r="H1596" s="133" t="str">
        <f>IFERROR(VLOOKUP(Tabla1[[#This Row],[Código_Actividad]],'[1]Formulario PPGR2'!$H$8:$I$1048576,2,FALSE),"")</f>
        <v/>
      </c>
      <c r="I1596" s="134" t="str">
        <f>IFERROR(VLOOKUP(Tabla1[[#This Row],[Código_Actividad]],[1]!Tabla2[[Código]:[Total de Acciones ]],15,FALSE),"")</f>
        <v/>
      </c>
      <c r="J1596" s="131"/>
      <c r="K1596" s="131" t="str">
        <f>IFERROR(VLOOKUP($J1596,[15]LSIns!$B$5:$C$45,2,FALSE),"")</f>
        <v/>
      </c>
      <c r="L1596" s="133"/>
      <c r="M1596" s="135" t="str">
        <f>IFERROR(VLOOKUP($L1596,[6]Insumos!$C$2:$F$517,2,FALSE),"")</f>
        <v/>
      </c>
      <c r="N1596" s="142"/>
      <c r="O1596" s="137" t="str">
        <f>IFERROR(VLOOKUP($L1596,[6]Insumos!$C$2:$F$517,3,FALSE),"")</f>
        <v/>
      </c>
      <c r="P1596" s="138" t="e">
        <f>+Tabla1[[#This Row],[Precio Unitario]]*Tabla1[[#This Row],[Cantidad de Insumos]]</f>
        <v>#VALUE!</v>
      </c>
      <c r="Q1596" s="137" t="str">
        <f>IFERROR(VLOOKUP($L1596,[6]Insumos!$C$2:$F$517,4,FALSE),"")</f>
        <v/>
      </c>
      <c r="R1596" s="135"/>
    </row>
    <row r="1597" spans="2:18" x14ac:dyDescent="0.25">
      <c r="B1597" s="131" t="str">
        <f>IF(Tabla1[[#This Row],[Código_Actividad]]="","",CONCATENATE(Tabla1[[#This Row],[POA]],".",Tabla1[[#This Row],[SRS]],".",Tabla1[[#This Row],[AREA]],".",Tabla1[[#This Row],[TIPO]]))</f>
        <v/>
      </c>
      <c r="C1597" s="131" t="str">
        <f>IF(Tabla1[[#This Row],[Código_Actividad]]="","",'[1]Formulario PPGR1'!#REF!)</f>
        <v/>
      </c>
      <c r="D1597" s="131" t="str">
        <f>IF(Tabla1[[#This Row],[Código_Actividad]]="","",'[1]Formulario PPGR1'!#REF!)</f>
        <v/>
      </c>
      <c r="E1597" s="131" t="str">
        <f>IF(Tabla1[[#This Row],[Código_Actividad]]="","",'[1]Formulario PPGR1'!#REF!)</f>
        <v/>
      </c>
      <c r="F1597" s="131" t="str">
        <f>IF(Tabla1[[#This Row],[Código_Actividad]]="","",'[1]Formulario PPGR1'!#REF!)</f>
        <v/>
      </c>
      <c r="G1597" s="132"/>
      <c r="H1597" s="133" t="str">
        <f>IFERROR(VLOOKUP(Tabla1[[#This Row],[Código_Actividad]],'[1]Formulario PPGR2'!$H$8:$I$1048576,2,FALSE),"")</f>
        <v/>
      </c>
      <c r="I1597" s="134" t="str">
        <f>IFERROR(VLOOKUP(Tabla1[[#This Row],[Código_Actividad]],[1]!Tabla2[[Código]:[Total de Acciones ]],15,FALSE),"")</f>
        <v/>
      </c>
      <c r="J1597" s="131"/>
      <c r="K1597" s="131" t="str">
        <f>IFERROR(VLOOKUP($J1597,[15]LSIns!$B$5:$C$45,2,FALSE),"")</f>
        <v/>
      </c>
      <c r="L1597" s="133"/>
      <c r="M1597" s="135" t="str">
        <f>IFERROR(VLOOKUP($L1597,[6]Insumos!$C$2:$F$517,2,FALSE),"")</f>
        <v/>
      </c>
      <c r="N1597" s="142"/>
      <c r="O1597" s="137" t="str">
        <f>IFERROR(VLOOKUP($L1597,[6]Insumos!$C$2:$F$517,3,FALSE),"")</f>
        <v/>
      </c>
      <c r="P1597" s="138" t="e">
        <f>+Tabla1[[#This Row],[Precio Unitario]]*Tabla1[[#This Row],[Cantidad de Insumos]]</f>
        <v>#VALUE!</v>
      </c>
      <c r="Q1597" s="137" t="str">
        <f>IFERROR(VLOOKUP($L1597,[6]Insumos!$C$2:$F$517,4,FALSE),"")</f>
        <v/>
      </c>
      <c r="R1597" s="135"/>
    </row>
    <row r="1598" spans="2:18" x14ac:dyDescent="0.25">
      <c r="B1598" s="131" t="str">
        <f>IF(Tabla1[[#This Row],[Código_Actividad]]="","",CONCATENATE(Tabla1[[#This Row],[POA]],".",Tabla1[[#This Row],[SRS]],".",Tabla1[[#This Row],[AREA]],".",Tabla1[[#This Row],[TIPO]]))</f>
        <v/>
      </c>
      <c r="C1598" s="131" t="str">
        <f>IF(Tabla1[[#This Row],[Código_Actividad]]="","",'[1]Formulario PPGR1'!#REF!)</f>
        <v/>
      </c>
      <c r="D1598" s="131" t="str">
        <f>IF(Tabla1[[#This Row],[Código_Actividad]]="","",'[1]Formulario PPGR1'!#REF!)</f>
        <v/>
      </c>
      <c r="E1598" s="131" t="str">
        <f>IF(Tabla1[[#This Row],[Código_Actividad]]="","",'[1]Formulario PPGR1'!#REF!)</f>
        <v/>
      </c>
      <c r="F1598" s="131" t="str">
        <f>IF(Tabla1[[#This Row],[Código_Actividad]]="","",'[1]Formulario PPGR1'!#REF!)</f>
        <v/>
      </c>
      <c r="G1598" s="132"/>
      <c r="H1598" s="133" t="str">
        <f>IFERROR(VLOOKUP(Tabla1[[#This Row],[Código_Actividad]],'[1]Formulario PPGR2'!$H$8:$I$1048576,2,FALSE),"")</f>
        <v/>
      </c>
      <c r="I1598" s="134" t="str">
        <f>IFERROR(VLOOKUP(Tabla1[[#This Row],[Código_Actividad]],[1]!Tabla2[[Código]:[Total de Acciones ]],15,FALSE),"")</f>
        <v/>
      </c>
      <c r="J1598" s="131"/>
      <c r="K1598" s="131" t="str">
        <f>IFERROR(VLOOKUP($J1598,[15]LSIns!$B$5:$C$45,2,FALSE),"")</f>
        <v/>
      </c>
      <c r="L1598" s="133"/>
      <c r="M1598" s="135" t="str">
        <f>IFERROR(VLOOKUP($L1598,[6]Insumos!$C$2:$F$517,2,FALSE),"")</f>
        <v/>
      </c>
      <c r="N1598" s="142"/>
      <c r="O1598" s="137" t="str">
        <f>IFERROR(VLOOKUP($L1598,[6]Insumos!$C$2:$F$517,3,FALSE),"")</f>
        <v/>
      </c>
      <c r="P1598" s="138" t="e">
        <f>+Tabla1[[#This Row],[Precio Unitario]]*Tabla1[[#This Row],[Cantidad de Insumos]]</f>
        <v>#VALUE!</v>
      </c>
      <c r="Q1598" s="137" t="str">
        <f>IFERROR(VLOOKUP($L1598,[6]Insumos!$C$2:$F$517,4,FALSE),"")</f>
        <v/>
      </c>
      <c r="R1598" s="135"/>
    </row>
    <row r="1599" spans="2:18" x14ac:dyDescent="0.25">
      <c r="B1599" s="131" t="str">
        <f>IF(Tabla1[[#This Row],[Código_Actividad]]="","",CONCATENATE(Tabla1[[#This Row],[POA]],".",Tabla1[[#This Row],[SRS]],".",Tabla1[[#This Row],[AREA]],".",Tabla1[[#This Row],[TIPO]]))</f>
        <v/>
      </c>
      <c r="C1599" s="131" t="str">
        <f>IF(Tabla1[[#This Row],[Código_Actividad]]="","",'[1]Formulario PPGR1'!#REF!)</f>
        <v/>
      </c>
      <c r="D1599" s="131" t="str">
        <f>IF(Tabla1[[#This Row],[Código_Actividad]]="","",'[1]Formulario PPGR1'!#REF!)</f>
        <v/>
      </c>
      <c r="E1599" s="131" t="str">
        <f>IF(Tabla1[[#This Row],[Código_Actividad]]="","",'[1]Formulario PPGR1'!#REF!)</f>
        <v/>
      </c>
      <c r="F1599" s="131" t="str">
        <f>IF(Tabla1[[#This Row],[Código_Actividad]]="","",'[1]Formulario PPGR1'!#REF!)</f>
        <v/>
      </c>
      <c r="G1599" s="132"/>
      <c r="H1599" s="133" t="str">
        <f>IFERROR(VLOOKUP(Tabla1[[#This Row],[Código_Actividad]],'[1]Formulario PPGR2'!$H$8:$I$1048576,2,FALSE),"")</f>
        <v/>
      </c>
      <c r="I1599" s="134" t="str">
        <f>IFERROR(VLOOKUP(Tabla1[[#This Row],[Código_Actividad]],[1]!Tabla2[[Código]:[Total de Acciones ]],15,FALSE),"")</f>
        <v/>
      </c>
      <c r="J1599" s="131"/>
      <c r="K1599" s="131" t="str">
        <f>IFERROR(VLOOKUP($J1599,[15]LSIns!$B$5:$C$45,2,FALSE),"")</f>
        <v/>
      </c>
      <c r="L1599" s="133"/>
      <c r="M1599" s="135" t="str">
        <f>IFERROR(VLOOKUP($L1599,[6]Insumos!$C$2:$F$517,2,FALSE),"")</f>
        <v/>
      </c>
      <c r="N1599" s="142"/>
      <c r="O1599" s="137" t="str">
        <f>IFERROR(VLOOKUP($L1599,[6]Insumos!$C$2:$F$517,3,FALSE),"")</f>
        <v/>
      </c>
      <c r="P1599" s="138" t="e">
        <f>+Tabla1[[#This Row],[Precio Unitario]]*Tabla1[[#This Row],[Cantidad de Insumos]]</f>
        <v>#VALUE!</v>
      </c>
      <c r="Q1599" s="137" t="str">
        <f>IFERROR(VLOOKUP($L1599,[6]Insumos!$C$2:$F$517,4,FALSE),"")</f>
        <v/>
      </c>
      <c r="R1599" s="135"/>
    </row>
    <row r="1600" spans="2:18" x14ac:dyDescent="0.25">
      <c r="B1600" s="131" t="str">
        <f>IF(Tabla1[[#This Row],[Código_Actividad]]="","",CONCATENATE(Tabla1[[#This Row],[POA]],".",Tabla1[[#This Row],[SRS]],".",Tabla1[[#This Row],[AREA]],".",Tabla1[[#This Row],[TIPO]]))</f>
        <v/>
      </c>
      <c r="C1600" s="131" t="str">
        <f>IF(Tabla1[[#This Row],[Código_Actividad]]="","",'[1]Formulario PPGR1'!#REF!)</f>
        <v/>
      </c>
      <c r="D1600" s="131" t="str">
        <f>IF(Tabla1[[#This Row],[Código_Actividad]]="","",'[1]Formulario PPGR1'!#REF!)</f>
        <v/>
      </c>
      <c r="E1600" s="131" t="str">
        <f>IF(Tabla1[[#This Row],[Código_Actividad]]="","",'[1]Formulario PPGR1'!#REF!)</f>
        <v/>
      </c>
      <c r="F1600" s="131" t="str">
        <f>IF(Tabla1[[#This Row],[Código_Actividad]]="","",'[1]Formulario PPGR1'!#REF!)</f>
        <v/>
      </c>
      <c r="G1600" s="132"/>
      <c r="H1600" s="133" t="str">
        <f>IFERROR(VLOOKUP(Tabla1[[#This Row],[Código_Actividad]],'[1]Formulario PPGR2'!$H$8:$I$1048576,2,FALSE),"")</f>
        <v/>
      </c>
      <c r="I1600" s="134" t="str">
        <f>IFERROR(VLOOKUP(Tabla1[[#This Row],[Código_Actividad]],[1]!Tabla2[[Código]:[Total de Acciones ]],15,FALSE),"")</f>
        <v/>
      </c>
      <c r="J1600" s="131"/>
      <c r="K1600" s="131" t="str">
        <f>IFERROR(VLOOKUP($J1600,[15]LSIns!$B$5:$C$45,2,FALSE),"")</f>
        <v/>
      </c>
      <c r="L1600" s="133"/>
      <c r="M1600" s="135" t="str">
        <f>IFERROR(VLOOKUP($L1600,[6]Insumos!$C$2:$F$517,2,FALSE),"")</f>
        <v/>
      </c>
      <c r="N1600" s="142"/>
      <c r="O1600" s="137" t="str">
        <f>IFERROR(VLOOKUP($L1600,[6]Insumos!$C$2:$F$517,3,FALSE),"")</f>
        <v/>
      </c>
      <c r="P1600" s="138" t="e">
        <f>+Tabla1[[#This Row],[Precio Unitario]]*Tabla1[[#This Row],[Cantidad de Insumos]]</f>
        <v>#VALUE!</v>
      </c>
      <c r="Q1600" s="137" t="str">
        <f>IFERROR(VLOOKUP($L1600,[6]Insumos!$C$2:$F$517,4,FALSE),"")</f>
        <v/>
      </c>
      <c r="R1600" s="135"/>
    </row>
    <row r="1601" spans="2:18" x14ac:dyDescent="0.25">
      <c r="B1601" s="131" t="str">
        <f>IF(Tabla1[[#This Row],[Código_Actividad]]="","",CONCATENATE(Tabla1[[#This Row],[POA]],".",Tabla1[[#This Row],[SRS]],".",Tabla1[[#This Row],[AREA]],".",Tabla1[[#This Row],[TIPO]]))</f>
        <v/>
      </c>
      <c r="C1601" s="131" t="str">
        <f>IF(Tabla1[[#This Row],[Código_Actividad]]="","",'[1]Formulario PPGR1'!#REF!)</f>
        <v/>
      </c>
      <c r="D1601" s="131" t="str">
        <f>IF(Tabla1[[#This Row],[Código_Actividad]]="","",'[1]Formulario PPGR1'!#REF!)</f>
        <v/>
      </c>
      <c r="E1601" s="131" t="str">
        <f>IF(Tabla1[[#This Row],[Código_Actividad]]="","",'[1]Formulario PPGR1'!#REF!)</f>
        <v/>
      </c>
      <c r="F1601" s="131" t="str">
        <f>IF(Tabla1[[#This Row],[Código_Actividad]]="","",'[1]Formulario PPGR1'!#REF!)</f>
        <v/>
      </c>
      <c r="G1601" s="132"/>
      <c r="H1601" s="133" t="str">
        <f>IFERROR(VLOOKUP(Tabla1[[#This Row],[Código_Actividad]],'[1]Formulario PPGR2'!$H$8:$I$1048576,2,FALSE),"")</f>
        <v/>
      </c>
      <c r="I1601" s="134" t="str">
        <f>IFERROR(VLOOKUP(Tabla1[[#This Row],[Código_Actividad]],[1]!Tabla2[[Código]:[Total de Acciones ]],15,FALSE),"")</f>
        <v/>
      </c>
      <c r="J1601" s="131"/>
      <c r="K1601" s="131" t="str">
        <f>IFERROR(VLOOKUP($J1601,[15]LSIns!$B$5:$C$45,2,FALSE),"")</f>
        <v/>
      </c>
      <c r="L1601" s="133"/>
      <c r="M1601" s="135" t="str">
        <f>IFERROR(VLOOKUP($L1601,[6]Insumos!$C$2:$F$517,2,FALSE),"")</f>
        <v/>
      </c>
      <c r="N1601" s="142"/>
      <c r="O1601" s="137" t="str">
        <f>IFERROR(VLOOKUP($L1601,[6]Insumos!$C$2:$F$517,3,FALSE),"")</f>
        <v/>
      </c>
      <c r="P1601" s="138" t="e">
        <f>+Tabla1[[#This Row],[Precio Unitario]]*Tabla1[[#This Row],[Cantidad de Insumos]]</f>
        <v>#VALUE!</v>
      </c>
      <c r="Q1601" s="137" t="str">
        <f>IFERROR(VLOOKUP($L1601,[6]Insumos!$C$2:$F$517,4,FALSE),"")</f>
        <v/>
      </c>
      <c r="R1601" s="135"/>
    </row>
    <row r="1602" spans="2:18" hidden="1" x14ac:dyDescent="0.25">
      <c r="B1602" s="131" t="str">
        <f>IF(Tabla1[[#This Row],[Código_Actividad]]="","",CONCATENATE(Tabla1[[#This Row],[POA]],".",Tabla1[[#This Row],[SRS]],".",Tabla1[[#This Row],[AREA]],".",Tabla1[[#This Row],[TIPO]]))</f>
        <v/>
      </c>
      <c r="C1602" s="131" t="str">
        <f>IF(Tabla1[[#This Row],[Código_Actividad]]="","",'[1]Formulario PPGR1'!#REF!)</f>
        <v/>
      </c>
      <c r="D1602" s="131" t="str">
        <f>IF(Tabla1[[#This Row],[Código_Actividad]]="","",'[1]Formulario PPGR1'!#REF!)</f>
        <v/>
      </c>
      <c r="E1602" s="131" t="str">
        <f>IF(Tabla1[[#This Row],[Código_Actividad]]="","",'[1]Formulario PPGR1'!#REF!)</f>
        <v/>
      </c>
      <c r="F1602" s="131" t="str">
        <f>IF(Tabla1[[#This Row],[Código_Actividad]]="","",'[1]Formulario PPGR1'!#REF!)</f>
        <v/>
      </c>
      <c r="G1602" s="132"/>
      <c r="H1602" s="133" t="str">
        <f>IFERROR(VLOOKUP(Tabla1[[#This Row],[Código_Actividad]],'[1]Formulario PPGR2'!$H$8:$I$1048576,2,FALSE),"")</f>
        <v/>
      </c>
      <c r="I1602" s="134" t="str">
        <f>IFERROR(VLOOKUP(Tabla1[[#This Row],[Código_Actividad]],[1]!Tabla2[[Código]:[Total de Acciones ]],15,FALSE),"")</f>
        <v/>
      </c>
      <c r="J1602" s="131"/>
      <c r="K1602" s="131" t="str">
        <f>IFERROR(VLOOKUP($J1602,[15]LSIns!$B$5:$C$45,2,FALSE),"")</f>
        <v/>
      </c>
      <c r="L1602" s="133"/>
      <c r="M1602" s="135" t="str">
        <f>IFERROR(VLOOKUP($L1602,[6]Insumos!$C$2:$F$517,2,FALSE),"")</f>
        <v/>
      </c>
      <c r="N1602" s="142"/>
      <c r="O1602" s="137" t="str">
        <f>IFERROR(VLOOKUP($L1602,[6]Insumos!$C$2:$F$517,3,FALSE),"")</f>
        <v/>
      </c>
      <c r="P1602" s="138" t="e">
        <f>+Tabla1[[#This Row],[Precio Unitario]]*Tabla1[[#This Row],[Cantidad de Insumos]]</f>
        <v>#VALUE!</v>
      </c>
      <c r="Q1602" s="137" t="str">
        <f>IFERROR(VLOOKUP($L1602,[6]Insumos!$C$2:$F$517,4,FALSE),"")</f>
        <v/>
      </c>
      <c r="R1602" s="135"/>
    </row>
    <row r="1603" spans="2:18" hidden="1" x14ac:dyDescent="0.25">
      <c r="B1603" s="131" t="str">
        <f>IF(Tabla1[[#This Row],[Código_Actividad]]="","",CONCATENATE(Tabla1[[#This Row],[POA]],".",Tabla1[[#This Row],[SRS]],".",Tabla1[[#This Row],[AREA]],".",Tabla1[[#This Row],[TIPO]]))</f>
        <v/>
      </c>
      <c r="C1603" s="131" t="str">
        <f>IF(Tabla1[[#This Row],[Código_Actividad]]="","",'[1]Formulario PPGR1'!#REF!)</f>
        <v/>
      </c>
      <c r="D1603" s="131" t="str">
        <f>IF(Tabla1[[#This Row],[Código_Actividad]]="","",'[1]Formulario PPGR1'!#REF!)</f>
        <v/>
      </c>
      <c r="E1603" s="131" t="str">
        <f>IF(Tabla1[[#This Row],[Código_Actividad]]="","",'[1]Formulario PPGR1'!#REF!)</f>
        <v/>
      </c>
      <c r="F1603" s="131" t="str">
        <f>IF(Tabla1[[#This Row],[Código_Actividad]]="","",'[1]Formulario PPGR1'!#REF!)</f>
        <v/>
      </c>
      <c r="G1603" s="132"/>
      <c r="H1603" s="133" t="str">
        <f>IFERROR(VLOOKUP(Tabla1[[#This Row],[Código_Actividad]],'[1]Formulario PPGR2'!$H$8:$I$1048576,2,FALSE),"")</f>
        <v/>
      </c>
      <c r="I1603" s="134" t="str">
        <f>IFERROR(VLOOKUP(Tabla1[[#This Row],[Código_Actividad]],[1]!Tabla2[[Código]:[Total de Acciones ]],15,FALSE),"")</f>
        <v/>
      </c>
      <c r="J1603" s="131"/>
      <c r="K1603" s="131" t="str">
        <f>IFERROR(VLOOKUP($J1603,[15]LSIns!$B$5:$C$45,2,FALSE),"")</f>
        <v/>
      </c>
      <c r="L1603" s="133"/>
      <c r="M1603" s="135" t="str">
        <f>IFERROR(VLOOKUP($L1603,[6]Insumos!$C$2:$F$517,2,FALSE),"")</f>
        <v/>
      </c>
      <c r="N1603" s="142"/>
      <c r="O1603" s="137" t="str">
        <f>IFERROR(VLOOKUP($L1603,[6]Insumos!$C$2:$F$517,3,FALSE),"")</f>
        <v/>
      </c>
      <c r="P1603" s="138" t="e">
        <f>+Tabla1[[#This Row],[Precio Unitario]]*Tabla1[[#This Row],[Cantidad de Insumos]]</f>
        <v>#VALUE!</v>
      </c>
      <c r="Q1603" s="137" t="str">
        <f>IFERROR(VLOOKUP($L1603,[6]Insumos!$C$2:$F$517,4,FALSE),"")</f>
        <v/>
      </c>
      <c r="R1603" s="135"/>
    </row>
    <row r="1604" spans="2:18" hidden="1" x14ac:dyDescent="0.25">
      <c r="B1604" s="131" t="str">
        <f>IF(Tabla1[[#This Row],[Código_Actividad]]="","",CONCATENATE(Tabla1[[#This Row],[POA]],".",Tabla1[[#This Row],[SRS]],".",Tabla1[[#This Row],[AREA]],".",Tabla1[[#This Row],[TIPO]]))</f>
        <v/>
      </c>
      <c r="C1604" s="131" t="str">
        <f>IF(Tabla1[[#This Row],[Código_Actividad]]="","",'[1]Formulario PPGR1'!#REF!)</f>
        <v/>
      </c>
      <c r="D1604" s="131" t="str">
        <f>IF(Tabla1[[#This Row],[Código_Actividad]]="","",'[1]Formulario PPGR1'!#REF!)</f>
        <v/>
      </c>
      <c r="E1604" s="131" t="str">
        <f>IF(Tabla1[[#This Row],[Código_Actividad]]="","",'[1]Formulario PPGR1'!#REF!)</f>
        <v/>
      </c>
      <c r="F1604" s="131" t="str">
        <f>IF(Tabla1[[#This Row],[Código_Actividad]]="","",'[1]Formulario PPGR1'!#REF!)</f>
        <v/>
      </c>
      <c r="G1604" s="132"/>
      <c r="H1604" s="133" t="str">
        <f>IFERROR(VLOOKUP(Tabla1[[#This Row],[Código_Actividad]],'[1]Formulario PPGR2'!$H$8:$I$1048576,2,FALSE),"")</f>
        <v/>
      </c>
      <c r="I1604" s="134" t="str">
        <f>IFERROR(VLOOKUP(Tabla1[[#This Row],[Código_Actividad]],[1]!Tabla2[[Código]:[Total de Acciones ]],15,FALSE),"")</f>
        <v/>
      </c>
      <c r="J1604" s="131"/>
      <c r="K1604" s="131" t="str">
        <f>IFERROR(VLOOKUP($J1604,[15]LSIns!$B$5:$C$45,2,FALSE),"")</f>
        <v/>
      </c>
      <c r="L1604" s="133"/>
      <c r="M1604" s="135" t="str">
        <f>IFERROR(VLOOKUP($L1604,[6]Insumos!$C$2:$F$517,2,FALSE),"")</f>
        <v/>
      </c>
      <c r="N1604" s="142"/>
      <c r="O1604" s="137" t="str">
        <f>IFERROR(VLOOKUP($L1604,[6]Insumos!$C$2:$F$517,3,FALSE),"")</f>
        <v/>
      </c>
      <c r="P1604" s="138" t="e">
        <f>+Tabla1[[#This Row],[Precio Unitario]]*Tabla1[[#This Row],[Cantidad de Insumos]]</f>
        <v>#VALUE!</v>
      </c>
      <c r="Q1604" s="137" t="str">
        <f>IFERROR(VLOOKUP($L1604,[6]Insumos!$C$2:$F$517,4,FALSE),"")</f>
        <v/>
      </c>
      <c r="R1604" s="135"/>
    </row>
    <row r="1605" spans="2:18" hidden="1" x14ac:dyDescent="0.25">
      <c r="B1605" s="131" t="str">
        <f>IF(Tabla1[[#This Row],[Código_Actividad]]="","",CONCATENATE(Tabla1[[#This Row],[POA]],".",Tabla1[[#This Row],[SRS]],".",Tabla1[[#This Row],[AREA]],".",Tabla1[[#This Row],[TIPO]]))</f>
        <v/>
      </c>
      <c r="C1605" s="131" t="str">
        <f>IF(Tabla1[[#This Row],[Código_Actividad]]="","",'[1]Formulario PPGR1'!#REF!)</f>
        <v/>
      </c>
      <c r="D1605" s="131" t="str">
        <f>IF(Tabla1[[#This Row],[Código_Actividad]]="","",'[1]Formulario PPGR1'!#REF!)</f>
        <v/>
      </c>
      <c r="E1605" s="131" t="str">
        <f>IF(Tabla1[[#This Row],[Código_Actividad]]="","",'[1]Formulario PPGR1'!#REF!)</f>
        <v/>
      </c>
      <c r="F1605" s="131" t="str">
        <f>IF(Tabla1[[#This Row],[Código_Actividad]]="","",'[1]Formulario PPGR1'!#REF!)</f>
        <v/>
      </c>
      <c r="G1605" s="132"/>
      <c r="H1605" s="133" t="str">
        <f>IFERROR(VLOOKUP(Tabla1[[#This Row],[Código_Actividad]],'[1]Formulario PPGR2'!$H$8:$I$1048576,2,FALSE),"")</f>
        <v/>
      </c>
      <c r="I1605" s="134" t="str">
        <f>IFERROR(VLOOKUP(Tabla1[[#This Row],[Código_Actividad]],[1]!Tabla2[[Código]:[Total de Acciones ]],15,FALSE),"")</f>
        <v/>
      </c>
      <c r="J1605" s="131"/>
      <c r="K1605" s="131" t="str">
        <f>IFERROR(VLOOKUP($J1605,[15]LSIns!$B$5:$C$45,2,FALSE),"")</f>
        <v/>
      </c>
      <c r="L1605" s="133"/>
      <c r="M1605" s="135" t="str">
        <f>IFERROR(VLOOKUP($L1605,[6]Insumos!$C$2:$F$517,2,FALSE),"")</f>
        <v/>
      </c>
      <c r="N1605" s="142"/>
      <c r="O1605" s="137" t="str">
        <f>IFERROR(VLOOKUP($L1605,[6]Insumos!$C$2:$F$517,3,FALSE),"")</f>
        <v/>
      </c>
      <c r="P1605" s="138" t="e">
        <f>+Tabla1[[#This Row],[Precio Unitario]]*Tabla1[[#This Row],[Cantidad de Insumos]]</f>
        <v>#VALUE!</v>
      </c>
      <c r="Q1605" s="137" t="str">
        <f>IFERROR(VLOOKUP($L1605,[6]Insumos!$C$2:$F$517,4,FALSE),"")</f>
        <v/>
      </c>
      <c r="R1605" s="135"/>
    </row>
    <row r="1606" spans="2:18" hidden="1" x14ac:dyDescent="0.25">
      <c r="B1606" s="131" t="str">
        <f>IF(Tabla1[[#This Row],[Código_Actividad]]="","",CONCATENATE(Tabla1[[#This Row],[POA]],".",Tabla1[[#This Row],[SRS]],".",Tabla1[[#This Row],[AREA]],".",Tabla1[[#This Row],[TIPO]]))</f>
        <v/>
      </c>
      <c r="C1606" s="131" t="str">
        <f>IF(Tabla1[[#This Row],[Código_Actividad]]="","",'[1]Formulario PPGR1'!#REF!)</f>
        <v/>
      </c>
      <c r="D1606" s="131" t="str">
        <f>IF(Tabla1[[#This Row],[Código_Actividad]]="","",'[1]Formulario PPGR1'!#REF!)</f>
        <v/>
      </c>
      <c r="E1606" s="131" t="str">
        <f>IF(Tabla1[[#This Row],[Código_Actividad]]="","",'[1]Formulario PPGR1'!#REF!)</f>
        <v/>
      </c>
      <c r="F1606" s="131" t="str">
        <f>IF(Tabla1[[#This Row],[Código_Actividad]]="","",'[1]Formulario PPGR1'!#REF!)</f>
        <v/>
      </c>
      <c r="G1606" s="132"/>
      <c r="H1606" s="133" t="str">
        <f>IFERROR(VLOOKUP(Tabla1[[#This Row],[Código_Actividad]],'[1]Formulario PPGR2'!$H$8:$I$1048576,2,FALSE),"")</f>
        <v/>
      </c>
      <c r="I1606" s="134" t="str">
        <f>IFERROR(VLOOKUP(Tabla1[[#This Row],[Código_Actividad]],[1]!Tabla2[[Código]:[Total de Acciones ]],15,FALSE),"")</f>
        <v/>
      </c>
      <c r="J1606" s="131"/>
      <c r="K1606" s="131" t="str">
        <f>IFERROR(VLOOKUP($J1606,[15]LSIns!$B$5:$C$45,2,FALSE),"")</f>
        <v/>
      </c>
      <c r="L1606" s="133"/>
      <c r="M1606" s="135" t="str">
        <f>IFERROR(VLOOKUP($L1606,[6]Insumos!$C$2:$F$517,2,FALSE),"")</f>
        <v/>
      </c>
      <c r="N1606" s="142"/>
      <c r="O1606" s="137" t="str">
        <f>IFERROR(VLOOKUP($L1606,[6]Insumos!$C$2:$F$517,3,FALSE),"")</f>
        <v/>
      </c>
      <c r="P1606" s="138" t="e">
        <f>+Tabla1[[#This Row],[Precio Unitario]]*Tabla1[[#This Row],[Cantidad de Insumos]]</f>
        <v>#VALUE!</v>
      </c>
      <c r="Q1606" s="137" t="str">
        <f>IFERROR(VLOOKUP($L1606,[6]Insumos!$C$2:$F$517,4,FALSE),"")</f>
        <v/>
      </c>
      <c r="R1606" s="135"/>
    </row>
    <row r="1607" spans="2:18" hidden="1" x14ac:dyDescent="0.25">
      <c r="B1607" s="131" t="str">
        <f>IF(Tabla1[[#This Row],[Código_Actividad]]="","",CONCATENATE(Tabla1[[#This Row],[POA]],".",Tabla1[[#This Row],[SRS]],".",Tabla1[[#This Row],[AREA]],".",Tabla1[[#This Row],[TIPO]]))</f>
        <v/>
      </c>
      <c r="C1607" s="131" t="str">
        <f>IF(Tabla1[[#This Row],[Código_Actividad]]="","",'[1]Formulario PPGR1'!#REF!)</f>
        <v/>
      </c>
      <c r="D1607" s="131" t="str">
        <f>IF(Tabla1[[#This Row],[Código_Actividad]]="","",'[1]Formulario PPGR1'!#REF!)</f>
        <v/>
      </c>
      <c r="E1607" s="131" t="str">
        <f>IF(Tabla1[[#This Row],[Código_Actividad]]="","",'[1]Formulario PPGR1'!#REF!)</f>
        <v/>
      </c>
      <c r="F1607" s="131" t="str">
        <f>IF(Tabla1[[#This Row],[Código_Actividad]]="","",'[1]Formulario PPGR1'!#REF!)</f>
        <v/>
      </c>
      <c r="G1607" s="132"/>
      <c r="H1607" s="133" t="str">
        <f>IFERROR(VLOOKUP(Tabla1[[#This Row],[Código_Actividad]],'[1]Formulario PPGR2'!$H$8:$I$1048576,2,FALSE),"")</f>
        <v/>
      </c>
      <c r="I1607" s="134" t="str">
        <f>IFERROR(VLOOKUP(Tabla1[[#This Row],[Código_Actividad]],[1]!Tabla2[[Código]:[Total de Acciones ]],15,FALSE),"")</f>
        <v/>
      </c>
      <c r="J1607" s="131"/>
      <c r="K1607" s="131" t="str">
        <f>IFERROR(VLOOKUP($J1607,[15]LSIns!$B$5:$C$45,2,FALSE),"")</f>
        <v/>
      </c>
      <c r="L1607" s="133"/>
      <c r="M1607" s="135" t="str">
        <f>IFERROR(VLOOKUP($L1607,[6]Insumos!$C$2:$F$517,2,FALSE),"")</f>
        <v/>
      </c>
      <c r="N1607" s="142"/>
      <c r="O1607" s="137" t="str">
        <f>IFERROR(VLOOKUP($L1607,[6]Insumos!$C$2:$F$517,3,FALSE),"")</f>
        <v/>
      </c>
      <c r="P1607" s="138" t="e">
        <f>+Tabla1[[#This Row],[Precio Unitario]]*Tabla1[[#This Row],[Cantidad de Insumos]]</f>
        <v>#VALUE!</v>
      </c>
      <c r="Q1607" s="137" t="str">
        <f>IFERROR(VLOOKUP($L1607,[6]Insumos!$C$2:$F$517,4,FALSE),"")</f>
        <v/>
      </c>
      <c r="R1607" s="135"/>
    </row>
    <row r="1608" spans="2:18" hidden="1" x14ac:dyDescent="0.25">
      <c r="B1608" s="131" t="str">
        <f>IF(Tabla1[[#This Row],[Código_Actividad]]="","",CONCATENATE(Tabla1[[#This Row],[POA]],".",Tabla1[[#This Row],[SRS]],".",Tabla1[[#This Row],[AREA]],".",Tabla1[[#This Row],[TIPO]]))</f>
        <v/>
      </c>
      <c r="C1608" s="131" t="str">
        <f>IF(Tabla1[[#This Row],[Código_Actividad]]="","",'[1]Formulario PPGR1'!#REF!)</f>
        <v/>
      </c>
      <c r="D1608" s="131" t="str">
        <f>IF(Tabla1[[#This Row],[Código_Actividad]]="","",'[1]Formulario PPGR1'!#REF!)</f>
        <v/>
      </c>
      <c r="E1608" s="131" t="str">
        <f>IF(Tabla1[[#This Row],[Código_Actividad]]="","",'[1]Formulario PPGR1'!#REF!)</f>
        <v/>
      </c>
      <c r="F1608" s="131" t="str">
        <f>IF(Tabla1[[#This Row],[Código_Actividad]]="","",'[1]Formulario PPGR1'!#REF!)</f>
        <v/>
      </c>
      <c r="G1608" s="132"/>
      <c r="H1608" s="133" t="str">
        <f>IFERROR(VLOOKUP(Tabla1[[#This Row],[Código_Actividad]],'[1]Formulario PPGR2'!$H$8:$I$1048576,2,FALSE),"")</f>
        <v/>
      </c>
      <c r="I1608" s="134" t="str">
        <f>IFERROR(VLOOKUP(Tabla1[[#This Row],[Código_Actividad]],[1]!Tabla2[[Código]:[Total de Acciones ]],15,FALSE),"")</f>
        <v/>
      </c>
      <c r="J1608" s="131"/>
      <c r="K1608" s="131" t="str">
        <f>IFERROR(VLOOKUP($J1608,[15]LSIns!$B$5:$C$45,2,FALSE),"")</f>
        <v/>
      </c>
      <c r="L1608" s="133"/>
      <c r="M1608" s="135" t="str">
        <f>IFERROR(VLOOKUP($L1608,[6]Insumos!$C$2:$F$517,2,FALSE),"")</f>
        <v/>
      </c>
      <c r="N1608" s="142"/>
      <c r="O1608" s="137" t="str">
        <f>IFERROR(VLOOKUP($L1608,[6]Insumos!$C$2:$F$517,3,FALSE),"")</f>
        <v/>
      </c>
      <c r="P1608" s="138" t="e">
        <f>+Tabla1[[#This Row],[Precio Unitario]]*Tabla1[[#This Row],[Cantidad de Insumos]]</f>
        <v>#VALUE!</v>
      </c>
      <c r="Q1608" s="137" t="str">
        <f>IFERROR(VLOOKUP($L1608,[6]Insumos!$C$2:$F$517,4,FALSE),"")</f>
        <v/>
      </c>
      <c r="R1608" s="135"/>
    </row>
    <row r="1609" spans="2:18" hidden="1" x14ac:dyDescent="0.25">
      <c r="B1609" s="131" t="str">
        <f>IF(Tabla1[[#This Row],[Código_Actividad]]="","",CONCATENATE(Tabla1[[#This Row],[POA]],".",Tabla1[[#This Row],[SRS]],".",Tabla1[[#This Row],[AREA]],".",Tabla1[[#This Row],[TIPO]]))</f>
        <v/>
      </c>
      <c r="C1609" s="131" t="str">
        <f>IF(Tabla1[[#This Row],[Código_Actividad]]="","",'[1]Formulario PPGR1'!#REF!)</f>
        <v/>
      </c>
      <c r="D1609" s="131" t="str">
        <f>IF(Tabla1[[#This Row],[Código_Actividad]]="","",'[1]Formulario PPGR1'!#REF!)</f>
        <v/>
      </c>
      <c r="E1609" s="131" t="str">
        <f>IF(Tabla1[[#This Row],[Código_Actividad]]="","",'[1]Formulario PPGR1'!#REF!)</f>
        <v/>
      </c>
      <c r="F1609" s="131" t="str">
        <f>IF(Tabla1[[#This Row],[Código_Actividad]]="","",'[1]Formulario PPGR1'!#REF!)</f>
        <v/>
      </c>
      <c r="G1609" s="132"/>
      <c r="H1609" s="133" t="str">
        <f>IFERROR(VLOOKUP(Tabla1[[#This Row],[Código_Actividad]],'[1]Formulario PPGR2'!$H$8:$I$1048576,2,FALSE),"")</f>
        <v/>
      </c>
      <c r="I1609" s="134" t="str">
        <f>IFERROR(VLOOKUP(Tabla1[[#This Row],[Código_Actividad]],[1]!Tabla2[[Código]:[Total de Acciones ]],15,FALSE),"")</f>
        <v/>
      </c>
      <c r="J1609" s="131"/>
      <c r="K1609" s="131" t="str">
        <f>IFERROR(VLOOKUP($J1609,[15]LSIns!$B$5:$C$45,2,FALSE),"")</f>
        <v/>
      </c>
      <c r="L1609" s="133"/>
      <c r="M1609" s="135" t="str">
        <f>IFERROR(VLOOKUP($L1609,[6]Insumos!$C$2:$F$517,2,FALSE),"")</f>
        <v/>
      </c>
      <c r="N1609" s="142"/>
      <c r="O1609" s="137" t="str">
        <f>IFERROR(VLOOKUP($L1609,[6]Insumos!$C$2:$F$517,3,FALSE),"")</f>
        <v/>
      </c>
      <c r="P1609" s="138" t="e">
        <f>+Tabla1[[#This Row],[Precio Unitario]]*Tabla1[[#This Row],[Cantidad de Insumos]]</f>
        <v>#VALUE!</v>
      </c>
      <c r="Q1609" s="137" t="str">
        <f>IFERROR(VLOOKUP($L1609,[6]Insumos!$C$2:$F$517,4,FALSE),"")</f>
        <v/>
      </c>
      <c r="R1609" s="135"/>
    </row>
    <row r="1610" spans="2:18" hidden="1" x14ac:dyDescent="0.25">
      <c r="B1610" s="131" t="str">
        <f>IF(Tabla1[[#This Row],[Código_Actividad]]="","",CONCATENATE(Tabla1[[#This Row],[POA]],".",Tabla1[[#This Row],[SRS]],".",Tabla1[[#This Row],[AREA]],".",Tabla1[[#This Row],[TIPO]]))</f>
        <v/>
      </c>
      <c r="C1610" s="131" t="str">
        <f>IF(Tabla1[[#This Row],[Código_Actividad]]="","",'[1]Formulario PPGR1'!#REF!)</f>
        <v/>
      </c>
      <c r="D1610" s="131" t="str">
        <f>IF(Tabla1[[#This Row],[Código_Actividad]]="","",'[1]Formulario PPGR1'!#REF!)</f>
        <v/>
      </c>
      <c r="E1610" s="131" t="str">
        <f>IF(Tabla1[[#This Row],[Código_Actividad]]="","",'[1]Formulario PPGR1'!#REF!)</f>
        <v/>
      </c>
      <c r="F1610" s="131" t="str">
        <f>IF(Tabla1[[#This Row],[Código_Actividad]]="","",'[1]Formulario PPGR1'!#REF!)</f>
        <v/>
      </c>
      <c r="G1610" s="132"/>
      <c r="H1610" s="133" t="str">
        <f>IFERROR(VLOOKUP(Tabla1[[#This Row],[Código_Actividad]],'[1]Formulario PPGR2'!$H$8:$I$1048576,2,FALSE),"")</f>
        <v/>
      </c>
      <c r="I1610" s="134" t="str">
        <f>IFERROR(VLOOKUP(Tabla1[[#This Row],[Código_Actividad]],[1]!Tabla2[[Código]:[Total de Acciones ]],15,FALSE),"")</f>
        <v/>
      </c>
      <c r="J1610" s="131"/>
      <c r="K1610" s="131" t="str">
        <f>IFERROR(VLOOKUP($J1610,[15]LSIns!$B$5:$C$45,2,FALSE),"")</f>
        <v/>
      </c>
      <c r="L1610" s="133"/>
      <c r="M1610" s="135" t="str">
        <f>IFERROR(VLOOKUP($L1610,[6]Insumos!$C$2:$F$517,2,FALSE),"")</f>
        <v/>
      </c>
      <c r="N1610" s="142"/>
      <c r="O1610" s="137" t="str">
        <f>IFERROR(VLOOKUP($L1610,[6]Insumos!$C$2:$F$517,3,FALSE),"")</f>
        <v/>
      </c>
      <c r="P1610" s="138" t="e">
        <f>+Tabla1[[#This Row],[Precio Unitario]]*Tabla1[[#This Row],[Cantidad de Insumos]]</f>
        <v>#VALUE!</v>
      </c>
      <c r="Q1610" s="137" t="str">
        <f>IFERROR(VLOOKUP($L1610,[6]Insumos!$C$2:$F$517,4,FALSE),"")</f>
        <v/>
      </c>
      <c r="R1610" s="135"/>
    </row>
    <row r="1611" spans="2:18" hidden="1" x14ac:dyDescent="0.25">
      <c r="B1611" s="131" t="str">
        <f>IF(Tabla1[[#This Row],[Código_Actividad]]="","",CONCATENATE(Tabla1[[#This Row],[POA]],".",Tabla1[[#This Row],[SRS]],".",Tabla1[[#This Row],[AREA]],".",Tabla1[[#This Row],[TIPO]]))</f>
        <v/>
      </c>
      <c r="C1611" s="131" t="str">
        <f>IF(Tabla1[[#This Row],[Código_Actividad]]="","",'[1]Formulario PPGR1'!#REF!)</f>
        <v/>
      </c>
      <c r="D1611" s="131" t="str">
        <f>IF(Tabla1[[#This Row],[Código_Actividad]]="","",'[1]Formulario PPGR1'!#REF!)</f>
        <v/>
      </c>
      <c r="E1611" s="131" t="str">
        <f>IF(Tabla1[[#This Row],[Código_Actividad]]="","",'[1]Formulario PPGR1'!#REF!)</f>
        <v/>
      </c>
      <c r="F1611" s="131" t="str">
        <f>IF(Tabla1[[#This Row],[Código_Actividad]]="","",'[1]Formulario PPGR1'!#REF!)</f>
        <v/>
      </c>
      <c r="G1611" s="132"/>
      <c r="H1611" s="133" t="str">
        <f>IFERROR(VLOOKUP(Tabla1[[#This Row],[Código_Actividad]],'[1]Formulario PPGR2'!$H$8:$I$1048576,2,FALSE),"")</f>
        <v/>
      </c>
      <c r="I1611" s="134" t="str">
        <f>IFERROR(VLOOKUP(Tabla1[[#This Row],[Código_Actividad]],[1]!Tabla2[[Código]:[Total de Acciones ]],15,FALSE),"")</f>
        <v/>
      </c>
      <c r="J1611" s="131"/>
      <c r="K1611" s="131" t="str">
        <f>IFERROR(VLOOKUP($J1611,[15]LSIns!$B$5:$C$45,2,FALSE),"")</f>
        <v/>
      </c>
      <c r="L1611" s="133"/>
      <c r="M1611" s="135" t="str">
        <f>IFERROR(VLOOKUP($L1611,[6]Insumos!$C$2:$F$517,2,FALSE),"")</f>
        <v/>
      </c>
      <c r="N1611" s="142"/>
      <c r="O1611" s="137" t="str">
        <f>IFERROR(VLOOKUP($L1611,[6]Insumos!$C$2:$F$517,3,FALSE),"")</f>
        <v/>
      </c>
      <c r="P1611" s="138" t="e">
        <f>+Tabla1[[#This Row],[Precio Unitario]]*Tabla1[[#This Row],[Cantidad de Insumos]]</f>
        <v>#VALUE!</v>
      </c>
      <c r="Q1611" s="137" t="str">
        <f>IFERROR(VLOOKUP($L1611,[6]Insumos!$C$2:$F$517,4,FALSE),"")</f>
        <v/>
      </c>
      <c r="R1611" s="135"/>
    </row>
    <row r="1612" spans="2:18" hidden="1" x14ac:dyDescent="0.25">
      <c r="B1612" s="131" t="str">
        <f>IF(Tabla1[[#This Row],[Código_Actividad]]="","",CONCATENATE(Tabla1[[#This Row],[POA]],".",Tabla1[[#This Row],[SRS]],".",Tabla1[[#This Row],[AREA]],".",Tabla1[[#This Row],[TIPO]]))</f>
        <v/>
      </c>
      <c r="C1612" s="131" t="str">
        <f>IF(Tabla1[[#This Row],[Código_Actividad]]="","",'[1]Formulario PPGR1'!#REF!)</f>
        <v/>
      </c>
      <c r="D1612" s="131" t="str">
        <f>IF(Tabla1[[#This Row],[Código_Actividad]]="","",'[1]Formulario PPGR1'!#REF!)</f>
        <v/>
      </c>
      <c r="E1612" s="131" t="str">
        <f>IF(Tabla1[[#This Row],[Código_Actividad]]="","",'[1]Formulario PPGR1'!#REF!)</f>
        <v/>
      </c>
      <c r="F1612" s="131" t="str">
        <f>IF(Tabla1[[#This Row],[Código_Actividad]]="","",'[1]Formulario PPGR1'!#REF!)</f>
        <v/>
      </c>
      <c r="G1612" s="132"/>
      <c r="H1612" s="133" t="str">
        <f>IFERROR(VLOOKUP(Tabla1[[#This Row],[Código_Actividad]],'[1]Formulario PPGR2'!$H$8:$I$1048576,2,FALSE),"")</f>
        <v/>
      </c>
      <c r="I1612" s="134" t="str">
        <f>IFERROR(VLOOKUP(Tabla1[[#This Row],[Código_Actividad]],[1]!Tabla2[[Código]:[Total de Acciones ]],15,FALSE),"")</f>
        <v/>
      </c>
      <c r="J1612" s="131"/>
      <c r="K1612" s="131" t="str">
        <f>IFERROR(VLOOKUP($J1612,[15]LSIns!$B$5:$C$45,2,FALSE),"")</f>
        <v/>
      </c>
      <c r="L1612" s="133"/>
      <c r="M1612" s="135" t="str">
        <f>IFERROR(VLOOKUP($L1612,[6]Insumos!$C$2:$F$517,2,FALSE),"")</f>
        <v/>
      </c>
      <c r="N1612" s="142"/>
      <c r="O1612" s="137" t="str">
        <f>IFERROR(VLOOKUP($L1612,[6]Insumos!$C$2:$F$517,3,FALSE),"")</f>
        <v/>
      </c>
      <c r="P1612" s="138" t="e">
        <f>+Tabla1[[#This Row],[Precio Unitario]]*Tabla1[[#This Row],[Cantidad de Insumos]]</f>
        <v>#VALUE!</v>
      </c>
      <c r="Q1612" s="137" t="str">
        <f>IFERROR(VLOOKUP($L1612,[6]Insumos!$C$2:$F$517,4,FALSE),"")</f>
        <v/>
      </c>
      <c r="R1612" s="135"/>
    </row>
    <row r="1613" spans="2:18" hidden="1" x14ac:dyDescent="0.25">
      <c r="B1613" s="131" t="str">
        <f>IF(Tabla1[[#This Row],[Código_Actividad]]="","",CONCATENATE(Tabla1[[#This Row],[POA]],".",Tabla1[[#This Row],[SRS]],".",Tabla1[[#This Row],[AREA]],".",Tabla1[[#This Row],[TIPO]]))</f>
        <v/>
      </c>
      <c r="C1613" s="131" t="str">
        <f>IF(Tabla1[[#This Row],[Código_Actividad]]="","",'[1]Formulario PPGR1'!#REF!)</f>
        <v/>
      </c>
      <c r="D1613" s="131" t="str">
        <f>IF(Tabla1[[#This Row],[Código_Actividad]]="","",'[1]Formulario PPGR1'!#REF!)</f>
        <v/>
      </c>
      <c r="E1613" s="131" t="str">
        <f>IF(Tabla1[[#This Row],[Código_Actividad]]="","",'[1]Formulario PPGR1'!#REF!)</f>
        <v/>
      </c>
      <c r="F1613" s="131" t="str">
        <f>IF(Tabla1[[#This Row],[Código_Actividad]]="","",'[1]Formulario PPGR1'!#REF!)</f>
        <v/>
      </c>
      <c r="G1613" s="132"/>
      <c r="H1613" s="133" t="str">
        <f>IFERROR(VLOOKUP(Tabla1[[#This Row],[Código_Actividad]],'[1]Formulario PPGR2'!$H$8:$I$1048576,2,FALSE),"")</f>
        <v/>
      </c>
      <c r="I1613" s="134" t="str">
        <f>IFERROR(VLOOKUP(Tabla1[[#This Row],[Código_Actividad]],[1]!Tabla2[[Código]:[Total de Acciones ]],15,FALSE),"")</f>
        <v/>
      </c>
      <c r="J1613" s="131"/>
      <c r="K1613" s="131" t="str">
        <f>IFERROR(VLOOKUP($J1613,[15]LSIns!$B$5:$C$45,2,FALSE),"")</f>
        <v/>
      </c>
      <c r="L1613" s="133"/>
      <c r="M1613" s="135" t="str">
        <f>IFERROR(VLOOKUP($L1613,[6]Insumos!$C$2:$F$517,2,FALSE),"")</f>
        <v/>
      </c>
      <c r="N1613" s="142"/>
      <c r="O1613" s="137" t="str">
        <f>IFERROR(VLOOKUP($L1613,[6]Insumos!$C$2:$F$517,3,FALSE),"")</f>
        <v/>
      </c>
      <c r="P1613" s="138" t="e">
        <f>+Tabla1[[#This Row],[Precio Unitario]]*Tabla1[[#This Row],[Cantidad de Insumos]]</f>
        <v>#VALUE!</v>
      </c>
      <c r="Q1613" s="137" t="str">
        <f>IFERROR(VLOOKUP($L1613,[6]Insumos!$C$2:$F$517,4,FALSE),"")</f>
        <v/>
      </c>
      <c r="R1613" s="135"/>
    </row>
    <row r="1614" spans="2:18" hidden="1" x14ac:dyDescent="0.25">
      <c r="B1614" s="131" t="str">
        <f>IF(Tabla1[[#This Row],[Código_Actividad]]="","",CONCATENATE(Tabla1[[#This Row],[POA]],".",Tabla1[[#This Row],[SRS]],".",Tabla1[[#This Row],[AREA]],".",Tabla1[[#This Row],[TIPO]]))</f>
        <v/>
      </c>
      <c r="C1614" s="131" t="str">
        <f>IF(Tabla1[[#This Row],[Código_Actividad]]="","",'[1]Formulario PPGR1'!#REF!)</f>
        <v/>
      </c>
      <c r="D1614" s="131" t="str">
        <f>IF(Tabla1[[#This Row],[Código_Actividad]]="","",'[1]Formulario PPGR1'!#REF!)</f>
        <v/>
      </c>
      <c r="E1614" s="131" t="str">
        <f>IF(Tabla1[[#This Row],[Código_Actividad]]="","",'[1]Formulario PPGR1'!#REF!)</f>
        <v/>
      </c>
      <c r="F1614" s="131" t="str">
        <f>IF(Tabla1[[#This Row],[Código_Actividad]]="","",'[1]Formulario PPGR1'!#REF!)</f>
        <v/>
      </c>
      <c r="G1614" s="132"/>
      <c r="H1614" s="133" t="str">
        <f>IFERROR(VLOOKUP(Tabla1[[#This Row],[Código_Actividad]],'[1]Formulario PPGR2'!$H$8:$I$1048576,2,FALSE),"")</f>
        <v/>
      </c>
      <c r="I1614" s="134" t="str">
        <f>IFERROR(VLOOKUP(Tabla1[[#This Row],[Código_Actividad]],[1]!Tabla2[[Código]:[Total de Acciones ]],15,FALSE),"")</f>
        <v/>
      </c>
      <c r="J1614" s="131"/>
      <c r="K1614" s="131" t="str">
        <f>IFERROR(VLOOKUP($J1614,[15]LSIns!$B$5:$C$45,2,FALSE),"")</f>
        <v/>
      </c>
      <c r="L1614" s="133"/>
      <c r="M1614" s="135" t="str">
        <f>IFERROR(VLOOKUP($L1614,[6]Insumos!$C$2:$F$517,2,FALSE),"")</f>
        <v/>
      </c>
      <c r="N1614" s="142"/>
      <c r="O1614" s="137" t="str">
        <f>IFERROR(VLOOKUP($L1614,[6]Insumos!$C$2:$F$517,3,FALSE),"")</f>
        <v/>
      </c>
      <c r="P1614" s="138" t="e">
        <f>+Tabla1[[#This Row],[Precio Unitario]]*Tabla1[[#This Row],[Cantidad de Insumos]]</f>
        <v>#VALUE!</v>
      </c>
      <c r="Q1614" s="137" t="str">
        <f>IFERROR(VLOOKUP($L1614,[6]Insumos!$C$2:$F$517,4,FALSE),"")</f>
        <v/>
      </c>
      <c r="R1614" s="135"/>
    </row>
    <row r="1615" spans="2:18" hidden="1" x14ac:dyDescent="0.25">
      <c r="B1615" s="131" t="str">
        <f>IF(Tabla1[[#This Row],[Código_Actividad]]="","",CONCATENATE(Tabla1[[#This Row],[POA]],".",Tabla1[[#This Row],[SRS]],".",Tabla1[[#This Row],[AREA]],".",Tabla1[[#This Row],[TIPO]]))</f>
        <v/>
      </c>
      <c r="C1615" s="131" t="str">
        <f>IF(Tabla1[[#This Row],[Código_Actividad]]="","",'[1]Formulario PPGR1'!#REF!)</f>
        <v/>
      </c>
      <c r="D1615" s="131" t="str">
        <f>IF(Tabla1[[#This Row],[Código_Actividad]]="","",'[1]Formulario PPGR1'!#REF!)</f>
        <v/>
      </c>
      <c r="E1615" s="131" t="str">
        <f>IF(Tabla1[[#This Row],[Código_Actividad]]="","",'[1]Formulario PPGR1'!#REF!)</f>
        <v/>
      </c>
      <c r="F1615" s="131" t="str">
        <f>IF(Tabla1[[#This Row],[Código_Actividad]]="","",'[1]Formulario PPGR1'!#REF!)</f>
        <v/>
      </c>
      <c r="G1615" s="132"/>
      <c r="H1615" s="133" t="str">
        <f>IFERROR(VLOOKUP(Tabla1[[#This Row],[Código_Actividad]],'[1]Formulario PPGR2'!$H$8:$I$1048576,2,FALSE),"")</f>
        <v/>
      </c>
      <c r="I1615" s="134" t="str">
        <f>IFERROR(VLOOKUP(Tabla1[[#This Row],[Código_Actividad]],[1]!Tabla2[[Código]:[Total de Acciones ]],15,FALSE),"")</f>
        <v/>
      </c>
      <c r="J1615" s="131"/>
      <c r="K1615" s="131" t="str">
        <f>IFERROR(VLOOKUP($J1615,[15]LSIns!$B$5:$C$45,2,FALSE),"")</f>
        <v/>
      </c>
      <c r="L1615" s="133"/>
      <c r="M1615" s="135" t="str">
        <f>IFERROR(VLOOKUP($L1615,[6]Insumos!$C$2:$F$517,2,FALSE),"")</f>
        <v/>
      </c>
      <c r="N1615" s="142"/>
      <c r="O1615" s="137" t="str">
        <f>IFERROR(VLOOKUP($L1615,[6]Insumos!$C$2:$F$517,3,FALSE),"")</f>
        <v/>
      </c>
      <c r="P1615" s="138" t="e">
        <f>+Tabla1[[#This Row],[Precio Unitario]]*Tabla1[[#This Row],[Cantidad de Insumos]]</f>
        <v>#VALUE!</v>
      </c>
      <c r="Q1615" s="137" t="str">
        <f>IFERROR(VLOOKUP($L1615,[6]Insumos!$C$2:$F$517,4,FALSE),"")</f>
        <v/>
      </c>
      <c r="R1615" s="135"/>
    </row>
    <row r="1616" spans="2:18" hidden="1" x14ac:dyDescent="0.25">
      <c r="B1616" s="131" t="str">
        <f>IF(Tabla1[[#This Row],[Código_Actividad]]="","",CONCATENATE(Tabla1[[#This Row],[POA]],".",Tabla1[[#This Row],[SRS]],".",Tabla1[[#This Row],[AREA]],".",Tabla1[[#This Row],[TIPO]]))</f>
        <v/>
      </c>
      <c r="C1616" s="131" t="str">
        <f>IF(Tabla1[[#This Row],[Código_Actividad]]="","",'[1]Formulario PPGR1'!#REF!)</f>
        <v/>
      </c>
      <c r="D1616" s="131" t="str">
        <f>IF(Tabla1[[#This Row],[Código_Actividad]]="","",'[1]Formulario PPGR1'!#REF!)</f>
        <v/>
      </c>
      <c r="E1616" s="131" t="str">
        <f>IF(Tabla1[[#This Row],[Código_Actividad]]="","",'[1]Formulario PPGR1'!#REF!)</f>
        <v/>
      </c>
      <c r="F1616" s="131" t="str">
        <f>IF(Tabla1[[#This Row],[Código_Actividad]]="","",'[1]Formulario PPGR1'!#REF!)</f>
        <v/>
      </c>
      <c r="G1616" s="132"/>
      <c r="H1616" s="133" t="str">
        <f>IFERROR(VLOOKUP(Tabla1[[#This Row],[Código_Actividad]],'[1]Formulario PPGR2'!$H$8:$I$1048576,2,FALSE),"")</f>
        <v/>
      </c>
      <c r="I1616" s="134" t="str">
        <f>IFERROR(VLOOKUP(Tabla1[[#This Row],[Código_Actividad]],[1]!Tabla2[[Código]:[Total de Acciones ]],15,FALSE),"")</f>
        <v/>
      </c>
      <c r="J1616" s="131"/>
      <c r="K1616" s="131" t="str">
        <f>IFERROR(VLOOKUP($J1616,[15]LSIns!$B$5:$C$45,2,FALSE),"")</f>
        <v/>
      </c>
      <c r="L1616" s="133"/>
      <c r="M1616" s="135" t="str">
        <f>IFERROR(VLOOKUP($L1616,[6]Insumos!$C$2:$F$517,2,FALSE),"")</f>
        <v/>
      </c>
      <c r="N1616" s="142"/>
      <c r="O1616" s="137" t="str">
        <f>IFERROR(VLOOKUP($L1616,[6]Insumos!$C$2:$F$517,3,FALSE),"")</f>
        <v/>
      </c>
      <c r="P1616" s="138" t="e">
        <f>+Tabla1[[#This Row],[Precio Unitario]]*Tabla1[[#This Row],[Cantidad de Insumos]]</f>
        <v>#VALUE!</v>
      </c>
      <c r="Q1616" s="137" t="str">
        <f>IFERROR(VLOOKUP($L1616,[6]Insumos!$C$2:$F$517,4,FALSE),"")</f>
        <v/>
      </c>
      <c r="R1616" s="135"/>
    </row>
    <row r="1617" spans="2:18" hidden="1" x14ac:dyDescent="0.25">
      <c r="B1617" s="131" t="str">
        <f>IF(Tabla1[[#This Row],[Código_Actividad]]="","",CONCATENATE(Tabla1[[#This Row],[POA]],".",Tabla1[[#This Row],[SRS]],".",Tabla1[[#This Row],[AREA]],".",Tabla1[[#This Row],[TIPO]]))</f>
        <v/>
      </c>
      <c r="C1617" s="131" t="str">
        <f>IF(Tabla1[[#This Row],[Código_Actividad]]="","",'[1]Formulario PPGR1'!#REF!)</f>
        <v/>
      </c>
      <c r="D1617" s="131" t="str">
        <f>IF(Tabla1[[#This Row],[Código_Actividad]]="","",'[1]Formulario PPGR1'!#REF!)</f>
        <v/>
      </c>
      <c r="E1617" s="131" t="str">
        <f>IF(Tabla1[[#This Row],[Código_Actividad]]="","",'[1]Formulario PPGR1'!#REF!)</f>
        <v/>
      </c>
      <c r="F1617" s="131" t="str">
        <f>IF(Tabla1[[#This Row],[Código_Actividad]]="","",'[1]Formulario PPGR1'!#REF!)</f>
        <v/>
      </c>
      <c r="G1617" s="132"/>
      <c r="H1617" s="133" t="str">
        <f>IFERROR(VLOOKUP(Tabla1[[#This Row],[Código_Actividad]],'[1]Formulario PPGR2'!$H$8:$I$1048576,2,FALSE),"")</f>
        <v/>
      </c>
      <c r="I1617" s="134" t="str">
        <f>IFERROR(VLOOKUP(Tabla1[[#This Row],[Código_Actividad]],[1]!Tabla2[[Código]:[Total de Acciones ]],15,FALSE),"")</f>
        <v/>
      </c>
      <c r="J1617" s="131"/>
      <c r="K1617" s="131" t="str">
        <f>IFERROR(VLOOKUP($J1617,[15]LSIns!$B$5:$C$45,2,FALSE),"")</f>
        <v/>
      </c>
      <c r="L1617" s="133"/>
      <c r="M1617" s="135" t="str">
        <f>IFERROR(VLOOKUP($L1617,[6]Insumos!$C$2:$F$517,2,FALSE),"")</f>
        <v/>
      </c>
      <c r="N1617" s="142"/>
      <c r="O1617" s="137" t="str">
        <f>IFERROR(VLOOKUP($L1617,[6]Insumos!$C$2:$F$517,3,FALSE),"")</f>
        <v/>
      </c>
      <c r="P1617" s="138" t="e">
        <f>+Tabla1[[#This Row],[Precio Unitario]]*Tabla1[[#This Row],[Cantidad de Insumos]]</f>
        <v>#VALUE!</v>
      </c>
      <c r="Q1617" s="137" t="str">
        <f>IFERROR(VLOOKUP($L1617,[6]Insumos!$C$2:$F$517,4,FALSE),"")</f>
        <v/>
      </c>
      <c r="R1617" s="135"/>
    </row>
    <row r="1618" spans="2:18" x14ac:dyDescent="0.25">
      <c r="B1618" s="131" t="str">
        <f>IF(Tabla1[[#This Row],[Código_Actividad]]="","",CONCATENATE(Tabla1[[#This Row],[POA]],".",Tabla1[[#This Row],[SRS]],".",Tabla1[[#This Row],[AREA]],".",Tabla1[[#This Row],[TIPO]]))</f>
        <v/>
      </c>
      <c r="C1618" s="131" t="str">
        <f>IF(Tabla1[[#This Row],[Código_Actividad]]="","",'[1]Formulario PPGR1'!#REF!)</f>
        <v/>
      </c>
      <c r="D1618" s="131" t="str">
        <f>IF(Tabla1[[#This Row],[Código_Actividad]]="","",'[1]Formulario PPGR1'!#REF!)</f>
        <v/>
      </c>
      <c r="E1618" s="131" t="str">
        <f>IF(Tabla1[[#This Row],[Código_Actividad]]="","",'[1]Formulario PPGR1'!#REF!)</f>
        <v/>
      </c>
      <c r="F1618" s="131" t="str">
        <f>IF(Tabla1[[#This Row],[Código_Actividad]]="","",'[1]Formulario PPGR1'!#REF!)</f>
        <v/>
      </c>
      <c r="G1618" s="132"/>
      <c r="H1618" s="133" t="str">
        <f>IFERROR(VLOOKUP(Tabla1[[#This Row],[Código_Actividad]],'[1]Formulario PPGR2'!$H$8:$I$1048576,2,FALSE),"")</f>
        <v/>
      </c>
      <c r="I1618" s="134" t="str">
        <f>IFERROR(VLOOKUP(Tabla1[[#This Row],[Código_Actividad]],[1]!Tabla2[[Código]:[Total de Acciones ]],15,FALSE),"")</f>
        <v/>
      </c>
      <c r="J1618" s="131"/>
      <c r="K1618" s="131" t="str">
        <f>IFERROR(VLOOKUP($J1618,[16]LSIns!$B$5:$C$45,2,FALSE),"")</f>
        <v/>
      </c>
      <c r="L1618" s="133"/>
      <c r="M1618" s="135" t="str">
        <f>IFERROR(VLOOKUP($L1618,[6]Insumos!$C$2:$F$517,2,FALSE),"")</f>
        <v/>
      </c>
      <c r="N1618" s="142"/>
      <c r="O1618" s="137" t="str">
        <f>IFERROR(VLOOKUP($L1618,[6]Insumos!$C$2:$F$517,3,FALSE),"")</f>
        <v/>
      </c>
      <c r="P1618" s="138" t="e">
        <f>+Tabla1[[#This Row],[Precio Unitario]]*Tabla1[[#This Row],[Cantidad de Insumos]]</f>
        <v>#VALUE!</v>
      </c>
      <c r="Q1618" s="137" t="str">
        <f>IFERROR(VLOOKUP($L1618,[6]Insumos!$C$2:$F$517,4,FALSE),"")</f>
        <v/>
      </c>
      <c r="R1618" s="135"/>
    </row>
    <row r="1619" spans="2:18" x14ac:dyDescent="0.25">
      <c r="B1619" s="131" t="str">
        <f>IF(Tabla1[[#This Row],[Código_Actividad]]="","",CONCATENATE(Tabla1[[#This Row],[POA]],".",Tabla1[[#This Row],[SRS]],".",Tabla1[[#This Row],[AREA]],".",Tabla1[[#This Row],[TIPO]]))</f>
        <v/>
      </c>
      <c r="C1619" s="131" t="str">
        <f>IF(Tabla1[[#This Row],[Código_Actividad]]="","",'[1]Formulario PPGR1'!#REF!)</f>
        <v/>
      </c>
      <c r="D1619" s="131" t="str">
        <f>IF(Tabla1[[#This Row],[Código_Actividad]]="","",'[1]Formulario PPGR1'!#REF!)</f>
        <v/>
      </c>
      <c r="E1619" s="131" t="str">
        <f>IF(Tabla1[[#This Row],[Código_Actividad]]="","",'[1]Formulario PPGR1'!#REF!)</f>
        <v/>
      </c>
      <c r="F1619" s="131" t="str">
        <f>IF(Tabla1[[#This Row],[Código_Actividad]]="","",'[1]Formulario PPGR1'!#REF!)</f>
        <v/>
      </c>
      <c r="G1619" s="132"/>
      <c r="H1619" s="133" t="str">
        <f>IFERROR(VLOOKUP(Tabla1[[#This Row],[Código_Actividad]],'[1]Formulario PPGR2'!$H$8:$I$1048576,2,FALSE),"")</f>
        <v/>
      </c>
      <c r="I1619" s="134" t="str">
        <f>IFERROR(VLOOKUP(Tabla1[[#This Row],[Código_Actividad]],[1]!Tabla2[[Código]:[Total de Acciones ]],15,FALSE),"")</f>
        <v/>
      </c>
      <c r="J1619" s="131"/>
      <c r="K1619" s="131" t="str">
        <f>IFERROR(VLOOKUP($J1619,[16]LSIns!$B$5:$C$45,2,FALSE),"")</f>
        <v/>
      </c>
      <c r="L1619" s="133"/>
      <c r="M1619" s="135" t="str">
        <f>IFERROR(VLOOKUP($L1619,[6]Insumos!$C$2:$F$517,2,FALSE),"")</f>
        <v/>
      </c>
      <c r="N1619" s="142"/>
      <c r="O1619" s="137" t="str">
        <f>IFERROR(VLOOKUP($L1619,[6]Insumos!$C$2:$F$517,3,FALSE),"")</f>
        <v/>
      </c>
      <c r="P1619" s="138" t="e">
        <f>+Tabla1[[#This Row],[Precio Unitario]]*Tabla1[[#This Row],[Cantidad de Insumos]]</f>
        <v>#VALUE!</v>
      </c>
      <c r="Q1619" s="137" t="str">
        <f>IFERROR(VLOOKUP($L1619,[6]Insumos!$C$2:$F$517,4,FALSE),"")</f>
        <v/>
      </c>
      <c r="R1619" s="135"/>
    </row>
    <row r="1620" spans="2:18" x14ac:dyDescent="0.25">
      <c r="B1620" s="131" t="str">
        <f>IF(Tabla1[[#This Row],[Código_Actividad]]="","",CONCATENATE(Tabla1[[#This Row],[POA]],".",Tabla1[[#This Row],[SRS]],".",Tabla1[[#This Row],[AREA]],".",Tabla1[[#This Row],[TIPO]]))</f>
        <v/>
      </c>
      <c r="C1620" s="131" t="str">
        <f>IF(Tabla1[[#This Row],[Código_Actividad]]="","",'[1]Formulario PPGR1'!#REF!)</f>
        <v/>
      </c>
      <c r="D1620" s="131" t="str">
        <f>IF(Tabla1[[#This Row],[Código_Actividad]]="","",'[1]Formulario PPGR1'!#REF!)</f>
        <v/>
      </c>
      <c r="E1620" s="131" t="str">
        <f>IF(Tabla1[[#This Row],[Código_Actividad]]="","",'[1]Formulario PPGR1'!#REF!)</f>
        <v/>
      </c>
      <c r="F1620" s="131" t="str">
        <f>IF(Tabla1[[#This Row],[Código_Actividad]]="","",'[1]Formulario PPGR1'!#REF!)</f>
        <v/>
      </c>
      <c r="G1620" s="132"/>
      <c r="H1620" s="133" t="str">
        <f>IFERROR(VLOOKUP(Tabla1[[#This Row],[Código_Actividad]],'[1]Formulario PPGR2'!$H$8:$I$1048576,2,FALSE),"")</f>
        <v/>
      </c>
      <c r="I1620" s="134" t="str">
        <f>IFERROR(VLOOKUP(Tabla1[[#This Row],[Código_Actividad]],[1]!Tabla2[[Código]:[Total de Acciones ]],15,FALSE),"")</f>
        <v/>
      </c>
      <c r="J1620" s="131"/>
      <c r="K1620" s="131" t="str">
        <f>IFERROR(VLOOKUP($J1620,[16]LSIns!$B$5:$C$45,2,FALSE),"")</f>
        <v/>
      </c>
      <c r="L1620" s="133"/>
      <c r="M1620" s="135" t="str">
        <f>IFERROR(VLOOKUP($L1620,[6]Insumos!$C$2:$F$517,2,FALSE),"")</f>
        <v/>
      </c>
      <c r="N1620" s="142"/>
      <c r="O1620" s="137" t="str">
        <f>IFERROR(VLOOKUP($L1620,[6]Insumos!$C$2:$F$517,3,FALSE),"")</f>
        <v/>
      </c>
      <c r="P1620" s="138" t="e">
        <f>+Tabla1[[#This Row],[Precio Unitario]]*Tabla1[[#This Row],[Cantidad de Insumos]]</f>
        <v>#VALUE!</v>
      </c>
      <c r="Q1620" s="137" t="str">
        <f>IFERROR(VLOOKUP($L1620,[6]Insumos!$C$2:$F$517,4,FALSE),"")</f>
        <v/>
      </c>
      <c r="R1620" s="135"/>
    </row>
    <row r="1621" spans="2:18" x14ac:dyDescent="0.25">
      <c r="B1621" s="131" t="str">
        <f>IF(Tabla1[[#This Row],[Código_Actividad]]="","",CONCATENATE(Tabla1[[#This Row],[POA]],".",Tabla1[[#This Row],[SRS]],".",Tabla1[[#This Row],[AREA]],".",Tabla1[[#This Row],[TIPO]]))</f>
        <v/>
      </c>
      <c r="C1621" s="131" t="str">
        <f>IF(Tabla1[[#This Row],[Código_Actividad]]="","",'[1]Formulario PPGR1'!#REF!)</f>
        <v/>
      </c>
      <c r="D1621" s="131" t="str">
        <f>IF(Tabla1[[#This Row],[Código_Actividad]]="","",'[1]Formulario PPGR1'!#REF!)</f>
        <v/>
      </c>
      <c r="E1621" s="131" t="str">
        <f>IF(Tabla1[[#This Row],[Código_Actividad]]="","",'[1]Formulario PPGR1'!#REF!)</f>
        <v/>
      </c>
      <c r="F1621" s="131" t="str">
        <f>IF(Tabla1[[#This Row],[Código_Actividad]]="","",'[1]Formulario PPGR1'!#REF!)</f>
        <v/>
      </c>
      <c r="G1621" s="132"/>
      <c r="H1621" s="133" t="str">
        <f>IFERROR(VLOOKUP(Tabla1[[#This Row],[Código_Actividad]],'[1]Formulario PPGR2'!$H$8:$I$1048576,2,FALSE),"")</f>
        <v/>
      </c>
      <c r="I1621" s="134" t="str">
        <f>IFERROR(VLOOKUP(Tabla1[[#This Row],[Código_Actividad]],[1]!Tabla2[[Código]:[Total de Acciones ]],15,FALSE),"")</f>
        <v/>
      </c>
      <c r="J1621" s="131"/>
      <c r="K1621" s="131" t="str">
        <f>IFERROR(VLOOKUP($J1621,[16]LSIns!$B$5:$C$45,2,FALSE),"")</f>
        <v/>
      </c>
      <c r="L1621" s="133"/>
      <c r="M1621" s="135" t="str">
        <f>IFERROR(VLOOKUP($L1621,[6]Insumos!$C$2:$F$517,2,FALSE),"")</f>
        <v/>
      </c>
      <c r="N1621" s="142"/>
      <c r="O1621" s="137" t="str">
        <f>IFERROR(VLOOKUP($L1621,[6]Insumos!$C$2:$F$517,3,FALSE),"")</f>
        <v/>
      </c>
      <c r="P1621" s="138" t="e">
        <f>+Tabla1[[#This Row],[Precio Unitario]]*Tabla1[[#This Row],[Cantidad de Insumos]]</f>
        <v>#VALUE!</v>
      </c>
      <c r="Q1621" s="137" t="str">
        <f>IFERROR(VLOOKUP($L1621,[6]Insumos!$C$2:$F$517,4,FALSE),"")</f>
        <v/>
      </c>
      <c r="R1621" s="135"/>
    </row>
    <row r="1622" spans="2:18" x14ac:dyDescent="0.25">
      <c r="B1622" s="131" t="str">
        <f>IF(Tabla1[[#This Row],[Código_Actividad]]="","",CONCATENATE(Tabla1[[#This Row],[POA]],".",Tabla1[[#This Row],[SRS]],".",Tabla1[[#This Row],[AREA]],".",Tabla1[[#This Row],[TIPO]]))</f>
        <v/>
      </c>
      <c r="C1622" s="131" t="str">
        <f>IF(Tabla1[[#This Row],[Código_Actividad]]="","",'[1]Formulario PPGR1'!#REF!)</f>
        <v/>
      </c>
      <c r="D1622" s="131" t="str">
        <f>IF(Tabla1[[#This Row],[Código_Actividad]]="","",'[1]Formulario PPGR1'!#REF!)</f>
        <v/>
      </c>
      <c r="E1622" s="131" t="str">
        <f>IF(Tabla1[[#This Row],[Código_Actividad]]="","",'[1]Formulario PPGR1'!#REF!)</f>
        <v/>
      </c>
      <c r="F1622" s="131" t="str">
        <f>IF(Tabla1[[#This Row],[Código_Actividad]]="","",'[1]Formulario PPGR1'!#REF!)</f>
        <v/>
      </c>
      <c r="G1622" s="132"/>
      <c r="H1622" s="133" t="str">
        <f>IFERROR(VLOOKUP(Tabla1[[#This Row],[Código_Actividad]],'[1]Formulario PPGR2'!$H$8:$I$1048576,2,FALSE),"")</f>
        <v/>
      </c>
      <c r="I1622" s="134" t="str">
        <f>IFERROR(VLOOKUP(Tabla1[[#This Row],[Código_Actividad]],[1]!Tabla2[[Código]:[Total de Acciones ]],15,FALSE),"")</f>
        <v/>
      </c>
      <c r="J1622" s="131"/>
      <c r="K1622" s="131" t="str">
        <f>IFERROR(VLOOKUP($J1622,[16]LSIns!$B$5:$C$45,2,FALSE),"")</f>
        <v/>
      </c>
      <c r="L1622" s="133"/>
      <c r="M1622" s="135" t="str">
        <f>IFERROR(VLOOKUP($L1622,[6]Insumos!$C$2:$F$517,2,FALSE),"")</f>
        <v/>
      </c>
      <c r="N1622" s="142"/>
      <c r="O1622" s="137" t="str">
        <f>IFERROR(VLOOKUP($L1622,[6]Insumos!$C$2:$F$517,3,FALSE),"")</f>
        <v/>
      </c>
      <c r="P1622" s="138" t="e">
        <f>+Tabla1[[#This Row],[Precio Unitario]]*Tabla1[[#This Row],[Cantidad de Insumos]]</f>
        <v>#VALUE!</v>
      </c>
      <c r="Q1622" s="137" t="str">
        <f>IFERROR(VLOOKUP($L1622,[6]Insumos!$C$2:$F$517,4,FALSE),"")</f>
        <v/>
      </c>
      <c r="R1622" s="135"/>
    </row>
    <row r="1623" spans="2:18" x14ac:dyDescent="0.25">
      <c r="B1623" s="131" t="str">
        <f>IF(Tabla1[[#This Row],[Código_Actividad]]="","",CONCATENATE(Tabla1[[#This Row],[POA]],".",Tabla1[[#This Row],[SRS]],".",Tabla1[[#This Row],[AREA]],".",Tabla1[[#This Row],[TIPO]]))</f>
        <v/>
      </c>
      <c r="C1623" s="131" t="str">
        <f>IF(Tabla1[[#This Row],[Código_Actividad]]="","",'[1]Formulario PPGR1'!#REF!)</f>
        <v/>
      </c>
      <c r="D1623" s="131" t="str">
        <f>IF(Tabla1[[#This Row],[Código_Actividad]]="","",'[1]Formulario PPGR1'!#REF!)</f>
        <v/>
      </c>
      <c r="E1623" s="131" t="str">
        <f>IF(Tabla1[[#This Row],[Código_Actividad]]="","",'[1]Formulario PPGR1'!#REF!)</f>
        <v/>
      </c>
      <c r="F1623" s="131" t="str">
        <f>IF(Tabla1[[#This Row],[Código_Actividad]]="","",'[1]Formulario PPGR1'!#REF!)</f>
        <v/>
      </c>
      <c r="G1623" s="132"/>
      <c r="H1623" s="133" t="str">
        <f>IFERROR(VLOOKUP(Tabla1[[#This Row],[Código_Actividad]],'[1]Formulario PPGR2'!$H$8:$I$1048576,2,FALSE),"")</f>
        <v/>
      </c>
      <c r="I1623" s="134" t="str">
        <f>IFERROR(VLOOKUP(Tabla1[[#This Row],[Código_Actividad]],[1]!Tabla2[[Código]:[Total de Acciones ]],15,FALSE),"")</f>
        <v/>
      </c>
      <c r="J1623" s="131"/>
      <c r="K1623" s="131" t="str">
        <f>IFERROR(VLOOKUP($J1623,[16]LSIns!$B$5:$C$45,2,FALSE),"")</f>
        <v/>
      </c>
      <c r="L1623" s="133"/>
      <c r="M1623" s="135" t="str">
        <f>IFERROR(VLOOKUP($L1623,[6]Insumos!$C$2:$F$517,2,FALSE),"")</f>
        <v/>
      </c>
      <c r="N1623" s="142"/>
      <c r="O1623" s="137" t="str">
        <f>IFERROR(VLOOKUP($L1623,[6]Insumos!$C$2:$F$517,3,FALSE),"")</f>
        <v/>
      </c>
      <c r="P1623" s="138" t="e">
        <f>+Tabla1[[#This Row],[Precio Unitario]]*Tabla1[[#This Row],[Cantidad de Insumos]]</f>
        <v>#VALUE!</v>
      </c>
      <c r="Q1623" s="137" t="str">
        <f>IFERROR(VLOOKUP($L1623,[6]Insumos!$C$2:$F$517,4,FALSE),"")</f>
        <v/>
      </c>
      <c r="R1623" s="135"/>
    </row>
    <row r="1624" spans="2:18" x14ac:dyDescent="0.25">
      <c r="B1624" s="131" t="str">
        <f>IF(Tabla1[[#This Row],[Código_Actividad]]="","",CONCATENATE(Tabla1[[#This Row],[POA]],".",Tabla1[[#This Row],[SRS]],".",Tabla1[[#This Row],[AREA]],".",Tabla1[[#This Row],[TIPO]]))</f>
        <v/>
      </c>
      <c r="C1624" s="131" t="str">
        <f>IF(Tabla1[[#This Row],[Código_Actividad]]="","",'[1]Formulario PPGR1'!#REF!)</f>
        <v/>
      </c>
      <c r="D1624" s="131" t="str">
        <f>IF(Tabla1[[#This Row],[Código_Actividad]]="","",'[1]Formulario PPGR1'!#REF!)</f>
        <v/>
      </c>
      <c r="E1624" s="131" t="str">
        <f>IF(Tabla1[[#This Row],[Código_Actividad]]="","",'[1]Formulario PPGR1'!#REF!)</f>
        <v/>
      </c>
      <c r="F1624" s="131" t="str">
        <f>IF(Tabla1[[#This Row],[Código_Actividad]]="","",'[1]Formulario PPGR1'!#REF!)</f>
        <v/>
      </c>
      <c r="G1624" s="132"/>
      <c r="H1624" s="133" t="str">
        <f>IFERROR(VLOOKUP(Tabla1[[#This Row],[Código_Actividad]],'[1]Formulario PPGR2'!$H$8:$I$1048576,2,FALSE),"")</f>
        <v/>
      </c>
      <c r="I1624" s="134" t="str">
        <f>IFERROR(VLOOKUP(Tabla1[[#This Row],[Código_Actividad]],[1]!Tabla2[[Código]:[Total de Acciones ]],15,FALSE),"")</f>
        <v/>
      </c>
      <c r="J1624" s="131"/>
      <c r="K1624" s="131" t="str">
        <f>IFERROR(VLOOKUP($J1624,[16]LSIns!$B$5:$C$45,2,FALSE),"")</f>
        <v/>
      </c>
      <c r="L1624" s="133"/>
      <c r="M1624" s="135" t="str">
        <f>IFERROR(VLOOKUP($L1624,[6]Insumos!$C$2:$F$517,2,FALSE),"")</f>
        <v/>
      </c>
      <c r="N1624" s="142"/>
      <c r="O1624" s="137" t="str">
        <f>IFERROR(VLOOKUP($L1624,[6]Insumos!$C$2:$F$517,3,FALSE),"")</f>
        <v/>
      </c>
      <c r="P1624" s="138" t="e">
        <f>+Tabla1[[#This Row],[Precio Unitario]]*Tabla1[[#This Row],[Cantidad de Insumos]]</f>
        <v>#VALUE!</v>
      </c>
      <c r="Q1624" s="137" t="str">
        <f>IFERROR(VLOOKUP($L1624,[6]Insumos!$C$2:$F$517,4,FALSE),"")</f>
        <v/>
      </c>
      <c r="R1624" s="135"/>
    </row>
    <row r="1625" spans="2:18" x14ac:dyDescent="0.25">
      <c r="B1625" s="131" t="str">
        <f>IF(Tabla1[[#This Row],[Código_Actividad]]="","",CONCATENATE(Tabla1[[#This Row],[POA]],".",Tabla1[[#This Row],[SRS]],".",Tabla1[[#This Row],[AREA]],".",Tabla1[[#This Row],[TIPO]]))</f>
        <v/>
      </c>
      <c r="C1625" s="131" t="str">
        <f>IF(Tabla1[[#This Row],[Código_Actividad]]="","",'[1]Formulario PPGR1'!#REF!)</f>
        <v/>
      </c>
      <c r="D1625" s="131" t="str">
        <f>IF(Tabla1[[#This Row],[Código_Actividad]]="","",'[1]Formulario PPGR1'!#REF!)</f>
        <v/>
      </c>
      <c r="E1625" s="131" t="str">
        <f>IF(Tabla1[[#This Row],[Código_Actividad]]="","",'[1]Formulario PPGR1'!#REF!)</f>
        <v/>
      </c>
      <c r="F1625" s="131" t="str">
        <f>IF(Tabla1[[#This Row],[Código_Actividad]]="","",'[1]Formulario PPGR1'!#REF!)</f>
        <v/>
      </c>
      <c r="G1625" s="132"/>
      <c r="H1625" s="133" t="str">
        <f>IFERROR(VLOOKUP(Tabla1[[#This Row],[Código_Actividad]],'[1]Formulario PPGR2'!$H$8:$I$1048576,2,FALSE),"")</f>
        <v/>
      </c>
      <c r="I1625" s="134" t="str">
        <f>IFERROR(VLOOKUP(Tabla1[[#This Row],[Código_Actividad]],[1]!Tabla2[[Código]:[Total de Acciones ]],15,FALSE),"")</f>
        <v/>
      </c>
      <c r="J1625" s="131"/>
      <c r="K1625" s="131" t="str">
        <f>IFERROR(VLOOKUP($J1625,[16]LSIns!$B$5:$C$45,2,FALSE),"")</f>
        <v/>
      </c>
      <c r="L1625" s="133"/>
      <c r="M1625" s="135" t="str">
        <f>IFERROR(VLOOKUP($L1625,[6]Insumos!$C$2:$F$517,2,FALSE),"")</f>
        <v/>
      </c>
      <c r="N1625" s="142"/>
      <c r="O1625" s="137" t="str">
        <f>IFERROR(VLOOKUP($L1625,[6]Insumos!$C$2:$F$517,3,FALSE),"")</f>
        <v/>
      </c>
      <c r="P1625" s="138" t="e">
        <f>+Tabla1[[#This Row],[Precio Unitario]]*Tabla1[[#This Row],[Cantidad de Insumos]]</f>
        <v>#VALUE!</v>
      </c>
      <c r="Q1625" s="137" t="str">
        <f>IFERROR(VLOOKUP($L1625,[6]Insumos!$C$2:$F$517,4,FALSE),"")</f>
        <v/>
      </c>
      <c r="R1625" s="135"/>
    </row>
    <row r="1626" spans="2:18" x14ac:dyDescent="0.25">
      <c r="B1626" s="131" t="str">
        <f>IF(Tabla1[[#This Row],[Código_Actividad]]="","",CONCATENATE(Tabla1[[#This Row],[POA]],".",Tabla1[[#This Row],[SRS]],".",Tabla1[[#This Row],[AREA]],".",Tabla1[[#This Row],[TIPO]]))</f>
        <v/>
      </c>
      <c r="C1626" s="131" t="str">
        <f>IF(Tabla1[[#This Row],[Código_Actividad]]="","",'[1]Formulario PPGR1'!#REF!)</f>
        <v/>
      </c>
      <c r="D1626" s="131" t="str">
        <f>IF(Tabla1[[#This Row],[Código_Actividad]]="","",'[1]Formulario PPGR1'!#REF!)</f>
        <v/>
      </c>
      <c r="E1626" s="131" t="str">
        <f>IF(Tabla1[[#This Row],[Código_Actividad]]="","",'[1]Formulario PPGR1'!#REF!)</f>
        <v/>
      </c>
      <c r="F1626" s="131" t="str">
        <f>IF(Tabla1[[#This Row],[Código_Actividad]]="","",'[1]Formulario PPGR1'!#REF!)</f>
        <v/>
      </c>
      <c r="G1626" s="132"/>
      <c r="H1626" s="133" t="str">
        <f>IFERROR(VLOOKUP(Tabla1[[#This Row],[Código_Actividad]],'[1]Formulario PPGR2'!$H$8:$I$1048576,2,FALSE),"")</f>
        <v/>
      </c>
      <c r="I1626" s="134" t="str">
        <f>IFERROR(VLOOKUP(Tabla1[[#This Row],[Código_Actividad]],[1]!Tabla2[[Código]:[Total de Acciones ]],15,FALSE),"")</f>
        <v/>
      </c>
      <c r="J1626" s="131"/>
      <c r="K1626" s="131" t="str">
        <f>IFERROR(VLOOKUP($J1626,[16]LSIns!$B$5:$C$45,2,FALSE),"")</f>
        <v/>
      </c>
      <c r="L1626" s="133"/>
      <c r="M1626" s="135" t="str">
        <f>IFERROR(VLOOKUP($L1626,[6]Insumos!$C$2:$F$517,2,FALSE),"")</f>
        <v/>
      </c>
      <c r="N1626" s="142"/>
      <c r="O1626" s="137" t="str">
        <f>IFERROR(VLOOKUP($L1626,[6]Insumos!$C$2:$F$517,3,FALSE),"")</f>
        <v/>
      </c>
      <c r="P1626" s="138" t="e">
        <f>+Tabla1[[#This Row],[Precio Unitario]]*Tabla1[[#This Row],[Cantidad de Insumos]]</f>
        <v>#VALUE!</v>
      </c>
      <c r="Q1626" s="137" t="str">
        <f>IFERROR(VLOOKUP($L1626,[6]Insumos!$C$2:$F$517,4,FALSE),"")</f>
        <v/>
      </c>
      <c r="R1626" s="135"/>
    </row>
    <row r="1627" spans="2:18" x14ac:dyDescent="0.25">
      <c r="B1627" s="131" t="str">
        <f>IF(Tabla1[[#This Row],[Código_Actividad]]="","",CONCATENATE(Tabla1[[#This Row],[POA]],".",Tabla1[[#This Row],[SRS]],".",Tabla1[[#This Row],[AREA]],".",Tabla1[[#This Row],[TIPO]]))</f>
        <v/>
      </c>
      <c r="C1627" s="131" t="str">
        <f>IF(Tabla1[[#This Row],[Código_Actividad]]="","",'[1]Formulario PPGR1'!#REF!)</f>
        <v/>
      </c>
      <c r="D1627" s="131" t="str">
        <f>IF(Tabla1[[#This Row],[Código_Actividad]]="","",'[1]Formulario PPGR1'!#REF!)</f>
        <v/>
      </c>
      <c r="E1627" s="131" t="str">
        <f>IF(Tabla1[[#This Row],[Código_Actividad]]="","",'[1]Formulario PPGR1'!#REF!)</f>
        <v/>
      </c>
      <c r="F1627" s="131" t="str">
        <f>IF(Tabla1[[#This Row],[Código_Actividad]]="","",'[1]Formulario PPGR1'!#REF!)</f>
        <v/>
      </c>
      <c r="G1627" s="132"/>
      <c r="H1627" s="133" t="str">
        <f>IFERROR(VLOOKUP(Tabla1[[#This Row],[Código_Actividad]],'[1]Formulario PPGR2'!$H$8:$I$1048576,2,FALSE),"")</f>
        <v/>
      </c>
      <c r="I1627" s="134" t="str">
        <f>IFERROR(VLOOKUP(Tabla1[[#This Row],[Código_Actividad]],[1]!Tabla2[[Código]:[Total de Acciones ]],15,FALSE),"")</f>
        <v/>
      </c>
      <c r="J1627" s="131"/>
      <c r="K1627" s="131" t="str">
        <f>IFERROR(VLOOKUP($J1627,[16]LSIns!$B$5:$C$45,2,FALSE),"")</f>
        <v/>
      </c>
      <c r="L1627" s="133"/>
      <c r="M1627" s="135" t="str">
        <f>IFERROR(VLOOKUP($L1627,[6]Insumos!$C$2:$F$517,2,FALSE),"")</f>
        <v/>
      </c>
      <c r="N1627" s="142"/>
      <c r="O1627" s="137" t="str">
        <f>IFERROR(VLOOKUP($L1627,[6]Insumos!$C$2:$F$517,3,FALSE),"")</f>
        <v/>
      </c>
      <c r="P1627" s="138" t="e">
        <f>+Tabla1[[#This Row],[Precio Unitario]]*Tabla1[[#This Row],[Cantidad de Insumos]]</f>
        <v>#VALUE!</v>
      </c>
      <c r="Q1627" s="137" t="str">
        <f>IFERROR(VLOOKUP($L1627,[6]Insumos!$C$2:$F$517,4,FALSE),"")</f>
        <v/>
      </c>
      <c r="R1627" s="135"/>
    </row>
    <row r="1628" spans="2:18" x14ac:dyDescent="0.25">
      <c r="B1628" s="131" t="str">
        <f>IF(Tabla1[[#This Row],[Código_Actividad]]="","",CONCATENATE(Tabla1[[#This Row],[POA]],".",Tabla1[[#This Row],[SRS]],".",Tabla1[[#This Row],[AREA]],".",Tabla1[[#This Row],[TIPO]]))</f>
        <v/>
      </c>
      <c r="C1628" s="131" t="str">
        <f>IF(Tabla1[[#This Row],[Código_Actividad]]="","",'[1]Formulario PPGR1'!#REF!)</f>
        <v/>
      </c>
      <c r="D1628" s="131" t="str">
        <f>IF(Tabla1[[#This Row],[Código_Actividad]]="","",'[1]Formulario PPGR1'!#REF!)</f>
        <v/>
      </c>
      <c r="E1628" s="131" t="str">
        <f>IF(Tabla1[[#This Row],[Código_Actividad]]="","",'[1]Formulario PPGR1'!#REF!)</f>
        <v/>
      </c>
      <c r="F1628" s="131" t="str">
        <f>IF(Tabla1[[#This Row],[Código_Actividad]]="","",'[1]Formulario PPGR1'!#REF!)</f>
        <v/>
      </c>
      <c r="G1628" s="132"/>
      <c r="H1628" s="133" t="str">
        <f>IFERROR(VLOOKUP(Tabla1[[#This Row],[Código_Actividad]],'[1]Formulario PPGR2'!$H$8:$I$1048576,2,FALSE),"")</f>
        <v/>
      </c>
      <c r="I1628" s="134" t="str">
        <f>IFERROR(VLOOKUP(Tabla1[[#This Row],[Código_Actividad]],[1]!Tabla2[[Código]:[Total de Acciones ]],15,FALSE),"")</f>
        <v/>
      </c>
      <c r="J1628" s="131"/>
      <c r="K1628" s="131" t="str">
        <f>IFERROR(VLOOKUP($J1628,[16]LSIns!$B$5:$C$45,2,FALSE),"")</f>
        <v/>
      </c>
      <c r="L1628" s="133"/>
      <c r="M1628" s="135" t="str">
        <f>IFERROR(VLOOKUP($L1628,[6]Insumos!$C$2:$F$517,2,FALSE),"")</f>
        <v/>
      </c>
      <c r="N1628" s="142"/>
      <c r="O1628" s="137" t="str">
        <f>IFERROR(VLOOKUP($L1628,[6]Insumos!$C$2:$F$517,3,FALSE),"")</f>
        <v/>
      </c>
      <c r="P1628" s="138" t="e">
        <f>+Tabla1[[#This Row],[Precio Unitario]]*Tabla1[[#This Row],[Cantidad de Insumos]]</f>
        <v>#VALUE!</v>
      </c>
      <c r="Q1628" s="137" t="str">
        <f>IFERROR(VLOOKUP($L1628,[6]Insumos!$C$2:$F$517,4,FALSE),"")</f>
        <v/>
      </c>
      <c r="R1628" s="135"/>
    </row>
    <row r="1629" spans="2:18" x14ac:dyDescent="0.25">
      <c r="B1629" s="131" t="str">
        <f>IF(Tabla1[[#This Row],[Código_Actividad]]="","",CONCATENATE(Tabla1[[#This Row],[POA]],".",Tabla1[[#This Row],[SRS]],".",Tabla1[[#This Row],[AREA]],".",Tabla1[[#This Row],[TIPO]]))</f>
        <v/>
      </c>
      <c r="C1629" s="131" t="str">
        <f>IF(Tabla1[[#This Row],[Código_Actividad]]="","",'[1]Formulario PPGR1'!#REF!)</f>
        <v/>
      </c>
      <c r="D1629" s="131" t="str">
        <f>IF(Tabla1[[#This Row],[Código_Actividad]]="","",'[1]Formulario PPGR1'!#REF!)</f>
        <v/>
      </c>
      <c r="E1629" s="131" t="str">
        <f>IF(Tabla1[[#This Row],[Código_Actividad]]="","",'[1]Formulario PPGR1'!#REF!)</f>
        <v/>
      </c>
      <c r="F1629" s="131" t="str">
        <f>IF(Tabla1[[#This Row],[Código_Actividad]]="","",'[1]Formulario PPGR1'!#REF!)</f>
        <v/>
      </c>
      <c r="G1629" s="132"/>
      <c r="H1629" s="133" t="str">
        <f>IFERROR(VLOOKUP(Tabla1[[#This Row],[Código_Actividad]],'[1]Formulario PPGR2'!$H$8:$I$1048576,2,FALSE),"")</f>
        <v/>
      </c>
      <c r="I1629" s="134" t="str">
        <f>IFERROR(VLOOKUP(Tabla1[[#This Row],[Código_Actividad]],[1]!Tabla2[[Código]:[Total de Acciones ]],15,FALSE),"")</f>
        <v/>
      </c>
      <c r="J1629" s="131"/>
      <c r="K1629" s="131" t="str">
        <f>IFERROR(VLOOKUP($J1629,[16]LSIns!$B$5:$C$45,2,FALSE),"")</f>
        <v/>
      </c>
      <c r="L1629" s="133"/>
      <c r="M1629" s="135" t="str">
        <f>IFERROR(VLOOKUP($L1629,[6]Insumos!$C$2:$F$517,2,FALSE),"")</f>
        <v/>
      </c>
      <c r="N1629" s="142"/>
      <c r="O1629" s="137" t="str">
        <f>IFERROR(VLOOKUP($L1629,[6]Insumos!$C$2:$F$517,3,FALSE),"")</f>
        <v/>
      </c>
      <c r="P1629" s="138" t="e">
        <f>+Tabla1[[#This Row],[Precio Unitario]]*Tabla1[[#This Row],[Cantidad de Insumos]]</f>
        <v>#VALUE!</v>
      </c>
      <c r="Q1629" s="137" t="str">
        <f>IFERROR(VLOOKUP($L1629,[6]Insumos!$C$2:$F$517,4,FALSE),"")</f>
        <v/>
      </c>
      <c r="R1629" s="135"/>
    </row>
    <row r="1630" spans="2:18" x14ac:dyDescent="0.25">
      <c r="B1630" s="131" t="str">
        <f>IF(Tabla1[[#This Row],[Código_Actividad]]="","",CONCATENATE(Tabla1[[#This Row],[POA]],".",Tabla1[[#This Row],[SRS]],".",Tabla1[[#This Row],[AREA]],".",Tabla1[[#This Row],[TIPO]]))</f>
        <v/>
      </c>
      <c r="C1630" s="131" t="str">
        <f>IF(Tabla1[[#This Row],[Código_Actividad]]="","",'[1]Formulario PPGR1'!#REF!)</f>
        <v/>
      </c>
      <c r="D1630" s="131" t="str">
        <f>IF(Tabla1[[#This Row],[Código_Actividad]]="","",'[1]Formulario PPGR1'!#REF!)</f>
        <v/>
      </c>
      <c r="E1630" s="131" t="str">
        <f>IF(Tabla1[[#This Row],[Código_Actividad]]="","",'[1]Formulario PPGR1'!#REF!)</f>
        <v/>
      </c>
      <c r="F1630" s="131" t="str">
        <f>IF(Tabla1[[#This Row],[Código_Actividad]]="","",'[1]Formulario PPGR1'!#REF!)</f>
        <v/>
      </c>
      <c r="G1630" s="132"/>
      <c r="H1630" s="133" t="str">
        <f>IFERROR(VLOOKUP(Tabla1[[#This Row],[Código_Actividad]],'[1]Formulario PPGR2'!$H$8:$I$1048576,2,FALSE),"")</f>
        <v/>
      </c>
      <c r="I1630" s="134" t="str">
        <f>IFERROR(VLOOKUP(Tabla1[[#This Row],[Código_Actividad]],[1]!Tabla2[[Código]:[Total de Acciones ]],15,FALSE),"")</f>
        <v/>
      </c>
      <c r="J1630" s="131"/>
      <c r="K1630" s="131" t="str">
        <f>IFERROR(VLOOKUP($J1630,[16]LSIns!$B$5:$C$45,2,FALSE),"")</f>
        <v/>
      </c>
      <c r="L1630" s="133"/>
      <c r="M1630" s="135" t="str">
        <f>IFERROR(VLOOKUP($L1630,[6]Insumos!$C$2:$F$517,2,FALSE),"")</f>
        <v/>
      </c>
      <c r="N1630" s="142"/>
      <c r="O1630" s="137" t="str">
        <f>IFERROR(VLOOKUP($L1630,[6]Insumos!$C$2:$F$517,3,FALSE),"")</f>
        <v/>
      </c>
      <c r="P1630" s="138" t="e">
        <f>+Tabla1[[#This Row],[Precio Unitario]]*Tabla1[[#This Row],[Cantidad de Insumos]]</f>
        <v>#VALUE!</v>
      </c>
      <c r="Q1630" s="137" t="str">
        <f>IFERROR(VLOOKUP($L1630,[6]Insumos!$C$2:$F$517,4,FALSE),"")</f>
        <v/>
      </c>
      <c r="R1630" s="135"/>
    </row>
    <row r="1631" spans="2:18" x14ac:dyDescent="0.25">
      <c r="B1631" s="131" t="str">
        <f>IF(Tabla1[[#This Row],[Código_Actividad]]="","",CONCATENATE(Tabla1[[#This Row],[POA]],".",Tabla1[[#This Row],[SRS]],".",Tabla1[[#This Row],[AREA]],".",Tabla1[[#This Row],[TIPO]]))</f>
        <v/>
      </c>
      <c r="C1631" s="131" t="str">
        <f>IF(Tabla1[[#This Row],[Código_Actividad]]="","",'[1]Formulario PPGR1'!#REF!)</f>
        <v/>
      </c>
      <c r="D1631" s="131" t="str">
        <f>IF(Tabla1[[#This Row],[Código_Actividad]]="","",'[1]Formulario PPGR1'!#REF!)</f>
        <v/>
      </c>
      <c r="E1631" s="131" t="str">
        <f>IF(Tabla1[[#This Row],[Código_Actividad]]="","",'[1]Formulario PPGR1'!#REF!)</f>
        <v/>
      </c>
      <c r="F1631" s="131" t="str">
        <f>IF(Tabla1[[#This Row],[Código_Actividad]]="","",'[1]Formulario PPGR1'!#REF!)</f>
        <v/>
      </c>
      <c r="G1631" s="132"/>
      <c r="H1631" s="133" t="str">
        <f>IFERROR(VLOOKUP(Tabla1[[#This Row],[Código_Actividad]],'[1]Formulario PPGR2'!$H$8:$I$1048576,2,FALSE),"")</f>
        <v/>
      </c>
      <c r="I1631" s="134" t="str">
        <f>IFERROR(VLOOKUP(Tabla1[[#This Row],[Código_Actividad]],[1]!Tabla2[[Código]:[Total de Acciones ]],15,FALSE),"")</f>
        <v/>
      </c>
      <c r="J1631" s="131"/>
      <c r="K1631" s="131" t="str">
        <f>IFERROR(VLOOKUP($J1631,[16]LSIns!$B$5:$C$45,2,FALSE),"")</f>
        <v/>
      </c>
      <c r="L1631" s="133"/>
      <c r="M1631" s="135" t="str">
        <f>IFERROR(VLOOKUP($L1631,[6]Insumos!$C$2:$F$517,2,FALSE),"")</f>
        <v/>
      </c>
      <c r="N1631" s="142"/>
      <c r="O1631" s="137" t="str">
        <f>IFERROR(VLOOKUP($L1631,[6]Insumos!$C$2:$F$517,3,FALSE),"")</f>
        <v/>
      </c>
      <c r="P1631" s="138" t="e">
        <f>+Tabla1[[#This Row],[Precio Unitario]]*Tabla1[[#This Row],[Cantidad de Insumos]]</f>
        <v>#VALUE!</v>
      </c>
      <c r="Q1631" s="137" t="str">
        <f>IFERROR(VLOOKUP($L1631,[6]Insumos!$C$2:$F$517,4,FALSE),"")</f>
        <v/>
      </c>
      <c r="R1631" s="135"/>
    </row>
    <row r="1632" spans="2:18" x14ac:dyDescent="0.25">
      <c r="B1632" s="131" t="str">
        <f>IF(Tabla1[[#This Row],[Código_Actividad]]="","",CONCATENATE(Tabla1[[#This Row],[POA]],".",Tabla1[[#This Row],[SRS]],".",Tabla1[[#This Row],[AREA]],".",Tabla1[[#This Row],[TIPO]]))</f>
        <v/>
      </c>
      <c r="C1632" s="131" t="str">
        <f>IF(Tabla1[[#This Row],[Código_Actividad]]="","",'[1]Formulario PPGR1'!#REF!)</f>
        <v/>
      </c>
      <c r="D1632" s="131" t="str">
        <f>IF(Tabla1[[#This Row],[Código_Actividad]]="","",'[1]Formulario PPGR1'!#REF!)</f>
        <v/>
      </c>
      <c r="E1632" s="131" t="str">
        <f>IF(Tabla1[[#This Row],[Código_Actividad]]="","",'[1]Formulario PPGR1'!#REF!)</f>
        <v/>
      </c>
      <c r="F1632" s="131" t="str">
        <f>IF(Tabla1[[#This Row],[Código_Actividad]]="","",'[1]Formulario PPGR1'!#REF!)</f>
        <v/>
      </c>
      <c r="G1632" s="132"/>
      <c r="H1632" s="133" t="str">
        <f>IFERROR(VLOOKUP(Tabla1[[#This Row],[Código_Actividad]],'[1]Formulario PPGR2'!$H$8:$I$1048576,2,FALSE),"")</f>
        <v/>
      </c>
      <c r="I1632" s="134" t="str">
        <f>IFERROR(VLOOKUP(Tabla1[[#This Row],[Código_Actividad]],[1]!Tabla2[[Código]:[Total de Acciones ]],15,FALSE),"")</f>
        <v/>
      </c>
      <c r="J1632" s="131"/>
      <c r="K1632" s="131" t="str">
        <f>IFERROR(VLOOKUP($J1632,[16]LSIns!$B$5:$C$45,2,FALSE),"")</f>
        <v/>
      </c>
      <c r="L1632" s="133"/>
      <c r="M1632" s="135" t="str">
        <f>IFERROR(VLOOKUP($L1632,[6]Insumos!$C$2:$F$517,2,FALSE),"")</f>
        <v/>
      </c>
      <c r="N1632" s="142"/>
      <c r="O1632" s="137" t="str">
        <f>IFERROR(VLOOKUP($L1632,[6]Insumos!$C$2:$F$517,3,FALSE),"")</f>
        <v/>
      </c>
      <c r="P1632" s="138" t="e">
        <f>+Tabla1[[#This Row],[Precio Unitario]]*Tabla1[[#This Row],[Cantidad de Insumos]]</f>
        <v>#VALUE!</v>
      </c>
      <c r="Q1632" s="137" t="str">
        <f>IFERROR(VLOOKUP($L1632,[6]Insumos!$C$2:$F$517,4,FALSE),"")</f>
        <v/>
      </c>
      <c r="R1632" s="135"/>
    </row>
    <row r="1633" spans="2:18" x14ac:dyDescent="0.25">
      <c r="B1633" s="131" t="str">
        <f>IF(Tabla1[[#This Row],[Código_Actividad]]="","",CONCATENATE(Tabla1[[#This Row],[POA]],".",Tabla1[[#This Row],[SRS]],".",Tabla1[[#This Row],[AREA]],".",Tabla1[[#This Row],[TIPO]]))</f>
        <v/>
      </c>
      <c r="C1633" s="131" t="str">
        <f>IF(Tabla1[[#This Row],[Código_Actividad]]="","",'[1]Formulario PPGR1'!#REF!)</f>
        <v/>
      </c>
      <c r="D1633" s="131" t="str">
        <f>IF(Tabla1[[#This Row],[Código_Actividad]]="","",'[1]Formulario PPGR1'!#REF!)</f>
        <v/>
      </c>
      <c r="E1633" s="131" t="str">
        <f>IF(Tabla1[[#This Row],[Código_Actividad]]="","",'[1]Formulario PPGR1'!#REF!)</f>
        <v/>
      </c>
      <c r="F1633" s="131" t="str">
        <f>IF(Tabla1[[#This Row],[Código_Actividad]]="","",'[1]Formulario PPGR1'!#REF!)</f>
        <v/>
      </c>
      <c r="G1633" s="132"/>
      <c r="H1633" s="133" t="str">
        <f>IFERROR(VLOOKUP(Tabla1[[#This Row],[Código_Actividad]],'[1]Formulario PPGR2'!$H$8:$I$1048576,2,FALSE),"")</f>
        <v/>
      </c>
      <c r="I1633" s="134" t="str">
        <f>IFERROR(VLOOKUP(Tabla1[[#This Row],[Código_Actividad]],[1]!Tabla2[[Código]:[Total de Acciones ]],15,FALSE),"")</f>
        <v/>
      </c>
      <c r="J1633" s="131"/>
      <c r="K1633" s="131" t="str">
        <f>IFERROR(VLOOKUP($J1633,[16]LSIns!$B$5:$C$45,2,FALSE),"")</f>
        <v/>
      </c>
      <c r="L1633" s="133"/>
      <c r="M1633" s="135" t="str">
        <f>IFERROR(VLOOKUP($L1633,[6]Insumos!$C$2:$F$517,2,FALSE),"")</f>
        <v/>
      </c>
      <c r="N1633" s="142"/>
      <c r="O1633" s="137" t="str">
        <f>IFERROR(VLOOKUP($L1633,[6]Insumos!$C$2:$F$517,3,FALSE),"")</f>
        <v/>
      </c>
      <c r="P1633" s="138" t="e">
        <f>+Tabla1[[#This Row],[Precio Unitario]]*Tabla1[[#This Row],[Cantidad de Insumos]]</f>
        <v>#VALUE!</v>
      </c>
      <c r="Q1633" s="137" t="str">
        <f>IFERROR(VLOOKUP($L1633,[6]Insumos!$C$2:$F$517,4,FALSE),"")</f>
        <v/>
      </c>
      <c r="R1633" s="135"/>
    </row>
    <row r="1634" spans="2:18" x14ac:dyDescent="0.25">
      <c r="B1634" s="131" t="str">
        <f>IF(Tabla1[[#This Row],[Código_Actividad]]="","",CONCATENATE(Tabla1[[#This Row],[POA]],".",Tabla1[[#This Row],[SRS]],".",Tabla1[[#This Row],[AREA]],".",Tabla1[[#This Row],[TIPO]]))</f>
        <v/>
      </c>
      <c r="C1634" s="131" t="str">
        <f>IF(Tabla1[[#This Row],[Código_Actividad]]="","",'[1]Formulario PPGR1'!#REF!)</f>
        <v/>
      </c>
      <c r="D1634" s="131" t="str">
        <f>IF(Tabla1[[#This Row],[Código_Actividad]]="","",'[1]Formulario PPGR1'!#REF!)</f>
        <v/>
      </c>
      <c r="E1634" s="131" t="str">
        <f>IF(Tabla1[[#This Row],[Código_Actividad]]="","",'[1]Formulario PPGR1'!#REF!)</f>
        <v/>
      </c>
      <c r="F1634" s="131" t="str">
        <f>IF(Tabla1[[#This Row],[Código_Actividad]]="","",'[1]Formulario PPGR1'!#REF!)</f>
        <v/>
      </c>
      <c r="G1634" s="132"/>
      <c r="H1634" s="133" t="str">
        <f>IFERROR(VLOOKUP(Tabla1[[#This Row],[Código_Actividad]],'[1]Formulario PPGR2'!$H$8:$I$1048576,2,FALSE),"")</f>
        <v/>
      </c>
      <c r="I1634" s="134" t="str">
        <f>IFERROR(VLOOKUP(Tabla1[[#This Row],[Código_Actividad]],[1]!Tabla2[[Código]:[Total de Acciones ]],15,FALSE),"")</f>
        <v/>
      </c>
      <c r="J1634" s="131"/>
      <c r="K1634" s="131" t="str">
        <f>IFERROR(VLOOKUP($J1634,[16]LSIns!$B$5:$C$45,2,FALSE),"")</f>
        <v/>
      </c>
      <c r="L1634" s="133"/>
      <c r="M1634" s="135" t="str">
        <f>IFERROR(VLOOKUP($L1634,[6]Insumos!$C$2:$F$517,2,FALSE),"")</f>
        <v/>
      </c>
      <c r="N1634" s="142"/>
      <c r="O1634" s="137" t="str">
        <f>IFERROR(VLOOKUP($L1634,[6]Insumos!$C$2:$F$517,3,FALSE),"")</f>
        <v/>
      </c>
      <c r="P1634" s="138" t="e">
        <f>+Tabla1[[#This Row],[Precio Unitario]]*Tabla1[[#This Row],[Cantidad de Insumos]]</f>
        <v>#VALUE!</v>
      </c>
      <c r="Q1634" s="137" t="str">
        <f>IFERROR(VLOOKUP($L1634,[6]Insumos!$C$2:$F$517,4,FALSE),"")</f>
        <v/>
      </c>
      <c r="R1634" s="135"/>
    </row>
    <row r="1635" spans="2:18" x14ac:dyDescent="0.25">
      <c r="B1635" s="131" t="str">
        <f>IF(Tabla1[[#This Row],[Código_Actividad]]="","",CONCATENATE(Tabla1[[#This Row],[POA]],".",Tabla1[[#This Row],[SRS]],".",Tabla1[[#This Row],[AREA]],".",Tabla1[[#This Row],[TIPO]]))</f>
        <v/>
      </c>
      <c r="C1635" s="131" t="str">
        <f>IF(Tabla1[[#This Row],[Código_Actividad]]="","",'[1]Formulario PPGR1'!#REF!)</f>
        <v/>
      </c>
      <c r="D1635" s="131" t="str">
        <f>IF(Tabla1[[#This Row],[Código_Actividad]]="","",'[1]Formulario PPGR1'!#REF!)</f>
        <v/>
      </c>
      <c r="E1635" s="131" t="str">
        <f>IF(Tabla1[[#This Row],[Código_Actividad]]="","",'[1]Formulario PPGR1'!#REF!)</f>
        <v/>
      </c>
      <c r="F1635" s="131" t="str">
        <f>IF(Tabla1[[#This Row],[Código_Actividad]]="","",'[1]Formulario PPGR1'!#REF!)</f>
        <v/>
      </c>
      <c r="G1635" s="132"/>
      <c r="H1635" s="133" t="str">
        <f>IFERROR(VLOOKUP(Tabla1[[#This Row],[Código_Actividad]],'[1]Formulario PPGR2'!$H$8:$I$1048576,2,FALSE),"")</f>
        <v/>
      </c>
      <c r="I1635" s="134" t="str">
        <f>IFERROR(VLOOKUP(Tabla1[[#This Row],[Código_Actividad]],[1]!Tabla2[[Código]:[Total de Acciones ]],15,FALSE),"")</f>
        <v/>
      </c>
      <c r="J1635" s="131"/>
      <c r="K1635" s="131" t="str">
        <f>IFERROR(VLOOKUP($J1635,[16]LSIns!$B$5:$C$45,2,FALSE),"")</f>
        <v/>
      </c>
      <c r="L1635" s="133"/>
      <c r="M1635" s="135" t="str">
        <f>IFERROR(VLOOKUP($L1635,[6]Insumos!$C$2:$F$517,2,FALSE),"")</f>
        <v/>
      </c>
      <c r="N1635" s="142"/>
      <c r="O1635" s="137" t="str">
        <f>IFERROR(VLOOKUP($L1635,[6]Insumos!$C$2:$F$517,3,FALSE),"")</f>
        <v/>
      </c>
      <c r="P1635" s="138" t="e">
        <f>+Tabla1[[#This Row],[Precio Unitario]]*Tabla1[[#This Row],[Cantidad de Insumos]]</f>
        <v>#VALUE!</v>
      </c>
      <c r="Q1635" s="137" t="str">
        <f>IFERROR(VLOOKUP($L1635,[6]Insumos!$C$2:$F$517,4,FALSE),"")</f>
        <v/>
      </c>
      <c r="R1635" s="135"/>
    </row>
    <row r="1636" spans="2:18" x14ac:dyDescent="0.25">
      <c r="B1636" s="131" t="str">
        <f>IF(Tabla1[[#This Row],[Código_Actividad]]="","",CONCATENATE(Tabla1[[#This Row],[POA]],".",Tabla1[[#This Row],[SRS]],".",Tabla1[[#This Row],[AREA]],".",Tabla1[[#This Row],[TIPO]]))</f>
        <v/>
      </c>
      <c r="C1636" s="131" t="str">
        <f>IF(Tabla1[[#This Row],[Código_Actividad]]="","",'[1]Formulario PPGR1'!#REF!)</f>
        <v/>
      </c>
      <c r="D1636" s="131" t="str">
        <f>IF(Tabla1[[#This Row],[Código_Actividad]]="","",'[1]Formulario PPGR1'!#REF!)</f>
        <v/>
      </c>
      <c r="E1636" s="131" t="str">
        <f>IF(Tabla1[[#This Row],[Código_Actividad]]="","",'[1]Formulario PPGR1'!#REF!)</f>
        <v/>
      </c>
      <c r="F1636" s="131" t="str">
        <f>IF(Tabla1[[#This Row],[Código_Actividad]]="","",'[1]Formulario PPGR1'!#REF!)</f>
        <v/>
      </c>
      <c r="G1636" s="132"/>
      <c r="H1636" s="133" t="str">
        <f>IFERROR(VLOOKUP(Tabla1[[#This Row],[Código_Actividad]],'[1]Formulario PPGR2'!$H$8:$I$1048576,2,FALSE),"")</f>
        <v/>
      </c>
      <c r="I1636" s="134" t="str">
        <f>IFERROR(VLOOKUP(Tabla1[[#This Row],[Código_Actividad]],[1]!Tabla2[[Código]:[Total de Acciones ]],15,FALSE),"")</f>
        <v/>
      </c>
      <c r="J1636" s="131"/>
      <c r="K1636" s="131" t="str">
        <f>IFERROR(VLOOKUP($J1636,[16]LSIns!$B$5:$C$45,2,FALSE),"")</f>
        <v/>
      </c>
      <c r="L1636" s="133"/>
      <c r="M1636" s="135" t="str">
        <f>IFERROR(VLOOKUP($L1636,[6]Insumos!$C$2:$F$517,2,FALSE),"")</f>
        <v/>
      </c>
      <c r="N1636" s="142"/>
      <c r="O1636" s="137" t="str">
        <f>IFERROR(VLOOKUP($L1636,[6]Insumos!$C$2:$F$517,3,FALSE),"")</f>
        <v/>
      </c>
      <c r="P1636" s="138" t="e">
        <f>+Tabla1[[#This Row],[Precio Unitario]]*Tabla1[[#This Row],[Cantidad de Insumos]]</f>
        <v>#VALUE!</v>
      </c>
      <c r="Q1636" s="137" t="str">
        <f>IFERROR(VLOOKUP($L1636,[6]Insumos!$C$2:$F$517,4,FALSE),"")</f>
        <v/>
      </c>
      <c r="R1636" s="135"/>
    </row>
    <row r="1637" spans="2:18" x14ac:dyDescent="0.25">
      <c r="B1637" s="131" t="str">
        <f>IF(Tabla1[[#This Row],[Código_Actividad]]="","",CONCATENATE(Tabla1[[#This Row],[POA]],".",Tabla1[[#This Row],[SRS]],".",Tabla1[[#This Row],[AREA]],".",Tabla1[[#This Row],[TIPO]]))</f>
        <v/>
      </c>
      <c r="C1637" s="131" t="str">
        <f>IF(Tabla1[[#This Row],[Código_Actividad]]="","",'[1]Formulario PPGR1'!#REF!)</f>
        <v/>
      </c>
      <c r="D1637" s="131" t="str">
        <f>IF(Tabla1[[#This Row],[Código_Actividad]]="","",'[1]Formulario PPGR1'!#REF!)</f>
        <v/>
      </c>
      <c r="E1637" s="131" t="str">
        <f>IF(Tabla1[[#This Row],[Código_Actividad]]="","",'[1]Formulario PPGR1'!#REF!)</f>
        <v/>
      </c>
      <c r="F1637" s="131" t="str">
        <f>IF(Tabla1[[#This Row],[Código_Actividad]]="","",'[1]Formulario PPGR1'!#REF!)</f>
        <v/>
      </c>
      <c r="G1637" s="132"/>
      <c r="H1637" s="133" t="str">
        <f>IFERROR(VLOOKUP(Tabla1[[#This Row],[Código_Actividad]],'[1]Formulario PPGR2'!$H$8:$I$1048576,2,FALSE),"")</f>
        <v/>
      </c>
      <c r="I1637" s="134" t="str">
        <f>IFERROR(VLOOKUP(Tabla1[[#This Row],[Código_Actividad]],[1]!Tabla2[[Código]:[Total de Acciones ]],15,FALSE),"")</f>
        <v/>
      </c>
      <c r="J1637" s="131"/>
      <c r="K1637" s="131" t="str">
        <f>IFERROR(VLOOKUP($J1637,[16]LSIns!$B$5:$C$45,2,FALSE),"")</f>
        <v/>
      </c>
      <c r="L1637" s="133"/>
      <c r="M1637" s="135" t="str">
        <f>IFERROR(VLOOKUP($L1637,[6]Insumos!$C$2:$F$517,2,FALSE),"")</f>
        <v/>
      </c>
      <c r="N1637" s="142"/>
      <c r="O1637" s="137" t="str">
        <f>IFERROR(VLOOKUP($L1637,[6]Insumos!$C$2:$F$517,3,FALSE),"")</f>
        <v/>
      </c>
      <c r="P1637" s="138" t="e">
        <f>+Tabla1[[#This Row],[Precio Unitario]]*Tabla1[[#This Row],[Cantidad de Insumos]]</f>
        <v>#VALUE!</v>
      </c>
      <c r="Q1637" s="137" t="str">
        <f>IFERROR(VLOOKUP($L1637,[6]Insumos!$C$2:$F$517,4,FALSE),"")</f>
        <v/>
      </c>
      <c r="R1637" s="135"/>
    </row>
    <row r="1638" spans="2:18" x14ac:dyDescent="0.25">
      <c r="B1638" s="131" t="str">
        <f>IF(Tabla1[[#This Row],[Código_Actividad]]="","",CONCATENATE(Tabla1[[#This Row],[POA]],".",Tabla1[[#This Row],[SRS]],".",Tabla1[[#This Row],[AREA]],".",Tabla1[[#This Row],[TIPO]]))</f>
        <v/>
      </c>
      <c r="C1638" s="131" t="str">
        <f>IF(Tabla1[[#This Row],[Código_Actividad]]="","",'[1]Formulario PPGR1'!#REF!)</f>
        <v/>
      </c>
      <c r="D1638" s="131" t="str">
        <f>IF(Tabla1[[#This Row],[Código_Actividad]]="","",'[1]Formulario PPGR1'!#REF!)</f>
        <v/>
      </c>
      <c r="E1638" s="131" t="str">
        <f>IF(Tabla1[[#This Row],[Código_Actividad]]="","",'[1]Formulario PPGR1'!#REF!)</f>
        <v/>
      </c>
      <c r="F1638" s="131" t="str">
        <f>IF(Tabla1[[#This Row],[Código_Actividad]]="","",'[1]Formulario PPGR1'!#REF!)</f>
        <v/>
      </c>
      <c r="G1638" s="132"/>
      <c r="H1638" s="133" t="str">
        <f>IFERROR(VLOOKUP(Tabla1[[#This Row],[Código_Actividad]],'[1]Formulario PPGR2'!$H$8:$I$1048576,2,FALSE),"")</f>
        <v/>
      </c>
      <c r="I1638" s="134" t="str">
        <f>IFERROR(VLOOKUP(Tabla1[[#This Row],[Código_Actividad]],[1]!Tabla2[[Código]:[Total de Acciones ]],15,FALSE),"")</f>
        <v/>
      </c>
      <c r="J1638" s="131"/>
      <c r="K1638" s="131" t="str">
        <f>IFERROR(VLOOKUP($J1638,[16]LSIns!$B$5:$C$45,2,FALSE),"")</f>
        <v/>
      </c>
      <c r="L1638" s="133"/>
      <c r="M1638" s="135" t="str">
        <f>IFERROR(VLOOKUP($L1638,[6]Insumos!$C$2:$F$517,2,FALSE),"")</f>
        <v/>
      </c>
      <c r="N1638" s="142"/>
      <c r="O1638" s="137" t="str">
        <f>IFERROR(VLOOKUP($L1638,[6]Insumos!$C$2:$F$517,3,FALSE),"")</f>
        <v/>
      </c>
      <c r="P1638" s="138" t="e">
        <f>+Tabla1[[#This Row],[Precio Unitario]]*Tabla1[[#This Row],[Cantidad de Insumos]]</f>
        <v>#VALUE!</v>
      </c>
      <c r="Q1638" s="137" t="str">
        <f>IFERROR(VLOOKUP($L1638,[6]Insumos!$C$2:$F$517,4,FALSE),"")</f>
        <v/>
      </c>
      <c r="R1638" s="135"/>
    </row>
    <row r="1639" spans="2:18" x14ac:dyDescent="0.25">
      <c r="B1639" s="131" t="str">
        <f>IF(Tabla1[[#This Row],[Código_Actividad]]="","",CONCATENATE(Tabla1[[#This Row],[POA]],".",Tabla1[[#This Row],[SRS]],".",Tabla1[[#This Row],[AREA]],".",Tabla1[[#This Row],[TIPO]]))</f>
        <v/>
      </c>
      <c r="C1639" s="131" t="str">
        <f>IF(Tabla1[[#This Row],[Código_Actividad]]="","",'[1]Formulario PPGR1'!#REF!)</f>
        <v/>
      </c>
      <c r="D1639" s="131" t="str">
        <f>IF(Tabla1[[#This Row],[Código_Actividad]]="","",'[1]Formulario PPGR1'!#REF!)</f>
        <v/>
      </c>
      <c r="E1639" s="131" t="str">
        <f>IF(Tabla1[[#This Row],[Código_Actividad]]="","",'[1]Formulario PPGR1'!#REF!)</f>
        <v/>
      </c>
      <c r="F1639" s="131" t="str">
        <f>IF(Tabla1[[#This Row],[Código_Actividad]]="","",'[1]Formulario PPGR1'!#REF!)</f>
        <v/>
      </c>
      <c r="G1639" s="132"/>
      <c r="H1639" s="133" t="str">
        <f>IFERROR(VLOOKUP(Tabla1[[#This Row],[Código_Actividad]],'[1]Formulario PPGR2'!$H$8:$I$1048576,2,FALSE),"")</f>
        <v/>
      </c>
      <c r="I1639" s="134" t="str">
        <f>IFERROR(VLOOKUP(Tabla1[[#This Row],[Código_Actividad]],[1]!Tabla2[[Código]:[Total de Acciones ]],15,FALSE),"")</f>
        <v/>
      </c>
      <c r="J1639" s="131"/>
      <c r="K1639" s="131" t="str">
        <f>IFERROR(VLOOKUP($J1639,[16]LSIns!$B$5:$C$45,2,FALSE),"")</f>
        <v/>
      </c>
      <c r="L1639" s="133"/>
      <c r="M1639" s="135" t="str">
        <f>IFERROR(VLOOKUP($L1639,[6]Insumos!$C$2:$F$517,2,FALSE),"")</f>
        <v/>
      </c>
      <c r="N1639" s="142"/>
      <c r="O1639" s="137" t="str">
        <f>IFERROR(VLOOKUP($L1639,[6]Insumos!$C$2:$F$517,3,FALSE),"")</f>
        <v/>
      </c>
      <c r="P1639" s="138" t="e">
        <f>+Tabla1[[#This Row],[Precio Unitario]]*Tabla1[[#This Row],[Cantidad de Insumos]]</f>
        <v>#VALUE!</v>
      </c>
      <c r="Q1639" s="137" t="str">
        <f>IFERROR(VLOOKUP($L1639,[6]Insumos!$C$2:$F$517,4,FALSE),"")</f>
        <v/>
      </c>
      <c r="R1639" s="135"/>
    </row>
    <row r="1640" spans="2:18" x14ac:dyDescent="0.25">
      <c r="B1640" s="131" t="str">
        <f>IF(Tabla1[[#This Row],[Código_Actividad]]="","",CONCATENATE(Tabla1[[#This Row],[POA]],".",Tabla1[[#This Row],[SRS]],".",Tabla1[[#This Row],[AREA]],".",Tabla1[[#This Row],[TIPO]]))</f>
        <v/>
      </c>
      <c r="C1640" s="131" t="str">
        <f>IF(Tabla1[[#This Row],[Código_Actividad]]="","",'[1]Formulario PPGR1'!#REF!)</f>
        <v/>
      </c>
      <c r="D1640" s="131" t="str">
        <f>IF(Tabla1[[#This Row],[Código_Actividad]]="","",'[1]Formulario PPGR1'!#REF!)</f>
        <v/>
      </c>
      <c r="E1640" s="131" t="str">
        <f>IF(Tabla1[[#This Row],[Código_Actividad]]="","",'[1]Formulario PPGR1'!#REF!)</f>
        <v/>
      </c>
      <c r="F1640" s="131" t="str">
        <f>IF(Tabla1[[#This Row],[Código_Actividad]]="","",'[1]Formulario PPGR1'!#REF!)</f>
        <v/>
      </c>
      <c r="G1640" s="132"/>
      <c r="H1640" s="133" t="str">
        <f>IFERROR(VLOOKUP(Tabla1[[#This Row],[Código_Actividad]],'[1]Formulario PPGR2'!$H$8:$I$1048576,2,FALSE),"")</f>
        <v/>
      </c>
      <c r="I1640" s="134" t="str">
        <f>IFERROR(VLOOKUP(Tabla1[[#This Row],[Código_Actividad]],[1]!Tabla2[[Código]:[Total de Acciones ]],15,FALSE),"")</f>
        <v/>
      </c>
      <c r="J1640" s="131"/>
      <c r="K1640" s="131" t="str">
        <f>IFERROR(VLOOKUP($J1640,[16]LSIns!$B$5:$C$45,2,FALSE),"")</f>
        <v/>
      </c>
      <c r="L1640" s="133"/>
      <c r="M1640" s="135" t="str">
        <f>IFERROR(VLOOKUP($L1640,[6]Insumos!$C$2:$F$517,2,FALSE),"")</f>
        <v/>
      </c>
      <c r="N1640" s="142"/>
      <c r="O1640" s="137" t="str">
        <f>IFERROR(VLOOKUP($L1640,[6]Insumos!$C$2:$F$517,3,FALSE),"")</f>
        <v/>
      </c>
      <c r="P1640" s="138" t="e">
        <f>+Tabla1[[#This Row],[Precio Unitario]]*Tabla1[[#This Row],[Cantidad de Insumos]]</f>
        <v>#VALUE!</v>
      </c>
      <c r="Q1640" s="137" t="str">
        <f>IFERROR(VLOOKUP($L1640,[6]Insumos!$C$2:$F$517,4,FALSE),"")</f>
        <v/>
      </c>
      <c r="R1640" s="135"/>
    </row>
    <row r="1641" spans="2:18" x14ac:dyDescent="0.25">
      <c r="B1641" s="131" t="str">
        <f>IF(Tabla1[[#This Row],[Código_Actividad]]="","",CONCATENATE(Tabla1[[#This Row],[POA]],".",Tabla1[[#This Row],[SRS]],".",Tabla1[[#This Row],[AREA]],".",Tabla1[[#This Row],[TIPO]]))</f>
        <v/>
      </c>
      <c r="C1641" s="131" t="str">
        <f>IF(Tabla1[[#This Row],[Código_Actividad]]="","",'[1]Formulario PPGR1'!#REF!)</f>
        <v/>
      </c>
      <c r="D1641" s="131" t="str">
        <f>IF(Tabla1[[#This Row],[Código_Actividad]]="","",'[1]Formulario PPGR1'!#REF!)</f>
        <v/>
      </c>
      <c r="E1641" s="131" t="str">
        <f>IF(Tabla1[[#This Row],[Código_Actividad]]="","",'[1]Formulario PPGR1'!#REF!)</f>
        <v/>
      </c>
      <c r="F1641" s="131" t="str">
        <f>IF(Tabla1[[#This Row],[Código_Actividad]]="","",'[1]Formulario PPGR1'!#REF!)</f>
        <v/>
      </c>
      <c r="G1641" s="132"/>
      <c r="H1641" s="133" t="str">
        <f>IFERROR(VLOOKUP(Tabla1[[#This Row],[Código_Actividad]],'[1]Formulario PPGR2'!$H$8:$I$1048576,2,FALSE),"")</f>
        <v/>
      </c>
      <c r="I1641" s="134" t="str">
        <f>IFERROR(VLOOKUP(Tabla1[[#This Row],[Código_Actividad]],[1]!Tabla2[[Código]:[Total de Acciones ]],15,FALSE),"")</f>
        <v/>
      </c>
      <c r="J1641" s="131"/>
      <c r="K1641" s="131" t="str">
        <f>IFERROR(VLOOKUP($J1641,[16]LSIns!$B$5:$C$45,2,FALSE),"")</f>
        <v/>
      </c>
      <c r="L1641" s="133"/>
      <c r="M1641" s="135" t="str">
        <f>IFERROR(VLOOKUP($L1641,[6]Insumos!$C$2:$F$517,2,FALSE),"")</f>
        <v/>
      </c>
      <c r="N1641" s="142"/>
      <c r="O1641" s="137" t="str">
        <f>IFERROR(VLOOKUP($L1641,[6]Insumos!$C$2:$F$517,3,FALSE),"")</f>
        <v/>
      </c>
      <c r="P1641" s="138" t="e">
        <f>+Tabla1[[#This Row],[Precio Unitario]]*Tabla1[[#This Row],[Cantidad de Insumos]]</f>
        <v>#VALUE!</v>
      </c>
      <c r="Q1641" s="137" t="str">
        <f>IFERROR(VLOOKUP($L1641,[6]Insumos!$C$2:$F$517,4,FALSE),"")</f>
        <v/>
      </c>
      <c r="R1641" s="135"/>
    </row>
    <row r="1642" spans="2:18" x14ac:dyDescent="0.25">
      <c r="B1642" s="131" t="str">
        <f>IF(Tabla1[[#This Row],[Código_Actividad]]="","",CONCATENATE(Tabla1[[#This Row],[POA]],".",Tabla1[[#This Row],[SRS]],".",Tabla1[[#This Row],[AREA]],".",Tabla1[[#This Row],[TIPO]]))</f>
        <v/>
      </c>
      <c r="C1642" s="131" t="str">
        <f>IF(Tabla1[[#This Row],[Código_Actividad]]="","",'[1]Formulario PPGR1'!#REF!)</f>
        <v/>
      </c>
      <c r="D1642" s="131" t="str">
        <f>IF(Tabla1[[#This Row],[Código_Actividad]]="","",'[1]Formulario PPGR1'!#REF!)</f>
        <v/>
      </c>
      <c r="E1642" s="131" t="str">
        <f>IF(Tabla1[[#This Row],[Código_Actividad]]="","",'[1]Formulario PPGR1'!#REF!)</f>
        <v/>
      </c>
      <c r="F1642" s="131" t="str">
        <f>IF(Tabla1[[#This Row],[Código_Actividad]]="","",'[1]Formulario PPGR1'!#REF!)</f>
        <v/>
      </c>
      <c r="G1642" s="132"/>
      <c r="H1642" s="133" t="str">
        <f>IFERROR(VLOOKUP(Tabla1[[#This Row],[Código_Actividad]],'[1]Formulario PPGR2'!$H$8:$I$1048576,2,FALSE),"")</f>
        <v/>
      </c>
      <c r="I1642" s="134" t="str">
        <f>IFERROR(VLOOKUP(Tabla1[[#This Row],[Código_Actividad]],[1]!Tabla2[[Código]:[Total de Acciones ]],15,FALSE),"")</f>
        <v/>
      </c>
      <c r="J1642" s="131"/>
      <c r="K1642" s="131" t="str">
        <f>IFERROR(VLOOKUP($J1642,[16]LSIns!$B$5:$C$45,2,FALSE),"")</f>
        <v/>
      </c>
      <c r="L1642" s="133"/>
      <c r="M1642" s="135" t="str">
        <f>IFERROR(VLOOKUP($L1642,[6]Insumos!$C$2:$F$517,2,FALSE),"")</f>
        <v/>
      </c>
      <c r="N1642" s="142"/>
      <c r="O1642" s="137" t="str">
        <f>IFERROR(VLOOKUP($L1642,[6]Insumos!$C$2:$F$517,3,FALSE),"")</f>
        <v/>
      </c>
      <c r="P1642" s="138" t="e">
        <f>+Tabla1[[#This Row],[Precio Unitario]]*Tabla1[[#This Row],[Cantidad de Insumos]]</f>
        <v>#VALUE!</v>
      </c>
      <c r="Q1642" s="137" t="str">
        <f>IFERROR(VLOOKUP($L1642,[6]Insumos!$C$2:$F$517,4,FALSE),"")</f>
        <v/>
      </c>
      <c r="R1642" s="135"/>
    </row>
    <row r="1643" spans="2:18" x14ac:dyDescent="0.25">
      <c r="B1643" s="131" t="str">
        <f>IF(Tabla1[[#This Row],[Código_Actividad]]="","",CONCATENATE(Tabla1[[#This Row],[POA]],".",Tabla1[[#This Row],[SRS]],".",Tabla1[[#This Row],[AREA]],".",Tabla1[[#This Row],[TIPO]]))</f>
        <v/>
      </c>
      <c r="C1643" s="131" t="str">
        <f>IF(Tabla1[[#This Row],[Código_Actividad]]="","",'[1]Formulario PPGR1'!#REF!)</f>
        <v/>
      </c>
      <c r="D1643" s="131" t="str">
        <f>IF(Tabla1[[#This Row],[Código_Actividad]]="","",'[1]Formulario PPGR1'!#REF!)</f>
        <v/>
      </c>
      <c r="E1643" s="131" t="str">
        <f>IF(Tabla1[[#This Row],[Código_Actividad]]="","",'[1]Formulario PPGR1'!#REF!)</f>
        <v/>
      </c>
      <c r="F1643" s="131" t="str">
        <f>IF(Tabla1[[#This Row],[Código_Actividad]]="","",'[1]Formulario PPGR1'!#REF!)</f>
        <v/>
      </c>
      <c r="G1643" s="132"/>
      <c r="H1643" s="133" t="str">
        <f>IFERROR(VLOOKUP(Tabla1[[#This Row],[Código_Actividad]],'[1]Formulario PPGR2'!$H$8:$I$1048576,2,FALSE),"")</f>
        <v/>
      </c>
      <c r="I1643" s="134" t="str">
        <f>IFERROR(VLOOKUP(Tabla1[[#This Row],[Código_Actividad]],[1]!Tabla2[[Código]:[Total de Acciones ]],15,FALSE),"")</f>
        <v/>
      </c>
      <c r="J1643" s="131"/>
      <c r="K1643" s="131" t="str">
        <f>IFERROR(VLOOKUP($J1643,[16]LSIns!$B$5:$C$45,2,FALSE),"")</f>
        <v/>
      </c>
      <c r="L1643" s="133"/>
      <c r="M1643" s="135" t="str">
        <f>IFERROR(VLOOKUP($L1643,[6]Insumos!$C$2:$F$517,2,FALSE),"")</f>
        <v/>
      </c>
      <c r="N1643" s="142"/>
      <c r="O1643" s="137" t="str">
        <f>IFERROR(VLOOKUP($L1643,[6]Insumos!$C$2:$F$517,3,FALSE),"")</f>
        <v/>
      </c>
      <c r="P1643" s="138" t="e">
        <f>+Tabla1[[#This Row],[Precio Unitario]]*Tabla1[[#This Row],[Cantidad de Insumos]]</f>
        <v>#VALUE!</v>
      </c>
      <c r="Q1643" s="137" t="str">
        <f>IFERROR(VLOOKUP($L1643,[6]Insumos!$C$2:$F$517,4,FALSE),"")</f>
        <v/>
      </c>
      <c r="R1643" s="135"/>
    </row>
    <row r="1644" spans="2:18" x14ac:dyDescent="0.25">
      <c r="B1644" s="131" t="str">
        <f>IF(Tabla1[[#This Row],[Código_Actividad]]="","",CONCATENATE(Tabla1[[#This Row],[POA]],".",Tabla1[[#This Row],[SRS]],".",Tabla1[[#This Row],[AREA]],".",Tabla1[[#This Row],[TIPO]]))</f>
        <v/>
      </c>
      <c r="C1644" s="131" t="str">
        <f>IF(Tabla1[[#This Row],[Código_Actividad]]="","",'[1]Formulario PPGR1'!#REF!)</f>
        <v/>
      </c>
      <c r="D1644" s="131" t="str">
        <f>IF(Tabla1[[#This Row],[Código_Actividad]]="","",'[1]Formulario PPGR1'!#REF!)</f>
        <v/>
      </c>
      <c r="E1644" s="131" t="str">
        <f>IF(Tabla1[[#This Row],[Código_Actividad]]="","",'[1]Formulario PPGR1'!#REF!)</f>
        <v/>
      </c>
      <c r="F1644" s="131" t="str">
        <f>IF(Tabla1[[#This Row],[Código_Actividad]]="","",'[1]Formulario PPGR1'!#REF!)</f>
        <v/>
      </c>
      <c r="G1644" s="132"/>
      <c r="H1644" s="133" t="str">
        <f>IFERROR(VLOOKUP(Tabla1[[#This Row],[Código_Actividad]],'[1]Formulario PPGR2'!$H$8:$I$1048576,2,FALSE),"")</f>
        <v/>
      </c>
      <c r="I1644" s="134" t="str">
        <f>IFERROR(VLOOKUP(Tabla1[[#This Row],[Código_Actividad]],[1]!Tabla2[[Código]:[Total de Acciones ]],15,FALSE),"")</f>
        <v/>
      </c>
      <c r="J1644" s="131"/>
      <c r="K1644" s="131" t="str">
        <f>IFERROR(VLOOKUP($J1644,[16]LSIns!$B$5:$C$45,2,FALSE),"")</f>
        <v/>
      </c>
      <c r="L1644" s="133"/>
      <c r="M1644" s="135" t="str">
        <f>IFERROR(VLOOKUP($L1644,[6]Insumos!$C$2:$F$517,2,FALSE),"")</f>
        <v/>
      </c>
      <c r="N1644" s="142"/>
      <c r="O1644" s="137" t="str">
        <f>IFERROR(VLOOKUP($L1644,[6]Insumos!$C$2:$F$517,3,FALSE),"")</f>
        <v/>
      </c>
      <c r="P1644" s="138" t="e">
        <f>+Tabla1[[#This Row],[Precio Unitario]]*Tabla1[[#This Row],[Cantidad de Insumos]]</f>
        <v>#VALUE!</v>
      </c>
      <c r="Q1644" s="137" t="str">
        <f>IFERROR(VLOOKUP($L1644,[6]Insumos!$C$2:$F$517,4,FALSE),"")</f>
        <v/>
      </c>
      <c r="R1644" s="135"/>
    </row>
    <row r="1645" spans="2:18" x14ac:dyDescent="0.25">
      <c r="B1645" s="131" t="str">
        <f>IF(Tabla1[[#This Row],[Código_Actividad]]="","",CONCATENATE(Tabla1[[#This Row],[POA]],".",Tabla1[[#This Row],[SRS]],".",Tabla1[[#This Row],[AREA]],".",Tabla1[[#This Row],[TIPO]]))</f>
        <v/>
      </c>
      <c r="C1645" s="131" t="str">
        <f>IF(Tabla1[[#This Row],[Código_Actividad]]="","",'[1]Formulario PPGR1'!#REF!)</f>
        <v/>
      </c>
      <c r="D1645" s="131" t="str">
        <f>IF(Tabla1[[#This Row],[Código_Actividad]]="","",'[1]Formulario PPGR1'!#REF!)</f>
        <v/>
      </c>
      <c r="E1645" s="131" t="str">
        <f>IF(Tabla1[[#This Row],[Código_Actividad]]="","",'[1]Formulario PPGR1'!#REF!)</f>
        <v/>
      </c>
      <c r="F1645" s="131" t="str">
        <f>IF(Tabla1[[#This Row],[Código_Actividad]]="","",'[1]Formulario PPGR1'!#REF!)</f>
        <v/>
      </c>
      <c r="G1645" s="132"/>
      <c r="H1645" s="133" t="str">
        <f>IFERROR(VLOOKUP(Tabla1[[#This Row],[Código_Actividad]],'[1]Formulario PPGR2'!$H$8:$I$1048576,2,FALSE),"")</f>
        <v/>
      </c>
      <c r="I1645" s="134" t="str">
        <f>IFERROR(VLOOKUP(Tabla1[[#This Row],[Código_Actividad]],[1]!Tabla2[[Código]:[Total de Acciones ]],15,FALSE),"")</f>
        <v/>
      </c>
      <c r="J1645" s="131"/>
      <c r="K1645" s="131" t="str">
        <f>IFERROR(VLOOKUP($J1645,[16]LSIns!$B$5:$C$45,2,FALSE),"")</f>
        <v/>
      </c>
      <c r="L1645" s="133"/>
      <c r="M1645" s="135" t="str">
        <f>IFERROR(VLOOKUP($L1645,[6]Insumos!$C$2:$F$517,2,FALSE),"")</f>
        <v/>
      </c>
      <c r="N1645" s="142"/>
      <c r="O1645" s="137" t="str">
        <f>IFERROR(VLOOKUP($L1645,[6]Insumos!$C$2:$F$517,3,FALSE),"")</f>
        <v/>
      </c>
      <c r="P1645" s="138" t="e">
        <f>+Tabla1[[#This Row],[Precio Unitario]]*Tabla1[[#This Row],[Cantidad de Insumos]]</f>
        <v>#VALUE!</v>
      </c>
      <c r="Q1645" s="137" t="str">
        <f>IFERROR(VLOOKUP($L1645,[6]Insumos!$C$2:$F$517,4,FALSE),"")</f>
        <v/>
      </c>
      <c r="R1645" s="135"/>
    </row>
    <row r="1646" spans="2:18" x14ac:dyDescent="0.25">
      <c r="B1646" s="131" t="str">
        <f>IF(Tabla1[[#This Row],[Código_Actividad]]="","",CONCATENATE(Tabla1[[#This Row],[POA]],".",Tabla1[[#This Row],[SRS]],".",Tabla1[[#This Row],[AREA]],".",Tabla1[[#This Row],[TIPO]]))</f>
        <v/>
      </c>
      <c r="C1646" s="131" t="str">
        <f>IF(Tabla1[[#This Row],[Código_Actividad]]="","",'[1]Formulario PPGR1'!#REF!)</f>
        <v/>
      </c>
      <c r="D1646" s="131" t="str">
        <f>IF(Tabla1[[#This Row],[Código_Actividad]]="","",'[1]Formulario PPGR1'!#REF!)</f>
        <v/>
      </c>
      <c r="E1646" s="131" t="str">
        <f>IF(Tabla1[[#This Row],[Código_Actividad]]="","",'[1]Formulario PPGR1'!#REF!)</f>
        <v/>
      </c>
      <c r="F1646" s="131" t="str">
        <f>IF(Tabla1[[#This Row],[Código_Actividad]]="","",'[1]Formulario PPGR1'!#REF!)</f>
        <v/>
      </c>
      <c r="G1646" s="132"/>
      <c r="H1646" s="133" t="str">
        <f>IFERROR(VLOOKUP(Tabla1[[#This Row],[Código_Actividad]],'[1]Formulario PPGR2'!$H$8:$I$1048576,2,FALSE),"")</f>
        <v/>
      </c>
      <c r="I1646" s="134" t="str">
        <f>IFERROR(VLOOKUP(Tabla1[[#This Row],[Código_Actividad]],[1]!Tabla2[[Código]:[Total de Acciones ]],15,FALSE),"")</f>
        <v/>
      </c>
      <c r="J1646" s="131"/>
      <c r="K1646" s="131" t="str">
        <f>IFERROR(VLOOKUP($J1646,[16]LSIns!$B$5:$C$45,2,FALSE),"")</f>
        <v/>
      </c>
      <c r="L1646" s="133"/>
      <c r="M1646" s="135" t="str">
        <f>IFERROR(VLOOKUP($L1646,[6]Insumos!$C$2:$F$517,2,FALSE),"")</f>
        <v/>
      </c>
      <c r="N1646" s="142"/>
      <c r="O1646" s="137" t="str">
        <f>IFERROR(VLOOKUP($L1646,[6]Insumos!$C$2:$F$517,3,FALSE),"")</f>
        <v/>
      </c>
      <c r="P1646" s="138" t="e">
        <f>+Tabla1[[#This Row],[Precio Unitario]]*Tabla1[[#This Row],[Cantidad de Insumos]]</f>
        <v>#VALUE!</v>
      </c>
      <c r="Q1646" s="137" t="str">
        <f>IFERROR(VLOOKUP($L1646,[6]Insumos!$C$2:$F$517,4,FALSE),"")</f>
        <v/>
      </c>
      <c r="R1646" s="135"/>
    </row>
    <row r="1647" spans="2:18" x14ac:dyDescent="0.25">
      <c r="B1647" s="131" t="str">
        <f>IF(Tabla1[[#This Row],[Código_Actividad]]="","",CONCATENATE(Tabla1[[#This Row],[POA]],".",Tabla1[[#This Row],[SRS]],".",Tabla1[[#This Row],[AREA]],".",Tabla1[[#This Row],[TIPO]]))</f>
        <v/>
      </c>
      <c r="C1647" s="131" t="str">
        <f>IF(Tabla1[[#This Row],[Código_Actividad]]="","",'[1]Formulario PPGR1'!#REF!)</f>
        <v/>
      </c>
      <c r="D1647" s="131" t="str">
        <f>IF(Tabla1[[#This Row],[Código_Actividad]]="","",'[1]Formulario PPGR1'!#REF!)</f>
        <v/>
      </c>
      <c r="E1647" s="131" t="str">
        <f>IF(Tabla1[[#This Row],[Código_Actividad]]="","",'[1]Formulario PPGR1'!#REF!)</f>
        <v/>
      </c>
      <c r="F1647" s="131" t="str">
        <f>IF(Tabla1[[#This Row],[Código_Actividad]]="","",'[1]Formulario PPGR1'!#REF!)</f>
        <v/>
      </c>
      <c r="G1647" s="132"/>
      <c r="H1647" s="133" t="str">
        <f>IFERROR(VLOOKUP(Tabla1[[#This Row],[Código_Actividad]],'[1]Formulario PPGR2'!$H$8:$I$1048576,2,FALSE),"")</f>
        <v/>
      </c>
      <c r="I1647" s="134" t="str">
        <f>IFERROR(VLOOKUP(Tabla1[[#This Row],[Código_Actividad]],[1]!Tabla2[[Código]:[Total de Acciones ]],15,FALSE),"")</f>
        <v/>
      </c>
      <c r="J1647" s="131"/>
      <c r="K1647" s="131" t="str">
        <f>IFERROR(VLOOKUP($J1647,[16]LSIns!$B$5:$C$45,2,FALSE),"")</f>
        <v/>
      </c>
      <c r="L1647" s="133"/>
      <c r="M1647" s="135" t="str">
        <f>IFERROR(VLOOKUP($L1647,[6]Insumos!$C$2:$F$517,2,FALSE),"")</f>
        <v/>
      </c>
      <c r="N1647" s="142"/>
      <c r="O1647" s="137" t="str">
        <f>IFERROR(VLOOKUP($L1647,[6]Insumos!$C$2:$F$517,3,FALSE),"")</f>
        <v/>
      </c>
      <c r="P1647" s="138" t="e">
        <f>+Tabla1[[#This Row],[Precio Unitario]]*Tabla1[[#This Row],[Cantidad de Insumos]]</f>
        <v>#VALUE!</v>
      </c>
      <c r="Q1647" s="137" t="str">
        <f>IFERROR(VLOOKUP($L1647,[6]Insumos!$C$2:$F$517,4,FALSE),"")</f>
        <v/>
      </c>
      <c r="R1647" s="135"/>
    </row>
    <row r="1648" spans="2:18" x14ac:dyDescent="0.25">
      <c r="B1648" s="131" t="str">
        <f>IF(Tabla1[[#This Row],[Código_Actividad]]="","",CONCATENATE(Tabla1[[#This Row],[POA]],".",Tabla1[[#This Row],[SRS]],".",Tabla1[[#This Row],[AREA]],".",Tabla1[[#This Row],[TIPO]]))</f>
        <v/>
      </c>
      <c r="C1648" s="131" t="str">
        <f>IF(Tabla1[[#This Row],[Código_Actividad]]="","",'[1]Formulario PPGR1'!#REF!)</f>
        <v/>
      </c>
      <c r="D1648" s="131" t="str">
        <f>IF(Tabla1[[#This Row],[Código_Actividad]]="","",'[1]Formulario PPGR1'!#REF!)</f>
        <v/>
      </c>
      <c r="E1648" s="131" t="str">
        <f>IF(Tabla1[[#This Row],[Código_Actividad]]="","",'[1]Formulario PPGR1'!#REF!)</f>
        <v/>
      </c>
      <c r="F1648" s="131" t="str">
        <f>IF(Tabla1[[#This Row],[Código_Actividad]]="","",'[1]Formulario PPGR1'!#REF!)</f>
        <v/>
      </c>
      <c r="G1648" s="132"/>
      <c r="H1648" s="133" t="str">
        <f>IFERROR(VLOOKUP(Tabla1[[#This Row],[Código_Actividad]],'[1]Formulario PPGR2'!$H$8:$I$1048576,2,FALSE),"")</f>
        <v/>
      </c>
      <c r="I1648" s="134" t="str">
        <f>IFERROR(VLOOKUP(Tabla1[[#This Row],[Código_Actividad]],[1]!Tabla2[[Código]:[Total de Acciones ]],15,FALSE),"")</f>
        <v/>
      </c>
      <c r="J1648" s="131"/>
      <c r="K1648" s="131" t="str">
        <f>IFERROR(VLOOKUP($J1648,[16]LSIns!$B$5:$C$45,2,FALSE),"")</f>
        <v/>
      </c>
      <c r="L1648" s="133"/>
      <c r="M1648" s="135" t="str">
        <f>IFERROR(VLOOKUP($L1648,[6]Insumos!$C$2:$F$517,2,FALSE),"")</f>
        <v/>
      </c>
      <c r="N1648" s="142"/>
      <c r="O1648" s="137" t="str">
        <f>IFERROR(VLOOKUP($L1648,[6]Insumos!$C$2:$F$517,3,FALSE),"")</f>
        <v/>
      </c>
      <c r="P1648" s="138" t="e">
        <f>+Tabla1[[#This Row],[Precio Unitario]]*Tabla1[[#This Row],[Cantidad de Insumos]]</f>
        <v>#VALUE!</v>
      </c>
      <c r="Q1648" s="137" t="str">
        <f>IFERROR(VLOOKUP($L1648,[6]Insumos!$C$2:$F$517,4,FALSE),"")</f>
        <v/>
      </c>
      <c r="R1648" s="135"/>
    </row>
    <row r="1649" spans="2:18" x14ac:dyDescent="0.25">
      <c r="B1649" s="131" t="str">
        <f>IF(Tabla1[[#This Row],[Código_Actividad]]="","",CONCATENATE(Tabla1[[#This Row],[POA]],".",Tabla1[[#This Row],[SRS]],".",Tabla1[[#This Row],[AREA]],".",Tabla1[[#This Row],[TIPO]]))</f>
        <v/>
      </c>
      <c r="C1649" s="131" t="str">
        <f>IF(Tabla1[[#This Row],[Código_Actividad]]="","",'[1]Formulario PPGR1'!#REF!)</f>
        <v/>
      </c>
      <c r="D1649" s="131" t="str">
        <f>IF(Tabla1[[#This Row],[Código_Actividad]]="","",'[1]Formulario PPGR1'!#REF!)</f>
        <v/>
      </c>
      <c r="E1649" s="131" t="str">
        <f>IF(Tabla1[[#This Row],[Código_Actividad]]="","",'[1]Formulario PPGR1'!#REF!)</f>
        <v/>
      </c>
      <c r="F1649" s="131" t="str">
        <f>IF(Tabla1[[#This Row],[Código_Actividad]]="","",'[1]Formulario PPGR1'!#REF!)</f>
        <v/>
      </c>
      <c r="G1649" s="132"/>
      <c r="H1649" s="133" t="str">
        <f>IFERROR(VLOOKUP(Tabla1[[#This Row],[Código_Actividad]],'[1]Formulario PPGR2'!$H$8:$I$1048576,2,FALSE),"")</f>
        <v/>
      </c>
      <c r="I1649" s="134" t="str">
        <f>IFERROR(VLOOKUP(Tabla1[[#This Row],[Código_Actividad]],[1]!Tabla2[[Código]:[Total de Acciones ]],15,FALSE),"")</f>
        <v/>
      </c>
      <c r="J1649" s="131"/>
      <c r="K1649" s="131" t="str">
        <f>IFERROR(VLOOKUP($J1649,[16]LSIns!$B$5:$C$45,2,FALSE),"")</f>
        <v/>
      </c>
      <c r="L1649" s="133"/>
      <c r="M1649" s="135" t="str">
        <f>IFERROR(VLOOKUP($L1649,[6]Insumos!$C$2:$F$517,2,FALSE),"")</f>
        <v/>
      </c>
      <c r="N1649" s="142"/>
      <c r="O1649" s="137" t="str">
        <f>IFERROR(VLOOKUP($L1649,[6]Insumos!$C$2:$F$517,3,FALSE),"")</f>
        <v/>
      </c>
      <c r="P1649" s="138" t="e">
        <f>+Tabla1[[#This Row],[Precio Unitario]]*Tabla1[[#This Row],[Cantidad de Insumos]]</f>
        <v>#VALUE!</v>
      </c>
      <c r="Q1649" s="137" t="str">
        <f>IFERROR(VLOOKUP($L1649,[6]Insumos!$C$2:$F$517,4,FALSE),"")</f>
        <v/>
      </c>
      <c r="R1649" s="135"/>
    </row>
    <row r="1650" spans="2:18" x14ac:dyDescent="0.25">
      <c r="B1650" s="131" t="str">
        <f>IF(Tabla1[[#This Row],[Código_Actividad]]="","",CONCATENATE(Tabla1[[#This Row],[POA]],".",Tabla1[[#This Row],[SRS]],".",Tabla1[[#This Row],[AREA]],".",Tabla1[[#This Row],[TIPO]]))</f>
        <v/>
      </c>
      <c r="C1650" s="131" t="str">
        <f>IF(Tabla1[[#This Row],[Código_Actividad]]="","",'[1]Formulario PPGR1'!#REF!)</f>
        <v/>
      </c>
      <c r="D1650" s="131" t="str">
        <f>IF(Tabla1[[#This Row],[Código_Actividad]]="","",'[1]Formulario PPGR1'!#REF!)</f>
        <v/>
      </c>
      <c r="E1650" s="131" t="str">
        <f>IF(Tabla1[[#This Row],[Código_Actividad]]="","",'[1]Formulario PPGR1'!#REF!)</f>
        <v/>
      </c>
      <c r="F1650" s="131" t="str">
        <f>IF(Tabla1[[#This Row],[Código_Actividad]]="","",'[1]Formulario PPGR1'!#REF!)</f>
        <v/>
      </c>
      <c r="G1650" s="132"/>
      <c r="H1650" s="133" t="str">
        <f>IFERROR(VLOOKUP(Tabla1[[#This Row],[Código_Actividad]],'[1]Formulario PPGR2'!$H$8:$I$1048576,2,FALSE),"")</f>
        <v/>
      </c>
      <c r="I1650" s="134" t="str">
        <f>IFERROR(VLOOKUP(Tabla1[[#This Row],[Código_Actividad]],[1]!Tabla2[[Código]:[Total de Acciones ]],15,FALSE),"")</f>
        <v/>
      </c>
      <c r="J1650" s="131"/>
      <c r="K1650" s="131" t="str">
        <f>IFERROR(VLOOKUP($J1650,[16]LSIns!$B$5:$C$45,2,FALSE),"")</f>
        <v/>
      </c>
      <c r="L1650" s="133"/>
      <c r="M1650" s="135" t="str">
        <f>IFERROR(VLOOKUP($L1650,[6]Insumos!$C$2:$F$517,2,FALSE),"")</f>
        <v/>
      </c>
      <c r="N1650" s="142"/>
      <c r="O1650" s="137" t="str">
        <f>IFERROR(VLOOKUP($L1650,[6]Insumos!$C$2:$F$517,3,FALSE),"")</f>
        <v/>
      </c>
      <c r="P1650" s="138" t="e">
        <f>+Tabla1[[#This Row],[Precio Unitario]]*Tabla1[[#This Row],[Cantidad de Insumos]]</f>
        <v>#VALUE!</v>
      </c>
      <c r="Q1650" s="137" t="str">
        <f>IFERROR(VLOOKUP($L1650,[6]Insumos!$C$2:$F$517,4,FALSE),"")</f>
        <v/>
      </c>
      <c r="R1650" s="135"/>
    </row>
    <row r="1651" spans="2:18" x14ac:dyDescent="0.25">
      <c r="B1651" s="131" t="str">
        <f>IF(Tabla1[[#This Row],[Código_Actividad]]="","",CONCATENATE(Tabla1[[#This Row],[POA]],".",Tabla1[[#This Row],[SRS]],".",Tabla1[[#This Row],[AREA]],".",Tabla1[[#This Row],[TIPO]]))</f>
        <v/>
      </c>
      <c r="C1651" s="131" t="str">
        <f>IF(Tabla1[[#This Row],[Código_Actividad]]="","",'[1]Formulario PPGR1'!#REF!)</f>
        <v/>
      </c>
      <c r="D1651" s="131" t="str">
        <f>IF(Tabla1[[#This Row],[Código_Actividad]]="","",'[1]Formulario PPGR1'!#REF!)</f>
        <v/>
      </c>
      <c r="E1651" s="131" t="str">
        <f>IF(Tabla1[[#This Row],[Código_Actividad]]="","",'[1]Formulario PPGR1'!#REF!)</f>
        <v/>
      </c>
      <c r="F1651" s="131" t="str">
        <f>IF(Tabla1[[#This Row],[Código_Actividad]]="","",'[1]Formulario PPGR1'!#REF!)</f>
        <v/>
      </c>
      <c r="G1651" s="132"/>
      <c r="H1651" s="133" t="str">
        <f>IFERROR(VLOOKUP(Tabla1[[#This Row],[Código_Actividad]],'[1]Formulario PPGR2'!$H$8:$I$1048576,2,FALSE),"")</f>
        <v/>
      </c>
      <c r="I1651" s="134" t="str">
        <f>IFERROR(VLOOKUP(Tabla1[[#This Row],[Código_Actividad]],[1]!Tabla2[[Código]:[Total de Acciones ]],15,FALSE),"")</f>
        <v/>
      </c>
      <c r="J1651" s="131"/>
      <c r="K1651" s="131" t="str">
        <f>IFERROR(VLOOKUP($J1651,[16]LSIns!$B$5:$C$45,2,FALSE),"")</f>
        <v/>
      </c>
      <c r="L1651" s="133"/>
      <c r="M1651" s="135" t="str">
        <f>IFERROR(VLOOKUP($L1651,[6]Insumos!$C$2:$F$517,2,FALSE),"")</f>
        <v/>
      </c>
      <c r="N1651" s="142"/>
      <c r="O1651" s="137" t="str">
        <f>IFERROR(VLOOKUP($L1651,[6]Insumos!$C$2:$F$517,3,FALSE),"")</f>
        <v/>
      </c>
      <c r="P1651" s="138" t="e">
        <f>+Tabla1[[#This Row],[Precio Unitario]]*Tabla1[[#This Row],[Cantidad de Insumos]]</f>
        <v>#VALUE!</v>
      </c>
      <c r="Q1651" s="137" t="str">
        <f>IFERROR(VLOOKUP($L1651,[6]Insumos!$C$2:$F$517,4,FALSE),"")</f>
        <v/>
      </c>
      <c r="R1651" s="135"/>
    </row>
    <row r="1652" spans="2:18" x14ac:dyDescent="0.25">
      <c r="B1652" s="131" t="str">
        <f>IF(Tabla1[[#This Row],[Código_Actividad]]="","",CONCATENATE(Tabla1[[#This Row],[POA]],".",Tabla1[[#This Row],[SRS]],".",Tabla1[[#This Row],[AREA]],".",Tabla1[[#This Row],[TIPO]]))</f>
        <v/>
      </c>
      <c r="C1652" s="131" t="str">
        <f>IF(Tabla1[[#This Row],[Código_Actividad]]="","",'[1]Formulario PPGR1'!#REF!)</f>
        <v/>
      </c>
      <c r="D1652" s="131" t="str">
        <f>IF(Tabla1[[#This Row],[Código_Actividad]]="","",'[1]Formulario PPGR1'!#REF!)</f>
        <v/>
      </c>
      <c r="E1652" s="131" t="str">
        <f>IF(Tabla1[[#This Row],[Código_Actividad]]="","",'[1]Formulario PPGR1'!#REF!)</f>
        <v/>
      </c>
      <c r="F1652" s="131" t="str">
        <f>IF(Tabla1[[#This Row],[Código_Actividad]]="","",'[1]Formulario PPGR1'!#REF!)</f>
        <v/>
      </c>
      <c r="G1652" s="132"/>
      <c r="H1652" s="133" t="str">
        <f>IFERROR(VLOOKUP(Tabla1[[#This Row],[Código_Actividad]],'[1]Formulario PPGR2'!$H$8:$I$1048576,2,FALSE),"")</f>
        <v/>
      </c>
      <c r="I1652" s="134" t="str">
        <f>IFERROR(VLOOKUP(Tabla1[[#This Row],[Código_Actividad]],[1]!Tabla2[[Código]:[Total de Acciones ]],15,FALSE),"")</f>
        <v/>
      </c>
      <c r="J1652" s="131"/>
      <c r="K1652" s="131" t="str">
        <f>IFERROR(VLOOKUP($J1652,[16]LSIns!$B$5:$C$45,2,FALSE),"")</f>
        <v/>
      </c>
      <c r="L1652" s="133"/>
      <c r="M1652" s="135" t="str">
        <f>IFERROR(VLOOKUP($L1652,[6]Insumos!$C$2:$F$517,2,FALSE),"")</f>
        <v/>
      </c>
      <c r="N1652" s="142"/>
      <c r="O1652" s="137" t="str">
        <f>IFERROR(VLOOKUP($L1652,[6]Insumos!$C$2:$F$517,3,FALSE),"")</f>
        <v/>
      </c>
      <c r="P1652" s="138" t="e">
        <f>+Tabla1[[#This Row],[Precio Unitario]]*Tabla1[[#This Row],[Cantidad de Insumos]]</f>
        <v>#VALUE!</v>
      </c>
      <c r="Q1652" s="137" t="str">
        <f>IFERROR(VLOOKUP($L1652,[6]Insumos!$C$2:$F$517,4,FALSE),"")</f>
        <v/>
      </c>
      <c r="R1652" s="135"/>
    </row>
    <row r="1653" spans="2:18" x14ac:dyDescent="0.25">
      <c r="B1653" s="131" t="str">
        <f>IF(Tabla1[[#This Row],[Código_Actividad]]="","",CONCATENATE(Tabla1[[#This Row],[POA]],".",Tabla1[[#This Row],[SRS]],".",Tabla1[[#This Row],[AREA]],".",Tabla1[[#This Row],[TIPO]]))</f>
        <v/>
      </c>
      <c r="C1653" s="131" t="str">
        <f>IF(Tabla1[[#This Row],[Código_Actividad]]="","",'[1]Formulario PPGR1'!#REF!)</f>
        <v/>
      </c>
      <c r="D1653" s="131" t="str">
        <f>IF(Tabla1[[#This Row],[Código_Actividad]]="","",'[1]Formulario PPGR1'!#REF!)</f>
        <v/>
      </c>
      <c r="E1653" s="131" t="str">
        <f>IF(Tabla1[[#This Row],[Código_Actividad]]="","",'[1]Formulario PPGR1'!#REF!)</f>
        <v/>
      </c>
      <c r="F1653" s="131" t="str">
        <f>IF(Tabla1[[#This Row],[Código_Actividad]]="","",'[1]Formulario PPGR1'!#REF!)</f>
        <v/>
      </c>
      <c r="G1653" s="132"/>
      <c r="H1653" s="133" t="str">
        <f>IFERROR(VLOOKUP(Tabla1[[#This Row],[Código_Actividad]],'[1]Formulario PPGR2'!$H$8:$I$1048576,2,FALSE),"")</f>
        <v/>
      </c>
      <c r="I1653" s="134" t="str">
        <f>IFERROR(VLOOKUP(Tabla1[[#This Row],[Código_Actividad]],[1]!Tabla2[[Código]:[Total de Acciones ]],15,FALSE),"")</f>
        <v/>
      </c>
      <c r="J1653" s="131"/>
      <c r="K1653" s="131" t="str">
        <f>IFERROR(VLOOKUP($J1653,[16]LSIns!$B$5:$C$45,2,FALSE),"")</f>
        <v/>
      </c>
      <c r="L1653" s="133"/>
      <c r="M1653" s="135" t="str">
        <f>IFERROR(VLOOKUP($L1653,[6]Insumos!$C$2:$F$517,2,FALSE),"")</f>
        <v/>
      </c>
      <c r="N1653" s="142"/>
      <c r="O1653" s="137" t="str">
        <f>IFERROR(VLOOKUP($L1653,[6]Insumos!$C$2:$F$517,3,FALSE),"")</f>
        <v/>
      </c>
      <c r="P1653" s="138" t="e">
        <f>+Tabla1[[#This Row],[Precio Unitario]]*Tabla1[[#This Row],[Cantidad de Insumos]]</f>
        <v>#VALUE!</v>
      </c>
      <c r="Q1653" s="137" t="str">
        <f>IFERROR(VLOOKUP($L1653,[6]Insumos!$C$2:$F$517,4,FALSE),"")</f>
        <v/>
      </c>
      <c r="R1653" s="135"/>
    </row>
    <row r="1654" spans="2:18" x14ac:dyDescent="0.25">
      <c r="B1654" s="131" t="str">
        <f>IF(Tabla1[[#This Row],[Código_Actividad]]="","",CONCATENATE(Tabla1[[#This Row],[POA]],".",Tabla1[[#This Row],[SRS]],".",Tabla1[[#This Row],[AREA]],".",Tabla1[[#This Row],[TIPO]]))</f>
        <v/>
      </c>
      <c r="C1654" s="131" t="str">
        <f>IF(Tabla1[[#This Row],[Código_Actividad]]="","",'[1]Formulario PPGR1'!#REF!)</f>
        <v/>
      </c>
      <c r="D1654" s="131" t="str">
        <f>IF(Tabla1[[#This Row],[Código_Actividad]]="","",'[1]Formulario PPGR1'!#REF!)</f>
        <v/>
      </c>
      <c r="E1654" s="131" t="str">
        <f>IF(Tabla1[[#This Row],[Código_Actividad]]="","",'[1]Formulario PPGR1'!#REF!)</f>
        <v/>
      </c>
      <c r="F1654" s="131" t="str">
        <f>IF(Tabla1[[#This Row],[Código_Actividad]]="","",'[1]Formulario PPGR1'!#REF!)</f>
        <v/>
      </c>
      <c r="G1654" s="132"/>
      <c r="H1654" s="133" t="str">
        <f>IFERROR(VLOOKUP(Tabla1[[#This Row],[Código_Actividad]],'[1]Formulario PPGR2'!$H$8:$I$1048576,2,FALSE),"")</f>
        <v/>
      </c>
      <c r="I1654" s="134" t="str">
        <f>IFERROR(VLOOKUP(Tabla1[[#This Row],[Código_Actividad]],[1]!Tabla2[[Código]:[Total de Acciones ]],15,FALSE),"")</f>
        <v/>
      </c>
      <c r="J1654" s="131"/>
      <c r="K1654" s="131" t="str">
        <f>IFERROR(VLOOKUP($J1654,[17]LSIns!$B$5:$C$45,2,FALSE),"")</f>
        <v/>
      </c>
      <c r="L1654" s="133"/>
      <c r="M1654" s="135" t="str">
        <f>IFERROR(VLOOKUP($L1654,[6]Insumos!$C$2:$F$517,2,FALSE),"")</f>
        <v/>
      </c>
      <c r="N1654" s="142"/>
      <c r="O1654" s="137" t="str">
        <f>IFERROR(VLOOKUP($L1654,[6]Insumos!$C$2:$F$517,3,FALSE),"")</f>
        <v/>
      </c>
      <c r="P1654" s="138" t="e">
        <f>+Tabla1[[#This Row],[Precio Unitario]]*Tabla1[[#This Row],[Cantidad de Insumos]]</f>
        <v>#VALUE!</v>
      </c>
      <c r="Q1654" s="137" t="str">
        <f>IFERROR(VLOOKUP($L1654,[6]Insumos!$C$2:$F$517,4,FALSE),"")</f>
        <v/>
      </c>
      <c r="R1654" s="135"/>
    </row>
    <row r="1655" spans="2:18" x14ac:dyDescent="0.25">
      <c r="B1655" s="131" t="str">
        <f>IF(Tabla1[[#This Row],[Código_Actividad]]="","",CONCATENATE(Tabla1[[#This Row],[POA]],".",Tabla1[[#This Row],[SRS]],".",Tabla1[[#This Row],[AREA]],".",Tabla1[[#This Row],[TIPO]]))</f>
        <v/>
      </c>
      <c r="C1655" s="131" t="str">
        <f>IF(Tabla1[[#This Row],[Código_Actividad]]="","",'[1]Formulario PPGR1'!#REF!)</f>
        <v/>
      </c>
      <c r="D1655" s="131" t="str">
        <f>IF(Tabla1[[#This Row],[Código_Actividad]]="","",'[1]Formulario PPGR1'!#REF!)</f>
        <v/>
      </c>
      <c r="E1655" s="131" t="str">
        <f>IF(Tabla1[[#This Row],[Código_Actividad]]="","",'[1]Formulario PPGR1'!#REF!)</f>
        <v/>
      </c>
      <c r="F1655" s="131" t="str">
        <f>IF(Tabla1[[#This Row],[Código_Actividad]]="","",'[1]Formulario PPGR1'!#REF!)</f>
        <v/>
      </c>
      <c r="G1655" s="132"/>
      <c r="H1655" s="133" t="str">
        <f>IFERROR(VLOOKUP(Tabla1[[#This Row],[Código_Actividad]],'[1]Formulario PPGR2'!$H$8:$I$1048576,2,FALSE),"")</f>
        <v/>
      </c>
      <c r="I1655" s="134" t="str">
        <f>IFERROR(VLOOKUP(Tabla1[[#This Row],[Código_Actividad]],[1]!Tabla2[[Código]:[Total de Acciones ]],15,FALSE),"")</f>
        <v/>
      </c>
      <c r="J1655" s="131"/>
      <c r="K1655" s="131" t="str">
        <f>IFERROR(VLOOKUP($J1655,[17]LSIns!$B$5:$C$45,2,FALSE),"")</f>
        <v/>
      </c>
      <c r="L1655" s="133"/>
      <c r="M1655" s="135" t="str">
        <f>IFERROR(VLOOKUP($L1655,[6]Insumos!$C$2:$F$517,2,FALSE),"")</f>
        <v/>
      </c>
      <c r="N1655" s="142"/>
      <c r="O1655" s="137" t="str">
        <f>IFERROR(VLOOKUP($L1655,[6]Insumos!$C$2:$F$517,3,FALSE),"")</f>
        <v/>
      </c>
      <c r="P1655" s="138" t="e">
        <f>+Tabla1[[#This Row],[Precio Unitario]]*Tabla1[[#This Row],[Cantidad de Insumos]]</f>
        <v>#VALUE!</v>
      </c>
      <c r="Q1655" s="137" t="str">
        <f>IFERROR(VLOOKUP($L1655,[6]Insumos!$C$2:$F$517,4,FALSE),"")</f>
        <v/>
      </c>
      <c r="R1655" s="135"/>
    </row>
    <row r="1656" spans="2:18" x14ac:dyDescent="0.25">
      <c r="B1656" s="131" t="str">
        <f>IF(Tabla1[[#This Row],[Código_Actividad]]="","",CONCATENATE(Tabla1[[#This Row],[POA]],".",Tabla1[[#This Row],[SRS]],".",Tabla1[[#This Row],[AREA]],".",Tabla1[[#This Row],[TIPO]]))</f>
        <v/>
      </c>
      <c r="C1656" s="131" t="str">
        <f>IF(Tabla1[[#This Row],[Código_Actividad]]="","",'[1]Formulario PPGR1'!#REF!)</f>
        <v/>
      </c>
      <c r="D1656" s="131" t="str">
        <f>IF(Tabla1[[#This Row],[Código_Actividad]]="","",'[1]Formulario PPGR1'!#REF!)</f>
        <v/>
      </c>
      <c r="E1656" s="131" t="str">
        <f>IF(Tabla1[[#This Row],[Código_Actividad]]="","",'[1]Formulario PPGR1'!#REF!)</f>
        <v/>
      </c>
      <c r="F1656" s="131" t="str">
        <f>IF(Tabla1[[#This Row],[Código_Actividad]]="","",'[1]Formulario PPGR1'!#REF!)</f>
        <v/>
      </c>
      <c r="G1656" s="132"/>
      <c r="H1656" s="133" t="str">
        <f>IFERROR(VLOOKUP(Tabla1[[#This Row],[Código_Actividad]],'[1]Formulario PPGR2'!$H$8:$I$1048576,2,FALSE),"")</f>
        <v/>
      </c>
      <c r="I1656" s="134" t="str">
        <f>IFERROR(VLOOKUP(Tabla1[[#This Row],[Código_Actividad]],[1]!Tabla2[[Código]:[Total de Acciones ]],15,FALSE),"")</f>
        <v/>
      </c>
      <c r="J1656" s="131"/>
      <c r="K1656" s="131" t="str">
        <f>IFERROR(VLOOKUP($J1656,[17]LSIns!$B$5:$C$45,2,FALSE),"")</f>
        <v/>
      </c>
      <c r="L1656" s="133"/>
      <c r="M1656" s="135" t="str">
        <f>IFERROR(VLOOKUP($L1656,[6]Insumos!$C$2:$F$517,2,FALSE),"")</f>
        <v/>
      </c>
      <c r="N1656" s="142"/>
      <c r="O1656" s="137" t="str">
        <f>IFERROR(VLOOKUP($L1656,[6]Insumos!$C$2:$F$517,3,FALSE),"")</f>
        <v/>
      </c>
      <c r="P1656" s="138" t="e">
        <f>+Tabla1[[#This Row],[Precio Unitario]]*Tabla1[[#This Row],[Cantidad de Insumos]]</f>
        <v>#VALUE!</v>
      </c>
      <c r="Q1656" s="137" t="str">
        <f>IFERROR(VLOOKUP($L1656,[6]Insumos!$C$2:$F$517,4,FALSE),"")</f>
        <v/>
      </c>
      <c r="R1656" s="135"/>
    </row>
    <row r="1657" spans="2:18" x14ac:dyDescent="0.25">
      <c r="B1657" s="131" t="str">
        <f>IF(Tabla1[[#This Row],[Código_Actividad]]="","",CONCATENATE(Tabla1[[#This Row],[POA]],".",Tabla1[[#This Row],[SRS]],".",Tabla1[[#This Row],[AREA]],".",Tabla1[[#This Row],[TIPO]]))</f>
        <v/>
      </c>
      <c r="C1657" s="131" t="str">
        <f>IF(Tabla1[[#This Row],[Código_Actividad]]="","",'[1]Formulario PPGR1'!#REF!)</f>
        <v/>
      </c>
      <c r="D1657" s="131" t="str">
        <f>IF(Tabla1[[#This Row],[Código_Actividad]]="","",'[1]Formulario PPGR1'!#REF!)</f>
        <v/>
      </c>
      <c r="E1657" s="131" t="str">
        <f>IF(Tabla1[[#This Row],[Código_Actividad]]="","",'[1]Formulario PPGR1'!#REF!)</f>
        <v/>
      </c>
      <c r="F1657" s="131" t="str">
        <f>IF(Tabla1[[#This Row],[Código_Actividad]]="","",'[1]Formulario PPGR1'!#REF!)</f>
        <v/>
      </c>
      <c r="G1657" s="132"/>
      <c r="H1657" s="133" t="str">
        <f>IFERROR(VLOOKUP(Tabla1[[#This Row],[Código_Actividad]],'[1]Formulario PPGR2'!$H$8:$I$1048576,2,FALSE),"")</f>
        <v/>
      </c>
      <c r="I1657" s="134" t="str">
        <f>IFERROR(VLOOKUP(Tabla1[[#This Row],[Código_Actividad]],[1]!Tabla2[[Código]:[Total de Acciones ]],15,FALSE),"")</f>
        <v/>
      </c>
      <c r="J1657" s="131"/>
      <c r="K1657" s="131" t="str">
        <f>IFERROR(VLOOKUP($J1657,[17]LSIns!$B$5:$C$45,2,FALSE),"")</f>
        <v/>
      </c>
      <c r="L1657" s="133"/>
      <c r="M1657" s="135" t="str">
        <f>IFERROR(VLOOKUP($L1657,[6]Insumos!$C$2:$F$517,2,FALSE),"")</f>
        <v/>
      </c>
      <c r="N1657" s="142"/>
      <c r="O1657" s="137" t="str">
        <f>IFERROR(VLOOKUP($L1657,[6]Insumos!$C$2:$F$517,3,FALSE),"")</f>
        <v/>
      </c>
      <c r="P1657" s="138" t="e">
        <f>+Tabla1[[#This Row],[Precio Unitario]]*Tabla1[[#This Row],[Cantidad de Insumos]]</f>
        <v>#VALUE!</v>
      </c>
      <c r="Q1657" s="137" t="str">
        <f>IFERROR(VLOOKUP($L1657,[6]Insumos!$C$2:$F$517,4,FALSE),"")</f>
        <v/>
      </c>
      <c r="R1657" s="135"/>
    </row>
    <row r="1658" spans="2:18" x14ac:dyDescent="0.25">
      <c r="B1658" s="131" t="str">
        <f>IF(Tabla1[[#This Row],[Código_Actividad]]="","",CONCATENATE(Tabla1[[#This Row],[POA]],".",Tabla1[[#This Row],[SRS]],".",Tabla1[[#This Row],[AREA]],".",Tabla1[[#This Row],[TIPO]]))</f>
        <v/>
      </c>
      <c r="C1658" s="131" t="str">
        <f>IF(Tabla1[[#This Row],[Código_Actividad]]="","",'[1]Formulario PPGR1'!#REF!)</f>
        <v/>
      </c>
      <c r="D1658" s="131" t="str">
        <f>IF(Tabla1[[#This Row],[Código_Actividad]]="","",'[1]Formulario PPGR1'!#REF!)</f>
        <v/>
      </c>
      <c r="E1658" s="131" t="str">
        <f>IF(Tabla1[[#This Row],[Código_Actividad]]="","",'[1]Formulario PPGR1'!#REF!)</f>
        <v/>
      </c>
      <c r="F1658" s="131" t="str">
        <f>IF(Tabla1[[#This Row],[Código_Actividad]]="","",'[1]Formulario PPGR1'!#REF!)</f>
        <v/>
      </c>
      <c r="G1658" s="132"/>
      <c r="H1658" s="133" t="str">
        <f>IFERROR(VLOOKUP(Tabla1[[#This Row],[Código_Actividad]],'[1]Formulario PPGR2'!$H$8:$I$1048576,2,FALSE),"")</f>
        <v/>
      </c>
      <c r="I1658" s="134" t="str">
        <f>IFERROR(VLOOKUP(Tabla1[[#This Row],[Código_Actividad]],[1]!Tabla2[[Código]:[Total de Acciones ]],15,FALSE),"")</f>
        <v/>
      </c>
      <c r="J1658" s="131"/>
      <c r="K1658" s="131" t="str">
        <f>IFERROR(VLOOKUP($J1658,[17]LSIns!$B$5:$C$45,2,FALSE),"")</f>
        <v/>
      </c>
      <c r="L1658" s="133"/>
      <c r="M1658" s="135" t="str">
        <f>IFERROR(VLOOKUP($L1658,[6]Insumos!$C$2:$F$517,2,FALSE),"")</f>
        <v/>
      </c>
      <c r="N1658" s="142"/>
      <c r="O1658" s="137" t="str">
        <f>IFERROR(VLOOKUP($L1658,[6]Insumos!$C$2:$F$517,3,FALSE),"")</f>
        <v/>
      </c>
      <c r="P1658" s="138" t="e">
        <f>+Tabla1[[#This Row],[Precio Unitario]]*Tabla1[[#This Row],[Cantidad de Insumos]]</f>
        <v>#VALUE!</v>
      </c>
      <c r="Q1658" s="137" t="str">
        <f>IFERROR(VLOOKUP($L1658,[6]Insumos!$C$2:$F$517,4,FALSE),"")</f>
        <v/>
      </c>
      <c r="R1658" s="135"/>
    </row>
    <row r="1659" spans="2:18" x14ac:dyDescent="0.25">
      <c r="B1659" s="131" t="str">
        <f>IF(Tabla1[[#This Row],[Código_Actividad]]="","",CONCATENATE(Tabla1[[#This Row],[POA]],".",Tabla1[[#This Row],[SRS]],".",Tabla1[[#This Row],[AREA]],".",Tabla1[[#This Row],[TIPO]]))</f>
        <v/>
      </c>
      <c r="C1659" s="131" t="str">
        <f>IF(Tabla1[[#This Row],[Código_Actividad]]="","",'[1]Formulario PPGR1'!#REF!)</f>
        <v/>
      </c>
      <c r="D1659" s="131" t="str">
        <f>IF(Tabla1[[#This Row],[Código_Actividad]]="","",'[1]Formulario PPGR1'!#REF!)</f>
        <v/>
      </c>
      <c r="E1659" s="131" t="str">
        <f>IF(Tabla1[[#This Row],[Código_Actividad]]="","",'[1]Formulario PPGR1'!#REF!)</f>
        <v/>
      </c>
      <c r="F1659" s="131" t="str">
        <f>IF(Tabla1[[#This Row],[Código_Actividad]]="","",'[1]Formulario PPGR1'!#REF!)</f>
        <v/>
      </c>
      <c r="G1659" s="132"/>
      <c r="H1659" s="133" t="str">
        <f>IFERROR(VLOOKUP(Tabla1[[#This Row],[Código_Actividad]],'[1]Formulario PPGR2'!$H$8:$I$1048576,2,FALSE),"")</f>
        <v/>
      </c>
      <c r="I1659" s="134" t="str">
        <f>IFERROR(VLOOKUP(Tabla1[[#This Row],[Código_Actividad]],[1]!Tabla2[[Código]:[Total de Acciones ]],15,FALSE),"")</f>
        <v/>
      </c>
      <c r="J1659" s="131"/>
      <c r="K1659" s="131" t="str">
        <f>IFERROR(VLOOKUP($J1659,[17]LSIns!$B$5:$C$45,2,FALSE),"")</f>
        <v/>
      </c>
      <c r="L1659" s="133"/>
      <c r="M1659" s="135" t="str">
        <f>IFERROR(VLOOKUP($L1659,[6]Insumos!$C$2:$F$517,2,FALSE),"")</f>
        <v/>
      </c>
      <c r="N1659" s="142"/>
      <c r="O1659" s="137" t="str">
        <f>IFERROR(VLOOKUP($L1659,[6]Insumos!$C$2:$F$517,3,FALSE),"")</f>
        <v/>
      </c>
      <c r="P1659" s="138" t="e">
        <f>+Tabla1[[#This Row],[Precio Unitario]]*Tabla1[[#This Row],[Cantidad de Insumos]]</f>
        <v>#VALUE!</v>
      </c>
      <c r="Q1659" s="137" t="str">
        <f>IFERROR(VLOOKUP($L1659,[6]Insumos!$C$2:$F$517,4,FALSE),"")</f>
        <v/>
      </c>
      <c r="R1659" s="135"/>
    </row>
    <row r="1660" spans="2:18" x14ac:dyDescent="0.25">
      <c r="B1660" s="131" t="str">
        <f>IF(Tabla1[[#This Row],[Código_Actividad]]="","",CONCATENATE(Tabla1[[#This Row],[POA]],".",Tabla1[[#This Row],[SRS]],".",Tabla1[[#This Row],[AREA]],".",Tabla1[[#This Row],[TIPO]]))</f>
        <v/>
      </c>
      <c r="C1660" s="131" t="str">
        <f>IF(Tabla1[[#This Row],[Código_Actividad]]="","",'[1]Formulario PPGR1'!#REF!)</f>
        <v/>
      </c>
      <c r="D1660" s="131" t="str">
        <f>IF(Tabla1[[#This Row],[Código_Actividad]]="","",'[1]Formulario PPGR1'!#REF!)</f>
        <v/>
      </c>
      <c r="E1660" s="131" t="str">
        <f>IF(Tabla1[[#This Row],[Código_Actividad]]="","",'[1]Formulario PPGR1'!#REF!)</f>
        <v/>
      </c>
      <c r="F1660" s="131" t="str">
        <f>IF(Tabla1[[#This Row],[Código_Actividad]]="","",'[1]Formulario PPGR1'!#REF!)</f>
        <v/>
      </c>
      <c r="G1660" s="132"/>
      <c r="H1660" s="133" t="str">
        <f>IFERROR(VLOOKUP(Tabla1[[#This Row],[Código_Actividad]],'[1]Formulario PPGR2'!$H$8:$I$1048576,2,FALSE),"")</f>
        <v/>
      </c>
      <c r="I1660" s="134" t="str">
        <f>IFERROR(VLOOKUP(Tabla1[[#This Row],[Código_Actividad]],[1]!Tabla2[[Código]:[Total de Acciones ]],15,FALSE),"")</f>
        <v/>
      </c>
      <c r="J1660" s="131"/>
      <c r="K1660" s="131" t="str">
        <f>IFERROR(VLOOKUP($J1660,[17]LSIns!$B$5:$C$45,2,FALSE),"")</f>
        <v/>
      </c>
      <c r="L1660" s="133"/>
      <c r="M1660" s="135" t="str">
        <f>IFERROR(VLOOKUP($L1660,[6]Insumos!$C$2:$F$517,2,FALSE),"")</f>
        <v/>
      </c>
      <c r="N1660" s="142"/>
      <c r="O1660" s="137" t="str">
        <f>IFERROR(VLOOKUP($L1660,[6]Insumos!$C$2:$F$517,3,FALSE),"")</f>
        <v/>
      </c>
      <c r="P1660" s="138" t="e">
        <f>+Tabla1[[#This Row],[Precio Unitario]]*Tabla1[[#This Row],[Cantidad de Insumos]]</f>
        <v>#VALUE!</v>
      </c>
      <c r="Q1660" s="137" t="str">
        <f>IFERROR(VLOOKUP($L1660,[6]Insumos!$C$2:$F$517,4,FALSE),"")</f>
        <v/>
      </c>
      <c r="R1660" s="135"/>
    </row>
    <row r="1661" spans="2:18" x14ac:dyDescent="0.25">
      <c r="B1661" s="131" t="str">
        <f>IF(Tabla1[[#This Row],[Código_Actividad]]="","",CONCATENATE(Tabla1[[#This Row],[POA]],".",Tabla1[[#This Row],[SRS]],".",Tabla1[[#This Row],[AREA]],".",Tabla1[[#This Row],[TIPO]]))</f>
        <v/>
      </c>
      <c r="C1661" s="131" t="str">
        <f>IF(Tabla1[[#This Row],[Código_Actividad]]="","",'[1]Formulario PPGR1'!#REF!)</f>
        <v/>
      </c>
      <c r="D1661" s="131" t="str">
        <f>IF(Tabla1[[#This Row],[Código_Actividad]]="","",'[1]Formulario PPGR1'!#REF!)</f>
        <v/>
      </c>
      <c r="E1661" s="131" t="str">
        <f>IF(Tabla1[[#This Row],[Código_Actividad]]="","",'[1]Formulario PPGR1'!#REF!)</f>
        <v/>
      </c>
      <c r="F1661" s="131" t="str">
        <f>IF(Tabla1[[#This Row],[Código_Actividad]]="","",'[1]Formulario PPGR1'!#REF!)</f>
        <v/>
      </c>
      <c r="G1661" s="132"/>
      <c r="H1661" s="133" t="str">
        <f>IFERROR(VLOOKUP(Tabla1[[#This Row],[Código_Actividad]],'[1]Formulario PPGR2'!$H$8:$I$1048576,2,FALSE),"")</f>
        <v/>
      </c>
      <c r="I1661" s="134" t="str">
        <f>IFERROR(VLOOKUP(Tabla1[[#This Row],[Código_Actividad]],[1]!Tabla2[[Código]:[Total de Acciones ]],15,FALSE),"")</f>
        <v/>
      </c>
      <c r="J1661" s="131"/>
      <c r="K1661" s="131" t="str">
        <f>IFERROR(VLOOKUP($J1661,[17]LSIns!$B$5:$C$45,2,FALSE),"")</f>
        <v/>
      </c>
      <c r="L1661" s="133"/>
      <c r="M1661" s="135" t="str">
        <f>IFERROR(VLOOKUP($L1661,[6]Insumos!$C$2:$F$517,2,FALSE),"")</f>
        <v/>
      </c>
      <c r="N1661" s="142"/>
      <c r="O1661" s="137" t="str">
        <f>IFERROR(VLOOKUP($L1661,[6]Insumos!$C$2:$F$517,3,FALSE),"")</f>
        <v/>
      </c>
      <c r="P1661" s="138" t="e">
        <f>+Tabla1[[#This Row],[Precio Unitario]]*Tabla1[[#This Row],[Cantidad de Insumos]]</f>
        <v>#VALUE!</v>
      </c>
      <c r="Q1661" s="137" t="str">
        <f>IFERROR(VLOOKUP($L1661,[6]Insumos!$C$2:$F$517,4,FALSE),"")</f>
        <v/>
      </c>
      <c r="R1661" s="135"/>
    </row>
    <row r="1662" spans="2:18" x14ac:dyDescent="0.25">
      <c r="B1662" s="131" t="str">
        <f>IF(Tabla1[[#This Row],[Código_Actividad]]="","",CONCATENATE(Tabla1[[#This Row],[POA]],".",Tabla1[[#This Row],[SRS]],".",Tabla1[[#This Row],[AREA]],".",Tabla1[[#This Row],[TIPO]]))</f>
        <v/>
      </c>
      <c r="C1662" s="131" t="str">
        <f>IF(Tabla1[[#This Row],[Código_Actividad]]="","",'[1]Formulario PPGR1'!#REF!)</f>
        <v/>
      </c>
      <c r="D1662" s="131" t="str">
        <f>IF(Tabla1[[#This Row],[Código_Actividad]]="","",'[1]Formulario PPGR1'!#REF!)</f>
        <v/>
      </c>
      <c r="E1662" s="131" t="str">
        <f>IF(Tabla1[[#This Row],[Código_Actividad]]="","",'[1]Formulario PPGR1'!#REF!)</f>
        <v/>
      </c>
      <c r="F1662" s="131" t="str">
        <f>IF(Tabla1[[#This Row],[Código_Actividad]]="","",'[1]Formulario PPGR1'!#REF!)</f>
        <v/>
      </c>
      <c r="G1662" s="132"/>
      <c r="H1662" s="133" t="str">
        <f>IFERROR(VLOOKUP(Tabla1[[#This Row],[Código_Actividad]],'[1]Formulario PPGR2'!$H$8:$I$1048576,2,FALSE),"")</f>
        <v/>
      </c>
      <c r="I1662" s="134" t="str">
        <f>IFERROR(VLOOKUP(Tabla1[[#This Row],[Código_Actividad]],[1]!Tabla2[[Código]:[Total de Acciones ]],15,FALSE),"")</f>
        <v/>
      </c>
      <c r="J1662" s="131"/>
      <c r="K1662" s="131" t="str">
        <f>IFERROR(VLOOKUP($J1662,[17]LSIns!$B$5:$C$45,2,FALSE),"")</f>
        <v/>
      </c>
      <c r="L1662" s="133"/>
      <c r="M1662" s="135" t="str">
        <f>IFERROR(VLOOKUP($L1662,[6]Insumos!$C$2:$F$517,2,FALSE),"")</f>
        <v/>
      </c>
      <c r="N1662" s="142"/>
      <c r="O1662" s="137" t="str">
        <f>IFERROR(VLOOKUP($L1662,[6]Insumos!$C$2:$F$517,3,FALSE),"")</f>
        <v/>
      </c>
      <c r="P1662" s="138" t="e">
        <f>+Tabla1[[#This Row],[Precio Unitario]]*Tabla1[[#This Row],[Cantidad de Insumos]]</f>
        <v>#VALUE!</v>
      </c>
      <c r="Q1662" s="137" t="str">
        <f>IFERROR(VLOOKUP($L1662,[6]Insumos!$C$2:$F$517,4,FALSE),"")</f>
        <v/>
      </c>
      <c r="R1662" s="135"/>
    </row>
    <row r="1663" spans="2:18" x14ac:dyDescent="0.25">
      <c r="B1663" s="131" t="str">
        <f>IF(Tabla1[[#This Row],[Código_Actividad]]="","",CONCATENATE(Tabla1[[#This Row],[POA]],".",Tabla1[[#This Row],[SRS]],".",Tabla1[[#This Row],[AREA]],".",Tabla1[[#This Row],[TIPO]]))</f>
        <v/>
      </c>
      <c r="C1663" s="131" t="str">
        <f>IF(Tabla1[[#This Row],[Código_Actividad]]="","",'[1]Formulario PPGR1'!#REF!)</f>
        <v/>
      </c>
      <c r="D1663" s="131" t="str">
        <f>IF(Tabla1[[#This Row],[Código_Actividad]]="","",'[1]Formulario PPGR1'!#REF!)</f>
        <v/>
      </c>
      <c r="E1663" s="131" t="str">
        <f>IF(Tabla1[[#This Row],[Código_Actividad]]="","",'[1]Formulario PPGR1'!#REF!)</f>
        <v/>
      </c>
      <c r="F1663" s="131" t="str">
        <f>IF(Tabla1[[#This Row],[Código_Actividad]]="","",'[1]Formulario PPGR1'!#REF!)</f>
        <v/>
      </c>
      <c r="G1663" s="132"/>
      <c r="H1663" s="133" t="str">
        <f>IFERROR(VLOOKUP(Tabla1[[#This Row],[Código_Actividad]],'[1]Formulario PPGR2'!$H$8:$I$1048576,2,FALSE),"")</f>
        <v/>
      </c>
      <c r="I1663" s="134" t="str">
        <f>IFERROR(VLOOKUP(Tabla1[[#This Row],[Código_Actividad]],[1]!Tabla2[[Código]:[Total de Acciones ]],15,FALSE),"")</f>
        <v/>
      </c>
      <c r="J1663" s="131"/>
      <c r="K1663" s="131" t="str">
        <f>IFERROR(VLOOKUP($J1663,[17]LSIns!$B$5:$C$45,2,FALSE),"")</f>
        <v/>
      </c>
      <c r="L1663" s="133"/>
      <c r="M1663" s="135" t="str">
        <f>IFERROR(VLOOKUP($L1663,[6]Insumos!$C$2:$F$517,2,FALSE),"")</f>
        <v/>
      </c>
      <c r="N1663" s="142"/>
      <c r="O1663" s="137" t="str">
        <f>IFERROR(VLOOKUP($L1663,[6]Insumos!$C$2:$F$517,3,FALSE),"")</f>
        <v/>
      </c>
      <c r="P1663" s="138" t="e">
        <f>+Tabla1[[#This Row],[Precio Unitario]]*Tabla1[[#This Row],[Cantidad de Insumos]]</f>
        <v>#VALUE!</v>
      </c>
      <c r="Q1663" s="137" t="str">
        <f>IFERROR(VLOOKUP($L1663,[6]Insumos!$C$2:$F$517,4,FALSE),"")</f>
        <v/>
      </c>
      <c r="R1663" s="135"/>
    </row>
    <row r="1664" spans="2:18" x14ac:dyDescent="0.25">
      <c r="B1664" s="131" t="str">
        <f>IF(Tabla1[[#This Row],[Código_Actividad]]="","",CONCATENATE(Tabla1[[#This Row],[POA]],".",Tabla1[[#This Row],[SRS]],".",Tabla1[[#This Row],[AREA]],".",Tabla1[[#This Row],[TIPO]]))</f>
        <v/>
      </c>
      <c r="C1664" s="131" t="str">
        <f>IF(Tabla1[[#This Row],[Código_Actividad]]="","",'[1]Formulario PPGR1'!#REF!)</f>
        <v/>
      </c>
      <c r="D1664" s="131" t="str">
        <f>IF(Tabla1[[#This Row],[Código_Actividad]]="","",'[1]Formulario PPGR1'!#REF!)</f>
        <v/>
      </c>
      <c r="E1664" s="131" t="str">
        <f>IF(Tabla1[[#This Row],[Código_Actividad]]="","",'[1]Formulario PPGR1'!#REF!)</f>
        <v/>
      </c>
      <c r="F1664" s="131" t="str">
        <f>IF(Tabla1[[#This Row],[Código_Actividad]]="","",'[1]Formulario PPGR1'!#REF!)</f>
        <v/>
      </c>
      <c r="G1664" s="132"/>
      <c r="H1664" s="133" t="str">
        <f>IFERROR(VLOOKUP(Tabla1[[#This Row],[Código_Actividad]],'[1]Formulario PPGR2'!$H$8:$I$1048576,2,FALSE),"")</f>
        <v/>
      </c>
      <c r="I1664" s="134" t="str">
        <f>IFERROR(VLOOKUP(Tabla1[[#This Row],[Código_Actividad]],[1]!Tabla2[[Código]:[Total de Acciones ]],15,FALSE),"")</f>
        <v/>
      </c>
      <c r="J1664" s="131"/>
      <c r="K1664" s="131" t="str">
        <f>IFERROR(VLOOKUP($J1664,[17]LSIns!$B$5:$C$45,2,FALSE),"")</f>
        <v/>
      </c>
      <c r="L1664" s="133"/>
      <c r="M1664" s="135" t="str">
        <f>IFERROR(VLOOKUP($L1664,[6]Insumos!$C$2:$F$517,2,FALSE),"")</f>
        <v/>
      </c>
      <c r="N1664" s="142"/>
      <c r="O1664" s="137" t="str">
        <f>IFERROR(VLOOKUP($L1664,[6]Insumos!$C$2:$F$517,3,FALSE),"")</f>
        <v/>
      </c>
      <c r="P1664" s="138" t="e">
        <f>+Tabla1[[#This Row],[Precio Unitario]]*Tabla1[[#This Row],[Cantidad de Insumos]]</f>
        <v>#VALUE!</v>
      </c>
      <c r="Q1664" s="137" t="str">
        <f>IFERROR(VLOOKUP($L1664,[6]Insumos!$C$2:$F$517,4,FALSE),"")</f>
        <v/>
      </c>
      <c r="R1664" s="135"/>
    </row>
    <row r="1665" spans="2:18" x14ac:dyDescent="0.25">
      <c r="B1665" s="131" t="str">
        <f>IF(Tabla1[[#This Row],[Código_Actividad]]="","",CONCATENATE(Tabla1[[#This Row],[POA]],".",Tabla1[[#This Row],[SRS]],".",Tabla1[[#This Row],[AREA]],".",Tabla1[[#This Row],[TIPO]]))</f>
        <v/>
      </c>
      <c r="C1665" s="131" t="str">
        <f>IF(Tabla1[[#This Row],[Código_Actividad]]="","",'[1]Formulario PPGR1'!#REF!)</f>
        <v/>
      </c>
      <c r="D1665" s="131" t="str">
        <f>IF(Tabla1[[#This Row],[Código_Actividad]]="","",'[1]Formulario PPGR1'!#REF!)</f>
        <v/>
      </c>
      <c r="E1665" s="131" t="str">
        <f>IF(Tabla1[[#This Row],[Código_Actividad]]="","",'[1]Formulario PPGR1'!#REF!)</f>
        <v/>
      </c>
      <c r="F1665" s="131" t="str">
        <f>IF(Tabla1[[#This Row],[Código_Actividad]]="","",'[1]Formulario PPGR1'!#REF!)</f>
        <v/>
      </c>
      <c r="G1665" s="132"/>
      <c r="H1665" s="133" t="str">
        <f>IFERROR(VLOOKUP(Tabla1[[#This Row],[Código_Actividad]],'[1]Formulario PPGR2'!$H$8:$I$1048576,2,FALSE),"")</f>
        <v/>
      </c>
      <c r="I1665" s="134" t="str">
        <f>IFERROR(VLOOKUP(Tabla1[[#This Row],[Código_Actividad]],[1]!Tabla2[[Código]:[Total de Acciones ]],15,FALSE),"")</f>
        <v/>
      </c>
      <c r="J1665" s="131"/>
      <c r="K1665" s="131" t="str">
        <f>IFERROR(VLOOKUP($J1665,[17]LSIns!$B$5:$C$45,2,FALSE),"")</f>
        <v/>
      </c>
      <c r="L1665" s="133"/>
      <c r="M1665" s="135" t="str">
        <f>IFERROR(VLOOKUP($L1665,[6]Insumos!$C$2:$F$517,2,FALSE),"")</f>
        <v/>
      </c>
      <c r="N1665" s="142"/>
      <c r="O1665" s="137" t="str">
        <f>IFERROR(VLOOKUP($L1665,[6]Insumos!$C$2:$F$517,3,FALSE),"")</f>
        <v/>
      </c>
      <c r="P1665" s="138" t="e">
        <f>+Tabla1[[#This Row],[Precio Unitario]]*Tabla1[[#This Row],[Cantidad de Insumos]]</f>
        <v>#VALUE!</v>
      </c>
      <c r="Q1665" s="137" t="str">
        <f>IFERROR(VLOOKUP($L1665,[6]Insumos!$C$2:$F$517,4,FALSE),"")</f>
        <v/>
      </c>
      <c r="R1665" s="135"/>
    </row>
    <row r="1666" spans="2:18" x14ac:dyDescent="0.25">
      <c r="B1666" s="131" t="str">
        <f>IF(Tabla1[[#This Row],[Código_Actividad]]="","",CONCATENATE(Tabla1[[#This Row],[POA]],".",Tabla1[[#This Row],[SRS]],".",Tabla1[[#This Row],[AREA]],".",Tabla1[[#This Row],[TIPO]]))</f>
        <v/>
      </c>
      <c r="C1666" s="131" t="str">
        <f>IF(Tabla1[[#This Row],[Código_Actividad]]="","",'[1]Formulario PPGR1'!#REF!)</f>
        <v/>
      </c>
      <c r="D1666" s="131" t="str">
        <f>IF(Tabla1[[#This Row],[Código_Actividad]]="","",'[1]Formulario PPGR1'!#REF!)</f>
        <v/>
      </c>
      <c r="E1666" s="131" t="str">
        <f>IF(Tabla1[[#This Row],[Código_Actividad]]="","",'[1]Formulario PPGR1'!#REF!)</f>
        <v/>
      </c>
      <c r="F1666" s="131" t="str">
        <f>IF(Tabla1[[#This Row],[Código_Actividad]]="","",'[1]Formulario PPGR1'!#REF!)</f>
        <v/>
      </c>
      <c r="G1666" s="132"/>
      <c r="H1666" s="133" t="str">
        <f>IFERROR(VLOOKUP(Tabla1[[#This Row],[Código_Actividad]],'[1]Formulario PPGR2'!$H$8:$I$1048576,2,FALSE),"")</f>
        <v/>
      </c>
      <c r="I1666" s="134" t="str">
        <f>IFERROR(VLOOKUP(Tabla1[[#This Row],[Código_Actividad]],[1]!Tabla2[[Código]:[Total de Acciones ]],15,FALSE),"")</f>
        <v/>
      </c>
      <c r="J1666" s="131"/>
      <c r="K1666" s="131" t="str">
        <f>IFERROR(VLOOKUP($J1666,[17]LSIns!$B$5:$C$45,2,FALSE),"")</f>
        <v/>
      </c>
      <c r="L1666" s="133"/>
      <c r="M1666" s="135" t="str">
        <f>IFERROR(VLOOKUP($L1666,[6]Insumos!$C$2:$F$517,2,FALSE),"")</f>
        <v/>
      </c>
      <c r="N1666" s="142"/>
      <c r="O1666" s="137" t="str">
        <f>IFERROR(VLOOKUP($L1666,[6]Insumos!$C$2:$F$517,3,FALSE),"")</f>
        <v/>
      </c>
      <c r="P1666" s="138" t="e">
        <f>+Tabla1[[#This Row],[Precio Unitario]]*Tabla1[[#This Row],[Cantidad de Insumos]]</f>
        <v>#VALUE!</v>
      </c>
      <c r="Q1666" s="137" t="str">
        <f>IFERROR(VLOOKUP($L1666,[6]Insumos!$C$2:$F$517,4,FALSE),"")</f>
        <v/>
      </c>
      <c r="R1666" s="135"/>
    </row>
    <row r="1667" spans="2:18" x14ac:dyDescent="0.25">
      <c r="B1667" s="131" t="str">
        <f>IF(Tabla1[[#This Row],[Código_Actividad]]="","",CONCATENATE(Tabla1[[#This Row],[POA]],".",Tabla1[[#This Row],[SRS]],".",Tabla1[[#This Row],[AREA]],".",Tabla1[[#This Row],[TIPO]]))</f>
        <v/>
      </c>
      <c r="C1667" s="131" t="str">
        <f>IF(Tabla1[[#This Row],[Código_Actividad]]="","",'[1]Formulario PPGR1'!#REF!)</f>
        <v/>
      </c>
      <c r="D1667" s="131" t="str">
        <f>IF(Tabla1[[#This Row],[Código_Actividad]]="","",'[1]Formulario PPGR1'!#REF!)</f>
        <v/>
      </c>
      <c r="E1667" s="131" t="str">
        <f>IF(Tabla1[[#This Row],[Código_Actividad]]="","",'[1]Formulario PPGR1'!#REF!)</f>
        <v/>
      </c>
      <c r="F1667" s="131" t="str">
        <f>IF(Tabla1[[#This Row],[Código_Actividad]]="","",'[1]Formulario PPGR1'!#REF!)</f>
        <v/>
      </c>
      <c r="G1667" s="132"/>
      <c r="H1667" s="133" t="str">
        <f>IFERROR(VLOOKUP(Tabla1[[#This Row],[Código_Actividad]],'[1]Formulario PPGR2'!$H$8:$I$1048576,2,FALSE),"")</f>
        <v/>
      </c>
      <c r="I1667" s="134" t="str">
        <f>IFERROR(VLOOKUP(Tabla1[[#This Row],[Código_Actividad]],[1]!Tabla2[[Código]:[Total de Acciones ]],15,FALSE),"")</f>
        <v/>
      </c>
      <c r="J1667" s="131"/>
      <c r="K1667" s="131" t="str">
        <f>IFERROR(VLOOKUP($J1667,[17]LSIns!$B$5:$C$45,2,FALSE),"")</f>
        <v/>
      </c>
      <c r="L1667" s="133"/>
      <c r="M1667" s="135" t="str">
        <f>IFERROR(VLOOKUP($L1667,[6]Insumos!$C$2:$F$517,2,FALSE),"")</f>
        <v/>
      </c>
      <c r="N1667" s="142"/>
      <c r="O1667" s="137" t="str">
        <f>IFERROR(VLOOKUP($L1667,[6]Insumos!$C$2:$F$517,3,FALSE),"")</f>
        <v/>
      </c>
      <c r="P1667" s="138" t="e">
        <f>+Tabla1[[#This Row],[Precio Unitario]]*Tabla1[[#This Row],[Cantidad de Insumos]]</f>
        <v>#VALUE!</v>
      </c>
      <c r="Q1667" s="137" t="str">
        <f>IFERROR(VLOOKUP($L1667,[6]Insumos!$C$2:$F$517,4,FALSE),"")</f>
        <v/>
      </c>
      <c r="R1667" s="135"/>
    </row>
    <row r="1668" spans="2:18" x14ac:dyDescent="0.25">
      <c r="B1668" s="131" t="str">
        <f>IF(Tabla1[[#This Row],[Código_Actividad]]="","",CONCATENATE(Tabla1[[#This Row],[POA]],".",Tabla1[[#This Row],[SRS]],".",Tabla1[[#This Row],[AREA]],".",Tabla1[[#This Row],[TIPO]]))</f>
        <v/>
      </c>
      <c r="C1668" s="131" t="str">
        <f>IF(Tabla1[[#This Row],[Código_Actividad]]="","",'[1]Formulario PPGR1'!#REF!)</f>
        <v/>
      </c>
      <c r="D1668" s="131" t="str">
        <f>IF(Tabla1[[#This Row],[Código_Actividad]]="","",'[1]Formulario PPGR1'!#REF!)</f>
        <v/>
      </c>
      <c r="E1668" s="131" t="str">
        <f>IF(Tabla1[[#This Row],[Código_Actividad]]="","",'[1]Formulario PPGR1'!#REF!)</f>
        <v/>
      </c>
      <c r="F1668" s="131" t="str">
        <f>IF(Tabla1[[#This Row],[Código_Actividad]]="","",'[1]Formulario PPGR1'!#REF!)</f>
        <v/>
      </c>
      <c r="G1668" s="132"/>
      <c r="H1668" s="133" t="str">
        <f>IFERROR(VLOOKUP(Tabla1[[#This Row],[Código_Actividad]],'[1]Formulario PPGR2'!$H$8:$I$1048576,2,FALSE),"")</f>
        <v/>
      </c>
      <c r="I1668" s="134" t="str">
        <f>IFERROR(VLOOKUP(Tabla1[[#This Row],[Código_Actividad]],[1]!Tabla2[[Código]:[Total de Acciones ]],15,FALSE),"")</f>
        <v/>
      </c>
      <c r="J1668" s="131"/>
      <c r="K1668" s="131" t="str">
        <f>IFERROR(VLOOKUP($J1668,[17]LSIns!$B$5:$C$45,2,FALSE),"")</f>
        <v/>
      </c>
      <c r="L1668" s="133"/>
      <c r="M1668" s="135" t="str">
        <f>IFERROR(VLOOKUP($L1668,[6]Insumos!$C$2:$F$517,2,FALSE),"")</f>
        <v/>
      </c>
      <c r="N1668" s="142"/>
      <c r="O1668" s="137" t="str">
        <f>IFERROR(VLOOKUP($L1668,[6]Insumos!$C$2:$F$517,3,FALSE),"")</f>
        <v/>
      </c>
      <c r="P1668" s="138" t="e">
        <f>+Tabla1[[#This Row],[Precio Unitario]]*Tabla1[[#This Row],[Cantidad de Insumos]]</f>
        <v>#VALUE!</v>
      </c>
      <c r="Q1668" s="137" t="str">
        <f>IFERROR(VLOOKUP($L1668,[6]Insumos!$C$2:$F$517,4,FALSE),"")</f>
        <v/>
      </c>
      <c r="R1668" s="135"/>
    </row>
    <row r="1669" spans="2:18" x14ac:dyDescent="0.25">
      <c r="B1669" s="131" t="str">
        <f>IF(Tabla1[[#This Row],[Código_Actividad]]="","",CONCATENATE(Tabla1[[#This Row],[POA]],".",Tabla1[[#This Row],[SRS]],".",Tabla1[[#This Row],[AREA]],".",Tabla1[[#This Row],[TIPO]]))</f>
        <v/>
      </c>
      <c r="C1669" s="131" t="str">
        <f>IF(Tabla1[[#This Row],[Código_Actividad]]="","",'[1]Formulario PPGR1'!#REF!)</f>
        <v/>
      </c>
      <c r="D1669" s="131" t="str">
        <f>IF(Tabla1[[#This Row],[Código_Actividad]]="","",'[1]Formulario PPGR1'!#REF!)</f>
        <v/>
      </c>
      <c r="E1669" s="131" t="str">
        <f>IF(Tabla1[[#This Row],[Código_Actividad]]="","",'[1]Formulario PPGR1'!#REF!)</f>
        <v/>
      </c>
      <c r="F1669" s="131" t="str">
        <f>IF(Tabla1[[#This Row],[Código_Actividad]]="","",'[1]Formulario PPGR1'!#REF!)</f>
        <v/>
      </c>
      <c r="G1669" s="132"/>
      <c r="H1669" s="133" t="str">
        <f>IFERROR(VLOOKUP(Tabla1[[#This Row],[Código_Actividad]],'[1]Formulario PPGR2'!$H$8:$I$1048576,2,FALSE),"")</f>
        <v/>
      </c>
      <c r="I1669" s="134" t="str">
        <f>IFERROR(VLOOKUP(Tabla1[[#This Row],[Código_Actividad]],[1]!Tabla2[[Código]:[Total de Acciones ]],15,FALSE),"")</f>
        <v/>
      </c>
      <c r="J1669" s="131"/>
      <c r="K1669" s="131" t="str">
        <f>IFERROR(VLOOKUP($J1669,[17]LSIns!$B$5:$C$45,2,FALSE),"")</f>
        <v/>
      </c>
      <c r="L1669" s="133"/>
      <c r="M1669" s="135" t="str">
        <f>IFERROR(VLOOKUP($L1669,[6]Insumos!$C$2:$F$517,2,FALSE),"")</f>
        <v/>
      </c>
      <c r="N1669" s="142"/>
      <c r="O1669" s="137" t="str">
        <f>IFERROR(VLOOKUP($L1669,[6]Insumos!$C$2:$F$517,3,FALSE),"")</f>
        <v/>
      </c>
      <c r="P1669" s="138" t="e">
        <f>+Tabla1[[#This Row],[Precio Unitario]]*Tabla1[[#This Row],[Cantidad de Insumos]]</f>
        <v>#VALUE!</v>
      </c>
      <c r="Q1669" s="137" t="str">
        <f>IFERROR(VLOOKUP($L1669,[6]Insumos!$C$2:$F$517,4,FALSE),"")</f>
        <v/>
      </c>
      <c r="R1669" s="135"/>
    </row>
    <row r="1670" spans="2:18" x14ac:dyDescent="0.25">
      <c r="B1670" s="131" t="str">
        <f>IF(Tabla1[[#This Row],[Código_Actividad]]="","",CONCATENATE(Tabla1[[#This Row],[POA]],".",Tabla1[[#This Row],[SRS]],".",Tabla1[[#This Row],[AREA]],".",Tabla1[[#This Row],[TIPO]]))</f>
        <v/>
      </c>
      <c r="C1670" s="131" t="str">
        <f>IF(Tabla1[[#This Row],[Código_Actividad]]="","",'[1]Formulario PPGR1'!#REF!)</f>
        <v/>
      </c>
      <c r="D1670" s="131" t="str">
        <f>IF(Tabla1[[#This Row],[Código_Actividad]]="","",'[1]Formulario PPGR1'!#REF!)</f>
        <v/>
      </c>
      <c r="E1670" s="131" t="str">
        <f>IF(Tabla1[[#This Row],[Código_Actividad]]="","",'[1]Formulario PPGR1'!#REF!)</f>
        <v/>
      </c>
      <c r="F1670" s="131" t="str">
        <f>IF(Tabla1[[#This Row],[Código_Actividad]]="","",'[1]Formulario PPGR1'!#REF!)</f>
        <v/>
      </c>
      <c r="G1670" s="132"/>
      <c r="H1670" s="133" t="str">
        <f>IFERROR(VLOOKUP(Tabla1[[#This Row],[Código_Actividad]],'[1]Formulario PPGR2'!$H$8:$I$1048576,2,FALSE),"")</f>
        <v/>
      </c>
      <c r="I1670" s="134" t="str">
        <f>IFERROR(VLOOKUP(Tabla1[[#This Row],[Código_Actividad]],[1]!Tabla2[[Código]:[Total de Acciones ]],15,FALSE),"")</f>
        <v/>
      </c>
      <c r="J1670" s="131"/>
      <c r="K1670" s="131" t="str">
        <f>IFERROR(VLOOKUP($J1670,[17]LSIns!$B$5:$C$45,2,FALSE),"")</f>
        <v/>
      </c>
      <c r="L1670" s="133"/>
      <c r="M1670" s="135" t="str">
        <f>IFERROR(VLOOKUP($L1670,[6]Insumos!$C$2:$F$517,2,FALSE),"")</f>
        <v/>
      </c>
      <c r="N1670" s="142"/>
      <c r="O1670" s="137" t="str">
        <f>IFERROR(VLOOKUP($L1670,[6]Insumos!$C$2:$F$517,3,FALSE),"")</f>
        <v/>
      </c>
      <c r="P1670" s="138" t="e">
        <f>+Tabla1[[#This Row],[Precio Unitario]]*Tabla1[[#This Row],[Cantidad de Insumos]]</f>
        <v>#VALUE!</v>
      </c>
      <c r="Q1670" s="137" t="str">
        <f>IFERROR(VLOOKUP($L1670,[6]Insumos!$C$2:$F$517,4,FALSE),"")</f>
        <v/>
      </c>
      <c r="R1670" s="135"/>
    </row>
    <row r="1671" spans="2:18" x14ac:dyDescent="0.25">
      <c r="B1671" s="131" t="str">
        <f>IF(Tabla1[[#This Row],[Código_Actividad]]="","",CONCATENATE(Tabla1[[#This Row],[POA]],".",Tabla1[[#This Row],[SRS]],".",Tabla1[[#This Row],[AREA]],".",Tabla1[[#This Row],[TIPO]]))</f>
        <v/>
      </c>
      <c r="C1671" s="131" t="str">
        <f>IF(Tabla1[[#This Row],[Código_Actividad]]="","",'[1]Formulario PPGR1'!#REF!)</f>
        <v/>
      </c>
      <c r="D1671" s="131" t="str">
        <f>IF(Tabla1[[#This Row],[Código_Actividad]]="","",'[1]Formulario PPGR1'!#REF!)</f>
        <v/>
      </c>
      <c r="E1671" s="131" t="str">
        <f>IF(Tabla1[[#This Row],[Código_Actividad]]="","",'[1]Formulario PPGR1'!#REF!)</f>
        <v/>
      </c>
      <c r="F1671" s="131" t="str">
        <f>IF(Tabla1[[#This Row],[Código_Actividad]]="","",'[1]Formulario PPGR1'!#REF!)</f>
        <v/>
      </c>
      <c r="G1671" s="132"/>
      <c r="H1671" s="133" t="str">
        <f>IFERROR(VLOOKUP(Tabla1[[#This Row],[Código_Actividad]],'[1]Formulario PPGR2'!$H$8:$I$1048576,2,FALSE),"")</f>
        <v/>
      </c>
      <c r="I1671" s="134" t="str">
        <f>IFERROR(VLOOKUP(Tabla1[[#This Row],[Código_Actividad]],[1]!Tabla2[[Código]:[Total de Acciones ]],15,FALSE),"")</f>
        <v/>
      </c>
      <c r="J1671" s="131"/>
      <c r="K1671" s="131" t="str">
        <f>IFERROR(VLOOKUP($J1671,[17]LSIns!$B$5:$C$45,2,FALSE),"")</f>
        <v/>
      </c>
      <c r="L1671" s="133"/>
      <c r="M1671" s="135" t="str">
        <f>IFERROR(VLOOKUP($L1671,[6]Insumos!$C$2:$F$517,2,FALSE),"")</f>
        <v/>
      </c>
      <c r="N1671" s="142"/>
      <c r="O1671" s="137" t="str">
        <f>IFERROR(VLOOKUP($L1671,[6]Insumos!$C$2:$F$517,3,FALSE),"")</f>
        <v/>
      </c>
      <c r="P1671" s="138" t="e">
        <f>+Tabla1[[#This Row],[Precio Unitario]]*Tabla1[[#This Row],[Cantidad de Insumos]]</f>
        <v>#VALUE!</v>
      </c>
      <c r="Q1671" s="137" t="str">
        <f>IFERROR(VLOOKUP($L1671,[6]Insumos!$C$2:$F$517,4,FALSE),"")</f>
        <v/>
      </c>
      <c r="R1671" s="135"/>
    </row>
    <row r="1672" spans="2:18" x14ac:dyDescent="0.25">
      <c r="B1672" s="131" t="str">
        <f>IF(Tabla1[[#This Row],[Código_Actividad]]="","",CONCATENATE(Tabla1[[#This Row],[POA]],".",Tabla1[[#This Row],[SRS]],".",Tabla1[[#This Row],[AREA]],".",Tabla1[[#This Row],[TIPO]]))</f>
        <v/>
      </c>
      <c r="C1672" s="131" t="str">
        <f>IF(Tabla1[[#This Row],[Código_Actividad]]="","",'[1]Formulario PPGR1'!#REF!)</f>
        <v/>
      </c>
      <c r="D1672" s="131" t="str">
        <f>IF(Tabla1[[#This Row],[Código_Actividad]]="","",'[1]Formulario PPGR1'!#REF!)</f>
        <v/>
      </c>
      <c r="E1672" s="131" t="str">
        <f>IF(Tabla1[[#This Row],[Código_Actividad]]="","",'[1]Formulario PPGR1'!#REF!)</f>
        <v/>
      </c>
      <c r="F1672" s="131" t="str">
        <f>IF(Tabla1[[#This Row],[Código_Actividad]]="","",'[1]Formulario PPGR1'!#REF!)</f>
        <v/>
      </c>
      <c r="G1672" s="132"/>
      <c r="H1672" s="133" t="str">
        <f>IFERROR(VLOOKUP(Tabla1[[#This Row],[Código_Actividad]],'[1]Formulario PPGR2'!$H$8:$I$1048576,2,FALSE),"")</f>
        <v/>
      </c>
      <c r="I1672" s="134" t="str">
        <f>IFERROR(VLOOKUP(Tabla1[[#This Row],[Código_Actividad]],[1]!Tabla2[[Código]:[Total de Acciones ]],15,FALSE),"")</f>
        <v/>
      </c>
      <c r="J1672" s="131"/>
      <c r="K1672" s="131" t="str">
        <f>IFERROR(VLOOKUP($J1672,[17]LSIns!$B$5:$C$45,2,FALSE),"")</f>
        <v/>
      </c>
      <c r="L1672" s="133"/>
      <c r="M1672" s="135" t="str">
        <f>IFERROR(VLOOKUP($L1672,[6]Insumos!$C$2:$F$517,2,FALSE),"")</f>
        <v/>
      </c>
      <c r="N1672" s="142"/>
      <c r="O1672" s="137" t="str">
        <f>IFERROR(VLOOKUP($L1672,[6]Insumos!$C$2:$F$517,3,FALSE),"")</f>
        <v/>
      </c>
      <c r="P1672" s="138" t="e">
        <f>+Tabla1[[#This Row],[Precio Unitario]]*Tabla1[[#This Row],[Cantidad de Insumos]]</f>
        <v>#VALUE!</v>
      </c>
      <c r="Q1672" s="137" t="str">
        <f>IFERROR(VLOOKUP($L1672,[6]Insumos!$C$2:$F$517,4,FALSE),"")</f>
        <v/>
      </c>
      <c r="R1672" s="135"/>
    </row>
    <row r="1673" spans="2:18" x14ac:dyDescent="0.25">
      <c r="B1673" s="131" t="str">
        <f>IF(Tabla1[[#This Row],[Código_Actividad]]="","",CONCATENATE(Tabla1[[#This Row],[POA]],".",Tabla1[[#This Row],[SRS]],".",Tabla1[[#This Row],[AREA]],".",Tabla1[[#This Row],[TIPO]]))</f>
        <v/>
      </c>
      <c r="C1673" s="131" t="str">
        <f>IF(Tabla1[[#This Row],[Código_Actividad]]="","",'[1]Formulario PPGR1'!#REF!)</f>
        <v/>
      </c>
      <c r="D1673" s="131" t="str">
        <f>IF(Tabla1[[#This Row],[Código_Actividad]]="","",'[1]Formulario PPGR1'!#REF!)</f>
        <v/>
      </c>
      <c r="E1673" s="131" t="str">
        <f>IF(Tabla1[[#This Row],[Código_Actividad]]="","",'[1]Formulario PPGR1'!#REF!)</f>
        <v/>
      </c>
      <c r="F1673" s="131" t="str">
        <f>IF(Tabla1[[#This Row],[Código_Actividad]]="","",'[1]Formulario PPGR1'!#REF!)</f>
        <v/>
      </c>
      <c r="G1673" s="132"/>
      <c r="H1673" s="133" t="str">
        <f>IFERROR(VLOOKUP(Tabla1[[#This Row],[Código_Actividad]],'[1]Formulario PPGR2'!$H$8:$I$1048576,2,FALSE),"")</f>
        <v/>
      </c>
      <c r="I1673" s="134" t="str">
        <f>IFERROR(VLOOKUP(Tabla1[[#This Row],[Código_Actividad]],[1]!Tabla2[[Código]:[Total de Acciones ]],15,FALSE),"")</f>
        <v/>
      </c>
      <c r="J1673" s="131"/>
      <c r="K1673" s="131" t="str">
        <f>IFERROR(VLOOKUP($J1673,[17]LSIns!$B$5:$C$45,2,FALSE),"")</f>
        <v/>
      </c>
      <c r="L1673" s="133"/>
      <c r="M1673" s="135" t="str">
        <f>IFERROR(VLOOKUP($L1673,[6]Insumos!$C$2:$F$517,2,FALSE),"")</f>
        <v/>
      </c>
      <c r="N1673" s="142"/>
      <c r="O1673" s="137" t="str">
        <f>IFERROR(VLOOKUP($L1673,[6]Insumos!$C$2:$F$517,3,FALSE),"")</f>
        <v/>
      </c>
      <c r="P1673" s="138" t="e">
        <f>+Tabla1[[#This Row],[Precio Unitario]]*Tabla1[[#This Row],[Cantidad de Insumos]]</f>
        <v>#VALUE!</v>
      </c>
      <c r="Q1673" s="137" t="str">
        <f>IFERROR(VLOOKUP($L1673,[6]Insumos!$C$2:$F$517,4,FALSE),"")</f>
        <v/>
      </c>
      <c r="R1673" s="135"/>
    </row>
    <row r="1674" spans="2:18" x14ac:dyDescent="0.25">
      <c r="B1674" s="131" t="str">
        <f>IF(Tabla1[[#This Row],[Código_Actividad]]="","",CONCATENATE(Tabla1[[#This Row],[POA]],".",Tabla1[[#This Row],[SRS]],".",Tabla1[[#This Row],[AREA]],".",Tabla1[[#This Row],[TIPO]]))</f>
        <v/>
      </c>
      <c r="C1674" s="131" t="str">
        <f>IF(Tabla1[[#This Row],[Código_Actividad]]="","",'[1]Formulario PPGR1'!#REF!)</f>
        <v/>
      </c>
      <c r="D1674" s="131" t="str">
        <f>IF(Tabla1[[#This Row],[Código_Actividad]]="","",'[1]Formulario PPGR1'!#REF!)</f>
        <v/>
      </c>
      <c r="E1674" s="131" t="str">
        <f>IF(Tabla1[[#This Row],[Código_Actividad]]="","",'[1]Formulario PPGR1'!#REF!)</f>
        <v/>
      </c>
      <c r="F1674" s="131" t="str">
        <f>IF(Tabla1[[#This Row],[Código_Actividad]]="","",'[1]Formulario PPGR1'!#REF!)</f>
        <v/>
      </c>
      <c r="G1674" s="132"/>
      <c r="H1674" s="133" t="str">
        <f>IFERROR(VLOOKUP(Tabla1[[#This Row],[Código_Actividad]],'[1]Formulario PPGR2'!$H$8:$I$1048576,2,FALSE),"")</f>
        <v/>
      </c>
      <c r="I1674" s="134" t="str">
        <f>IFERROR(VLOOKUP(Tabla1[[#This Row],[Código_Actividad]],[1]!Tabla2[[Código]:[Total de Acciones ]],15,FALSE),"")</f>
        <v/>
      </c>
      <c r="J1674" s="131"/>
      <c r="K1674" s="131" t="str">
        <f>IFERROR(VLOOKUP($J1674,[17]LSIns!$B$5:$C$45,2,FALSE),"")</f>
        <v/>
      </c>
      <c r="L1674" s="133"/>
      <c r="M1674" s="135" t="str">
        <f>IFERROR(VLOOKUP($L1674,[6]Insumos!$C$2:$F$517,2,FALSE),"")</f>
        <v/>
      </c>
      <c r="N1674" s="142"/>
      <c r="O1674" s="137" t="str">
        <f>IFERROR(VLOOKUP($L1674,[6]Insumos!$C$2:$F$517,3,FALSE),"")</f>
        <v/>
      </c>
      <c r="P1674" s="138" t="e">
        <f>+Tabla1[[#This Row],[Precio Unitario]]*Tabla1[[#This Row],[Cantidad de Insumos]]</f>
        <v>#VALUE!</v>
      </c>
      <c r="Q1674" s="137" t="str">
        <f>IFERROR(VLOOKUP($L1674,[6]Insumos!$C$2:$F$517,4,FALSE),"")</f>
        <v/>
      </c>
      <c r="R1674" s="135"/>
    </row>
    <row r="1675" spans="2:18" x14ac:dyDescent="0.25">
      <c r="B1675" s="131" t="str">
        <f>IF(Tabla1[[#This Row],[Código_Actividad]]="","",CONCATENATE(Tabla1[[#This Row],[POA]],".",Tabla1[[#This Row],[SRS]],".",Tabla1[[#This Row],[AREA]],".",Tabla1[[#This Row],[TIPO]]))</f>
        <v/>
      </c>
      <c r="C1675" s="131" t="str">
        <f>IF(Tabla1[[#This Row],[Código_Actividad]]="","",'[1]Formulario PPGR1'!#REF!)</f>
        <v/>
      </c>
      <c r="D1675" s="131" t="str">
        <f>IF(Tabla1[[#This Row],[Código_Actividad]]="","",'[1]Formulario PPGR1'!#REF!)</f>
        <v/>
      </c>
      <c r="E1675" s="131" t="str">
        <f>IF(Tabla1[[#This Row],[Código_Actividad]]="","",'[1]Formulario PPGR1'!#REF!)</f>
        <v/>
      </c>
      <c r="F1675" s="131" t="str">
        <f>IF(Tabla1[[#This Row],[Código_Actividad]]="","",'[1]Formulario PPGR1'!#REF!)</f>
        <v/>
      </c>
      <c r="G1675" s="132"/>
      <c r="H1675" s="133" t="str">
        <f>IFERROR(VLOOKUP(Tabla1[[#This Row],[Código_Actividad]],'[1]Formulario PPGR2'!$H$8:$I$1048576,2,FALSE),"")</f>
        <v/>
      </c>
      <c r="I1675" s="134" t="str">
        <f>IFERROR(VLOOKUP(Tabla1[[#This Row],[Código_Actividad]],[1]!Tabla2[[Código]:[Total de Acciones ]],15,FALSE),"")</f>
        <v/>
      </c>
      <c r="J1675" s="131"/>
      <c r="K1675" s="131" t="str">
        <f>IFERROR(VLOOKUP($J1675,[17]LSIns!$B$5:$C$45,2,FALSE),"")</f>
        <v/>
      </c>
      <c r="L1675" s="133"/>
      <c r="M1675" s="135" t="str">
        <f>IFERROR(VLOOKUP($L1675,[6]Insumos!$C$2:$F$517,2,FALSE),"")</f>
        <v/>
      </c>
      <c r="N1675" s="142"/>
      <c r="O1675" s="137" t="str">
        <f>IFERROR(VLOOKUP($L1675,[6]Insumos!$C$2:$F$517,3,FALSE),"")</f>
        <v/>
      </c>
      <c r="P1675" s="138" t="e">
        <f>+Tabla1[[#This Row],[Precio Unitario]]*Tabla1[[#This Row],[Cantidad de Insumos]]</f>
        <v>#VALUE!</v>
      </c>
      <c r="Q1675" s="137" t="str">
        <f>IFERROR(VLOOKUP($L1675,[6]Insumos!$C$2:$F$517,4,FALSE),"")</f>
        <v/>
      </c>
      <c r="R1675" s="135"/>
    </row>
    <row r="1676" spans="2:18" x14ac:dyDescent="0.25">
      <c r="B1676" s="131" t="str">
        <f>IF(Tabla1[[#This Row],[Código_Actividad]]="","",CONCATENATE(Tabla1[[#This Row],[POA]],".",Tabla1[[#This Row],[SRS]],".",Tabla1[[#This Row],[AREA]],".",Tabla1[[#This Row],[TIPO]]))</f>
        <v/>
      </c>
      <c r="C1676" s="131" t="str">
        <f>IF(Tabla1[[#This Row],[Código_Actividad]]="","",'[1]Formulario PPGR1'!#REF!)</f>
        <v/>
      </c>
      <c r="D1676" s="131" t="str">
        <f>IF(Tabla1[[#This Row],[Código_Actividad]]="","",'[1]Formulario PPGR1'!#REF!)</f>
        <v/>
      </c>
      <c r="E1676" s="131" t="str">
        <f>IF(Tabla1[[#This Row],[Código_Actividad]]="","",'[1]Formulario PPGR1'!#REF!)</f>
        <v/>
      </c>
      <c r="F1676" s="131" t="str">
        <f>IF(Tabla1[[#This Row],[Código_Actividad]]="","",'[1]Formulario PPGR1'!#REF!)</f>
        <v/>
      </c>
      <c r="G1676" s="132"/>
      <c r="H1676" s="133" t="str">
        <f>IFERROR(VLOOKUP(Tabla1[[#This Row],[Código_Actividad]],'[1]Formulario PPGR2'!$H$8:$I$1048576,2,FALSE),"")</f>
        <v/>
      </c>
      <c r="I1676" s="134" t="str">
        <f>IFERROR(VLOOKUP(Tabla1[[#This Row],[Código_Actividad]],[1]!Tabla2[[Código]:[Total de Acciones ]],15,FALSE),"")</f>
        <v/>
      </c>
      <c r="J1676" s="131"/>
      <c r="K1676" s="131" t="str">
        <f>IFERROR(VLOOKUP($J1676,[17]LSIns!$B$5:$C$45,2,FALSE),"")</f>
        <v/>
      </c>
      <c r="L1676" s="133"/>
      <c r="M1676" s="135" t="str">
        <f>IFERROR(VLOOKUP($L1676,[6]Insumos!$C$2:$F$517,2,FALSE),"")</f>
        <v/>
      </c>
      <c r="N1676" s="142"/>
      <c r="O1676" s="137" t="str">
        <f>IFERROR(VLOOKUP($L1676,[6]Insumos!$C$2:$F$517,3,FALSE),"")</f>
        <v/>
      </c>
      <c r="P1676" s="138" t="e">
        <f>+Tabla1[[#This Row],[Precio Unitario]]*Tabla1[[#This Row],[Cantidad de Insumos]]</f>
        <v>#VALUE!</v>
      </c>
      <c r="Q1676" s="137" t="str">
        <f>IFERROR(VLOOKUP($L1676,[6]Insumos!$C$2:$F$517,4,FALSE),"")</f>
        <v/>
      </c>
      <c r="R1676" s="135"/>
    </row>
    <row r="1677" spans="2:18" x14ac:dyDescent="0.25">
      <c r="B1677" s="131" t="str">
        <f>IF(Tabla1[[#This Row],[Código_Actividad]]="","",CONCATENATE(Tabla1[[#This Row],[POA]],".",Tabla1[[#This Row],[SRS]],".",Tabla1[[#This Row],[AREA]],".",Tabla1[[#This Row],[TIPO]]))</f>
        <v/>
      </c>
      <c r="C1677" s="131" t="str">
        <f>IF(Tabla1[[#This Row],[Código_Actividad]]="","",'[1]Formulario PPGR1'!#REF!)</f>
        <v/>
      </c>
      <c r="D1677" s="131" t="str">
        <f>IF(Tabla1[[#This Row],[Código_Actividad]]="","",'[1]Formulario PPGR1'!#REF!)</f>
        <v/>
      </c>
      <c r="E1677" s="131" t="str">
        <f>IF(Tabla1[[#This Row],[Código_Actividad]]="","",'[1]Formulario PPGR1'!#REF!)</f>
        <v/>
      </c>
      <c r="F1677" s="131" t="str">
        <f>IF(Tabla1[[#This Row],[Código_Actividad]]="","",'[1]Formulario PPGR1'!#REF!)</f>
        <v/>
      </c>
      <c r="G1677" s="132"/>
      <c r="H1677" s="133" t="str">
        <f>IFERROR(VLOOKUP(Tabla1[[#This Row],[Código_Actividad]],'[1]Formulario PPGR2'!$H$8:$I$1048576,2,FALSE),"")</f>
        <v/>
      </c>
      <c r="I1677" s="134" t="str">
        <f>IFERROR(VLOOKUP(Tabla1[[#This Row],[Código_Actividad]],[1]!Tabla2[[Código]:[Total de Acciones ]],15,FALSE),"")</f>
        <v/>
      </c>
      <c r="J1677" s="131"/>
      <c r="K1677" s="131" t="str">
        <f>IFERROR(VLOOKUP($J1677,[17]LSIns!$B$5:$C$45,2,FALSE),"")</f>
        <v/>
      </c>
      <c r="L1677" s="133"/>
      <c r="M1677" s="135" t="str">
        <f>IFERROR(VLOOKUP($L1677,[6]Insumos!$C$2:$F$517,2,FALSE),"")</f>
        <v/>
      </c>
      <c r="N1677" s="142"/>
      <c r="O1677" s="137" t="str">
        <f>IFERROR(VLOOKUP($L1677,[6]Insumos!$C$2:$F$517,3,FALSE),"")</f>
        <v/>
      </c>
      <c r="P1677" s="138" t="e">
        <f>+Tabla1[[#This Row],[Precio Unitario]]*Tabla1[[#This Row],[Cantidad de Insumos]]</f>
        <v>#VALUE!</v>
      </c>
      <c r="Q1677" s="137" t="str">
        <f>IFERROR(VLOOKUP($L1677,[6]Insumos!$C$2:$F$517,4,FALSE),"")</f>
        <v/>
      </c>
      <c r="R1677" s="135"/>
    </row>
    <row r="1678" spans="2:18" x14ac:dyDescent="0.25">
      <c r="B1678" s="131" t="str">
        <f>IF(Tabla1[[#This Row],[Código_Actividad]]="","",CONCATENATE(Tabla1[[#This Row],[POA]],".",Tabla1[[#This Row],[SRS]],".",Tabla1[[#This Row],[AREA]],".",Tabla1[[#This Row],[TIPO]]))</f>
        <v/>
      </c>
      <c r="C1678" s="131" t="str">
        <f>IF(Tabla1[[#This Row],[Código_Actividad]]="","",'[1]Formulario PPGR1'!#REF!)</f>
        <v/>
      </c>
      <c r="D1678" s="131" t="str">
        <f>IF(Tabla1[[#This Row],[Código_Actividad]]="","",'[1]Formulario PPGR1'!#REF!)</f>
        <v/>
      </c>
      <c r="E1678" s="131" t="str">
        <f>IF(Tabla1[[#This Row],[Código_Actividad]]="","",'[1]Formulario PPGR1'!#REF!)</f>
        <v/>
      </c>
      <c r="F1678" s="131" t="str">
        <f>IF(Tabla1[[#This Row],[Código_Actividad]]="","",'[1]Formulario PPGR1'!#REF!)</f>
        <v/>
      </c>
      <c r="G1678" s="132"/>
      <c r="H1678" s="133" t="str">
        <f>IFERROR(VLOOKUP(Tabla1[[#This Row],[Código_Actividad]],'[1]Formulario PPGR2'!$H$8:$I$1048576,2,FALSE),"")</f>
        <v/>
      </c>
      <c r="I1678" s="134" t="str">
        <f>IFERROR(VLOOKUP(Tabla1[[#This Row],[Código_Actividad]],[1]!Tabla2[[Código]:[Total de Acciones ]],15,FALSE),"")</f>
        <v/>
      </c>
      <c r="J1678" s="131"/>
      <c r="K1678" s="131" t="str">
        <f>IFERROR(VLOOKUP($J1678,[17]LSIns!$B$5:$C$45,2,FALSE),"")</f>
        <v/>
      </c>
      <c r="L1678" s="133"/>
      <c r="M1678" s="135" t="str">
        <f>IFERROR(VLOOKUP($L1678,[6]Insumos!$C$2:$F$517,2,FALSE),"")</f>
        <v/>
      </c>
      <c r="N1678" s="142"/>
      <c r="O1678" s="137" t="str">
        <f>IFERROR(VLOOKUP($L1678,[6]Insumos!$C$2:$F$517,3,FALSE),"")</f>
        <v/>
      </c>
      <c r="P1678" s="138" t="e">
        <f>+Tabla1[[#This Row],[Precio Unitario]]*Tabla1[[#This Row],[Cantidad de Insumos]]</f>
        <v>#VALUE!</v>
      </c>
      <c r="Q1678" s="137" t="str">
        <f>IFERROR(VLOOKUP($L1678,[6]Insumos!$C$2:$F$517,4,FALSE),"")</f>
        <v/>
      </c>
      <c r="R1678" s="135"/>
    </row>
    <row r="1679" spans="2:18" x14ac:dyDescent="0.25">
      <c r="B1679" s="131" t="str">
        <f>IF(Tabla1[[#This Row],[Código_Actividad]]="","",CONCATENATE(Tabla1[[#This Row],[POA]],".",Tabla1[[#This Row],[SRS]],".",Tabla1[[#This Row],[AREA]],".",Tabla1[[#This Row],[TIPO]]))</f>
        <v/>
      </c>
      <c r="C1679" s="131" t="str">
        <f>IF(Tabla1[[#This Row],[Código_Actividad]]="","",'[1]Formulario PPGR1'!#REF!)</f>
        <v/>
      </c>
      <c r="D1679" s="131" t="str">
        <f>IF(Tabla1[[#This Row],[Código_Actividad]]="","",'[1]Formulario PPGR1'!#REF!)</f>
        <v/>
      </c>
      <c r="E1679" s="131" t="str">
        <f>IF(Tabla1[[#This Row],[Código_Actividad]]="","",'[1]Formulario PPGR1'!#REF!)</f>
        <v/>
      </c>
      <c r="F1679" s="131" t="str">
        <f>IF(Tabla1[[#This Row],[Código_Actividad]]="","",'[1]Formulario PPGR1'!#REF!)</f>
        <v/>
      </c>
      <c r="G1679" s="132"/>
      <c r="H1679" s="133" t="str">
        <f>IFERROR(VLOOKUP(Tabla1[[#This Row],[Código_Actividad]],'[1]Formulario PPGR2'!$H$8:$I$1048576,2,FALSE),"")</f>
        <v/>
      </c>
      <c r="I1679" s="134" t="str">
        <f>IFERROR(VLOOKUP(Tabla1[[#This Row],[Código_Actividad]],[1]!Tabla2[[Código]:[Total de Acciones ]],15,FALSE),"")</f>
        <v/>
      </c>
      <c r="J1679" s="131"/>
      <c r="K1679" s="131" t="str">
        <f>IFERROR(VLOOKUP($J1679,[17]LSIns!$B$5:$C$45,2,FALSE),"")</f>
        <v/>
      </c>
      <c r="L1679" s="133"/>
      <c r="M1679" s="135" t="str">
        <f>IFERROR(VLOOKUP($L1679,[6]Insumos!$C$2:$F$517,2,FALSE),"")</f>
        <v/>
      </c>
      <c r="N1679" s="142"/>
      <c r="O1679" s="137" t="str">
        <f>IFERROR(VLOOKUP($L1679,[6]Insumos!$C$2:$F$517,3,FALSE),"")</f>
        <v/>
      </c>
      <c r="P1679" s="138" t="e">
        <f>+Tabla1[[#This Row],[Precio Unitario]]*Tabla1[[#This Row],[Cantidad de Insumos]]</f>
        <v>#VALUE!</v>
      </c>
      <c r="Q1679" s="137" t="str">
        <f>IFERROR(VLOOKUP($L1679,[6]Insumos!$C$2:$F$517,4,FALSE),"")</f>
        <v/>
      </c>
      <c r="R1679" s="135"/>
    </row>
    <row r="1680" spans="2:18" x14ac:dyDescent="0.25">
      <c r="B1680" s="131" t="str">
        <f>IF(Tabla1[[#This Row],[Código_Actividad]]="","",CONCATENATE(Tabla1[[#This Row],[POA]],".",Tabla1[[#This Row],[SRS]],".",Tabla1[[#This Row],[AREA]],".",Tabla1[[#This Row],[TIPO]]))</f>
        <v/>
      </c>
      <c r="C1680" s="131" t="str">
        <f>IF(Tabla1[[#This Row],[Código_Actividad]]="","",'[1]Formulario PPGR1'!#REF!)</f>
        <v/>
      </c>
      <c r="D1680" s="131" t="str">
        <f>IF(Tabla1[[#This Row],[Código_Actividad]]="","",'[1]Formulario PPGR1'!#REF!)</f>
        <v/>
      </c>
      <c r="E1680" s="131" t="str">
        <f>IF(Tabla1[[#This Row],[Código_Actividad]]="","",'[1]Formulario PPGR1'!#REF!)</f>
        <v/>
      </c>
      <c r="F1680" s="131" t="str">
        <f>IF(Tabla1[[#This Row],[Código_Actividad]]="","",'[1]Formulario PPGR1'!#REF!)</f>
        <v/>
      </c>
      <c r="G1680" s="132"/>
      <c r="H1680" s="133" t="str">
        <f>IFERROR(VLOOKUP(Tabla1[[#This Row],[Código_Actividad]],'[1]Formulario PPGR2'!$H$8:$I$1048576,2,FALSE),"")</f>
        <v/>
      </c>
      <c r="I1680" s="134" t="str">
        <f>IFERROR(VLOOKUP(Tabla1[[#This Row],[Código_Actividad]],[1]!Tabla2[[Código]:[Total de Acciones ]],15,FALSE),"")</f>
        <v/>
      </c>
      <c r="J1680" s="131"/>
      <c r="K1680" s="131" t="str">
        <f>IFERROR(VLOOKUP($J1680,[17]LSIns!$B$5:$C$45,2,FALSE),"")</f>
        <v/>
      </c>
      <c r="L1680" s="133"/>
      <c r="M1680" s="135" t="str">
        <f>IFERROR(VLOOKUP($L1680,[6]Insumos!$C$2:$F$517,2,FALSE),"")</f>
        <v/>
      </c>
      <c r="N1680" s="142"/>
      <c r="O1680" s="137" t="str">
        <f>IFERROR(VLOOKUP($L1680,[6]Insumos!$C$2:$F$517,3,FALSE),"")</f>
        <v/>
      </c>
      <c r="P1680" s="138" t="e">
        <f>+Tabla1[[#This Row],[Precio Unitario]]*Tabla1[[#This Row],[Cantidad de Insumos]]</f>
        <v>#VALUE!</v>
      </c>
      <c r="Q1680" s="137" t="str">
        <f>IFERROR(VLOOKUP($L1680,[6]Insumos!$C$2:$F$517,4,FALSE),"")</f>
        <v/>
      </c>
      <c r="R1680" s="135"/>
    </row>
    <row r="1681" spans="2:18" x14ac:dyDescent="0.25">
      <c r="B1681" s="131" t="str">
        <f>IF(Tabla1[[#This Row],[Código_Actividad]]="","",CONCATENATE(Tabla1[[#This Row],[POA]],".",Tabla1[[#This Row],[SRS]],".",Tabla1[[#This Row],[AREA]],".",Tabla1[[#This Row],[TIPO]]))</f>
        <v/>
      </c>
      <c r="C1681" s="131" t="str">
        <f>IF(Tabla1[[#This Row],[Código_Actividad]]="","",'[1]Formulario PPGR1'!#REF!)</f>
        <v/>
      </c>
      <c r="D1681" s="131" t="str">
        <f>IF(Tabla1[[#This Row],[Código_Actividad]]="","",'[1]Formulario PPGR1'!#REF!)</f>
        <v/>
      </c>
      <c r="E1681" s="131" t="str">
        <f>IF(Tabla1[[#This Row],[Código_Actividad]]="","",'[1]Formulario PPGR1'!#REF!)</f>
        <v/>
      </c>
      <c r="F1681" s="131" t="str">
        <f>IF(Tabla1[[#This Row],[Código_Actividad]]="","",'[1]Formulario PPGR1'!#REF!)</f>
        <v/>
      </c>
      <c r="G1681" s="132"/>
      <c r="H1681" s="133" t="str">
        <f>IFERROR(VLOOKUP(Tabla1[[#This Row],[Código_Actividad]],'[1]Formulario PPGR2'!$H$8:$I$1048576,2,FALSE),"")</f>
        <v/>
      </c>
      <c r="I1681" s="134" t="str">
        <f>IFERROR(VLOOKUP(Tabla1[[#This Row],[Código_Actividad]],[1]!Tabla2[[Código]:[Total de Acciones ]],15,FALSE),"")</f>
        <v/>
      </c>
      <c r="J1681" s="131"/>
      <c r="K1681" s="131" t="str">
        <f>IFERROR(VLOOKUP($J1681,[17]LSIns!$B$5:$C$45,2,FALSE),"")</f>
        <v/>
      </c>
      <c r="L1681" s="133"/>
      <c r="M1681" s="135" t="str">
        <f>IFERROR(VLOOKUP($L1681,[6]Insumos!$C$2:$F$517,2,FALSE),"")</f>
        <v/>
      </c>
      <c r="N1681" s="142"/>
      <c r="O1681" s="137" t="str">
        <f>IFERROR(VLOOKUP($L1681,[6]Insumos!$C$2:$F$517,3,FALSE),"")</f>
        <v/>
      </c>
      <c r="P1681" s="138" t="e">
        <f>+Tabla1[[#This Row],[Precio Unitario]]*Tabla1[[#This Row],[Cantidad de Insumos]]</f>
        <v>#VALUE!</v>
      </c>
      <c r="Q1681" s="137" t="str">
        <f>IFERROR(VLOOKUP($L1681,[6]Insumos!$C$2:$F$517,4,FALSE),"")</f>
        <v/>
      </c>
      <c r="R1681" s="135"/>
    </row>
    <row r="1682" spans="2:18" x14ac:dyDescent="0.25">
      <c r="B1682" s="131" t="str">
        <f>IF(Tabla1[[#This Row],[Código_Actividad]]="","",CONCATENATE(Tabla1[[#This Row],[POA]],".",Tabla1[[#This Row],[SRS]],".",Tabla1[[#This Row],[AREA]],".",Tabla1[[#This Row],[TIPO]]))</f>
        <v/>
      </c>
      <c r="C1682" s="131" t="str">
        <f>IF(Tabla1[[#This Row],[Código_Actividad]]="","",'[1]Formulario PPGR1'!#REF!)</f>
        <v/>
      </c>
      <c r="D1682" s="131" t="str">
        <f>IF(Tabla1[[#This Row],[Código_Actividad]]="","",'[1]Formulario PPGR1'!#REF!)</f>
        <v/>
      </c>
      <c r="E1682" s="131" t="str">
        <f>IF(Tabla1[[#This Row],[Código_Actividad]]="","",'[1]Formulario PPGR1'!#REF!)</f>
        <v/>
      </c>
      <c r="F1682" s="131" t="str">
        <f>IF(Tabla1[[#This Row],[Código_Actividad]]="","",'[1]Formulario PPGR1'!#REF!)</f>
        <v/>
      </c>
      <c r="G1682" s="132"/>
      <c r="H1682" s="133" t="str">
        <f>IFERROR(VLOOKUP(Tabla1[[#This Row],[Código_Actividad]],'[1]Formulario PPGR2'!$H$8:$I$1048576,2,FALSE),"")</f>
        <v/>
      </c>
      <c r="I1682" s="134" t="str">
        <f>IFERROR(VLOOKUP(Tabla1[[#This Row],[Código_Actividad]],[1]!Tabla2[[Código]:[Total de Acciones ]],15,FALSE),"")</f>
        <v/>
      </c>
      <c r="J1682" s="131"/>
      <c r="K1682" s="131" t="str">
        <f>IFERROR(VLOOKUP($J1682,[17]LSIns!$B$5:$C$45,2,FALSE),"")</f>
        <v/>
      </c>
      <c r="L1682" s="133"/>
      <c r="M1682" s="135" t="str">
        <f>IFERROR(VLOOKUP($L1682,[6]Insumos!$C$2:$F$517,2,FALSE),"")</f>
        <v/>
      </c>
      <c r="N1682" s="142"/>
      <c r="O1682" s="137" t="str">
        <f>IFERROR(VLOOKUP($L1682,[6]Insumos!$C$2:$F$517,3,FALSE),"")</f>
        <v/>
      </c>
      <c r="P1682" s="138" t="e">
        <f>+Tabla1[[#This Row],[Precio Unitario]]*Tabla1[[#This Row],[Cantidad de Insumos]]</f>
        <v>#VALUE!</v>
      </c>
      <c r="Q1682" s="137" t="str">
        <f>IFERROR(VLOOKUP($L1682,[6]Insumos!$C$2:$F$517,4,FALSE),"")</f>
        <v/>
      </c>
      <c r="R1682" s="135"/>
    </row>
    <row r="1683" spans="2:18" x14ac:dyDescent="0.25">
      <c r="B1683" s="131" t="str">
        <f>IF(Tabla1[[#This Row],[Código_Actividad]]="","",CONCATENATE(Tabla1[[#This Row],[POA]],".",Tabla1[[#This Row],[SRS]],".",Tabla1[[#This Row],[AREA]],".",Tabla1[[#This Row],[TIPO]]))</f>
        <v/>
      </c>
      <c r="C1683" s="131" t="str">
        <f>IF(Tabla1[[#This Row],[Código_Actividad]]="","",'[1]Formulario PPGR1'!#REF!)</f>
        <v/>
      </c>
      <c r="D1683" s="131" t="str">
        <f>IF(Tabla1[[#This Row],[Código_Actividad]]="","",'[1]Formulario PPGR1'!#REF!)</f>
        <v/>
      </c>
      <c r="E1683" s="131" t="str">
        <f>IF(Tabla1[[#This Row],[Código_Actividad]]="","",'[1]Formulario PPGR1'!#REF!)</f>
        <v/>
      </c>
      <c r="F1683" s="131" t="str">
        <f>IF(Tabla1[[#This Row],[Código_Actividad]]="","",'[1]Formulario PPGR1'!#REF!)</f>
        <v/>
      </c>
      <c r="G1683" s="132"/>
      <c r="H1683" s="133" t="str">
        <f>IFERROR(VLOOKUP(Tabla1[[#This Row],[Código_Actividad]],'[1]Formulario PPGR2'!$H$8:$I$1048576,2,FALSE),"")</f>
        <v/>
      </c>
      <c r="I1683" s="134" t="str">
        <f>IFERROR(VLOOKUP(Tabla1[[#This Row],[Código_Actividad]],[1]!Tabla2[[Código]:[Total de Acciones ]],15,FALSE),"")</f>
        <v/>
      </c>
      <c r="J1683" s="131"/>
      <c r="K1683" s="131" t="str">
        <f>IFERROR(VLOOKUP($J1683,[17]LSIns!$B$5:$C$45,2,FALSE),"")</f>
        <v/>
      </c>
      <c r="L1683" s="133"/>
      <c r="M1683" s="135" t="str">
        <f>IFERROR(VLOOKUP($L1683,[6]Insumos!$C$2:$F$517,2,FALSE),"")</f>
        <v/>
      </c>
      <c r="N1683" s="142"/>
      <c r="O1683" s="137" t="str">
        <f>IFERROR(VLOOKUP($L1683,[6]Insumos!$C$2:$F$517,3,FALSE),"")</f>
        <v/>
      </c>
      <c r="P1683" s="138" t="e">
        <f>+Tabla1[[#This Row],[Precio Unitario]]*Tabla1[[#This Row],[Cantidad de Insumos]]</f>
        <v>#VALUE!</v>
      </c>
      <c r="Q1683" s="137" t="str">
        <f>IFERROR(VLOOKUP($L1683,[6]Insumos!$C$2:$F$517,4,FALSE),"")</f>
        <v/>
      </c>
      <c r="R1683" s="135"/>
    </row>
  </sheetData>
  <dataValidations count="4">
    <dataValidation type="list" allowBlank="1" showInputMessage="1" showErrorMessage="1" sqref="R9:R1683" xr:uid="{BE33AA9E-6765-4C4A-A757-169F3E4B9BA0}">
      <formula1>lsFuentesFinanciamiento</formula1>
    </dataValidation>
    <dataValidation type="list" allowBlank="1" showInputMessage="1" showErrorMessage="1" sqref="L627:L630 L638:L643 L661:L664 L632:L636 L651:L655 L645:L649 L657:L659 L666:L668 L670:L678 L680:L687 L689:L691 L693:L694 L697:L700 L703:L704 L706:L707 L710:L711 L714:L719 L721:L724 L729:L730 L733:L736 L740 L744 L746 L748:L752 L754:L759 L761:L1347 L1358:L1683 L9:L284 L286:L624" xr:uid="{0115EF9D-BA3A-454E-9ED6-B369BAEB482B}">
      <formula1>INDIRECT($K9)</formula1>
    </dataValidation>
    <dataValidation type="list" allowBlank="1" showInputMessage="1" showErrorMessage="1" sqref="J748:J1683 J9:J284 J286:J746" xr:uid="{5F429F98-3580-428D-BFF2-51326DD361FC}">
      <formula1>lsInsumos</formula1>
    </dataValidation>
    <dataValidation type="list" allowBlank="1" showInputMessage="1" showErrorMessage="1" sqref="G9:G166 G175:G244 G249:G1683" xr:uid="{D4BEF35C-2286-4DE6-A1BA-2B9360177B51}">
      <formula1>CodigoActividad</formula1>
    </dataValidation>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Resumen</vt:lpstr>
      <vt:lpstr>Formulario PPGR1</vt:lpstr>
      <vt:lpstr>Formulario PPGR2</vt:lpstr>
      <vt:lpstr>Formulario PPGR3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Cartografia</dc:creator>
  <cp:lastModifiedBy>Cartografia</cp:lastModifiedBy>
  <dcterms:created xsi:type="dcterms:W3CDTF">2021-01-14T19:43:11Z</dcterms:created>
  <dcterms:modified xsi:type="dcterms:W3CDTF">2021-01-14T19:49:04Z</dcterms:modified>
</cp:coreProperties>
</file>