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activeX/activeX3.xml" ContentType="application/vnd.ms-office.activeX+xml"/>
  <Override PartName="/xl/activeX/activeX3.bin" ContentType="application/vnd.ms-office.activeX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8800" windowHeight="12435" tabRatio="927"/>
  </bookViews>
  <sheets>
    <sheet name="Resumen " sheetId="41" r:id="rId1"/>
    <sheet name="Formulario PPGR1" sheetId="1" r:id="rId2"/>
    <sheet name="Formulario PPGR2" sheetId="12" r:id="rId3"/>
    <sheet name="Formulario PPGR3" sheetId="10" r:id="rId4"/>
    <sheet name="Prov" sheetId="38" state="hidden" r:id="rId5"/>
    <sheet name="LSIns" sheetId="36" state="hidden" r:id="rId6"/>
    <sheet name="Obj" sheetId="34" state="hidden" r:id="rId7"/>
    <sheet name="Catalogo" sheetId="33" state="hidden" r:id="rId8"/>
  </sheets>
  <externalReferences>
    <externalReference r:id="rId9"/>
    <externalReference r:id="rId10"/>
  </externalReferences>
  <definedNames>
    <definedName name="_xlnm._FilterDatabase" localSheetId="0" hidden="1">'Resumen '!$AB$1:$AC$396</definedName>
    <definedName name="_xlnm.Print_Area" localSheetId="1">'Formulario PPGR1'!$A$1:$AU$126</definedName>
    <definedName name="Azua">Prov!$C$3:$C$12</definedName>
    <definedName name="Bahoruco">Prov!$C$13:$C$17</definedName>
    <definedName name="Barahona">Prov!$C$18:$C$28</definedName>
    <definedName name="CodigoActividad" localSheetId="0">[1]!Tabla2[Código]</definedName>
    <definedName name="CodigoActividad">Tabla2[Código]</definedName>
    <definedName name="Dajabon">Prov!$C$29:$C$33</definedName>
    <definedName name="Dajabón">Prov!$C$29:$C$33</definedName>
    <definedName name="Distrito_Nacional">Prov!$C$2</definedName>
    <definedName name="Duarte">Prov!$C$34:$C$40</definedName>
    <definedName name="El_Seibo">Prov!$C$41:$C$42</definedName>
    <definedName name="Elias_Pina">Prov!$C$43:$C$48</definedName>
    <definedName name="Elías_Piña">Prov!$C$43:$C$48</definedName>
    <definedName name="Espaillat">Prov!$C$49:$C$52</definedName>
    <definedName name="Hato_Mayor">Prov!$C$53:$C$55</definedName>
    <definedName name="Hermanas_Mirabal">Prov!$C$56:$C$58</definedName>
    <definedName name="Independencia">Prov!$C$59:$C$64</definedName>
    <definedName name="La_Altagracia">Prov!$C$65:$C$66</definedName>
    <definedName name="La_Romana">Prov!$C$67:$C$69</definedName>
    <definedName name="La_Vega">Prov!$C$70:$C$73</definedName>
    <definedName name="Le.1">Obj!$D$132:$D$141</definedName>
    <definedName name="Le.2">Obj!$D$142:$D$143</definedName>
    <definedName name="Le.3">Obj!$D$144:$D$146</definedName>
    <definedName name="Le.4">Obj!$D$147</definedName>
    <definedName name="ls_ComprayAlquiler">Catalogo!$G$33:$G$41</definedName>
    <definedName name="ls_Departamento">Catalogo!$D$36:$D$68</definedName>
    <definedName name="Ls_DepartamentosSRS">Catalogo!$G$130:$G$146</definedName>
    <definedName name="Ls_DependenciasSRS">Catalogo!$B$97:$B$102</definedName>
    <definedName name="ls_Direccion">Catalogo!$D$32:$D$33</definedName>
    <definedName name="Ls_DivisionesSRS">Catalogo!$E$105:$E$121</definedName>
    <definedName name="Ls_Estructura">Catalogo!$B$23:$B$28</definedName>
    <definedName name="Ls_GerenciasSRS">Catalogo!$E$124:$E$126</definedName>
    <definedName name="Ls_LinesEstategica">Obj!$B$6:$B$9</definedName>
    <definedName name="Ls_Medio_Verificacion">Catalogo!$B$152:$B$171</definedName>
    <definedName name="Ls_ObjEstrategico">Obj!$G$6:$G$21</definedName>
    <definedName name="Ls_Oficina">Catalogo!$D$87:$D$90</definedName>
    <definedName name="Ls_OficinasSRS">Catalogo!#REF!</definedName>
    <definedName name="ls_Regiones">Catalogo!$B$10:$B$19</definedName>
    <definedName name="ls_SubDireccion">Catalogo!$D$71:$D$80</definedName>
    <definedName name="ls_TiposAcciones">Catalogo!$G$11:$G$14</definedName>
    <definedName name="ls_UnidadesSRS">Catalogo!$B$105:$B$143</definedName>
    <definedName name="lsAcabadosTextiles" localSheetId="0">#REF!</definedName>
    <definedName name="lsAcabadosTextiles">#REF!</definedName>
    <definedName name="lsAireAcondicionado" localSheetId="0">#REF!</definedName>
    <definedName name="lsAireAcondicionado">#REF!</definedName>
    <definedName name="lsAlimentosyBebidas" localSheetId="0">#REF!</definedName>
    <definedName name="lsAlimentosyBebidas">#REF!</definedName>
    <definedName name="lsArticulosdePlastico" localSheetId="0">#REF!</definedName>
    <definedName name="lsArticulosdePlastico">#REF!</definedName>
    <definedName name="lsElectrodomesticos" localSheetId="0">#REF!</definedName>
    <definedName name="lsElectrodomesticos">#REF!</definedName>
    <definedName name="lsEquiposComputos" localSheetId="0">#REF!</definedName>
    <definedName name="lsEquiposComputos">#REF!</definedName>
    <definedName name="lsEquiposMedicos" localSheetId="0">#REF!</definedName>
    <definedName name="lsEquiposMedicos">#REF!</definedName>
    <definedName name="lsEquiposSeguridad" localSheetId="0">#REF!</definedName>
    <definedName name="lsEquiposSeguridad">#REF!</definedName>
    <definedName name="lsEquiposTransporte" localSheetId="0">#REF!</definedName>
    <definedName name="lsEquiposTransporte">#REF!</definedName>
    <definedName name="lsEventosGenerales" localSheetId="0">#REF!</definedName>
    <definedName name="lsEventosGenerales">#REF!</definedName>
    <definedName name="lsFuentesFinanciamiento">LSIns!$F$5:$F$8</definedName>
    <definedName name="lsGasoil" localSheetId="0">#REF!</definedName>
    <definedName name="lsGasoil">#REF!</definedName>
    <definedName name="lsHerramientasMenores" localSheetId="0">#REF!</definedName>
    <definedName name="lsHerramientasMenores">#REF!</definedName>
    <definedName name="lsImpresionyEncuadernacion" localSheetId="0">#REF!</definedName>
    <definedName name="lsImpresionyEncuadernacion">#REF!</definedName>
    <definedName name="lsInsumos">LSIns!$B$5:$B$45</definedName>
    <definedName name="lsInsumosEquipos">LSIns!$F$16:$F$31</definedName>
    <definedName name="lsLlantasyNeumaticos" localSheetId="0">#REF!</definedName>
    <definedName name="lsLlantasyNeumaticos">#REF!</definedName>
    <definedName name="lsMantenimiento" localSheetId="0">#REF!</definedName>
    <definedName name="lsMantenimiento">#REF!</definedName>
    <definedName name="lsMantenimientoyReparacion">Catalogo!$G$27:$G$30</definedName>
    <definedName name="lsMaterialesdeLimpieza" localSheetId="0">#REF!</definedName>
    <definedName name="lsMaterialesdeLimpieza">#REF!</definedName>
    <definedName name="lsMueblesdeAlojamiento" localSheetId="0">#REF!</definedName>
    <definedName name="lsMueblesdeAlojamiento">#REF!</definedName>
    <definedName name="lsMueblesdeOficina" localSheetId="0">#REF!</definedName>
    <definedName name="lsMueblesdeOficina">#REF!</definedName>
    <definedName name="lsObrasMenoresEdificaciones" localSheetId="0">#REF!</definedName>
    <definedName name="lsObrasMenoresEdificaciones">#REF!</definedName>
    <definedName name="lsOtrosEquipos" localSheetId="0">#REF!</definedName>
    <definedName name="lsOtrosEquipos">#REF!</definedName>
    <definedName name="lsPeaje" localSheetId="0">#REF!</definedName>
    <definedName name="lsPeaje">#REF!</definedName>
    <definedName name="lsPinturas" localSheetId="0">#REF!</definedName>
    <definedName name="lsPinturas">#REF!</definedName>
    <definedName name="lsProductosArtesGraficas" localSheetId="0">#REF!</definedName>
    <definedName name="lsProductosArtesGraficas">#REF!</definedName>
    <definedName name="lsProductosdeCemento" localSheetId="0">#REF!</definedName>
    <definedName name="lsProductosdeCemento">#REF!</definedName>
    <definedName name="lsProductosdeLoza" localSheetId="0">#REF!</definedName>
    <definedName name="lsProductosdeLoza">#REF!</definedName>
    <definedName name="lsProductosdePapel" localSheetId="0">#REF!</definedName>
    <definedName name="lsProductosdePapel">#REF!</definedName>
    <definedName name="lsProductosdeVidrio" localSheetId="0">#REF!</definedName>
    <definedName name="lsProductosdeVidrio">#REF!</definedName>
    <definedName name="lsProductosElectricos" localSheetId="0">#REF!</definedName>
    <definedName name="lsProductosElectricos">#REF!</definedName>
    <definedName name="lsProductosMedicinalesH" localSheetId="0">#REF!</definedName>
    <definedName name="lsProductosMedicinalesH">#REF!</definedName>
    <definedName name="lsProductosMetalicos" localSheetId="0">#REF!</definedName>
    <definedName name="lsProductosMetalicos">#REF!</definedName>
    <definedName name="lsProductosQuimicos" localSheetId="0">#REF!</definedName>
    <definedName name="lsProductosQuimicos">#REF!</definedName>
    <definedName name="lsPublicidadyPropaganda" localSheetId="0">#REF!</definedName>
    <definedName name="lsPublicidadyPropaganda">#REF!</definedName>
    <definedName name="lsServiciosTecnicosProfesionales" localSheetId="0">#REF!</definedName>
    <definedName name="lsServiciosTecnicosProfesionales">#REF!</definedName>
    <definedName name="lsTelecomunicaciones" localSheetId="0">#REF!</definedName>
    <definedName name="lsTelecomunicaciones">#REF!</definedName>
    <definedName name="LsTipoEESS">Catalogo!$D$11:$D$16</definedName>
    <definedName name="lsTipoIntervencion">Catalogo!$G$19:$G$24</definedName>
    <definedName name="lsUtilesdeCocina" localSheetId="0">#REF!</definedName>
    <definedName name="lsUtilesdeCocina">#REF!</definedName>
    <definedName name="lsUtilesdeOficina" localSheetId="0">#REF!</definedName>
    <definedName name="lsUtilesdeOficina">#REF!</definedName>
    <definedName name="lsUtilesMenoresMQ" localSheetId="0">#REF!</definedName>
    <definedName name="lsUtilesMenoresMQ">#REF!</definedName>
    <definedName name="lsViaticosDP" localSheetId="0">#REF!</definedName>
    <definedName name="lsViaticosDP">#REF!</definedName>
    <definedName name="Maria_Trinidad_Sanchez">Prov!$C$74:$C$77</definedName>
    <definedName name="María_Trinidad_Sánchez">Prov!$C$74:$C$77</definedName>
    <definedName name="Monsenor_Nouel">Prov!$C$78:$C$80</definedName>
    <definedName name="Monseñor_Nouel">Prov!$C$78:$C$80</definedName>
    <definedName name="Monte_Plata">Prov!$C$87:$C$91</definedName>
    <definedName name="Montecristi">Prov!$C$81:$C$86</definedName>
    <definedName name="Obj1.1">Obj!$D$154:$D$157</definedName>
    <definedName name="Obj1.10">Obj!$D$172:$D$173</definedName>
    <definedName name="Obj1.2">Obj!$D$158:$D$159</definedName>
    <definedName name="Obj1.3">Obj!$D$160:$D$161</definedName>
    <definedName name="Obj1.4">Obj!$D$162</definedName>
    <definedName name="Obj1.5">Obj!$D$163</definedName>
    <definedName name="Obj1.6">Obj!$D$164:$D$167</definedName>
    <definedName name="Obj1.7">Obj!$D$168</definedName>
    <definedName name="Obj1.8">Obj!$D$169</definedName>
    <definedName name="Obj1.9">Obj!$D$170:$D$171</definedName>
    <definedName name="Obj2.1">Obj!$D$174:$D$176</definedName>
    <definedName name="Obj2.2">Obj!$D$177:$D$180</definedName>
    <definedName name="Obj2.3">Obj!$P$17</definedName>
    <definedName name="Obj3.1">Obj!$D$181</definedName>
    <definedName name="Obj3.2">Obj!$D$182</definedName>
    <definedName name="Obj3.3">Obj!$D$183</definedName>
    <definedName name="Obj4.1">Obj!$D$184:$D$187</definedName>
    <definedName name="Pedernales">Prov!$C$92:$C$93</definedName>
    <definedName name="Peravia">Prov!$C$94:$C$95</definedName>
    <definedName name="Periodo_POA">Catalogo!$B$3:$B$6</definedName>
    <definedName name="Productos" localSheetId="0">[1]!Tabla3[Productos]</definedName>
    <definedName name="Productos">Tabla3[Productos]</definedName>
    <definedName name="Provincias">Prov!$F$2:$F$33</definedName>
    <definedName name="Puerto_Plata">Prov!$C$96:$C$104</definedName>
    <definedName name="Samana">Prov!$C$105:$C$107</definedName>
    <definedName name="Samaná">Prov!$C$105:$C$107</definedName>
    <definedName name="San_Cristobal">Prov!$C$108:$C$115</definedName>
    <definedName name="San_Cristóbal">Prov!$C$108:$C$115</definedName>
    <definedName name="San_Jose_de_Ocoa">Prov!$C$116:$C$118</definedName>
    <definedName name="San_José_de_Ocoa">Prov!$C$116:$C$118</definedName>
    <definedName name="San_Juan">Prov!$C$119:$C$124</definedName>
    <definedName name="San_Pedro_de_Macoris">Prov!$C$125:$C$130</definedName>
    <definedName name="San_Pedro_de_Macorís">Prov!$C$125:$C$130</definedName>
    <definedName name="Sanchez_Ramirez">Prov!$C$131:$C$134</definedName>
    <definedName name="Sánchez_Ramírez">Prov!$C$131:$C$134</definedName>
    <definedName name="Santiago">Prov!$C$135:$C$143</definedName>
    <definedName name="Santiago_Rodriguez">Prov!$C$144:$C$146</definedName>
    <definedName name="Santiago_Rodríguez">Prov!$C$144:$C$146</definedName>
    <definedName name="Santo_Domingo">Prov!$C$147:$C$153</definedName>
    <definedName name="_xlnm.Print_Titles" localSheetId="2">'Formulario PPGR2'!$8:$8</definedName>
    <definedName name="Valverde">Prov!$C$154:$C$156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10" i="12" l="1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V44" i="12"/>
  <c r="V45" i="12"/>
  <c r="V46" i="12"/>
  <c r="V47" i="12"/>
  <c r="V48" i="12"/>
  <c r="V49" i="12"/>
  <c r="V50" i="12"/>
  <c r="V51" i="12"/>
  <c r="V52" i="12"/>
  <c r="V53" i="12"/>
  <c r="V54" i="12"/>
  <c r="V55" i="12"/>
  <c r="V56" i="12"/>
  <c r="V57" i="12"/>
  <c r="V58" i="12"/>
  <c r="V59" i="12"/>
  <c r="V60" i="12"/>
  <c r="V61" i="12"/>
  <c r="V62" i="12"/>
  <c r="V63" i="12"/>
  <c r="V64" i="12"/>
  <c r="V65" i="12"/>
  <c r="V66" i="12"/>
  <c r="V67" i="12"/>
  <c r="V68" i="12"/>
  <c r="V69" i="12"/>
  <c r="V70" i="12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V115" i="12"/>
  <c r="V116" i="12"/>
  <c r="V117" i="12"/>
  <c r="V118" i="12"/>
  <c r="V119" i="12"/>
  <c r="V120" i="12"/>
  <c r="V121" i="12"/>
  <c r="V122" i="12"/>
  <c r="V123" i="12"/>
  <c r="V124" i="12"/>
  <c r="V125" i="12"/>
  <c r="V126" i="12"/>
  <c r="V127" i="12"/>
  <c r="V128" i="12"/>
  <c r="V129" i="12"/>
  <c r="V130" i="12"/>
  <c r="V131" i="12"/>
  <c r="V132" i="12"/>
  <c r="V133" i="12"/>
  <c r="V134" i="12"/>
  <c r="V135" i="12"/>
  <c r="V136" i="12"/>
  <c r="V137" i="12"/>
  <c r="V138" i="12"/>
  <c r="V139" i="12"/>
  <c r="V140" i="12"/>
  <c r="V141" i="12"/>
  <c r="V142" i="12"/>
  <c r="V143" i="12"/>
  <c r="V144" i="12"/>
  <c r="V145" i="12"/>
  <c r="V146" i="12"/>
  <c r="V147" i="12"/>
  <c r="V148" i="12"/>
  <c r="V149" i="12"/>
  <c r="V150" i="12"/>
  <c r="V151" i="12"/>
  <c r="V152" i="12"/>
  <c r="V153" i="12"/>
  <c r="V154" i="12"/>
  <c r="V155" i="12"/>
  <c r="V156" i="12"/>
  <c r="V157" i="12"/>
  <c r="V158" i="12"/>
  <c r="V159" i="12"/>
  <c r="V160" i="12"/>
  <c r="V161" i="12"/>
  <c r="V162" i="12"/>
  <c r="V163" i="12"/>
  <c r="V164" i="12"/>
  <c r="V165" i="12"/>
  <c r="V166" i="12"/>
  <c r="V167" i="12"/>
  <c r="V168" i="12"/>
  <c r="V169" i="12"/>
  <c r="V170" i="12"/>
  <c r="V171" i="12"/>
  <c r="V172" i="12"/>
  <c r="V173" i="12"/>
  <c r="V174" i="12"/>
  <c r="V175" i="12"/>
  <c r="V176" i="12"/>
  <c r="V177" i="12"/>
  <c r="V178" i="12"/>
  <c r="V179" i="12"/>
  <c r="V180" i="12"/>
  <c r="V181" i="12"/>
  <c r="V182" i="12"/>
  <c r="V183" i="12"/>
  <c r="V184" i="12"/>
  <c r="V185" i="12"/>
  <c r="V186" i="12"/>
  <c r="V187" i="12"/>
  <c r="V188" i="12"/>
  <c r="V189" i="12"/>
  <c r="V190" i="12"/>
  <c r="V191" i="12"/>
  <c r="V192" i="12"/>
  <c r="V193" i="12"/>
  <c r="V194" i="12"/>
  <c r="V195" i="12"/>
  <c r="V196" i="12"/>
  <c r="V197" i="12"/>
  <c r="V198" i="12"/>
  <c r="V199" i="12"/>
  <c r="V200" i="12"/>
  <c r="V201" i="12"/>
  <c r="V202" i="12"/>
  <c r="V203" i="12"/>
  <c r="V204" i="12"/>
  <c r="V205" i="12"/>
  <c r="V206" i="12"/>
  <c r="V207" i="12"/>
  <c r="V208" i="12"/>
  <c r="V209" i="12"/>
  <c r="V210" i="12"/>
  <c r="V211" i="12"/>
  <c r="V212" i="12"/>
  <c r="V213" i="12"/>
  <c r="V214" i="12"/>
  <c r="V215" i="12"/>
  <c r="V216" i="12"/>
  <c r="V217" i="12"/>
  <c r="V218" i="12"/>
  <c r="V219" i="12"/>
  <c r="V220" i="12"/>
  <c r="V221" i="12"/>
  <c r="V222" i="12"/>
  <c r="V223" i="12"/>
  <c r="V224" i="12"/>
  <c r="V225" i="12"/>
  <c r="V226" i="12"/>
  <c r="V227" i="12"/>
  <c r="V228" i="12"/>
  <c r="V229" i="12"/>
  <c r="V230" i="12"/>
  <c r="V231" i="12"/>
  <c r="V232" i="12"/>
  <c r="V233" i="12"/>
  <c r="V234" i="12"/>
  <c r="V235" i="12"/>
  <c r="V236" i="12"/>
  <c r="V237" i="12"/>
  <c r="V238" i="12"/>
  <c r="V239" i="12"/>
  <c r="V240" i="12"/>
  <c r="V241" i="12"/>
  <c r="V242" i="12"/>
  <c r="V243" i="12"/>
  <c r="V244" i="12"/>
  <c r="V245" i="12"/>
  <c r="V246" i="12"/>
  <c r="V247" i="12"/>
  <c r="V248" i="12"/>
  <c r="V249" i="12"/>
  <c r="V250" i="12"/>
  <c r="V251" i="12"/>
  <c r="V252" i="12"/>
  <c r="V253" i="12"/>
  <c r="V254" i="12"/>
  <c r="V255" i="12"/>
  <c r="V256" i="12"/>
  <c r="V257" i="12"/>
  <c r="V258" i="12"/>
  <c r="V259" i="12"/>
  <c r="V260" i="12"/>
  <c r="V261" i="12"/>
  <c r="V262" i="12"/>
  <c r="V263" i="12"/>
  <c r="V264" i="12"/>
  <c r="V265" i="12"/>
  <c r="V266" i="12"/>
  <c r="V9" i="12"/>
  <c r="C41" i="12" l="1"/>
  <c r="D41" i="12"/>
  <c r="E41" i="12"/>
  <c r="F41" i="12"/>
  <c r="C42" i="12"/>
  <c r="D42" i="12"/>
  <c r="E42" i="12"/>
  <c r="F42" i="12"/>
  <c r="C35" i="12"/>
  <c r="D35" i="12"/>
  <c r="E35" i="12"/>
  <c r="F35" i="12"/>
  <c r="B42" i="12" l="1"/>
  <c r="B41" i="12"/>
  <c r="B35" i="12"/>
  <c r="C27" i="12" l="1"/>
  <c r="D27" i="12"/>
  <c r="E27" i="12"/>
  <c r="F27" i="12"/>
  <c r="B27" i="12" l="1"/>
  <c r="B35" i="41" l="1"/>
  <c r="G34" i="41" s="1"/>
  <c r="D35" i="41"/>
  <c r="F34" i="41" s="1"/>
  <c r="C35" i="41"/>
  <c r="E34" i="41" s="1"/>
  <c r="H546" i="10"/>
  <c r="H545" i="10"/>
  <c r="H544" i="10"/>
  <c r="P546" i="10"/>
  <c r="P545" i="10"/>
  <c r="P544" i="10"/>
  <c r="P543" i="10"/>
  <c r="P542" i="10"/>
  <c r="P541" i="10"/>
  <c r="P540" i="10"/>
  <c r="P539" i="10"/>
  <c r="C541" i="10" l="1"/>
  <c r="D541" i="10"/>
  <c r="E541" i="10"/>
  <c r="F541" i="10"/>
  <c r="H541" i="10"/>
  <c r="C542" i="10"/>
  <c r="D542" i="10"/>
  <c r="E542" i="10"/>
  <c r="F542" i="10"/>
  <c r="H542" i="10"/>
  <c r="C543" i="10"/>
  <c r="D543" i="10"/>
  <c r="E543" i="10"/>
  <c r="F543" i="10"/>
  <c r="H543" i="10"/>
  <c r="C544" i="10"/>
  <c r="D544" i="10"/>
  <c r="E544" i="10"/>
  <c r="F544" i="10"/>
  <c r="C545" i="10"/>
  <c r="D545" i="10"/>
  <c r="E545" i="10"/>
  <c r="F545" i="10"/>
  <c r="C546" i="10"/>
  <c r="D546" i="10"/>
  <c r="E546" i="10"/>
  <c r="F546" i="10"/>
  <c r="B545" i="10" l="1"/>
  <c r="B544" i="10"/>
  <c r="B546" i="10"/>
  <c r="B543" i="10"/>
  <c r="B542" i="10"/>
  <c r="B541" i="10"/>
  <c r="C259" i="12"/>
  <c r="C260" i="12"/>
  <c r="C261" i="12"/>
  <c r="C262" i="12"/>
  <c r="C263" i="12"/>
  <c r="C264" i="12"/>
  <c r="C265" i="12"/>
  <c r="C266" i="12"/>
  <c r="D259" i="12"/>
  <c r="D260" i="12"/>
  <c r="D261" i="12"/>
  <c r="D262" i="12"/>
  <c r="D263" i="12"/>
  <c r="D264" i="12"/>
  <c r="D265" i="12"/>
  <c r="D266" i="12"/>
  <c r="E259" i="12"/>
  <c r="E260" i="12"/>
  <c r="E261" i="12"/>
  <c r="E262" i="12"/>
  <c r="E263" i="12"/>
  <c r="E264" i="12"/>
  <c r="E265" i="12"/>
  <c r="E266" i="12"/>
  <c r="F259" i="12"/>
  <c r="F260" i="12"/>
  <c r="F261" i="12"/>
  <c r="F262" i="12"/>
  <c r="F263" i="12"/>
  <c r="F264" i="12"/>
  <c r="F265" i="12"/>
  <c r="F266" i="12"/>
  <c r="I541" i="10"/>
  <c r="I542" i="10"/>
  <c r="I546" i="10" l="1"/>
  <c r="I545" i="10"/>
  <c r="I544" i="10"/>
  <c r="I543" i="10"/>
  <c r="B266" i="12"/>
  <c r="B264" i="12"/>
  <c r="B262" i="12"/>
  <c r="B260" i="12"/>
  <c r="B265" i="12"/>
  <c r="B263" i="12"/>
  <c r="B261" i="12"/>
  <c r="B259" i="12"/>
  <c r="C158" i="12" l="1"/>
  <c r="D158" i="12"/>
  <c r="E158" i="12"/>
  <c r="F158" i="12"/>
  <c r="B158" i="12" l="1"/>
  <c r="P296" i="10" l="1"/>
  <c r="P536" i="10" l="1"/>
  <c r="P537" i="10"/>
  <c r="P538" i="10"/>
  <c r="C538" i="10"/>
  <c r="D538" i="10"/>
  <c r="E538" i="10"/>
  <c r="F538" i="10"/>
  <c r="H538" i="10"/>
  <c r="C539" i="10"/>
  <c r="D539" i="10"/>
  <c r="E539" i="10"/>
  <c r="F539" i="10"/>
  <c r="H539" i="10"/>
  <c r="I539" i="10"/>
  <c r="C258" i="12"/>
  <c r="D258" i="12"/>
  <c r="E258" i="12"/>
  <c r="F258" i="12"/>
  <c r="P533" i="10"/>
  <c r="P534" i="10"/>
  <c r="P535" i="10"/>
  <c r="P530" i="10"/>
  <c r="P531" i="10"/>
  <c r="P532" i="10"/>
  <c r="P527" i="10"/>
  <c r="P528" i="10"/>
  <c r="P529" i="10"/>
  <c r="C527" i="10"/>
  <c r="C528" i="10"/>
  <c r="C529" i="10"/>
  <c r="C530" i="10"/>
  <c r="C531" i="10"/>
  <c r="C532" i="10"/>
  <c r="C533" i="10"/>
  <c r="D527" i="10"/>
  <c r="D528" i="10"/>
  <c r="D529" i="10"/>
  <c r="D530" i="10"/>
  <c r="D531" i="10"/>
  <c r="D532" i="10"/>
  <c r="D533" i="10"/>
  <c r="E527" i="10"/>
  <c r="E528" i="10"/>
  <c r="E529" i="10"/>
  <c r="E530" i="10"/>
  <c r="E531" i="10"/>
  <c r="E532" i="10"/>
  <c r="E533" i="10"/>
  <c r="F527" i="10"/>
  <c r="F528" i="10"/>
  <c r="F529" i="10"/>
  <c r="F530" i="10"/>
  <c r="F531" i="10"/>
  <c r="F532" i="10"/>
  <c r="F533" i="10"/>
  <c r="H527" i="10"/>
  <c r="H528" i="10"/>
  <c r="H529" i="10"/>
  <c r="H530" i="10"/>
  <c r="H531" i="10"/>
  <c r="H532" i="10"/>
  <c r="H533" i="10"/>
  <c r="C534" i="10"/>
  <c r="C535" i="10"/>
  <c r="D534" i="10"/>
  <c r="D535" i="10"/>
  <c r="E534" i="10"/>
  <c r="E535" i="10"/>
  <c r="F534" i="10"/>
  <c r="F535" i="10"/>
  <c r="H534" i="10"/>
  <c r="H535" i="10"/>
  <c r="P525" i="10"/>
  <c r="P526" i="10"/>
  <c r="P524" i="10"/>
  <c r="C524" i="10"/>
  <c r="C525" i="10"/>
  <c r="D524" i="10"/>
  <c r="D525" i="10"/>
  <c r="E524" i="10"/>
  <c r="E525" i="10"/>
  <c r="F524" i="10"/>
  <c r="F525" i="10"/>
  <c r="H524" i="10"/>
  <c r="H525" i="10"/>
  <c r="C526" i="10"/>
  <c r="D526" i="10"/>
  <c r="E526" i="10"/>
  <c r="F526" i="10"/>
  <c r="H526" i="10"/>
  <c r="B539" i="10" l="1"/>
  <c r="B258" i="12"/>
  <c r="B538" i="10"/>
  <c r="B535" i="10"/>
  <c r="B532" i="10"/>
  <c r="B534" i="10"/>
  <c r="B533" i="10"/>
  <c r="B531" i="10"/>
  <c r="B529" i="10"/>
  <c r="B528" i="10"/>
  <c r="B530" i="10"/>
  <c r="B527" i="10"/>
  <c r="B526" i="10"/>
  <c r="B525" i="10"/>
  <c r="B524" i="10"/>
  <c r="C256" i="12" l="1"/>
  <c r="D256" i="12"/>
  <c r="E256" i="12"/>
  <c r="F256" i="12"/>
  <c r="B256" i="12" l="1"/>
  <c r="C253" i="12"/>
  <c r="C254" i="12"/>
  <c r="D253" i="12"/>
  <c r="D254" i="12"/>
  <c r="E253" i="12"/>
  <c r="E254" i="12"/>
  <c r="F253" i="12"/>
  <c r="F254" i="12"/>
  <c r="C255" i="12"/>
  <c r="D255" i="12"/>
  <c r="E255" i="12"/>
  <c r="F255" i="12"/>
  <c r="I530" i="10"/>
  <c r="C257" i="12"/>
  <c r="D257" i="12"/>
  <c r="E257" i="12"/>
  <c r="F257" i="12"/>
  <c r="I538" i="10"/>
  <c r="I532" i="10" l="1"/>
  <c r="I531" i="10"/>
  <c r="I533" i="10"/>
  <c r="I535" i="10"/>
  <c r="I534" i="10"/>
  <c r="B257" i="12"/>
  <c r="I528" i="10"/>
  <c r="I527" i="10"/>
  <c r="I529" i="10"/>
  <c r="B255" i="12"/>
  <c r="B254" i="12"/>
  <c r="B253" i="12"/>
  <c r="I525" i="10"/>
  <c r="I526" i="10"/>
  <c r="I524" i="10"/>
  <c r="J267" i="12"/>
  <c r="P453" i="10" l="1"/>
  <c r="P473" i="10"/>
  <c r="P474" i="10"/>
  <c r="P475" i="10"/>
  <c r="P476" i="10"/>
  <c r="P482" i="10"/>
  <c r="P483" i="10"/>
  <c r="P480" i="10"/>
  <c r="P454" i="10"/>
  <c r="P455" i="10"/>
  <c r="P456" i="10"/>
  <c r="P457" i="10"/>
  <c r="P458" i="10"/>
  <c r="P451" i="10"/>
  <c r="P242" i="10"/>
  <c r="P243" i="10"/>
  <c r="P244" i="10"/>
  <c r="P239" i="10"/>
  <c r="P245" i="10"/>
  <c r="P246" i="10"/>
  <c r="P247" i="10"/>
  <c r="P250" i="10"/>
  <c r="P252" i="10"/>
  <c r="P253" i="10"/>
  <c r="P256" i="10"/>
  <c r="P254" i="10"/>
  <c r="P257" i="10"/>
  <c r="P258" i="10"/>
  <c r="P260" i="10"/>
  <c r="P262" i="10"/>
  <c r="P263" i="10"/>
  <c r="P264" i="10"/>
  <c r="P265" i="10"/>
  <c r="P266" i="10"/>
  <c r="P269" i="10"/>
  <c r="P268" i="10"/>
  <c r="P267" i="10"/>
  <c r="P272" i="10"/>
  <c r="P271" i="10"/>
  <c r="P270" i="10"/>
  <c r="P275" i="10"/>
  <c r="P274" i="10"/>
  <c r="P273" i="10"/>
  <c r="P277" i="10"/>
  <c r="P276" i="10"/>
  <c r="P278" i="10"/>
  <c r="P279" i="10"/>
  <c r="P280" i="10"/>
  <c r="P281" i="10"/>
  <c r="P282" i="10"/>
  <c r="P283" i="10"/>
  <c r="P168" i="10"/>
  <c r="P169" i="10"/>
  <c r="P170" i="10"/>
  <c r="P185" i="10"/>
  <c r="P187" i="10"/>
  <c r="P188" i="10"/>
  <c r="P192" i="10"/>
  <c r="P190" i="10"/>
  <c r="P191" i="10"/>
  <c r="P193" i="10"/>
  <c r="P194" i="10"/>
  <c r="P195" i="10"/>
  <c r="P196" i="10"/>
  <c r="P197" i="10"/>
  <c r="P198" i="10"/>
  <c r="P199" i="10"/>
  <c r="P200" i="10"/>
  <c r="P201" i="10"/>
  <c r="P204" i="10"/>
  <c r="P202" i="10"/>
  <c r="P203" i="10"/>
  <c r="P207" i="10"/>
  <c r="P205" i="10"/>
  <c r="P206" i="10"/>
  <c r="P210" i="10"/>
  <c r="P208" i="10"/>
  <c r="P209" i="10"/>
  <c r="P211" i="10"/>
  <c r="P213" i="10"/>
  <c r="P212" i="10"/>
  <c r="P214" i="10"/>
  <c r="P216" i="10"/>
  <c r="P215" i="10"/>
  <c r="P218" i="10"/>
  <c r="P217" i="10"/>
  <c r="P219" i="10"/>
  <c r="P220" i="10"/>
  <c r="P221" i="10"/>
  <c r="P224" i="10"/>
  <c r="P222" i="10"/>
  <c r="P223" i="10"/>
  <c r="P78" i="10"/>
  <c r="P79" i="10"/>
  <c r="P400" i="10"/>
  <c r="P402" i="10"/>
  <c r="P401" i="10"/>
  <c r="P403" i="10"/>
  <c r="P405" i="10"/>
  <c r="P404" i="10"/>
  <c r="P406" i="10"/>
  <c r="P407" i="10"/>
  <c r="P284" i="10"/>
  <c r="P286" i="10"/>
  <c r="P285" i="10"/>
  <c r="P287" i="10"/>
  <c r="P288" i="10"/>
  <c r="P289" i="10"/>
  <c r="P290" i="10"/>
  <c r="P409" i="10"/>
  <c r="P408" i="10"/>
  <c r="P411" i="10"/>
  <c r="P410" i="10"/>
  <c r="P291" i="10"/>
  <c r="P292" i="10"/>
  <c r="P293" i="10"/>
  <c r="P294" i="10"/>
  <c r="P295" i="10"/>
  <c r="P240" i="10"/>
  <c r="P241" i="10"/>
  <c r="P248" i="10"/>
  <c r="P309" i="10"/>
  <c r="P310" i="10"/>
  <c r="P311" i="10"/>
  <c r="P312" i="10"/>
  <c r="P313" i="10"/>
  <c r="P314" i="10"/>
  <c r="P315" i="10"/>
  <c r="P316" i="10"/>
  <c r="P318" i="10"/>
  <c r="P317" i="10"/>
  <c r="P319" i="10"/>
  <c r="P321" i="10"/>
  <c r="P320" i="10"/>
  <c r="P322" i="10"/>
  <c r="P325" i="10"/>
  <c r="P323" i="10"/>
  <c r="P324" i="10"/>
  <c r="P326" i="10"/>
  <c r="P327" i="10"/>
  <c r="P328" i="10"/>
  <c r="P332" i="10"/>
  <c r="P329" i="10"/>
  <c r="P330" i="10"/>
  <c r="P331" i="10"/>
  <c r="P333" i="10"/>
  <c r="P335" i="10"/>
  <c r="P334" i="10"/>
  <c r="P336" i="10"/>
  <c r="P337" i="10"/>
  <c r="P338" i="10"/>
  <c r="P340" i="10"/>
  <c r="P339" i="10"/>
  <c r="P341" i="10"/>
  <c r="P342" i="10"/>
  <c r="P345" i="10"/>
  <c r="P343" i="10"/>
  <c r="P344" i="10"/>
  <c r="P346" i="10"/>
  <c r="P348" i="10"/>
  <c r="P347" i="10"/>
  <c r="P349" i="10"/>
  <c r="P350" i="10"/>
  <c r="P352" i="10"/>
  <c r="P351" i="10"/>
  <c r="P353" i="10"/>
  <c r="P354" i="10"/>
  <c r="P355" i="10"/>
  <c r="P249" i="10"/>
  <c r="P251" i="10"/>
  <c r="P255" i="10"/>
  <c r="P259" i="10"/>
  <c r="P261" i="10"/>
  <c r="P148" i="10"/>
  <c r="P149" i="10"/>
  <c r="P152" i="10"/>
  <c r="P416" i="10"/>
  <c r="P418" i="10"/>
  <c r="P511" i="10"/>
  <c r="P306" i="10"/>
  <c r="P305" i="10"/>
  <c r="P307" i="10"/>
  <c r="P308" i="10"/>
  <c r="P82" i="10"/>
  <c r="P80" i="10"/>
  <c r="P83" i="10"/>
  <c r="P84" i="10"/>
  <c r="P85" i="10"/>
  <c r="P167" i="10"/>
  <c r="P356" i="10"/>
  <c r="P53" i="10"/>
  <c r="P54" i="10"/>
  <c r="P55" i="10"/>
  <c r="P56" i="10"/>
  <c r="P57" i="10"/>
  <c r="P58" i="10"/>
  <c r="P441" i="10"/>
  <c r="P442" i="10"/>
  <c r="P165" i="10"/>
  <c r="P94" i="10"/>
  <c r="P93" i="10"/>
  <c r="P49" i="10"/>
  <c r="P50" i="10"/>
  <c r="P51" i="10"/>
  <c r="P52" i="10"/>
  <c r="P87" i="10"/>
  <c r="P88" i="10"/>
  <c r="P89" i="10"/>
  <c r="P90" i="10"/>
  <c r="P459" i="10"/>
  <c r="P460" i="10"/>
  <c r="P461" i="10"/>
  <c r="P471" i="10"/>
  <c r="P462" i="10"/>
  <c r="P463" i="10"/>
  <c r="P464" i="10"/>
  <c r="P465" i="10"/>
  <c r="P466" i="10"/>
  <c r="P467" i="10"/>
  <c r="P468" i="10"/>
  <c r="P469" i="10"/>
  <c r="P470" i="10"/>
  <c r="P472" i="10"/>
  <c r="P297" i="10"/>
  <c r="P298" i="10"/>
  <c r="P299" i="10"/>
  <c r="P300" i="10"/>
  <c r="P301" i="10"/>
  <c r="P302" i="10"/>
  <c r="P303" i="10"/>
  <c r="P304" i="10"/>
  <c r="P225" i="10"/>
  <c r="P226" i="10"/>
  <c r="P227" i="10"/>
  <c r="P397" i="10"/>
  <c r="P398" i="10"/>
  <c r="P399" i="10"/>
  <c r="P228" i="10"/>
  <c r="P9" i="10"/>
  <c r="P10" i="10"/>
  <c r="P91" i="10"/>
  <c r="P92" i="10"/>
  <c r="P81" i="10"/>
  <c r="P86" i="10"/>
  <c r="P412" i="10"/>
  <c r="P413" i="10"/>
  <c r="P414" i="10"/>
  <c r="P415" i="10"/>
  <c r="P443" i="10"/>
  <c r="P444" i="10"/>
  <c r="P445" i="10"/>
  <c r="P446" i="10"/>
  <c r="P447" i="10"/>
  <c r="P448" i="10"/>
  <c r="P449" i="10"/>
  <c r="P450" i="10"/>
  <c r="P229" i="10"/>
  <c r="P230" i="10"/>
  <c r="P231" i="10"/>
  <c r="P232" i="10"/>
  <c r="P233" i="10"/>
  <c r="P234" i="10"/>
  <c r="P235" i="10"/>
  <c r="P236" i="10"/>
  <c r="P237" i="10"/>
  <c r="P238" i="10"/>
  <c r="P150" i="10"/>
  <c r="P151" i="10"/>
  <c r="P153" i="10"/>
  <c r="P154" i="10"/>
  <c r="P155" i="10"/>
  <c r="P156" i="10"/>
  <c r="P157" i="10"/>
  <c r="P158" i="10"/>
  <c r="P159" i="10"/>
  <c r="P160" i="10"/>
  <c r="P161" i="10"/>
  <c r="P162" i="10"/>
  <c r="P163" i="10"/>
  <c r="P164" i="10"/>
  <c r="P166" i="10"/>
  <c r="P143" i="10"/>
  <c r="P144" i="10"/>
  <c r="P145" i="10"/>
  <c r="P186" i="10"/>
  <c r="P419" i="10"/>
  <c r="P11" i="10"/>
  <c r="P19" i="10"/>
  <c r="P47" i="10"/>
  <c r="P95" i="10"/>
  <c r="P171" i="10"/>
  <c r="P172" i="10"/>
  <c r="P177" i="10"/>
  <c r="P178" i="10"/>
  <c r="P179" i="10"/>
  <c r="P180" i="10"/>
  <c r="P181" i="10"/>
  <c r="P189" i="10"/>
  <c r="P182" i="10"/>
  <c r="P183" i="10"/>
  <c r="P173" i="10"/>
  <c r="P174" i="10"/>
  <c r="P175" i="10"/>
  <c r="P176" i="10"/>
  <c r="P184" i="10"/>
  <c r="P477" i="10"/>
  <c r="P478" i="10"/>
  <c r="P479" i="10"/>
  <c r="P481" i="10"/>
  <c r="P484" i="10"/>
  <c r="P485" i="10"/>
  <c r="P486" i="10"/>
  <c r="P487" i="10"/>
  <c r="P417" i="10"/>
  <c r="P420" i="10"/>
  <c r="P421" i="10"/>
  <c r="P422" i="10"/>
  <c r="P423" i="10"/>
  <c r="P424" i="10"/>
  <c r="P425" i="10"/>
  <c r="P426" i="10"/>
  <c r="P427" i="10"/>
  <c r="P428" i="10"/>
  <c r="P429" i="10"/>
  <c r="P431" i="10"/>
  <c r="P523" i="10"/>
  <c r="P430" i="10"/>
  <c r="P432" i="10"/>
  <c r="P433" i="10"/>
  <c r="P434" i="10"/>
  <c r="P435" i="10"/>
  <c r="P436" i="10"/>
  <c r="P437" i="10"/>
  <c r="P438" i="10"/>
  <c r="P439" i="10"/>
  <c r="P440" i="10"/>
  <c r="P512" i="10"/>
  <c r="P513" i="10"/>
  <c r="P514" i="10"/>
  <c r="P515" i="10"/>
  <c r="P516" i="10"/>
  <c r="P517" i="10"/>
  <c r="P518" i="10"/>
  <c r="P519" i="10"/>
  <c r="P520" i="10"/>
  <c r="P521" i="10"/>
  <c r="P522" i="10"/>
  <c r="P358" i="10"/>
  <c r="P359" i="10"/>
  <c r="P357" i="10"/>
  <c r="P361" i="10"/>
  <c r="P360" i="10"/>
  <c r="P362" i="10"/>
  <c r="P364" i="10"/>
  <c r="P363" i="10"/>
  <c r="P365" i="10"/>
  <c r="P382" i="10"/>
  <c r="P383" i="10"/>
  <c r="P384" i="10"/>
  <c r="P386" i="10"/>
  <c r="P385" i="10"/>
  <c r="P387" i="10"/>
  <c r="P388" i="10"/>
  <c r="P391" i="10"/>
  <c r="P389" i="10"/>
  <c r="P390" i="10"/>
  <c r="P392" i="10"/>
  <c r="P393" i="10"/>
  <c r="P395" i="10"/>
  <c r="P394" i="10"/>
  <c r="P396" i="10"/>
  <c r="P366" i="10"/>
  <c r="P367" i="10"/>
  <c r="P368" i="10"/>
  <c r="P369" i="10"/>
  <c r="P370" i="10"/>
  <c r="P381" i="10"/>
  <c r="P371" i="10"/>
  <c r="P372" i="10"/>
  <c r="P373" i="10"/>
  <c r="P374" i="10"/>
  <c r="P375" i="10"/>
  <c r="P376" i="10"/>
  <c r="P377" i="10"/>
  <c r="P378" i="10"/>
  <c r="P379" i="10"/>
  <c r="P380" i="10"/>
  <c r="P64" i="10"/>
  <c r="P65" i="10"/>
  <c r="P66" i="10"/>
  <c r="P67" i="10"/>
  <c r="P68" i="10"/>
  <c r="P69" i="10"/>
  <c r="P70" i="10"/>
  <c r="P71" i="10"/>
  <c r="P72" i="10"/>
  <c r="P73" i="10"/>
  <c r="P74" i="10"/>
  <c r="P75" i="10"/>
  <c r="P76" i="10"/>
  <c r="P77" i="10"/>
  <c r="P96" i="10"/>
  <c r="P97" i="10"/>
  <c r="P98" i="10"/>
  <c r="P111" i="10"/>
  <c r="P99" i="10"/>
  <c r="P100" i="10"/>
  <c r="P101" i="10"/>
  <c r="P102" i="10"/>
  <c r="P112" i="10"/>
  <c r="P103" i="10"/>
  <c r="P104" i="10"/>
  <c r="P105" i="10"/>
  <c r="P106" i="10"/>
  <c r="P107" i="10"/>
  <c r="P108" i="10"/>
  <c r="P109" i="10"/>
  <c r="P110" i="10"/>
  <c r="P113" i="10"/>
  <c r="P114" i="10"/>
  <c r="P115" i="10"/>
  <c r="P116" i="10"/>
  <c r="P117" i="10"/>
  <c r="P118" i="10"/>
  <c r="P119" i="10"/>
  <c r="P120" i="10"/>
  <c r="P121" i="10"/>
  <c r="P122" i="10"/>
  <c r="P123" i="10"/>
  <c r="P124" i="10"/>
  <c r="P125" i="10"/>
  <c r="P126" i="10"/>
  <c r="P127" i="10"/>
  <c r="P128" i="10"/>
  <c r="P130" i="10"/>
  <c r="P129" i="10"/>
  <c r="P131" i="10"/>
  <c r="P132" i="10"/>
  <c r="P133" i="10"/>
  <c r="P135" i="10"/>
  <c r="P136" i="10"/>
  <c r="P138" i="10"/>
  <c r="P139" i="10"/>
  <c r="P134" i="10"/>
  <c r="P137" i="10"/>
  <c r="P140" i="10"/>
  <c r="P141" i="10"/>
  <c r="P142" i="10"/>
  <c r="P488" i="10"/>
  <c r="P489" i="10"/>
  <c r="P490" i="10"/>
  <c r="P491" i="10"/>
  <c r="P492" i="10"/>
  <c r="P493" i="10"/>
  <c r="P494" i="10"/>
  <c r="P495" i="10"/>
  <c r="P496" i="10"/>
  <c r="P497" i="10"/>
  <c r="P498" i="10"/>
  <c r="P499" i="10"/>
  <c r="P500" i="10"/>
  <c r="P501" i="10"/>
  <c r="P502" i="10"/>
  <c r="P503" i="10"/>
  <c r="P504" i="10"/>
  <c r="P505" i="10"/>
  <c r="P506" i="10"/>
  <c r="P507" i="10"/>
  <c r="P508" i="10"/>
  <c r="P509" i="10"/>
  <c r="P510" i="10"/>
  <c r="P12" i="10"/>
  <c r="P13" i="10"/>
  <c r="P14" i="10"/>
  <c r="P15" i="10"/>
  <c r="P16" i="10"/>
  <c r="P17" i="10"/>
  <c r="P18" i="10"/>
  <c r="P20" i="10"/>
  <c r="P23" i="10"/>
  <c r="P21" i="10"/>
  <c r="P22" i="10"/>
  <c r="P24" i="10"/>
  <c r="P25" i="10"/>
  <c r="P26" i="10"/>
  <c r="P27" i="10"/>
  <c r="P28" i="10"/>
  <c r="P29" i="10"/>
  <c r="P30" i="10"/>
  <c r="P31" i="10"/>
  <c r="P32" i="10"/>
  <c r="P33" i="10"/>
  <c r="P34" i="10"/>
  <c r="P35" i="10"/>
  <c r="P36" i="10"/>
  <c r="P37" i="10"/>
  <c r="P38" i="10"/>
  <c r="P39" i="10"/>
  <c r="P40" i="10"/>
  <c r="P41" i="10"/>
  <c r="P42" i="10"/>
  <c r="P43" i="10"/>
  <c r="P44" i="10"/>
  <c r="P45" i="10"/>
  <c r="P46" i="10"/>
  <c r="P48" i="10"/>
  <c r="P146" i="10"/>
  <c r="P147" i="10"/>
  <c r="P59" i="10"/>
  <c r="P60" i="10"/>
  <c r="P61" i="10"/>
  <c r="P62" i="10"/>
  <c r="P63" i="10"/>
  <c r="F33" i="41" l="1"/>
  <c r="E33" i="41"/>
  <c r="G33" i="41"/>
  <c r="V267" i="12" l="1"/>
  <c r="E32" i="41"/>
  <c r="G31" i="41"/>
  <c r="G32" i="41"/>
  <c r="F31" i="41"/>
  <c r="F32" i="41"/>
  <c r="E31" i="41"/>
  <c r="C461" i="10" l="1"/>
  <c r="C471" i="10"/>
  <c r="C462" i="10"/>
  <c r="C463" i="10"/>
  <c r="C464" i="10"/>
  <c r="C465" i="10"/>
  <c r="C466" i="10"/>
  <c r="C467" i="10"/>
  <c r="C468" i="10"/>
  <c r="C469" i="10"/>
  <c r="C470" i="10"/>
  <c r="C472" i="10"/>
  <c r="C297" i="10"/>
  <c r="C298" i="10"/>
  <c r="C299" i="10"/>
  <c r="C300" i="10"/>
  <c r="C301" i="10"/>
  <c r="C302" i="10"/>
  <c r="C303" i="10"/>
  <c r="C304" i="10"/>
  <c r="C225" i="10"/>
  <c r="C226" i="10"/>
  <c r="C227" i="10"/>
  <c r="C397" i="10"/>
  <c r="C398" i="10"/>
  <c r="C399" i="10"/>
  <c r="C228" i="10"/>
  <c r="C9" i="10"/>
  <c r="C10" i="10"/>
  <c r="C91" i="10"/>
  <c r="C92" i="10"/>
  <c r="C81" i="10"/>
  <c r="C86" i="10"/>
  <c r="C412" i="10"/>
  <c r="C413" i="10"/>
  <c r="D461" i="10"/>
  <c r="D471" i="10"/>
  <c r="D462" i="10"/>
  <c r="D463" i="10"/>
  <c r="D464" i="10"/>
  <c r="D465" i="10"/>
  <c r="D466" i="10"/>
  <c r="D467" i="10"/>
  <c r="D468" i="10"/>
  <c r="D469" i="10"/>
  <c r="D470" i="10"/>
  <c r="D472" i="10"/>
  <c r="D297" i="10"/>
  <c r="D298" i="10"/>
  <c r="D299" i="10"/>
  <c r="D300" i="10"/>
  <c r="D301" i="10"/>
  <c r="D302" i="10"/>
  <c r="D303" i="10"/>
  <c r="D304" i="10"/>
  <c r="D225" i="10"/>
  <c r="D226" i="10"/>
  <c r="D227" i="10"/>
  <c r="D397" i="10"/>
  <c r="D398" i="10"/>
  <c r="D399" i="10"/>
  <c r="D228" i="10"/>
  <c r="D9" i="10"/>
  <c r="D10" i="10"/>
  <c r="D91" i="10"/>
  <c r="D92" i="10"/>
  <c r="D81" i="10"/>
  <c r="D86" i="10"/>
  <c r="D412" i="10"/>
  <c r="D413" i="10"/>
  <c r="E461" i="10"/>
  <c r="E471" i="10"/>
  <c r="E462" i="10"/>
  <c r="E463" i="10"/>
  <c r="E464" i="10"/>
  <c r="E465" i="10"/>
  <c r="E466" i="10"/>
  <c r="E467" i="10"/>
  <c r="E468" i="10"/>
  <c r="E469" i="10"/>
  <c r="E470" i="10"/>
  <c r="E472" i="10"/>
  <c r="E297" i="10"/>
  <c r="E298" i="10"/>
  <c r="E299" i="10"/>
  <c r="E300" i="10"/>
  <c r="E301" i="10"/>
  <c r="E302" i="10"/>
  <c r="E303" i="10"/>
  <c r="E304" i="10"/>
  <c r="E225" i="10"/>
  <c r="E226" i="10"/>
  <c r="E227" i="10"/>
  <c r="E397" i="10"/>
  <c r="E398" i="10"/>
  <c r="E399" i="10"/>
  <c r="E228" i="10"/>
  <c r="E9" i="10"/>
  <c r="E10" i="10"/>
  <c r="E91" i="10"/>
  <c r="E92" i="10"/>
  <c r="E81" i="10"/>
  <c r="E86" i="10"/>
  <c r="E412" i="10"/>
  <c r="E413" i="10"/>
  <c r="F461" i="10"/>
  <c r="F471" i="10"/>
  <c r="F462" i="10"/>
  <c r="F463" i="10"/>
  <c r="F464" i="10"/>
  <c r="F465" i="10"/>
  <c r="F466" i="10"/>
  <c r="F467" i="10"/>
  <c r="F468" i="10"/>
  <c r="F469" i="10"/>
  <c r="F470" i="10"/>
  <c r="F472" i="10"/>
  <c r="F297" i="10"/>
  <c r="F298" i="10"/>
  <c r="F299" i="10"/>
  <c r="F300" i="10"/>
  <c r="F301" i="10"/>
  <c r="F302" i="10"/>
  <c r="F303" i="10"/>
  <c r="F304" i="10"/>
  <c r="F225" i="10"/>
  <c r="F226" i="10"/>
  <c r="F227" i="10"/>
  <c r="F397" i="10"/>
  <c r="F398" i="10"/>
  <c r="F399" i="10"/>
  <c r="F228" i="10"/>
  <c r="F9" i="10"/>
  <c r="F10" i="10"/>
  <c r="F91" i="10"/>
  <c r="F92" i="10"/>
  <c r="F81" i="10"/>
  <c r="F86" i="10"/>
  <c r="F412" i="10"/>
  <c r="F413" i="10"/>
  <c r="B86" i="10" l="1"/>
  <c r="B92" i="10"/>
  <c r="B10" i="10"/>
  <c r="B412" i="10"/>
  <c r="B81" i="10"/>
  <c r="B91" i="10"/>
  <c r="B9" i="10"/>
  <c r="B413" i="10"/>
  <c r="B228" i="10"/>
  <c r="B227" i="10"/>
  <c r="B225" i="10"/>
  <c r="B303" i="10"/>
  <c r="B301" i="10"/>
  <c r="B299" i="10"/>
  <c r="B297" i="10"/>
  <c r="B399" i="10"/>
  <c r="B397" i="10"/>
  <c r="B226" i="10"/>
  <c r="B304" i="10"/>
  <c r="B302" i="10"/>
  <c r="B300" i="10"/>
  <c r="B298" i="10"/>
  <c r="B398" i="10"/>
  <c r="B470" i="10"/>
  <c r="B468" i="10"/>
  <c r="B466" i="10"/>
  <c r="B464" i="10"/>
  <c r="B462" i="10"/>
  <c r="B461" i="10"/>
  <c r="B472" i="10"/>
  <c r="B469" i="10"/>
  <c r="B467" i="10"/>
  <c r="B465" i="10"/>
  <c r="B463" i="10"/>
  <c r="B471" i="10"/>
  <c r="C240" i="10"/>
  <c r="C241" i="10"/>
  <c r="C248" i="10"/>
  <c r="C309" i="10"/>
  <c r="C310" i="10"/>
  <c r="C311" i="10"/>
  <c r="C312" i="10"/>
  <c r="C313" i="10"/>
  <c r="C314" i="10"/>
  <c r="C315" i="10"/>
  <c r="C316" i="10"/>
  <c r="C318" i="10"/>
  <c r="C317" i="10"/>
  <c r="C319" i="10"/>
  <c r="C321" i="10"/>
  <c r="C320" i="10"/>
  <c r="C322" i="10"/>
  <c r="C325" i="10"/>
  <c r="C323" i="10"/>
  <c r="C324" i="10"/>
  <c r="C326" i="10"/>
  <c r="C327" i="10"/>
  <c r="C328" i="10"/>
  <c r="C332" i="10"/>
  <c r="C329" i="10"/>
  <c r="C330" i="10"/>
  <c r="C331" i="10"/>
  <c r="C333" i="10"/>
  <c r="C335" i="10"/>
  <c r="C334" i="10"/>
  <c r="C336" i="10"/>
  <c r="C337" i="10"/>
  <c r="C338" i="10"/>
  <c r="C340" i="10"/>
  <c r="C339" i="10"/>
  <c r="C341" i="10"/>
  <c r="C342" i="10"/>
  <c r="C345" i="10"/>
  <c r="C343" i="10"/>
  <c r="C344" i="10"/>
  <c r="C346" i="10"/>
  <c r="C348" i="10"/>
  <c r="C347" i="10"/>
  <c r="C349" i="10"/>
  <c r="C350" i="10"/>
  <c r="C352" i="10"/>
  <c r="C351" i="10"/>
  <c r="C353" i="10"/>
  <c r="C354" i="10"/>
  <c r="C355" i="10"/>
  <c r="C249" i="10"/>
  <c r="C251" i="10"/>
  <c r="C255" i="10"/>
  <c r="C259" i="10"/>
  <c r="C261" i="10"/>
  <c r="C148" i="10"/>
  <c r="C149" i="10"/>
  <c r="C152" i="10"/>
  <c r="C416" i="10"/>
  <c r="C418" i="10"/>
  <c r="C511" i="10"/>
  <c r="C306" i="10"/>
  <c r="C305" i="10"/>
  <c r="C307" i="10"/>
  <c r="C308" i="10"/>
  <c r="C82" i="10"/>
  <c r="C80" i="10"/>
  <c r="C83" i="10"/>
  <c r="C84" i="10"/>
  <c r="C85" i="10"/>
  <c r="C167" i="10"/>
  <c r="C356" i="10"/>
  <c r="C53" i="10"/>
  <c r="C54" i="10"/>
  <c r="C55" i="10"/>
  <c r="C56" i="10"/>
  <c r="C57" i="10"/>
  <c r="C58" i="10"/>
  <c r="C441" i="10"/>
  <c r="C442" i="10"/>
  <c r="C165" i="10"/>
  <c r="C94" i="10"/>
  <c r="C93" i="10"/>
  <c r="C49" i="10"/>
  <c r="C50" i="10"/>
  <c r="C51" i="10"/>
  <c r="C52" i="10"/>
  <c r="C87" i="10"/>
  <c r="C88" i="10"/>
  <c r="C89" i="10"/>
  <c r="C90" i="10"/>
  <c r="C459" i="10"/>
  <c r="C460" i="10"/>
  <c r="C414" i="10"/>
  <c r="C415" i="10"/>
  <c r="C443" i="10"/>
  <c r="C444" i="10"/>
  <c r="C445" i="10"/>
  <c r="C446" i="10"/>
  <c r="C447" i="10"/>
  <c r="C448" i="10"/>
  <c r="C449" i="10"/>
  <c r="C450" i="10"/>
  <c r="C229" i="10"/>
  <c r="C230" i="10"/>
  <c r="C231" i="10"/>
  <c r="C232" i="10"/>
  <c r="C233" i="10"/>
  <c r="C234" i="10"/>
  <c r="C235" i="10"/>
  <c r="C236" i="10"/>
  <c r="C237" i="10"/>
  <c r="C238" i="10"/>
  <c r="C150" i="10"/>
  <c r="C151" i="10"/>
  <c r="C153" i="10"/>
  <c r="C154" i="10"/>
  <c r="C155" i="10"/>
  <c r="C156" i="10"/>
  <c r="C157" i="10"/>
  <c r="C158" i="10"/>
  <c r="C159" i="10"/>
  <c r="C160" i="10"/>
  <c r="C161" i="10"/>
  <c r="C162" i="10"/>
  <c r="C163" i="10"/>
  <c r="C164" i="10"/>
  <c r="C166" i="10"/>
  <c r="C143" i="10"/>
  <c r="C144" i="10"/>
  <c r="C145" i="10"/>
  <c r="C186" i="10"/>
  <c r="C419" i="10"/>
  <c r="C11" i="10"/>
  <c r="C19" i="10"/>
  <c r="C47" i="10"/>
  <c r="C95" i="10"/>
  <c r="C171" i="10"/>
  <c r="C172" i="10"/>
  <c r="C177" i="10"/>
  <c r="C178" i="10"/>
  <c r="C179" i="10"/>
  <c r="C180" i="10"/>
  <c r="C181" i="10"/>
  <c r="C189" i="10"/>
  <c r="C182" i="10"/>
  <c r="C183" i="10"/>
  <c r="C173" i="10"/>
  <c r="C174" i="10"/>
  <c r="C175" i="10"/>
  <c r="C176" i="10"/>
  <c r="C184" i="10"/>
  <c r="C477" i="10"/>
  <c r="C478" i="10"/>
  <c r="C479" i="10"/>
  <c r="C481" i="10"/>
  <c r="C484" i="10"/>
  <c r="C485" i="10"/>
  <c r="C486" i="10"/>
  <c r="C487" i="10"/>
  <c r="C417" i="10"/>
  <c r="C420" i="10"/>
  <c r="C421" i="10"/>
  <c r="C422" i="10"/>
  <c r="C423" i="10"/>
  <c r="C424" i="10"/>
  <c r="C425" i="10"/>
  <c r="C426" i="10"/>
  <c r="C427" i="10"/>
  <c r="C428" i="10"/>
  <c r="C429" i="10"/>
  <c r="C431" i="10"/>
  <c r="C523" i="10"/>
  <c r="C430" i="10"/>
  <c r="C432" i="10"/>
  <c r="C433" i="10"/>
  <c r="C434" i="10"/>
  <c r="C435" i="10"/>
  <c r="C436" i="10"/>
  <c r="C437" i="10"/>
  <c r="C438" i="10"/>
  <c r="C439" i="10"/>
  <c r="C440" i="10"/>
  <c r="C512" i="10"/>
  <c r="C513" i="10"/>
  <c r="C514" i="10"/>
  <c r="C515" i="10"/>
  <c r="C516" i="10"/>
  <c r="C517" i="10"/>
  <c r="C518" i="10"/>
  <c r="C519" i="10"/>
  <c r="C520" i="10"/>
  <c r="C521" i="10"/>
  <c r="C522" i="10"/>
  <c r="C358" i="10"/>
  <c r="C359" i="10"/>
  <c r="C357" i="10"/>
  <c r="C361" i="10"/>
  <c r="C360" i="10"/>
  <c r="C362" i="10"/>
  <c r="C364" i="10"/>
  <c r="C363" i="10"/>
  <c r="C365" i="10"/>
  <c r="C382" i="10"/>
  <c r="C383" i="10"/>
  <c r="C384" i="10"/>
  <c r="C386" i="10"/>
  <c r="C385" i="10"/>
  <c r="C387" i="10"/>
  <c r="C388" i="10"/>
  <c r="C391" i="10"/>
  <c r="C389" i="10"/>
  <c r="C390" i="10"/>
  <c r="C392" i="10"/>
  <c r="C393" i="10"/>
  <c r="C395" i="10"/>
  <c r="C394" i="10"/>
  <c r="C396" i="10"/>
  <c r="C366" i="10"/>
  <c r="C367" i="10"/>
  <c r="C368" i="10"/>
  <c r="C369" i="10"/>
  <c r="C370" i="10"/>
  <c r="C381" i="10"/>
  <c r="C371" i="10"/>
  <c r="C372" i="10"/>
  <c r="C373" i="10"/>
  <c r="C374" i="10"/>
  <c r="C375" i="10"/>
  <c r="C376" i="10"/>
  <c r="C377" i="10"/>
  <c r="C378" i="10"/>
  <c r="C379" i="10"/>
  <c r="C380" i="10"/>
  <c r="C64" i="10"/>
  <c r="C65" i="10"/>
  <c r="C66" i="10"/>
  <c r="C67" i="10"/>
  <c r="C68" i="10"/>
  <c r="C69" i="10"/>
  <c r="C70" i="10"/>
  <c r="C71" i="10"/>
  <c r="C72" i="10"/>
  <c r="C73" i="10"/>
  <c r="C74" i="10"/>
  <c r="C75" i="10"/>
  <c r="C76" i="10"/>
  <c r="C77" i="10"/>
  <c r="C96" i="10"/>
  <c r="C97" i="10"/>
  <c r="C98" i="10"/>
  <c r="C111" i="10"/>
  <c r="C99" i="10"/>
  <c r="C100" i="10"/>
  <c r="C101" i="10"/>
  <c r="C102" i="10"/>
  <c r="C112" i="10"/>
  <c r="C103" i="10"/>
  <c r="C104" i="10"/>
  <c r="C105" i="10"/>
  <c r="C106" i="10"/>
  <c r="C107" i="10"/>
  <c r="C108" i="10"/>
  <c r="C109" i="10"/>
  <c r="C110" i="10"/>
  <c r="C113" i="10"/>
  <c r="C114" i="10"/>
  <c r="C115" i="10"/>
  <c r="C116" i="10"/>
  <c r="C117" i="10"/>
  <c r="C118" i="10"/>
  <c r="C119" i="10"/>
  <c r="C120" i="10"/>
  <c r="C121" i="10"/>
  <c r="C122" i="10"/>
  <c r="C123" i="10"/>
  <c r="C124" i="10"/>
  <c r="C125" i="10"/>
  <c r="C126" i="10"/>
  <c r="C127" i="10"/>
  <c r="C128" i="10"/>
  <c r="C130" i="10"/>
  <c r="C129" i="10"/>
  <c r="C131" i="10"/>
  <c r="C132" i="10"/>
  <c r="C133" i="10"/>
  <c r="C135" i="10"/>
  <c r="C136" i="10"/>
  <c r="C138" i="10"/>
  <c r="C139" i="10"/>
  <c r="C134" i="10"/>
  <c r="C137" i="10"/>
  <c r="C140" i="10"/>
  <c r="C141" i="10"/>
  <c r="C142" i="10"/>
  <c r="C488" i="10"/>
  <c r="C489" i="10"/>
  <c r="C490" i="10"/>
  <c r="C491" i="10"/>
  <c r="C492" i="10"/>
  <c r="C493" i="10"/>
  <c r="C494" i="10"/>
  <c r="C495" i="10"/>
  <c r="C496" i="10"/>
  <c r="C497" i="10"/>
  <c r="C498" i="10"/>
  <c r="C499" i="10"/>
  <c r="C500" i="10"/>
  <c r="C501" i="10"/>
  <c r="C502" i="10"/>
  <c r="C503" i="10"/>
  <c r="C504" i="10"/>
  <c r="C505" i="10"/>
  <c r="C506" i="10"/>
  <c r="C507" i="10"/>
  <c r="C508" i="10"/>
  <c r="C509" i="10"/>
  <c r="C510" i="10"/>
  <c r="C12" i="10"/>
  <c r="C13" i="10"/>
  <c r="C14" i="10"/>
  <c r="C15" i="10"/>
  <c r="C16" i="10"/>
  <c r="C17" i="10"/>
  <c r="C18" i="10"/>
  <c r="C20" i="10"/>
  <c r="C23" i="10"/>
  <c r="C21" i="10"/>
  <c r="C22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8" i="10"/>
  <c r="C146" i="10"/>
  <c r="C147" i="10"/>
  <c r="C59" i="10"/>
  <c r="C60" i="10"/>
  <c r="C61" i="10"/>
  <c r="C62" i="10"/>
  <c r="D240" i="10"/>
  <c r="D241" i="10"/>
  <c r="D248" i="10"/>
  <c r="D309" i="10"/>
  <c r="D310" i="10"/>
  <c r="D311" i="10"/>
  <c r="D312" i="10"/>
  <c r="D313" i="10"/>
  <c r="D314" i="10"/>
  <c r="D315" i="10"/>
  <c r="D316" i="10"/>
  <c r="D318" i="10"/>
  <c r="D317" i="10"/>
  <c r="D319" i="10"/>
  <c r="D321" i="10"/>
  <c r="D320" i="10"/>
  <c r="D322" i="10"/>
  <c r="D325" i="10"/>
  <c r="D323" i="10"/>
  <c r="D324" i="10"/>
  <c r="D326" i="10"/>
  <c r="D327" i="10"/>
  <c r="D328" i="10"/>
  <c r="D332" i="10"/>
  <c r="D329" i="10"/>
  <c r="D330" i="10"/>
  <c r="D331" i="10"/>
  <c r="D333" i="10"/>
  <c r="D335" i="10"/>
  <c r="D334" i="10"/>
  <c r="D336" i="10"/>
  <c r="D337" i="10"/>
  <c r="D338" i="10"/>
  <c r="D340" i="10"/>
  <c r="D339" i="10"/>
  <c r="D341" i="10"/>
  <c r="D342" i="10"/>
  <c r="D345" i="10"/>
  <c r="D343" i="10"/>
  <c r="D344" i="10"/>
  <c r="D346" i="10"/>
  <c r="D348" i="10"/>
  <c r="D347" i="10"/>
  <c r="D349" i="10"/>
  <c r="D350" i="10"/>
  <c r="D352" i="10"/>
  <c r="D351" i="10"/>
  <c r="D353" i="10"/>
  <c r="D354" i="10"/>
  <c r="D355" i="10"/>
  <c r="D249" i="10"/>
  <c r="D251" i="10"/>
  <c r="D255" i="10"/>
  <c r="D259" i="10"/>
  <c r="D261" i="10"/>
  <c r="D148" i="10"/>
  <c r="D149" i="10"/>
  <c r="D152" i="10"/>
  <c r="D416" i="10"/>
  <c r="D418" i="10"/>
  <c r="D511" i="10"/>
  <c r="D306" i="10"/>
  <c r="D305" i="10"/>
  <c r="D307" i="10"/>
  <c r="D308" i="10"/>
  <c r="D82" i="10"/>
  <c r="D80" i="10"/>
  <c r="D83" i="10"/>
  <c r="D84" i="10"/>
  <c r="D85" i="10"/>
  <c r="D167" i="10"/>
  <c r="D356" i="10"/>
  <c r="D53" i="10"/>
  <c r="D54" i="10"/>
  <c r="D55" i="10"/>
  <c r="D56" i="10"/>
  <c r="D57" i="10"/>
  <c r="D58" i="10"/>
  <c r="D441" i="10"/>
  <c r="D442" i="10"/>
  <c r="D165" i="10"/>
  <c r="D94" i="10"/>
  <c r="D93" i="10"/>
  <c r="D49" i="10"/>
  <c r="D50" i="10"/>
  <c r="D51" i="10"/>
  <c r="D52" i="10"/>
  <c r="D87" i="10"/>
  <c r="D88" i="10"/>
  <c r="D89" i="10"/>
  <c r="D90" i="10"/>
  <c r="D459" i="10"/>
  <c r="D460" i="10"/>
  <c r="D414" i="10"/>
  <c r="D415" i="10"/>
  <c r="D443" i="10"/>
  <c r="D444" i="10"/>
  <c r="D445" i="10"/>
  <c r="D446" i="10"/>
  <c r="D447" i="10"/>
  <c r="D448" i="10"/>
  <c r="D449" i="10"/>
  <c r="D450" i="10"/>
  <c r="D229" i="10"/>
  <c r="D230" i="10"/>
  <c r="D231" i="10"/>
  <c r="D232" i="10"/>
  <c r="D233" i="10"/>
  <c r="D234" i="10"/>
  <c r="D235" i="10"/>
  <c r="D236" i="10"/>
  <c r="D237" i="10"/>
  <c r="D238" i="10"/>
  <c r="D150" i="10"/>
  <c r="D151" i="10"/>
  <c r="D153" i="10"/>
  <c r="D154" i="10"/>
  <c r="D155" i="10"/>
  <c r="D156" i="10"/>
  <c r="D157" i="10"/>
  <c r="D158" i="10"/>
  <c r="D159" i="10"/>
  <c r="D160" i="10"/>
  <c r="D161" i="10"/>
  <c r="D162" i="10"/>
  <c r="D163" i="10"/>
  <c r="D164" i="10"/>
  <c r="D166" i="10"/>
  <c r="D143" i="10"/>
  <c r="D144" i="10"/>
  <c r="D145" i="10"/>
  <c r="D186" i="10"/>
  <c r="D419" i="10"/>
  <c r="D11" i="10"/>
  <c r="D19" i="10"/>
  <c r="D47" i="10"/>
  <c r="D95" i="10"/>
  <c r="D171" i="10"/>
  <c r="D172" i="10"/>
  <c r="D177" i="10"/>
  <c r="D178" i="10"/>
  <c r="D179" i="10"/>
  <c r="D180" i="10"/>
  <c r="D181" i="10"/>
  <c r="D189" i="10"/>
  <c r="D182" i="10"/>
  <c r="D183" i="10"/>
  <c r="D173" i="10"/>
  <c r="D174" i="10"/>
  <c r="D175" i="10"/>
  <c r="D176" i="10"/>
  <c r="D184" i="10"/>
  <c r="D477" i="10"/>
  <c r="D478" i="10"/>
  <c r="D479" i="10"/>
  <c r="D481" i="10"/>
  <c r="D484" i="10"/>
  <c r="D485" i="10"/>
  <c r="D486" i="10"/>
  <c r="D487" i="10"/>
  <c r="D417" i="10"/>
  <c r="D420" i="10"/>
  <c r="D421" i="10"/>
  <c r="D422" i="10"/>
  <c r="D423" i="10"/>
  <c r="D424" i="10"/>
  <c r="D425" i="10"/>
  <c r="D426" i="10"/>
  <c r="D427" i="10"/>
  <c r="D428" i="10"/>
  <c r="D429" i="10"/>
  <c r="D431" i="10"/>
  <c r="D523" i="10"/>
  <c r="D430" i="10"/>
  <c r="D432" i="10"/>
  <c r="D433" i="10"/>
  <c r="D434" i="10"/>
  <c r="D435" i="10"/>
  <c r="D436" i="10"/>
  <c r="D437" i="10"/>
  <c r="D438" i="10"/>
  <c r="D439" i="10"/>
  <c r="D440" i="10"/>
  <c r="D512" i="10"/>
  <c r="D513" i="10"/>
  <c r="D514" i="10"/>
  <c r="D515" i="10"/>
  <c r="D516" i="10"/>
  <c r="D517" i="10"/>
  <c r="D518" i="10"/>
  <c r="D519" i="10"/>
  <c r="D520" i="10"/>
  <c r="D521" i="10"/>
  <c r="D522" i="10"/>
  <c r="D358" i="10"/>
  <c r="D359" i="10"/>
  <c r="D357" i="10"/>
  <c r="D361" i="10"/>
  <c r="D360" i="10"/>
  <c r="D362" i="10"/>
  <c r="D364" i="10"/>
  <c r="D363" i="10"/>
  <c r="D365" i="10"/>
  <c r="D382" i="10"/>
  <c r="D383" i="10"/>
  <c r="D384" i="10"/>
  <c r="D386" i="10"/>
  <c r="D385" i="10"/>
  <c r="D387" i="10"/>
  <c r="D388" i="10"/>
  <c r="D391" i="10"/>
  <c r="D389" i="10"/>
  <c r="D390" i="10"/>
  <c r="D392" i="10"/>
  <c r="D393" i="10"/>
  <c r="D395" i="10"/>
  <c r="D394" i="10"/>
  <c r="D396" i="10"/>
  <c r="D366" i="10"/>
  <c r="D367" i="10"/>
  <c r="D368" i="10"/>
  <c r="D369" i="10"/>
  <c r="D370" i="10"/>
  <c r="D381" i="10"/>
  <c r="D371" i="10"/>
  <c r="D372" i="10"/>
  <c r="D373" i="10"/>
  <c r="D374" i="10"/>
  <c r="D375" i="10"/>
  <c r="D376" i="10"/>
  <c r="D377" i="10"/>
  <c r="D378" i="10"/>
  <c r="D379" i="10"/>
  <c r="D380" i="10"/>
  <c r="D64" i="10"/>
  <c r="D65" i="10"/>
  <c r="D66" i="10"/>
  <c r="D67" i="10"/>
  <c r="D68" i="10"/>
  <c r="D69" i="10"/>
  <c r="D70" i="10"/>
  <c r="D71" i="10"/>
  <c r="D72" i="10"/>
  <c r="D73" i="10"/>
  <c r="D74" i="10"/>
  <c r="D75" i="10"/>
  <c r="D76" i="10"/>
  <c r="D77" i="10"/>
  <c r="D96" i="10"/>
  <c r="D97" i="10"/>
  <c r="D98" i="10"/>
  <c r="D111" i="10"/>
  <c r="D99" i="10"/>
  <c r="D100" i="10"/>
  <c r="D101" i="10"/>
  <c r="D102" i="10"/>
  <c r="D112" i="10"/>
  <c r="D103" i="10"/>
  <c r="D104" i="10"/>
  <c r="D105" i="10"/>
  <c r="D106" i="10"/>
  <c r="D107" i="10"/>
  <c r="D108" i="10"/>
  <c r="D109" i="10"/>
  <c r="D110" i="10"/>
  <c r="D113" i="10"/>
  <c r="D114" i="10"/>
  <c r="D115" i="10"/>
  <c r="D116" i="10"/>
  <c r="D117" i="10"/>
  <c r="D118" i="10"/>
  <c r="D119" i="10"/>
  <c r="D120" i="10"/>
  <c r="D121" i="10"/>
  <c r="D122" i="10"/>
  <c r="D123" i="10"/>
  <c r="D124" i="10"/>
  <c r="D125" i="10"/>
  <c r="D126" i="10"/>
  <c r="D127" i="10"/>
  <c r="D128" i="10"/>
  <c r="D130" i="10"/>
  <c r="D129" i="10"/>
  <c r="D131" i="10"/>
  <c r="D132" i="10"/>
  <c r="D133" i="10"/>
  <c r="D135" i="10"/>
  <c r="D136" i="10"/>
  <c r="D138" i="10"/>
  <c r="D139" i="10"/>
  <c r="D134" i="10"/>
  <c r="D137" i="10"/>
  <c r="D140" i="10"/>
  <c r="D141" i="10"/>
  <c r="D142" i="10"/>
  <c r="D488" i="10"/>
  <c r="D489" i="10"/>
  <c r="D490" i="10"/>
  <c r="D491" i="10"/>
  <c r="D492" i="10"/>
  <c r="D493" i="10"/>
  <c r="D494" i="10"/>
  <c r="D495" i="10"/>
  <c r="D496" i="10"/>
  <c r="D497" i="10"/>
  <c r="D498" i="10"/>
  <c r="D499" i="10"/>
  <c r="D500" i="10"/>
  <c r="D501" i="10"/>
  <c r="D502" i="10"/>
  <c r="D503" i="10"/>
  <c r="D504" i="10"/>
  <c r="D505" i="10"/>
  <c r="D506" i="10"/>
  <c r="D507" i="10"/>
  <c r="D508" i="10"/>
  <c r="D509" i="10"/>
  <c r="D510" i="10"/>
  <c r="D12" i="10"/>
  <c r="D13" i="10"/>
  <c r="D14" i="10"/>
  <c r="D15" i="10"/>
  <c r="D16" i="10"/>
  <c r="D17" i="10"/>
  <c r="D18" i="10"/>
  <c r="D20" i="10"/>
  <c r="D23" i="10"/>
  <c r="D21" i="10"/>
  <c r="D22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8" i="10"/>
  <c r="D146" i="10"/>
  <c r="D147" i="10"/>
  <c r="D59" i="10"/>
  <c r="D60" i="10"/>
  <c r="D61" i="10"/>
  <c r="D62" i="10"/>
  <c r="E240" i="10"/>
  <c r="E241" i="10"/>
  <c r="E248" i="10"/>
  <c r="E309" i="10"/>
  <c r="E310" i="10"/>
  <c r="E311" i="10"/>
  <c r="E312" i="10"/>
  <c r="E313" i="10"/>
  <c r="E314" i="10"/>
  <c r="E315" i="10"/>
  <c r="E316" i="10"/>
  <c r="E318" i="10"/>
  <c r="E317" i="10"/>
  <c r="E319" i="10"/>
  <c r="E321" i="10"/>
  <c r="E320" i="10"/>
  <c r="E322" i="10"/>
  <c r="E325" i="10"/>
  <c r="E323" i="10"/>
  <c r="E324" i="10"/>
  <c r="E326" i="10"/>
  <c r="E327" i="10"/>
  <c r="E328" i="10"/>
  <c r="E332" i="10"/>
  <c r="E329" i="10"/>
  <c r="E330" i="10"/>
  <c r="E331" i="10"/>
  <c r="E333" i="10"/>
  <c r="E335" i="10"/>
  <c r="E334" i="10"/>
  <c r="E336" i="10"/>
  <c r="E337" i="10"/>
  <c r="E338" i="10"/>
  <c r="E340" i="10"/>
  <c r="E339" i="10"/>
  <c r="E341" i="10"/>
  <c r="E342" i="10"/>
  <c r="E345" i="10"/>
  <c r="E343" i="10"/>
  <c r="E344" i="10"/>
  <c r="E346" i="10"/>
  <c r="E348" i="10"/>
  <c r="E347" i="10"/>
  <c r="E349" i="10"/>
  <c r="E350" i="10"/>
  <c r="E352" i="10"/>
  <c r="E351" i="10"/>
  <c r="E353" i="10"/>
  <c r="E354" i="10"/>
  <c r="E355" i="10"/>
  <c r="E249" i="10"/>
  <c r="E251" i="10"/>
  <c r="E255" i="10"/>
  <c r="E259" i="10"/>
  <c r="E261" i="10"/>
  <c r="E148" i="10"/>
  <c r="E149" i="10"/>
  <c r="E152" i="10"/>
  <c r="E416" i="10"/>
  <c r="E418" i="10"/>
  <c r="E511" i="10"/>
  <c r="E306" i="10"/>
  <c r="E305" i="10"/>
  <c r="E307" i="10"/>
  <c r="E308" i="10"/>
  <c r="E82" i="10"/>
  <c r="E80" i="10"/>
  <c r="E83" i="10"/>
  <c r="E84" i="10"/>
  <c r="E85" i="10"/>
  <c r="E167" i="10"/>
  <c r="E356" i="10"/>
  <c r="E53" i="10"/>
  <c r="E54" i="10"/>
  <c r="E55" i="10"/>
  <c r="E56" i="10"/>
  <c r="E57" i="10"/>
  <c r="E58" i="10"/>
  <c r="E441" i="10"/>
  <c r="E442" i="10"/>
  <c r="E165" i="10"/>
  <c r="E94" i="10"/>
  <c r="E93" i="10"/>
  <c r="E49" i="10"/>
  <c r="E50" i="10"/>
  <c r="E51" i="10"/>
  <c r="E52" i="10"/>
  <c r="E87" i="10"/>
  <c r="E88" i="10"/>
  <c r="E89" i="10"/>
  <c r="E90" i="10"/>
  <c r="E459" i="10"/>
  <c r="E460" i="10"/>
  <c r="E414" i="10"/>
  <c r="E415" i="10"/>
  <c r="E443" i="10"/>
  <c r="E444" i="10"/>
  <c r="E445" i="10"/>
  <c r="E446" i="10"/>
  <c r="E447" i="10"/>
  <c r="E448" i="10"/>
  <c r="E449" i="10"/>
  <c r="E450" i="10"/>
  <c r="E229" i="10"/>
  <c r="E230" i="10"/>
  <c r="E231" i="10"/>
  <c r="E232" i="10"/>
  <c r="E233" i="10"/>
  <c r="E234" i="10"/>
  <c r="E235" i="10"/>
  <c r="E236" i="10"/>
  <c r="E237" i="10"/>
  <c r="E238" i="10"/>
  <c r="E150" i="10"/>
  <c r="E151" i="10"/>
  <c r="E153" i="10"/>
  <c r="E154" i="10"/>
  <c r="E155" i="10"/>
  <c r="E156" i="10"/>
  <c r="E157" i="10"/>
  <c r="E158" i="10"/>
  <c r="E159" i="10"/>
  <c r="E160" i="10"/>
  <c r="E161" i="10"/>
  <c r="E162" i="10"/>
  <c r="E163" i="10"/>
  <c r="E164" i="10"/>
  <c r="E166" i="10"/>
  <c r="E143" i="10"/>
  <c r="E144" i="10"/>
  <c r="E145" i="10"/>
  <c r="E186" i="10"/>
  <c r="E419" i="10"/>
  <c r="E11" i="10"/>
  <c r="E19" i="10"/>
  <c r="E47" i="10"/>
  <c r="E95" i="10"/>
  <c r="E171" i="10"/>
  <c r="E172" i="10"/>
  <c r="E177" i="10"/>
  <c r="E178" i="10"/>
  <c r="E179" i="10"/>
  <c r="E180" i="10"/>
  <c r="E181" i="10"/>
  <c r="E189" i="10"/>
  <c r="E182" i="10"/>
  <c r="E183" i="10"/>
  <c r="E173" i="10"/>
  <c r="E174" i="10"/>
  <c r="E175" i="10"/>
  <c r="E176" i="10"/>
  <c r="E184" i="10"/>
  <c r="E477" i="10"/>
  <c r="E478" i="10"/>
  <c r="E479" i="10"/>
  <c r="E481" i="10"/>
  <c r="E484" i="10"/>
  <c r="E485" i="10"/>
  <c r="E486" i="10"/>
  <c r="E487" i="10"/>
  <c r="E417" i="10"/>
  <c r="E420" i="10"/>
  <c r="E421" i="10"/>
  <c r="E422" i="10"/>
  <c r="E423" i="10"/>
  <c r="E424" i="10"/>
  <c r="E425" i="10"/>
  <c r="E426" i="10"/>
  <c r="E427" i="10"/>
  <c r="E428" i="10"/>
  <c r="E429" i="10"/>
  <c r="E431" i="10"/>
  <c r="E523" i="10"/>
  <c r="E430" i="10"/>
  <c r="E432" i="10"/>
  <c r="E433" i="10"/>
  <c r="E434" i="10"/>
  <c r="E435" i="10"/>
  <c r="E436" i="10"/>
  <c r="E437" i="10"/>
  <c r="E438" i="10"/>
  <c r="E439" i="10"/>
  <c r="E440" i="10"/>
  <c r="E512" i="10"/>
  <c r="E513" i="10"/>
  <c r="E514" i="10"/>
  <c r="E515" i="10"/>
  <c r="E516" i="10"/>
  <c r="E517" i="10"/>
  <c r="E518" i="10"/>
  <c r="E519" i="10"/>
  <c r="E520" i="10"/>
  <c r="E521" i="10"/>
  <c r="E522" i="10"/>
  <c r="E358" i="10"/>
  <c r="E359" i="10"/>
  <c r="E357" i="10"/>
  <c r="E361" i="10"/>
  <c r="E360" i="10"/>
  <c r="E362" i="10"/>
  <c r="E364" i="10"/>
  <c r="E363" i="10"/>
  <c r="E365" i="10"/>
  <c r="E382" i="10"/>
  <c r="E383" i="10"/>
  <c r="E384" i="10"/>
  <c r="E386" i="10"/>
  <c r="E385" i="10"/>
  <c r="E387" i="10"/>
  <c r="E388" i="10"/>
  <c r="E391" i="10"/>
  <c r="E389" i="10"/>
  <c r="E390" i="10"/>
  <c r="E392" i="10"/>
  <c r="E393" i="10"/>
  <c r="E395" i="10"/>
  <c r="E394" i="10"/>
  <c r="E396" i="10"/>
  <c r="E366" i="10"/>
  <c r="E367" i="10"/>
  <c r="E368" i="10"/>
  <c r="E369" i="10"/>
  <c r="E370" i="10"/>
  <c r="E381" i="10"/>
  <c r="E371" i="10"/>
  <c r="E372" i="10"/>
  <c r="E373" i="10"/>
  <c r="E374" i="10"/>
  <c r="E375" i="10"/>
  <c r="E376" i="10"/>
  <c r="E377" i="10"/>
  <c r="E378" i="10"/>
  <c r="E379" i="10"/>
  <c r="E380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96" i="10"/>
  <c r="E97" i="10"/>
  <c r="E98" i="10"/>
  <c r="E111" i="10"/>
  <c r="E99" i="10"/>
  <c r="E100" i="10"/>
  <c r="E101" i="10"/>
  <c r="E102" i="10"/>
  <c r="E112" i="10"/>
  <c r="E103" i="10"/>
  <c r="E104" i="10"/>
  <c r="E105" i="10"/>
  <c r="E106" i="10"/>
  <c r="E107" i="10"/>
  <c r="E108" i="10"/>
  <c r="E109" i="10"/>
  <c r="E110" i="10"/>
  <c r="E113" i="10"/>
  <c r="E114" i="10"/>
  <c r="E115" i="10"/>
  <c r="E116" i="10"/>
  <c r="E117" i="10"/>
  <c r="E118" i="10"/>
  <c r="E119" i="10"/>
  <c r="E120" i="10"/>
  <c r="E121" i="10"/>
  <c r="E122" i="10"/>
  <c r="E123" i="10"/>
  <c r="E124" i="10"/>
  <c r="E125" i="10"/>
  <c r="E126" i="10"/>
  <c r="E127" i="10"/>
  <c r="E128" i="10"/>
  <c r="E130" i="10"/>
  <c r="E129" i="10"/>
  <c r="E131" i="10"/>
  <c r="E132" i="10"/>
  <c r="E133" i="10"/>
  <c r="E135" i="10"/>
  <c r="E136" i="10"/>
  <c r="E138" i="10"/>
  <c r="E139" i="10"/>
  <c r="E134" i="10"/>
  <c r="E137" i="10"/>
  <c r="E140" i="10"/>
  <c r="E141" i="10"/>
  <c r="E142" i="10"/>
  <c r="E488" i="10"/>
  <c r="E489" i="10"/>
  <c r="E490" i="10"/>
  <c r="E491" i="10"/>
  <c r="E492" i="10"/>
  <c r="E493" i="10"/>
  <c r="E494" i="10"/>
  <c r="E495" i="10"/>
  <c r="E496" i="10"/>
  <c r="E497" i="10"/>
  <c r="E498" i="10"/>
  <c r="E499" i="10"/>
  <c r="E500" i="10"/>
  <c r="E501" i="10"/>
  <c r="E502" i="10"/>
  <c r="E503" i="10"/>
  <c r="E504" i="10"/>
  <c r="E505" i="10"/>
  <c r="E506" i="10"/>
  <c r="E507" i="10"/>
  <c r="E508" i="10"/>
  <c r="E509" i="10"/>
  <c r="E510" i="10"/>
  <c r="E12" i="10"/>
  <c r="E13" i="10"/>
  <c r="E14" i="10"/>
  <c r="E15" i="10"/>
  <c r="E16" i="10"/>
  <c r="E17" i="10"/>
  <c r="E18" i="10"/>
  <c r="E20" i="10"/>
  <c r="E23" i="10"/>
  <c r="E21" i="10"/>
  <c r="E22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8" i="10"/>
  <c r="E146" i="10"/>
  <c r="E147" i="10"/>
  <c r="E59" i="10"/>
  <c r="E60" i="10"/>
  <c r="E61" i="10"/>
  <c r="E62" i="10"/>
  <c r="F240" i="10"/>
  <c r="F241" i="10"/>
  <c r="F248" i="10"/>
  <c r="F309" i="10"/>
  <c r="F310" i="10"/>
  <c r="F311" i="10"/>
  <c r="F312" i="10"/>
  <c r="F313" i="10"/>
  <c r="F314" i="10"/>
  <c r="F315" i="10"/>
  <c r="F316" i="10"/>
  <c r="F318" i="10"/>
  <c r="F317" i="10"/>
  <c r="F319" i="10"/>
  <c r="F321" i="10"/>
  <c r="F320" i="10"/>
  <c r="F322" i="10"/>
  <c r="F325" i="10"/>
  <c r="F323" i="10"/>
  <c r="F324" i="10"/>
  <c r="F326" i="10"/>
  <c r="F327" i="10"/>
  <c r="F328" i="10"/>
  <c r="F332" i="10"/>
  <c r="F329" i="10"/>
  <c r="F330" i="10"/>
  <c r="F331" i="10"/>
  <c r="F333" i="10"/>
  <c r="F335" i="10"/>
  <c r="F334" i="10"/>
  <c r="F336" i="10"/>
  <c r="F337" i="10"/>
  <c r="F338" i="10"/>
  <c r="F340" i="10"/>
  <c r="F339" i="10"/>
  <c r="F341" i="10"/>
  <c r="F342" i="10"/>
  <c r="F345" i="10"/>
  <c r="F343" i="10"/>
  <c r="F344" i="10"/>
  <c r="F346" i="10"/>
  <c r="F348" i="10"/>
  <c r="F347" i="10"/>
  <c r="F349" i="10"/>
  <c r="F350" i="10"/>
  <c r="F352" i="10"/>
  <c r="F351" i="10"/>
  <c r="F353" i="10"/>
  <c r="F354" i="10"/>
  <c r="F355" i="10"/>
  <c r="F249" i="10"/>
  <c r="F251" i="10"/>
  <c r="F255" i="10"/>
  <c r="F259" i="10"/>
  <c r="F261" i="10"/>
  <c r="F148" i="10"/>
  <c r="F149" i="10"/>
  <c r="F152" i="10"/>
  <c r="F416" i="10"/>
  <c r="F418" i="10"/>
  <c r="F511" i="10"/>
  <c r="F306" i="10"/>
  <c r="F305" i="10"/>
  <c r="F307" i="10"/>
  <c r="F308" i="10"/>
  <c r="F82" i="10"/>
  <c r="F80" i="10"/>
  <c r="F83" i="10"/>
  <c r="F84" i="10"/>
  <c r="F85" i="10"/>
  <c r="F167" i="10"/>
  <c r="F356" i="10"/>
  <c r="F53" i="10"/>
  <c r="F54" i="10"/>
  <c r="F55" i="10"/>
  <c r="F56" i="10"/>
  <c r="F57" i="10"/>
  <c r="F58" i="10"/>
  <c r="F441" i="10"/>
  <c r="F442" i="10"/>
  <c r="F165" i="10"/>
  <c r="F94" i="10"/>
  <c r="F93" i="10"/>
  <c r="F49" i="10"/>
  <c r="F50" i="10"/>
  <c r="F51" i="10"/>
  <c r="F52" i="10"/>
  <c r="F87" i="10"/>
  <c r="F88" i="10"/>
  <c r="F89" i="10"/>
  <c r="F90" i="10"/>
  <c r="F459" i="10"/>
  <c r="F460" i="10"/>
  <c r="F414" i="10"/>
  <c r="F415" i="10"/>
  <c r="F443" i="10"/>
  <c r="F444" i="10"/>
  <c r="F445" i="10"/>
  <c r="F446" i="10"/>
  <c r="F447" i="10"/>
  <c r="F448" i="10"/>
  <c r="F449" i="10"/>
  <c r="F450" i="10"/>
  <c r="F229" i="10"/>
  <c r="F230" i="10"/>
  <c r="F231" i="10"/>
  <c r="F232" i="10"/>
  <c r="F233" i="10"/>
  <c r="F234" i="10"/>
  <c r="F235" i="10"/>
  <c r="F236" i="10"/>
  <c r="F237" i="10"/>
  <c r="F238" i="10"/>
  <c r="F150" i="10"/>
  <c r="F151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6" i="10"/>
  <c r="F143" i="10"/>
  <c r="F144" i="10"/>
  <c r="F145" i="10"/>
  <c r="F186" i="10"/>
  <c r="F419" i="10"/>
  <c r="F11" i="10"/>
  <c r="F19" i="10"/>
  <c r="F47" i="10"/>
  <c r="F95" i="10"/>
  <c r="F171" i="10"/>
  <c r="F172" i="10"/>
  <c r="F177" i="10"/>
  <c r="F178" i="10"/>
  <c r="F179" i="10"/>
  <c r="F180" i="10"/>
  <c r="F181" i="10"/>
  <c r="F189" i="10"/>
  <c r="F182" i="10"/>
  <c r="F183" i="10"/>
  <c r="F173" i="10"/>
  <c r="F174" i="10"/>
  <c r="F175" i="10"/>
  <c r="F176" i="10"/>
  <c r="F184" i="10"/>
  <c r="F477" i="10"/>
  <c r="F478" i="10"/>
  <c r="F479" i="10"/>
  <c r="F481" i="10"/>
  <c r="F484" i="10"/>
  <c r="F485" i="10"/>
  <c r="F486" i="10"/>
  <c r="F487" i="10"/>
  <c r="F417" i="10"/>
  <c r="F420" i="10"/>
  <c r="F421" i="10"/>
  <c r="F422" i="10"/>
  <c r="F423" i="10"/>
  <c r="F424" i="10"/>
  <c r="F425" i="10"/>
  <c r="F426" i="10"/>
  <c r="F427" i="10"/>
  <c r="F428" i="10"/>
  <c r="F429" i="10"/>
  <c r="F431" i="10"/>
  <c r="F523" i="10"/>
  <c r="F430" i="10"/>
  <c r="F432" i="10"/>
  <c r="F433" i="10"/>
  <c r="F434" i="10"/>
  <c r="F435" i="10"/>
  <c r="F436" i="10"/>
  <c r="F437" i="10"/>
  <c r="F438" i="10"/>
  <c r="F439" i="10"/>
  <c r="F440" i="10"/>
  <c r="F512" i="10"/>
  <c r="F513" i="10"/>
  <c r="F514" i="10"/>
  <c r="F515" i="10"/>
  <c r="F516" i="10"/>
  <c r="F517" i="10"/>
  <c r="F518" i="10"/>
  <c r="F519" i="10"/>
  <c r="F520" i="10"/>
  <c r="F521" i="10"/>
  <c r="F522" i="10"/>
  <c r="F358" i="10"/>
  <c r="F359" i="10"/>
  <c r="F357" i="10"/>
  <c r="F361" i="10"/>
  <c r="F360" i="10"/>
  <c r="F362" i="10"/>
  <c r="F364" i="10"/>
  <c r="F363" i="10"/>
  <c r="F365" i="10"/>
  <c r="F382" i="10"/>
  <c r="F383" i="10"/>
  <c r="F384" i="10"/>
  <c r="F386" i="10"/>
  <c r="F385" i="10"/>
  <c r="F387" i="10"/>
  <c r="F388" i="10"/>
  <c r="F391" i="10"/>
  <c r="F389" i="10"/>
  <c r="F390" i="10"/>
  <c r="F392" i="10"/>
  <c r="F393" i="10"/>
  <c r="F395" i="10"/>
  <c r="F394" i="10"/>
  <c r="F396" i="10"/>
  <c r="F366" i="10"/>
  <c r="F367" i="10"/>
  <c r="F368" i="10"/>
  <c r="F369" i="10"/>
  <c r="F370" i="10"/>
  <c r="F381" i="10"/>
  <c r="F371" i="10"/>
  <c r="F372" i="10"/>
  <c r="F373" i="10"/>
  <c r="F374" i="10"/>
  <c r="F375" i="10"/>
  <c r="F376" i="10"/>
  <c r="F377" i="10"/>
  <c r="F378" i="10"/>
  <c r="F379" i="10"/>
  <c r="F380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96" i="10"/>
  <c r="F97" i="10"/>
  <c r="F98" i="10"/>
  <c r="F111" i="10"/>
  <c r="F99" i="10"/>
  <c r="F100" i="10"/>
  <c r="F101" i="10"/>
  <c r="F102" i="10"/>
  <c r="F112" i="10"/>
  <c r="F103" i="10"/>
  <c r="F104" i="10"/>
  <c r="F105" i="10"/>
  <c r="F106" i="10"/>
  <c r="F107" i="10"/>
  <c r="F108" i="10"/>
  <c r="F109" i="10"/>
  <c r="F110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30" i="10"/>
  <c r="F129" i="10"/>
  <c r="F131" i="10"/>
  <c r="F132" i="10"/>
  <c r="F133" i="10"/>
  <c r="F135" i="10"/>
  <c r="F136" i="10"/>
  <c r="F138" i="10"/>
  <c r="F139" i="10"/>
  <c r="F134" i="10"/>
  <c r="F137" i="10"/>
  <c r="F140" i="10"/>
  <c r="F141" i="10"/>
  <c r="F142" i="10"/>
  <c r="F488" i="10"/>
  <c r="F489" i="10"/>
  <c r="F490" i="10"/>
  <c r="F491" i="10"/>
  <c r="F492" i="10"/>
  <c r="F493" i="10"/>
  <c r="F494" i="10"/>
  <c r="F495" i="10"/>
  <c r="F496" i="10"/>
  <c r="F497" i="10"/>
  <c r="F498" i="10"/>
  <c r="F499" i="10"/>
  <c r="F500" i="10"/>
  <c r="F501" i="10"/>
  <c r="F502" i="10"/>
  <c r="F503" i="10"/>
  <c r="F504" i="10"/>
  <c r="F505" i="10"/>
  <c r="F506" i="10"/>
  <c r="F507" i="10"/>
  <c r="F508" i="10"/>
  <c r="F509" i="10"/>
  <c r="F510" i="10"/>
  <c r="F12" i="10"/>
  <c r="F13" i="10"/>
  <c r="F14" i="10"/>
  <c r="F15" i="10"/>
  <c r="F16" i="10"/>
  <c r="F17" i="10"/>
  <c r="F18" i="10"/>
  <c r="F20" i="10"/>
  <c r="F23" i="10"/>
  <c r="F21" i="10"/>
  <c r="F22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8" i="10"/>
  <c r="F146" i="10"/>
  <c r="F147" i="10"/>
  <c r="F59" i="10"/>
  <c r="F60" i="10"/>
  <c r="F61" i="10"/>
  <c r="F62" i="10"/>
  <c r="C63" i="10"/>
  <c r="D63" i="10"/>
  <c r="E63" i="10"/>
  <c r="F63" i="10"/>
  <c r="H536" i="10"/>
  <c r="I536" i="10"/>
  <c r="H537" i="10"/>
  <c r="I537" i="10"/>
  <c r="H540" i="10"/>
  <c r="I540" i="10"/>
  <c r="B63" i="10" l="1"/>
  <c r="B510" i="10"/>
  <c r="B508" i="10"/>
  <c r="B506" i="10"/>
  <c r="B504" i="10"/>
  <c r="B502" i="10"/>
  <c r="B500" i="10"/>
  <c r="B498" i="10"/>
  <c r="B496" i="10"/>
  <c r="B494" i="10"/>
  <c r="B492" i="10"/>
  <c r="B490" i="10"/>
  <c r="B488" i="10"/>
  <c r="B509" i="10"/>
  <c r="B507" i="10"/>
  <c r="B505" i="10"/>
  <c r="B503" i="10"/>
  <c r="B501" i="10"/>
  <c r="B499" i="10"/>
  <c r="B497" i="10"/>
  <c r="B495" i="10"/>
  <c r="B493" i="10"/>
  <c r="B491" i="10"/>
  <c r="B489" i="10"/>
  <c r="B62" i="10"/>
  <c r="B60" i="10"/>
  <c r="B147" i="10"/>
  <c r="B48" i="10"/>
  <c r="B45" i="10"/>
  <c r="B43" i="10"/>
  <c r="B41" i="10"/>
  <c r="B39" i="10"/>
  <c r="B37" i="10"/>
  <c r="B35" i="10"/>
  <c r="B33" i="10"/>
  <c r="B31" i="10"/>
  <c r="B29" i="10"/>
  <c r="B27" i="10"/>
  <c r="B25" i="10"/>
  <c r="B22" i="10"/>
  <c r="B23" i="10"/>
  <c r="B18" i="10"/>
  <c r="B16" i="10"/>
  <c r="B14" i="10"/>
  <c r="B12" i="10"/>
  <c r="B61" i="10"/>
  <c r="B59" i="10"/>
  <c r="B146" i="10"/>
  <c r="B46" i="10"/>
  <c r="B44" i="10"/>
  <c r="B42" i="10"/>
  <c r="B40" i="10"/>
  <c r="B38" i="10"/>
  <c r="B36" i="10"/>
  <c r="B34" i="10"/>
  <c r="B32" i="10"/>
  <c r="B30" i="10"/>
  <c r="B28" i="10"/>
  <c r="B26" i="10"/>
  <c r="B24" i="10"/>
  <c r="B21" i="10"/>
  <c r="B20" i="10"/>
  <c r="B17" i="10"/>
  <c r="B15" i="10"/>
  <c r="B13" i="10"/>
  <c r="B142" i="10"/>
  <c r="B140" i="10"/>
  <c r="B134" i="10"/>
  <c r="B138" i="10"/>
  <c r="B135" i="10"/>
  <c r="B132" i="10"/>
  <c r="B129" i="10"/>
  <c r="B128" i="10"/>
  <c r="B126" i="10"/>
  <c r="B124" i="10"/>
  <c r="B122" i="10"/>
  <c r="B120" i="10"/>
  <c r="B118" i="10"/>
  <c r="B116" i="10"/>
  <c r="B114" i="10"/>
  <c r="B110" i="10"/>
  <c r="B108" i="10"/>
  <c r="B106" i="10"/>
  <c r="B104" i="10"/>
  <c r="B112" i="10"/>
  <c r="B101" i="10"/>
  <c r="B99" i="10"/>
  <c r="B98" i="10"/>
  <c r="B96" i="10"/>
  <c r="B141" i="10"/>
  <c r="B137" i="10"/>
  <c r="B139" i="10"/>
  <c r="B136" i="10"/>
  <c r="B133" i="10"/>
  <c r="B131" i="10"/>
  <c r="B130" i="10"/>
  <c r="B127" i="10"/>
  <c r="B125" i="10"/>
  <c r="B123" i="10"/>
  <c r="B121" i="10"/>
  <c r="B119" i="10"/>
  <c r="B117" i="10"/>
  <c r="B115" i="10"/>
  <c r="B113" i="10"/>
  <c r="B109" i="10"/>
  <c r="B107" i="10"/>
  <c r="B105" i="10"/>
  <c r="B103" i="10"/>
  <c r="B102" i="10"/>
  <c r="B100" i="10"/>
  <c r="B111" i="10"/>
  <c r="B97" i="10"/>
  <c r="B76" i="10"/>
  <c r="B74" i="10"/>
  <c r="B72" i="10"/>
  <c r="B70" i="10"/>
  <c r="B68" i="10"/>
  <c r="B66" i="10"/>
  <c r="B64" i="10"/>
  <c r="B77" i="10"/>
  <c r="B75" i="10"/>
  <c r="B73" i="10"/>
  <c r="B71" i="10"/>
  <c r="B69" i="10"/>
  <c r="B67" i="10"/>
  <c r="B65" i="10"/>
  <c r="B380" i="10"/>
  <c r="B378" i="10"/>
  <c r="B376" i="10"/>
  <c r="B374" i="10"/>
  <c r="B372" i="10"/>
  <c r="B381" i="10"/>
  <c r="B369" i="10"/>
  <c r="B367" i="10"/>
  <c r="B396" i="10"/>
  <c r="B395" i="10"/>
  <c r="B392" i="10"/>
  <c r="B389" i="10"/>
  <c r="B388" i="10"/>
  <c r="B385" i="10"/>
  <c r="B384" i="10"/>
  <c r="B382" i="10"/>
  <c r="B363" i="10"/>
  <c r="B362" i="10"/>
  <c r="B361" i="10"/>
  <c r="B359" i="10"/>
  <c r="B379" i="10"/>
  <c r="B377" i="10"/>
  <c r="B375" i="10"/>
  <c r="B373" i="10"/>
  <c r="B371" i="10"/>
  <c r="B370" i="10"/>
  <c r="B368" i="10"/>
  <c r="B366" i="10"/>
  <c r="B394" i="10"/>
  <c r="B393" i="10"/>
  <c r="B390" i="10"/>
  <c r="B391" i="10"/>
  <c r="B387" i="10"/>
  <c r="B386" i="10"/>
  <c r="B383" i="10"/>
  <c r="B365" i="10"/>
  <c r="B364" i="10"/>
  <c r="B360" i="10"/>
  <c r="B357" i="10"/>
  <c r="B358" i="10"/>
  <c r="B522" i="10"/>
  <c r="B520" i="10"/>
  <c r="B518" i="10"/>
  <c r="B516" i="10"/>
  <c r="B514" i="10"/>
  <c r="B512" i="10"/>
  <c r="B521" i="10"/>
  <c r="B519" i="10"/>
  <c r="B517" i="10"/>
  <c r="B515" i="10"/>
  <c r="B513" i="10"/>
  <c r="B440" i="10"/>
  <c r="B438" i="10"/>
  <c r="B436" i="10"/>
  <c r="B439" i="10"/>
  <c r="B437" i="10"/>
  <c r="B434" i="10"/>
  <c r="B432" i="10"/>
  <c r="B523" i="10"/>
  <c r="B429" i="10"/>
  <c r="B427" i="10"/>
  <c r="B425" i="10"/>
  <c r="B423" i="10"/>
  <c r="B421" i="10"/>
  <c r="B417" i="10"/>
  <c r="B435" i="10"/>
  <c r="B433" i="10"/>
  <c r="B430" i="10"/>
  <c r="B431" i="10"/>
  <c r="B428" i="10"/>
  <c r="B426" i="10"/>
  <c r="B424" i="10"/>
  <c r="B422" i="10"/>
  <c r="B420" i="10"/>
  <c r="B486" i="10"/>
  <c r="B484" i="10"/>
  <c r="B479" i="10"/>
  <c r="B477" i="10"/>
  <c r="B487" i="10"/>
  <c r="B485" i="10"/>
  <c r="B481" i="10"/>
  <c r="B478" i="10"/>
  <c r="B184" i="10"/>
  <c r="B175" i="10"/>
  <c r="B173" i="10"/>
  <c r="B182" i="10"/>
  <c r="B181" i="10"/>
  <c r="B179" i="10"/>
  <c r="B177" i="10"/>
  <c r="B171" i="10"/>
  <c r="B47" i="10"/>
  <c r="B11" i="10"/>
  <c r="B176" i="10"/>
  <c r="B174" i="10"/>
  <c r="B183" i="10"/>
  <c r="B189" i="10"/>
  <c r="B180" i="10"/>
  <c r="B178" i="10"/>
  <c r="B172" i="10"/>
  <c r="B95" i="10"/>
  <c r="B19" i="10"/>
  <c r="B186" i="10"/>
  <c r="B144" i="10"/>
  <c r="B166" i="10"/>
  <c r="B163" i="10"/>
  <c r="B161" i="10"/>
  <c r="B159" i="10"/>
  <c r="B157" i="10"/>
  <c r="B155" i="10"/>
  <c r="B153" i="10"/>
  <c r="B150" i="10"/>
  <c r="B419" i="10"/>
  <c r="B145" i="10"/>
  <c r="B143" i="10"/>
  <c r="B164" i="10"/>
  <c r="B162" i="10"/>
  <c r="B160" i="10"/>
  <c r="B158" i="10"/>
  <c r="B156" i="10"/>
  <c r="B154" i="10"/>
  <c r="B151" i="10"/>
  <c r="B237" i="10"/>
  <c r="B235" i="10"/>
  <c r="B233" i="10"/>
  <c r="B231" i="10"/>
  <c r="B229" i="10"/>
  <c r="B449" i="10"/>
  <c r="B447" i="10"/>
  <c r="B445" i="10"/>
  <c r="B443" i="10"/>
  <c r="B414" i="10"/>
  <c r="B238" i="10"/>
  <c r="B236" i="10"/>
  <c r="B234" i="10"/>
  <c r="B232" i="10"/>
  <c r="B230" i="10"/>
  <c r="B450" i="10"/>
  <c r="B448" i="10"/>
  <c r="B446" i="10"/>
  <c r="B444" i="10"/>
  <c r="B415" i="10"/>
  <c r="B460" i="10"/>
  <c r="B459" i="10"/>
  <c r="B89" i="10"/>
  <c r="B87" i="10"/>
  <c r="B51" i="10"/>
  <c r="B49" i="10"/>
  <c r="B94" i="10"/>
  <c r="B442" i="10"/>
  <c r="B58" i="10"/>
  <c r="B56" i="10"/>
  <c r="B54" i="10"/>
  <c r="B356" i="10"/>
  <c r="B85" i="10"/>
  <c r="B83" i="10"/>
  <c r="B82" i="10"/>
  <c r="B307" i="10"/>
  <c r="B306" i="10"/>
  <c r="B418" i="10"/>
  <c r="B152" i="10"/>
  <c r="B148" i="10"/>
  <c r="B90" i="10"/>
  <c r="B88" i="10"/>
  <c r="B52" i="10"/>
  <c r="B50" i="10"/>
  <c r="B93" i="10"/>
  <c r="B165" i="10"/>
  <c r="B441" i="10"/>
  <c r="B57" i="10"/>
  <c r="B55" i="10"/>
  <c r="B53" i="10"/>
  <c r="B167" i="10"/>
  <c r="B84" i="10"/>
  <c r="B80" i="10"/>
  <c r="B308" i="10"/>
  <c r="B305" i="10"/>
  <c r="B511" i="10"/>
  <c r="B416" i="10"/>
  <c r="B149" i="10"/>
  <c r="B261" i="10"/>
  <c r="B255" i="10"/>
  <c r="B249" i="10"/>
  <c r="B354" i="10"/>
  <c r="B351" i="10"/>
  <c r="B350" i="10"/>
  <c r="B347" i="10"/>
  <c r="B346" i="10"/>
  <c r="B343" i="10"/>
  <c r="B342" i="10"/>
  <c r="B339" i="10"/>
  <c r="B338" i="10"/>
  <c r="B336" i="10"/>
  <c r="B335" i="10"/>
  <c r="B331" i="10"/>
  <c r="B329" i="10"/>
  <c r="B328" i="10"/>
  <c r="B259" i="10"/>
  <c r="B251" i="10"/>
  <c r="B355" i="10"/>
  <c r="B353" i="10"/>
  <c r="B352" i="10"/>
  <c r="B349" i="10"/>
  <c r="B348" i="10"/>
  <c r="B344" i="10"/>
  <c r="B345" i="10"/>
  <c r="B341" i="10"/>
  <c r="B340" i="10"/>
  <c r="B337" i="10"/>
  <c r="B334" i="10"/>
  <c r="B333" i="10"/>
  <c r="B330" i="10"/>
  <c r="B332" i="10"/>
  <c r="B327" i="10"/>
  <c r="B324" i="10"/>
  <c r="B325" i="10"/>
  <c r="B320" i="10"/>
  <c r="B319" i="10"/>
  <c r="B318" i="10"/>
  <c r="B315" i="10"/>
  <c r="B313" i="10"/>
  <c r="B311" i="10"/>
  <c r="B309" i="10"/>
  <c r="B241" i="10"/>
  <c r="B326" i="10"/>
  <c r="B323" i="10"/>
  <c r="B322" i="10"/>
  <c r="B321" i="10"/>
  <c r="B317" i="10"/>
  <c r="B316" i="10"/>
  <c r="B314" i="10"/>
  <c r="B312" i="10"/>
  <c r="B310" i="10"/>
  <c r="B248" i="10"/>
  <c r="B240" i="10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103" i="12"/>
  <c r="D104" i="12"/>
  <c r="D105" i="12"/>
  <c r="D106" i="12"/>
  <c r="D107" i="12"/>
  <c r="D108" i="12"/>
  <c r="D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30" i="12"/>
  <c r="D131" i="12"/>
  <c r="D132" i="12"/>
  <c r="D133" i="12"/>
  <c r="D134" i="12"/>
  <c r="D135" i="12"/>
  <c r="D136" i="12"/>
  <c r="D137" i="12"/>
  <c r="D138" i="12"/>
  <c r="D139" i="12"/>
  <c r="D140" i="12"/>
  <c r="D141" i="12"/>
  <c r="D142" i="12"/>
  <c r="D143" i="12"/>
  <c r="D144" i="12"/>
  <c r="D145" i="12"/>
  <c r="D146" i="12"/>
  <c r="D147" i="12"/>
  <c r="D148" i="12"/>
  <c r="D149" i="12"/>
  <c r="D150" i="12"/>
  <c r="D151" i="12"/>
  <c r="D152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30" i="12"/>
  <c r="E131" i="12"/>
  <c r="E132" i="12"/>
  <c r="E133" i="12"/>
  <c r="E134" i="12"/>
  <c r="E135" i="12"/>
  <c r="E136" i="12"/>
  <c r="E137" i="12"/>
  <c r="E138" i="12"/>
  <c r="E139" i="12"/>
  <c r="E140" i="12"/>
  <c r="E141" i="12"/>
  <c r="E142" i="12"/>
  <c r="E143" i="12"/>
  <c r="E144" i="12"/>
  <c r="E145" i="12"/>
  <c r="E146" i="12"/>
  <c r="E147" i="12"/>
  <c r="E148" i="12"/>
  <c r="E149" i="12"/>
  <c r="E150" i="12"/>
  <c r="E151" i="12"/>
  <c r="E152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F128" i="12"/>
  <c r="F129" i="12"/>
  <c r="F130" i="12"/>
  <c r="F131" i="12"/>
  <c r="F132" i="12"/>
  <c r="F133" i="12"/>
  <c r="F134" i="12"/>
  <c r="F135" i="12"/>
  <c r="F136" i="12"/>
  <c r="F137" i="12"/>
  <c r="F138" i="12"/>
  <c r="F139" i="12"/>
  <c r="F140" i="12"/>
  <c r="F141" i="12"/>
  <c r="F142" i="12"/>
  <c r="F143" i="12"/>
  <c r="F144" i="12"/>
  <c r="F145" i="12"/>
  <c r="F146" i="12"/>
  <c r="F147" i="12"/>
  <c r="F148" i="12"/>
  <c r="F149" i="12"/>
  <c r="F150" i="12"/>
  <c r="F151" i="12"/>
  <c r="F152" i="12"/>
  <c r="B151" i="12" l="1"/>
  <c r="B149" i="12"/>
  <c r="B147" i="12"/>
  <c r="B152" i="12"/>
  <c r="B150" i="12"/>
  <c r="B148" i="12"/>
  <c r="B146" i="12"/>
  <c r="B144" i="12"/>
  <c r="B145" i="12"/>
  <c r="B142" i="12"/>
  <c r="B140" i="12"/>
  <c r="B138" i="12"/>
  <c r="B136" i="12"/>
  <c r="B134" i="12"/>
  <c r="B132" i="12"/>
  <c r="B130" i="12"/>
  <c r="B128" i="12"/>
  <c r="B126" i="12"/>
  <c r="B124" i="12"/>
  <c r="B122" i="12"/>
  <c r="B120" i="12"/>
  <c r="B118" i="12"/>
  <c r="B116" i="12"/>
  <c r="B114" i="12"/>
  <c r="B112" i="12"/>
  <c r="B110" i="12"/>
  <c r="B108" i="12"/>
  <c r="B106" i="12"/>
  <c r="B104" i="12"/>
  <c r="B102" i="12"/>
  <c r="B100" i="12"/>
  <c r="B98" i="12"/>
  <c r="B96" i="12"/>
  <c r="B94" i="12"/>
  <c r="B92" i="12"/>
  <c r="B143" i="12"/>
  <c r="B141" i="12"/>
  <c r="B139" i="12"/>
  <c r="B137" i="12"/>
  <c r="B135" i="12"/>
  <c r="B133" i="12"/>
  <c r="B131" i="12"/>
  <c r="B129" i="12"/>
  <c r="B127" i="12"/>
  <c r="B125" i="12"/>
  <c r="B123" i="12"/>
  <c r="B121" i="12"/>
  <c r="B119" i="12"/>
  <c r="B117" i="12"/>
  <c r="B115" i="12"/>
  <c r="B113" i="12"/>
  <c r="B111" i="12"/>
  <c r="B109" i="12"/>
  <c r="B107" i="12"/>
  <c r="B105" i="12"/>
  <c r="B103" i="12"/>
  <c r="B101" i="12"/>
  <c r="B99" i="12"/>
  <c r="B97" i="12"/>
  <c r="B95" i="12"/>
  <c r="B93" i="12"/>
  <c r="B91" i="12"/>
  <c r="K267" i="12" l="1"/>
  <c r="L267" i="12"/>
  <c r="M267" i="12"/>
  <c r="N267" i="12"/>
  <c r="O267" i="12"/>
  <c r="P267" i="12"/>
  <c r="Q267" i="12"/>
  <c r="R267" i="12"/>
  <c r="S267" i="12"/>
  <c r="T267" i="12"/>
  <c r="U267" i="12"/>
  <c r="B6" i="41" l="1"/>
  <c r="B8" i="41"/>
  <c r="B9" i="41"/>
  <c r="B7" i="41"/>
  <c r="H457" i="10" l="1"/>
  <c r="H476" i="10"/>
  <c r="P452" i="10"/>
  <c r="F16" i="41"/>
  <c r="E30" i="41"/>
  <c r="F28" i="41"/>
  <c r="E27" i="41"/>
  <c r="E25" i="41"/>
  <c r="E20" i="41"/>
  <c r="E18" i="41"/>
  <c r="G28" i="41" l="1"/>
  <c r="G22" i="41"/>
  <c r="G24" i="41"/>
  <c r="G23" i="41"/>
  <c r="F27" i="41"/>
  <c r="F23" i="41"/>
  <c r="F22" i="41"/>
  <c r="F24" i="41"/>
  <c r="E29" i="41"/>
  <c r="E22" i="41"/>
  <c r="E24" i="41"/>
  <c r="E23" i="41"/>
  <c r="E16" i="41"/>
  <c r="E17" i="41"/>
  <c r="E19" i="41"/>
  <c r="E21" i="41"/>
  <c r="E26" i="41"/>
  <c r="E28" i="41"/>
  <c r="F18" i="41"/>
  <c r="F19" i="41"/>
  <c r="F20" i="41"/>
  <c r="F26" i="41"/>
  <c r="F30" i="41"/>
  <c r="G17" i="41"/>
  <c r="G21" i="41"/>
  <c r="G25" i="41"/>
  <c r="G29" i="41"/>
  <c r="B10" i="41"/>
  <c r="G16" i="41"/>
  <c r="G20" i="41"/>
  <c r="G19" i="41"/>
  <c r="G27" i="41"/>
  <c r="F17" i="41"/>
  <c r="F35" i="41" s="1"/>
  <c r="G18" i="41"/>
  <c r="F21" i="41"/>
  <c r="F25" i="41"/>
  <c r="G26" i="41"/>
  <c r="F29" i="41"/>
  <c r="G30" i="41"/>
  <c r="G35" i="41" l="1"/>
  <c r="E35" i="41"/>
  <c r="C66" i="1" l="1"/>
  <c r="D66" i="1"/>
  <c r="E66" i="1"/>
  <c r="F66" i="1"/>
  <c r="H66" i="1"/>
  <c r="C67" i="1"/>
  <c r="D67" i="1"/>
  <c r="E67" i="1"/>
  <c r="F67" i="1"/>
  <c r="H67" i="1"/>
  <c r="C68" i="1"/>
  <c r="D68" i="1"/>
  <c r="E68" i="1"/>
  <c r="F68" i="1"/>
  <c r="H68" i="1"/>
  <c r="C69" i="1"/>
  <c r="D69" i="1"/>
  <c r="E69" i="1"/>
  <c r="F69" i="1"/>
  <c r="H69" i="1"/>
  <c r="C70" i="1"/>
  <c r="D70" i="1"/>
  <c r="E70" i="1"/>
  <c r="F70" i="1"/>
  <c r="H70" i="1"/>
  <c r="C71" i="1"/>
  <c r="D71" i="1"/>
  <c r="E71" i="1"/>
  <c r="F71" i="1"/>
  <c r="H71" i="1"/>
  <c r="C72" i="1"/>
  <c r="D72" i="1"/>
  <c r="E72" i="1"/>
  <c r="F72" i="1"/>
  <c r="H72" i="1"/>
  <c r="C73" i="1"/>
  <c r="D73" i="1"/>
  <c r="E73" i="1"/>
  <c r="F73" i="1"/>
  <c r="H73" i="1"/>
  <c r="C74" i="1"/>
  <c r="D74" i="1"/>
  <c r="E74" i="1"/>
  <c r="F74" i="1"/>
  <c r="H74" i="1"/>
  <c r="C75" i="1"/>
  <c r="D75" i="1"/>
  <c r="E75" i="1"/>
  <c r="F75" i="1"/>
  <c r="H75" i="1"/>
  <c r="C76" i="1"/>
  <c r="D76" i="1"/>
  <c r="E76" i="1"/>
  <c r="F76" i="1"/>
  <c r="H76" i="1"/>
  <c r="C77" i="1"/>
  <c r="D77" i="1"/>
  <c r="E77" i="1"/>
  <c r="F77" i="1"/>
  <c r="H77" i="1"/>
  <c r="C78" i="1"/>
  <c r="D78" i="1"/>
  <c r="E78" i="1"/>
  <c r="F78" i="1"/>
  <c r="H78" i="1"/>
  <c r="C79" i="1"/>
  <c r="D79" i="1"/>
  <c r="E79" i="1"/>
  <c r="F79" i="1"/>
  <c r="H79" i="1"/>
  <c r="C80" i="1"/>
  <c r="D80" i="1"/>
  <c r="E80" i="1"/>
  <c r="F80" i="1"/>
  <c r="H80" i="1"/>
  <c r="C81" i="1"/>
  <c r="D81" i="1"/>
  <c r="E81" i="1"/>
  <c r="F81" i="1"/>
  <c r="H81" i="1"/>
  <c r="C82" i="1"/>
  <c r="D82" i="1"/>
  <c r="E82" i="1"/>
  <c r="F82" i="1"/>
  <c r="H82" i="1"/>
  <c r="C83" i="1"/>
  <c r="D83" i="1"/>
  <c r="E83" i="1"/>
  <c r="F83" i="1"/>
  <c r="H83" i="1"/>
  <c r="C84" i="1"/>
  <c r="D84" i="1"/>
  <c r="E84" i="1"/>
  <c r="F84" i="1"/>
  <c r="H84" i="1"/>
  <c r="C85" i="1"/>
  <c r="D85" i="1"/>
  <c r="E85" i="1"/>
  <c r="F85" i="1"/>
  <c r="H85" i="1"/>
  <c r="C86" i="1"/>
  <c r="D86" i="1"/>
  <c r="E86" i="1"/>
  <c r="F86" i="1"/>
  <c r="H86" i="1"/>
  <c r="C87" i="1"/>
  <c r="D87" i="1"/>
  <c r="E87" i="1"/>
  <c r="F87" i="1"/>
  <c r="H87" i="1"/>
  <c r="C88" i="1"/>
  <c r="D88" i="1"/>
  <c r="E88" i="1"/>
  <c r="F88" i="1"/>
  <c r="H88" i="1"/>
  <c r="C89" i="1"/>
  <c r="D89" i="1"/>
  <c r="E89" i="1"/>
  <c r="F89" i="1"/>
  <c r="H89" i="1"/>
  <c r="C90" i="1"/>
  <c r="D90" i="1"/>
  <c r="E90" i="1"/>
  <c r="F90" i="1"/>
  <c r="H90" i="1"/>
  <c r="C91" i="1"/>
  <c r="D91" i="1"/>
  <c r="E91" i="1"/>
  <c r="F91" i="1"/>
  <c r="H91" i="1"/>
  <c r="C92" i="1"/>
  <c r="D92" i="1"/>
  <c r="E92" i="1"/>
  <c r="F92" i="1"/>
  <c r="H92" i="1"/>
  <c r="C93" i="1"/>
  <c r="D93" i="1"/>
  <c r="E93" i="1"/>
  <c r="F93" i="1"/>
  <c r="H93" i="1"/>
  <c r="C94" i="1"/>
  <c r="D94" i="1"/>
  <c r="E94" i="1"/>
  <c r="F94" i="1"/>
  <c r="H94" i="1"/>
  <c r="C95" i="1"/>
  <c r="D95" i="1"/>
  <c r="E95" i="1"/>
  <c r="F95" i="1"/>
  <c r="H95" i="1"/>
  <c r="C96" i="1"/>
  <c r="D96" i="1"/>
  <c r="E96" i="1"/>
  <c r="F96" i="1"/>
  <c r="H96" i="1"/>
  <c r="C97" i="1"/>
  <c r="D97" i="1"/>
  <c r="E97" i="1"/>
  <c r="F97" i="1"/>
  <c r="H97" i="1"/>
  <c r="C98" i="1"/>
  <c r="D98" i="1"/>
  <c r="E98" i="1"/>
  <c r="F98" i="1"/>
  <c r="H98" i="1"/>
  <c r="C99" i="1"/>
  <c r="D99" i="1"/>
  <c r="E99" i="1"/>
  <c r="F99" i="1"/>
  <c r="H99" i="1"/>
  <c r="C100" i="1"/>
  <c r="D100" i="1"/>
  <c r="E100" i="1"/>
  <c r="F100" i="1"/>
  <c r="H100" i="1"/>
  <c r="C101" i="1"/>
  <c r="D101" i="1"/>
  <c r="E101" i="1"/>
  <c r="F101" i="1"/>
  <c r="H101" i="1"/>
  <c r="C102" i="1"/>
  <c r="D102" i="1"/>
  <c r="E102" i="1"/>
  <c r="F102" i="1"/>
  <c r="H102" i="1"/>
  <c r="C103" i="1"/>
  <c r="D103" i="1"/>
  <c r="E103" i="1"/>
  <c r="F103" i="1"/>
  <c r="H103" i="1"/>
  <c r="C104" i="1"/>
  <c r="D104" i="1"/>
  <c r="E104" i="1"/>
  <c r="F104" i="1"/>
  <c r="H104" i="1"/>
  <c r="C105" i="1"/>
  <c r="D105" i="1"/>
  <c r="E105" i="1"/>
  <c r="F105" i="1"/>
  <c r="H105" i="1"/>
  <c r="C106" i="1"/>
  <c r="D106" i="1"/>
  <c r="E106" i="1"/>
  <c r="F106" i="1"/>
  <c r="H106" i="1"/>
  <c r="C107" i="1"/>
  <c r="D107" i="1"/>
  <c r="E107" i="1"/>
  <c r="F107" i="1"/>
  <c r="H107" i="1"/>
  <c r="C108" i="1"/>
  <c r="D108" i="1"/>
  <c r="E108" i="1"/>
  <c r="F108" i="1"/>
  <c r="H108" i="1"/>
  <c r="C109" i="1"/>
  <c r="D109" i="1"/>
  <c r="E109" i="1"/>
  <c r="F109" i="1"/>
  <c r="H109" i="1"/>
  <c r="C110" i="1"/>
  <c r="D110" i="1"/>
  <c r="E110" i="1"/>
  <c r="F110" i="1"/>
  <c r="H110" i="1"/>
  <c r="C111" i="1"/>
  <c r="D111" i="1"/>
  <c r="E111" i="1"/>
  <c r="F111" i="1"/>
  <c r="H111" i="1"/>
  <c r="C112" i="1"/>
  <c r="D112" i="1"/>
  <c r="E112" i="1"/>
  <c r="F112" i="1"/>
  <c r="H112" i="1"/>
  <c r="C113" i="1"/>
  <c r="D113" i="1"/>
  <c r="E113" i="1"/>
  <c r="F113" i="1"/>
  <c r="H113" i="1"/>
  <c r="C114" i="1"/>
  <c r="D114" i="1"/>
  <c r="E114" i="1"/>
  <c r="F114" i="1"/>
  <c r="H114" i="1"/>
  <c r="C115" i="1"/>
  <c r="D115" i="1"/>
  <c r="E115" i="1"/>
  <c r="F115" i="1"/>
  <c r="H115" i="1"/>
  <c r="C116" i="1"/>
  <c r="D116" i="1"/>
  <c r="E116" i="1"/>
  <c r="F116" i="1"/>
  <c r="H116" i="1"/>
  <c r="C117" i="1"/>
  <c r="D117" i="1"/>
  <c r="E117" i="1"/>
  <c r="F117" i="1"/>
  <c r="H117" i="1"/>
  <c r="C118" i="1"/>
  <c r="D118" i="1"/>
  <c r="E118" i="1"/>
  <c r="F118" i="1"/>
  <c r="H118" i="1"/>
  <c r="C119" i="1"/>
  <c r="D119" i="1"/>
  <c r="E119" i="1"/>
  <c r="F119" i="1"/>
  <c r="H119" i="1"/>
  <c r="C120" i="1"/>
  <c r="D120" i="1"/>
  <c r="E120" i="1"/>
  <c r="F120" i="1"/>
  <c r="H120" i="1"/>
  <c r="C121" i="1"/>
  <c r="D121" i="1"/>
  <c r="E121" i="1"/>
  <c r="F121" i="1"/>
  <c r="H121" i="1"/>
  <c r="C452" i="10" l="1"/>
  <c r="D452" i="10"/>
  <c r="E452" i="10"/>
  <c r="F452" i="10"/>
  <c r="H452" i="10"/>
  <c r="I452" i="10"/>
  <c r="C453" i="10"/>
  <c r="D453" i="10"/>
  <c r="E453" i="10"/>
  <c r="F453" i="10"/>
  <c r="H453" i="10"/>
  <c r="I453" i="10"/>
  <c r="C473" i="10"/>
  <c r="D473" i="10"/>
  <c r="E473" i="10"/>
  <c r="F473" i="10"/>
  <c r="H473" i="10"/>
  <c r="I473" i="10"/>
  <c r="C474" i="10"/>
  <c r="D474" i="10"/>
  <c r="E474" i="10"/>
  <c r="F474" i="10"/>
  <c r="H474" i="10"/>
  <c r="I474" i="10"/>
  <c r="C475" i="10"/>
  <c r="D475" i="10"/>
  <c r="E475" i="10"/>
  <c r="F475" i="10"/>
  <c r="H475" i="10"/>
  <c r="I475" i="10"/>
  <c r="C476" i="10"/>
  <c r="D476" i="10"/>
  <c r="E476" i="10"/>
  <c r="F476" i="10"/>
  <c r="I476" i="10"/>
  <c r="C482" i="10"/>
  <c r="D482" i="10"/>
  <c r="E482" i="10"/>
  <c r="F482" i="10"/>
  <c r="H482" i="10"/>
  <c r="I482" i="10"/>
  <c r="C483" i="10"/>
  <c r="D483" i="10"/>
  <c r="E483" i="10"/>
  <c r="F483" i="10"/>
  <c r="H483" i="10"/>
  <c r="I483" i="10"/>
  <c r="C480" i="10"/>
  <c r="D480" i="10"/>
  <c r="E480" i="10"/>
  <c r="F480" i="10"/>
  <c r="H480" i="10"/>
  <c r="I480" i="10"/>
  <c r="C454" i="10"/>
  <c r="D454" i="10"/>
  <c r="E454" i="10"/>
  <c r="F454" i="10"/>
  <c r="H454" i="10"/>
  <c r="I454" i="10"/>
  <c r="C455" i="10"/>
  <c r="D455" i="10"/>
  <c r="E455" i="10"/>
  <c r="F455" i="10"/>
  <c r="H455" i="10"/>
  <c r="I455" i="10"/>
  <c r="C456" i="10"/>
  <c r="D456" i="10"/>
  <c r="E456" i="10"/>
  <c r="F456" i="10"/>
  <c r="H456" i="10"/>
  <c r="I456" i="10"/>
  <c r="C457" i="10"/>
  <c r="D457" i="10"/>
  <c r="E457" i="10"/>
  <c r="F457" i="10"/>
  <c r="I457" i="10"/>
  <c r="C458" i="10"/>
  <c r="D458" i="10"/>
  <c r="E458" i="10"/>
  <c r="F458" i="10"/>
  <c r="H458" i="10"/>
  <c r="I458" i="10"/>
  <c r="C451" i="10"/>
  <c r="D451" i="10"/>
  <c r="E451" i="10"/>
  <c r="F451" i="10"/>
  <c r="H451" i="10"/>
  <c r="I451" i="10"/>
  <c r="C242" i="10"/>
  <c r="D242" i="10"/>
  <c r="E242" i="10"/>
  <c r="F242" i="10"/>
  <c r="C243" i="10"/>
  <c r="D243" i="10"/>
  <c r="E243" i="10"/>
  <c r="F243" i="10"/>
  <c r="C244" i="10"/>
  <c r="D244" i="10"/>
  <c r="E244" i="10"/>
  <c r="F244" i="10"/>
  <c r="C239" i="10"/>
  <c r="D239" i="10"/>
  <c r="E239" i="10"/>
  <c r="F239" i="10"/>
  <c r="C245" i="10"/>
  <c r="D245" i="10"/>
  <c r="E245" i="10"/>
  <c r="F245" i="10"/>
  <c r="C246" i="10"/>
  <c r="D246" i="10"/>
  <c r="E246" i="10"/>
  <c r="F246" i="10"/>
  <c r="C247" i="10"/>
  <c r="D247" i="10"/>
  <c r="E247" i="10"/>
  <c r="F247" i="10"/>
  <c r="C250" i="10"/>
  <c r="D250" i="10"/>
  <c r="E250" i="10"/>
  <c r="F250" i="10"/>
  <c r="C252" i="10"/>
  <c r="D252" i="10"/>
  <c r="E252" i="10"/>
  <c r="F252" i="10"/>
  <c r="C253" i="10"/>
  <c r="D253" i="10"/>
  <c r="E253" i="10"/>
  <c r="F253" i="10"/>
  <c r="C256" i="10"/>
  <c r="D256" i="10"/>
  <c r="E256" i="10"/>
  <c r="F256" i="10"/>
  <c r="C254" i="10"/>
  <c r="D254" i="10"/>
  <c r="E254" i="10"/>
  <c r="F254" i="10"/>
  <c r="C257" i="10"/>
  <c r="D257" i="10"/>
  <c r="E257" i="10"/>
  <c r="F257" i="10"/>
  <c r="C258" i="10"/>
  <c r="D258" i="10"/>
  <c r="E258" i="10"/>
  <c r="F258" i="10"/>
  <c r="C260" i="10"/>
  <c r="D260" i="10"/>
  <c r="E260" i="10"/>
  <c r="F260" i="10"/>
  <c r="C262" i="10"/>
  <c r="D262" i="10"/>
  <c r="E262" i="10"/>
  <c r="F262" i="10"/>
  <c r="C263" i="10"/>
  <c r="D263" i="10"/>
  <c r="E263" i="10"/>
  <c r="F263" i="10"/>
  <c r="C264" i="10"/>
  <c r="D264" i="10"/>
  <c r="E264" i="10"/>
  <c r="F264" i="10"/>
  <c r="C265" i="10"/>
  <c r="D265" i="10"/>
  <c r="E265" i="10"/>
  <c r="F265" i="10"/>
  <c r="C266" i="10"/>
  <c r="D266" i="10"/>
  <c r="E266" i="10"/>
  <c r="F266" i="10"/>
  <c r="C269" i="10"/>
  <c r="D269" i="10"/>
  <c r="E269" i="10"/>
  <c r="F269" i="10"/>
  <c r="C268" i="10"/>
  <c r="D268" i="10"/>
  <c r="E268" i="10"/>
  <c r="F268" i="10"/>
  <c r="C267" i="10"/>
  <c r="D267" i="10"/>
  <c r="E267" i="10"/>
  <c r="F267" i="10"/>
  <c r="C272" i="10"/>
  <c r="D272" i="10"/>
  <c r="E272" i="10"/>
  <c r="F272" i="10"/>
  <c r="C271" i="10"/>
  <c r="D271" i="10"/>
  <c r="E271" i="10"/>
  <c r="F271" i="10"/>
  <c r="C270" i="10"/>
  <c r="D270" i="10"/>
  <c r="E270" i="10"/>
  <c r="F270" i="10"/>
  <c r="C275" i="10"/>
  <c r="D275" i="10"/>
  <c r="E275" i="10"/>
  <c r="F275" i="10"/>
  <c r="C274" i="10"/>
  <c r="D274" i="10"/>
  <c r="E274" i="10"/>
  <c r="F274" i="10"/>
  <c r="C273" i="10"/>
  <c r="D273" i="10"/>
  <c r="E273" i="10"/>
  <c r="F273" i="10"/>
  <c r="C277" i="10"/>
  <c r="D277" i="10"/>
  <c r="E277" i="10"/>
  <c r="F277" i="10"/>
  <c r="C276" i="10"/>
  <c r="D276" i="10"/>
  <c r="E276" i="10"/>
  <c r="F276" i="10"/>
  <c r="C278" i="10"/>
  <c r="D278" i="10"/>
  <c r="E278" i="10"/>
  <c r="F278" i="10"/>
  <c r="C279" i="10"/>
  <c r="D279" i="10"/>
  <c r="E279" i="10"/>
  <c r="F279" i="10"/>
  <c r="C280" i="10"/>
  <c r="D280" i="10"/>
  <c r="E280" i="10"/>
  <c r="F280" i="10"/>
  <c r="C281" i="10"/>
  <c r="D281" i="10"/>
  <c r="E281" i="10"/>
  <c r="F281" i="10"/>
  <c r="C282" i="10"/>
  <c r="D282" i="10"/>
  <c r="E282" i="10"/>
  <c r="F282" i="10"/>
  <c r="C283" i="10"/>
  <c r="D283" i="10"/>
  <c r="E283" i="10"/>
  <c r="F283" i="10"/>
  <c r="C168" i="10"/>
  <c r="D168" i="10"/>
  <c r="E168" i="10"/>
  <c r="F168" i="10"/>
  <c r="C169" i="10"/>
  <c r="D169" i="10"/>
  <c r="E169" i="10"/>
  <c r="F169" i="10"/>
  <c r="C170" i="10"/>
  <c r="D170" i="10"/>
  <c r="E170" i="10"/>
  <c r="F170" i="10"/>
  <c r="C185" i="10"/>
  <c r="D185" i="10"/>
  <c r="E185" i="10"/>
  <c r="F185" i="10"/>
  <c r="C187" i="10"/>
  <c r="D187" i="10"/>
  <c r="E187" i="10"/>
  <c r="F187" i="10"/>
  <c r="C188" i="10"/>
  <c r="D188" i="10"/>
  <c r="E188" i="10"/>
  <c r="F188" i="10"/>
  <c r="C192" i="10"/>
  <c r="D192" i="10"/>
  <c r="E192" i="10"/>
  <c r="F192" i="10"/>
  <c r="C190" i="10"/>
  <c r="D190" i="10"/>
  <c r="E190" i="10"/>
  <c r="F190" i="10"/>
  <c r="C191" i="10"/>
  <c r="D191" i="10"/>
  <c r="E191" i="10"/>
  <c r="F191" i="10"/>
  <c r="C193" i="10"/>
  <c r="D193" i="10"/>
  <c r="E193" i="10"/>
  <c r="F193" i="10"/>
  <c r="C194" i="10"/>
  <c r="D194" i="10"/>
  <c r="E194" i="10"/>
  <c r="F194" i="10"/>
  <c r="C195" i="10"/>
  <c r="D195" i="10"/>
  <c r="E195" i="10"/>
  <c r="F195" i="10"/>
  <c r="C196" i="10"/>
  <c r="D196" i="10"/>
  <c r="E196" i="10"/>
  <c r="F196" i="10"/>
  <c r="C197" i="10"/>
  <c r="D197" i="10"/>
  <c r="E197" i="10"/>
  <c r="F197" i="10"/>
  <c r="C198" i="10"/>
  <c r="D198" i="10"/>
  <c r="E198" i="10"/>
  <c r="F198" i="10"/>
  <c r="C199" i="10"/>
  <c r="D199" i="10"/>
  <c r="E199" i="10"/>
  <c r="F199" i="10"/>
  <c r="C200" i="10"/>
  <c r="D200" i="10"/>
  <c r="E200" i="10"/>
  <c r="F200" i="10"/>
  <c r="C201" i="10"/>
  <c r="D201" i="10"/>
  <c r="E201" i="10"/>
  <c r="F201" i="10"/>
  <c r="C204" i="10"/>
  <c r="D204" i="10"/>
  <c r="E204" i="10"/>
  <c r="F204" i="10"/>
  <c r="C202" i="10"/>
  <c r="D202" i="10"/>
  <c r="E202" i="10"/>
  <c r="F202" i="10"/>
  <c r="C203" i="10"/>
  <c r="D203" i="10"/>
  <c r="E203" i="10"/>
  <c r="F203" i="10"/>
  <c r="C207" i="10"/>
  <c r="D207" i="10"/>
  <c r="E207" i="10"/>
  <c r="F207" i="10"/>
  <c r="C205" i="10"/>
  <c r="D205" i="10"/>
  <c r="E205" i="10"/>
  <c r="F205" i="10"/>
  <c r="C206" i="10"/>
  <c r="D206" i="10"/>
  <c r="E206" i="10"/>
  <c r="F206" i="10"/>
  <c r="C210" i="10"/>
  <c r="D210" i="10"/>
  <c r="E210" i="10"/>
  <c r="F210" i="10"/>
  <c r="C208" i="10"/>
  <c r="D208" i="10"/>
  <c r="E208" i="10"/>
  <c r="F208" i="10"/>
  <c r="C209" i="10"/>
  <c r="D209" i="10"/>
  <c r="E209" i="10"/>
  <c r="F209" i="10"/>
  <c r="C211" i="10"/>
  <c r="D211" i="10"/>
  <c r="E211" i="10"/>
  <c r="F211" i="10"/>
  <c r="C213" i="10"/>
  <c r="D213" i="10"/>
  <c r="E213" i="10"/>
  <c r="F213" i="10"/>
  <c r="C212" i="10"/>
  <c r="D212" i="10"/>
  <c r="E212" i="10"/>
  <c r="F212" i="10"/>
  <c r="C214" i="10"/>
  <c r="D214" i="10"/>
  <c r="E214" i="10"/>
  <c r="F214" i="10"/>
  <c r="C216" i="10"/>
  <c r="D216" i="10"/>
  <c r="E216" i="10"/>
  <c r="F216" i="10"/>
  <c r="C215" i="10"/>
  <c r="D215" i="10"/>
  <c r="E215" i="10"/>
  <c r="F215" i="10"/>
  <c r="C218" i="10"/>
  <c r="D218" i="10"/>
  <c r="E218" i="10"/>
  <c r="F218" i="10"/>
  <c r="C217" i="10"/>
  <c r="D217" i="10"/>
  <c r="E217" i="10"/>
  <c r="F217" i="10"/>
  <c r="C219" i="10"/>
  <c r="D219" i="10"/>
  <c r="E219" i="10"/>
  <c r="F219" i="10"/>
  <c r="C220" i="10"/>
  <c r="D220" i="10"/>
  <c r="E220" i="10"/>
  <c r="F220" i="10"/>
  <c r="C221" i="10"/>
  <c r="D221" i="10"/>
  <c r="E221" i="10"/>
  <c r="F221" i="10"/>
  <c r="C224" i="10"/>
  <c r="D224" i="10"/>
  <c r="E224" i="10"/>
  <c r="F224" i="10"/>
  <c r="C222" i="10"/>
  <c r="D222" i="10"/>
  <c r="E222" i="10"/>
  <c r="F222" i="10"/>
  <c r="C223" i="10"/>
  <c r="D223" i="10"/>
  <c r="E223" i="10"/>
  <c r="F223" i="10"/>
  <c r="C78" i="10"/>
  <c r="D78" i="10"/>
  <c r="E78" i="10"/>
  <c r="F78" i="10"/>
  <c r="C79" i="10"/>
  <c r="D79" i="10"/>
  <c r="E79" i="10"/>
  <c r="F79" i="10"/>
  <c r="C400" i="10"/>
  <c r="D400" i="10"/>
  <c r="E400" i="10"/>
  <c r="F400" i="10"/>
  <c r="C402" i="10"/>
  <c r="D402" i="10"/>
  <c r="E402" i="10"/>
  <c r="F402" i="10"/>
  <c r="C401" i="10"/>
  <c r="D401" i="10"/>
  <c r="E401" i="10"/>
  <c r="F401" i="10"/>
  <c r="C403" i="10"/>
  <c r="D403" i="10"/>
  <c r="E403" i="10"/>
  <c r="F403" i="10"/>
  <c r="C405" i="10"/>
  <c r="D405" i="10"/>
  <c r="E405" i="10"/>
  <c r="F405" i="10"/>
  <c r="C404" i="10"/>
  <c r="D404" i="10"/>
  <c r="E404" i="10"/>
  <c r="F404" i="10"/>
  <c r="C406" i="10"/>
  <c r="D406" i="10"/>
  <c r="E406" i="10"/>
  <c r="F406" i="10"/>
  <c r="C407" i="10"/>
  <c r="D407" i="10"/>
  <c r="E407" i="10"/>
  <c r="F407" i="10"/>
  <c r="C284" i="10"/>
  <c r="D284" i="10"/>
  <c r="E284" i="10"/>
  <c r="F284" i="10"/>
  <c r="C286" i="10"/>
  <c r="D286" i="10"/>
  <c r="E286" i="10"/>
  <c r="F286" i="10"/>
  <c r="C285" i="10"/>
  <c r="D285" i="10"/>
  <c r="E285" i="10"/>
  <c r="F285" i="10"/>
  <c r="C287" i="10"/>
  <c r="D287" i="10"/>
  <c r="E287" i="10"/>
  <c r="F287" i="10"/>
  <c r="C288" i="10"/>
  <c r="D288" i="10"/>
  <c r="E288" i="10"/>
  <c r="F288" i="10"/>
  <c r="C289" i="10"/>
  <c r="D289" i="10"/>
  <c r="E289" i="10"/>
  <c r="F289" i="10"/>
  <c r="C290" i="10"/>
  <c r="D290" i="10"/>
  <c r="E290" i="10"/>
  <c r="F290" i="10"/>
  <c r="C409" i="10"/>
  <c r="D409" i="10"/>
  <c r="E409" i="10"/>
  <c r="F409" i="10"/>
  <c r="C408" i="10"/>
  <c r="D408" i="10"/>
  <c r="E408" i="10"/>
  <c r="F408" i="10"/>
  <c r="C411" i="10"/>
  <c r="D411" i="10"/>
  <c r="E411" i="10"/>
  <c r="F411" i="10"/>
  <c r="C410" i="10"/>
  <c r="D410" i="10"/>
  <c r="E410" i="10"/>
  <c r="F410" i="10"/>
  <c r="C291" i="10"/>
  <c r="D291" i="10"/>
  <c r="E291" i="10"/>
  <c r="F291" i="10"/>
  <c r="C292" i="10"/>
  <c r="D292" i="10"/>
  <c r="E292" i="10"/>
  <c r="F292" i="10"/>
  <c r="C293" i="10"/>
  <c r="D293" i="10"/>
  <c r="E293" i="10"/>
  <c r="F293" i="10"/>
  <c r="C294" i="10"/>
  <c r="D294" i="10"/>
  <c r="E294" i="10"/>
  <c r="F294" i="10"/>
  <c r="C295" i="10"/>
  <c r="D295" i="10"/>
  <c r="E295" i="10"/>
  <c r="F295" i="10"/>
  <c r="C296" i="10"/>
  <c r="D296" i="10"/>
  <c r="E296" i="10"/>
  <c r="F296" i="10"/>
  <c r="C536" i="10"/>
  <c r="D536" i="10"/>
  <c r="E536" i="10"/>
  <c r="F536" i="10"/>
  <c r="C537" i="10"/>
  <c r="D537" i="10"/>
  <c r="E537" i="10"/>
  <c r="F537" i="10"/>
  <c r="C540" i="10"/>
  <c r="D540" i="10"/>
  <c r="E540" i="10"/>
  <c r="F540" i="10"/>
  <c r="B536" i="10" l="1"/>
  <c r="B540" i="10"/>
  <c r="B537" i="10"/>
  <c r="B220" i="10"/>
  <c r="B215" i="10"/>
  <c r="B212" i="10"/>
  <c r="B208" i="10"/>
  <c r="B205" i="10"/>
  <c r="B202" i="10"/>
  <c r="B200" i="10"/>
  <c r="B195" i="10"/>
  <c r="B191" i="10"/>
  <c r="B187" i="10"/>
  <c r="B169" i="10"/>
  <c r="B282" i="10"/>
  <c r="B278" i="10"/>
  <c r="B273" i="10"/>
  <c r="B270" i="10"/>
  <c r="B267" i="10"/>
  <c r="B265" i="10"/>
  <c r="B262" i="10"/>
  <c r="B257" i="10"/>
  <c r="B253" i="10"/>
  <c r="B247" i="10"/>
  <c r="B244" i="10"/>
  <c r="B296" i="10"/>
  <c r="B292" i="10"/>
  <c r="B411" i="10"/>
  <c r="B290" i="10"/>
  <c r="B284" i="10"/>
  <c r="B404" i="10"/>
  <c r="B401" i="10"/>
  <c r="B79" i="10"/>
  <c r="B222" i="10"/>
  <c r="B219" i="10"/>
  <c r="B216" i="10"/>
  <c r="B213" i="10"/>
  <c r="B210" i="10"/>
  <c r="B207" i="10"/>
  <c r="B204" i="10"/>
  <c r="B199" i="10"/>
  <c r="B194" i="10"/>
  <c r="B190" i="10"/>
  <c r="B185" i="10"/>
  <c r="B168" i="10"/>
  <c r="B281" i="10"/>
  <c r="B276" i="10"/>
  <c r="B274" i="10"/>
  <c r="B271" i="10"/>
  <c r="B268" i="10"/>
  <c r="B264" i="10"/>
  <c r="B260" i="10"/>
  <c r="B254" i="10"/>
  <c r="B252" i="10"/>
  <c r="B246" i="10"/>
  <c r="B243" i="10"/>
  <c r="B295" i="10"/>
  <c r="B294" i="10"/>
  <c r="B293" i="10"/>
  <c r="B408" i="10"/>
  <c r="B409" i="10"/>
  <c r="B407" i="10"/>
  <c r="B406" i="10"/>
  <c r="B402" i="10"/>
  <c r="B400" i="10"/>
  <c r="B224" i="10"/>
  <c r="B291" i="10"/>
  <c r="B410" i="10"/>
  <c r="B289" i="10"/>
  <c r="B288" i="10"/>
  <c r="B287" i="10"/>
  <c r="B285" i="10"/>
  <c r="B286" i="10"/>
  <c r="B405" i="10"/>
  <c r="B403" i="10"/>
  <c r="B78" i="10"/>
  <c r="B223" i="10"/>
  <c r="B221" i="10"/>
  <c r="B217" i="10"/>
  <c r="B218" i="10"/>
  <c r="B214" i="10"/>
  <c r="B211" i="10"/>
  <c r="B209" i="10"/>
  <c r="B206" i="10"/>
  <c r="B203" i="10"/>
  <c r="B201" i="10"/>
  <c r="B198" i="10"/>
  <c r="B197" i="10"/>
  <c r="B196" i="10"/>
  <c r="B193" i="10"/>
  <c r="B192" i="10"/>
  <c r="B188" i="10"/>
  <c r="B170" i="10"/>
  <c r="B283" i="10"/>
  <c r="B263" i="10"/>
  <c r="B258" i="10"/>
  <c r="B256" i="10"/>
  <c r="B245" i="10"/>
  <c r="B242" i="10"/>
  <c r="B280" i="10"/>
  <c r="B279" i="10"/>
  <c r="B277" i="10"/>
  <c r="B275" i="10"/>
  <c r="B272" i="10"/>
  <c r="B269" i="10"/>
  <c r="B266" i="10"/>
  <c r="B250" i="10"/>
  <c r="B239" i="10"/>
  <c r="B451" i="10"/>
  <c r="B458" i="10"/>
  <c r="B457" i="10"/>
  <c r="B456" i="10"/>
  <c r="B455" i="10"/>
  <c r="B454" i="10"/>
  <c r="B480" i="10"/>
  <c r="B483" i="10"/>
  <c r="B482" i="10"/>
  <c r="B476" i="10"/>
  <c r="B475" i="10"/>
  <c r="B474" i="10"/>
  <c r="B473" i="10"/>
  <c r="B453" i="10"/>
  <c r="B452" i="10"/>
  <c r="C242" i="12"/>
  <c r="D242" i="12"/>
  <c r="E242" i="12"/>
  <c r="F242" i="12"/>
  <c r="C232" i="12"/>
  <c r="D232" i="12"/>
  <c r="E232" i="12"/>
  <c r="F232" i="12"/>
  <c r="C174" i="12"/>
  <c r="D174" i="12"/>
  <c r="E174" i="12"/>
  <c r="F174" i="12"/>
  <c r="C225" i="12"/>
  <c r="D225" i="12"/>
  <c r="E225" i="12"/>
  <c r="F225" i="12"/>
  <c r="C173" i="12"/>
  <c r="D173" i="12"/>
  <c r="E173" i="12"/>
  <c r="F173" i="12"/>
  <c r="C172" i="12"/>
  <c r="D172" i="12"/>
  <c r="E172" i="12"/>
  <c r="F172" i="12"/>
  <c r="C171" i="12"/>
  <c r="D171" i="12"/>
  <c r="E171" i="12"/>
  <c r="F171" i="12"/>
  <c r="C198" i="12"/>
  <c r="D198" i="12"/>
  <c r="E198" i="12"/>
  <c r="F198" i="12"/>
  <c r="C76" i="12"/>
  <c r="D76" i="12"/>
  <c r="E76" i="12"/>
  <c r="F76" i="12"/>
  <c r="C56" i="12"/>
  <c r="D56" i="12"/>
  <c r="E56" i="12"/>
  <c r="F56" i="12"/>
  <c r="C55" i="12"/>
  <c r="D55" i="12"/>
  <c r="E55" i="12"/>
  <c r="F55" i="12"/>
  <c r="C54" i="12"/>
  <c r="D54" i="12"/>
  <c r="E54" i="12"/>
  <c r="F54" i="12"/>
  <c r="C53" i="12"/>
  <c r="D53" i="12"/>
  <c r="E53" i="12"/>
  <c r="F53" i="12"/>
  <c r="C52" i="12"/>
  <c r="D52" i="12"/>
  <c r="E52" i="12"/>
  <c r="F52" i="12"/>
  <c r="C170" i="12"/>
  <c r="D170" i="12"/>
  <c r="E170" i="12"/>
  <c r="F170" i="12"/>
  <c r="C236" i="12"/>
  <c r="D236" i="12"/>
  <c r="E236" i="12"/>
  <c r="F236" i="12"/>
  <c r="C235" i="12"/>
  <c r="D235" i="12"/>
  <c r="E235" i="12"/>
  <c r="F235" i="12"/>
  <c r="C156" i="12"/>
  <c r="D156" i="12"/>
  <c r="E156" i="12"/>
  <c r="F156" i="12"/>
  <c r="C155" i="12"/>
  <c r="D155" i="12"/>
  <c r="E155" i="12"/>
  <c r="F155" i="12"/>
  <c r="B156" i="12" l="1"/>
  <c r="B225" i="12"/>
  <c r="B155" i="12"/>
  <c r="B235" i="12"/>
  <c r="B236" i="12"/>
  <c r="B242" i="12"/>
  <c r="B232" i="12"/>
  <c r="B198" i="12"/>
  <c r="B171" i="12"/>
  <c r="B173" i="12"/>
  <c r="B170" i="12"/>
  <c r="B172" i="12"/>
  <c r="B174" i="12"/>
  <c r="B52" i="12"/>
  <c r="B54" i="12"/>
  <c r="B56" i="12"/>
  <c r="B53" i="12"/>
  <c r="B55" i="12"/>
  <c r="B76" i="12"/>
  <c r="C250" i="12"/>
  <c r="C251" i="12"/>
  <c r="C252" i="12"/>
  <c r="D250" i="12"/>
  <c r="D251" i="12"/>
  <c r="D252" i="12"/>
  <c r="E250" i="12"/>
  <c r="E251" i="12"/>
  <c r="E252" i="12"/>
  <c r="F250" i="12"/>
  <c r="F251" i="12"/>
  <c r="F252" i="12"/>
  <c r="B251" i="12" l="1"/>
  <c r="B252" i="12"/>
  <c r="B250" i="12"/>
  <c r="C245" i="12"/>
  <c r="C246" i="12"/>
  <c r="C247" i="12"/>
  <c r="C248" i="12"/>
  <c r="D245" i="12"/>
  <c r="D246" i="12"/>
  <c r="D247" i="12"/>
  <c r="D248" i="12"/>
  <c r="E245" i="12"/>
  <c r="E246" i="12"/>
  <c r="E247" i="12"/>
  <c r="E248" i="12"/>
  <c r="F245" i="12"/>
  <c r="F246" i="12"/>
  <c r="F247" i="12"/>
  <c r="F248" i="12"/>
  <c r="C249" i="12"/>
  <c r="D249" i="12"/>
  <c r="E249" i="12"/>
  <c r="F249" i="12"/>
  <c r="C244" i="12"/>
  <c r="D244" i="12"/>
  <c r="E244" i="12"/>
  <c r="F244" i="12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 s="1"/>
  <c r="J59" i="1"/>
  <c r="J65" i="1" s="1"/>
  <c r="J71" i="1" s="1"/>
  <c r="J77" i="1" s="1"/>
  <c r="J83" i="1" s="1"/>
  <c r="J89" i="1" s="1"/>
  <c r="J95" i="1" s="1"/>
  <c r="J101" i="1" s="1"/>
  <c r="J107" i="1" s="1"/>
  <c r="J113" i="1" s="1"/>
  <c r="J119" i="1" s="1"/>
  <c r="J60" i="1"/>
  <c r="J66" i="1" s="1"/>
  <c r="J72" i="1" s="1"/>
  <c r="J78" i="1" s="1"/>
  <c r="J84" i="1" s="1"/>
  <c r="J90" i="1" s="1"/>
  <c r="J96" i="1" s="1"/>
  <c r="J102" i="1" s="1"/>
  <c r="J108" i="1" s="1"/>
  <c r="J114" i="1" s="1"/>
  <c r="J120" i="1" s="1"/>
  <c r="J61" i="1"/>
  <c r="J67" i="1" s="1"/>
  <c r="J73" i="1" s="1"/>
  <c r="J79" i="1" s="1"/>
  <c r="J85" i="1" s="1"/>
  <c r="J91" i="1" s="1"/>
  <c r="J97" i="1" s="1"/>
  <c r="J103" i="1" s="1"/>
  <c r="J109" i="1" s="1"/>
  <c r="J115" i="1" s="1"/>
  <c r="J121" i="1" s="1"/>
  <c r="J62" i="1"/>
  <c r="J68" i="1" s="1"/>
  <c r="J74" i="1" s="1"/>
  <c r="J80" i="1" s="1"/>
  <c r="J86" i="1" s="1"/>
  <c r="J92" i="1" s="1"/>
  <c r="J98" i="1" s="1"/>
  <c r="J104" i="1" s="1"/>
  <c r="J110" i="1" s="1"/>
  <c r="J116" i="1" s="1"/>
  <c r="J63" i="1"/>
  <c r="J69" i="1" s="1"/>
  <c r="J75" i="1" s="1"/>
  <c r="J81" i="1" s="1"/>
  <c r="J87" i="1" s="1"/>
  <c r="J93" i="1" s="1"/>
  <c r="J99" i="1" s="1"/>
  <c r="J105" i="1" s="1"/>
  <c r="J111" i="1" s="1"/>
  <c r="J117" i="1" s="1"/>
  <c r="J64" i="1"/>
  <c r="J70" i="1" s="1"/>
  <c r="J76" i="1" s="1"/>
  <c r="J82" i="1" s="1"/>
  <c r="J88" i="1" s="1"/>
  <c r="J94" i="1" s="1"/>
  <c r="J100" i="1" s="1"/>
  <c r="J106" i="1" s="1"/>
  <c r="J112" i="1" s="1"/>
  <c r="J118" i="1" s="1"/>
  <c r="C58" i="1"/>
  <c r="C65" i="1"/>
  <c r="D58" i="1"/>
  <c r="D65" i="1"/>
  <c r="E58" i="1"/>
  <c r="E65" i="1"/>
  <c r="F58" i="1"/>
  <c r="F65" i="1"/>
  <c r="H58" i="1"/>
  <c r="H65" i="1"/>
  <c r="B249" i="12" l="1"/>
  <c r="B247" i="12"/>
  <c r="B245" i="12"/>
  <c r="B248" i="12"/>
  <c r="B246" i="12"/>
  <c r="B244" i="12"/>
  <c r="C160" i="12" l="1"/>
  <c r="D160" i="12"/>
  <c r="E160" i="12"/>
  <c r="F160" i="12"/>
  <c r="B160" i="12" l="1"/>
  <c r="C63" i="1"/>
  <c r="D63" i="1"/>
  <c r="E63" i="1"/>
  <c r="F63" i="1"/>
  <c r="H63" i="1"/>
  <c r="C229" i="12" l="1"/>
  <c r="D229" i="12"/>
  <c r="E229" i="12"/>
  <c r="F229" i="12"/>
  <c r="C169" i="12"/>
  <c r="D169" i="12"/>
  <c r="E169" i="12"/>
  <c r="F169" i="12"/>
  <c r="C168" i="12"/>
  <c r="D168" i="12"/>
  <c r="E168" i="12"/>
  <c r="F168" i="12"/>
  <c r="C228" i="12"/>
  <c r="D228" i="12"/>
  <c r="E228" i="12"/>
  <c r="F228" i="12"/>
  <c r="C226" i="12"/>
  <c r="D226" i="12"/>
  <c r="E226" i="12"/>
  <c r="F226" i="12"/>
  <c r="C53" i="1"/>
  <c r="D53" i="1"/>
  <c r="E53" i="1"/>
  <c r="F53" i="1"/>
  <c r="H53" i="1"/>
  <c r="B169" i="12" l="1"/>
  <c r="B226" i="12"/>
  <c r="B168" i="12"/>
  <c r="B228" i="12"/>
  <c r="B229" i="12"/>
  <c r="C180" i="12"/>
  <c r="D180" i="12"/>
  <c r="E180" i="12"/>
  <c r="F180" i="12"/>
  <c r="B180" i="12" l="1"/>
  <c r="C32" i="12"/>
  <c r="D32" i="12"/>
  <c r="E32" i="12"/>
  <c r="F32" i="12"/>
  <c r="C31" i="12"/>
  <c r="D31" i="12"/>
  <c r="E31" i="12"/>
  <c r="F31" i="12"/>
  <c r="C30" i="12"/>
  <c r="D30" i="12"/>
  <c r="E30" i="12"/>
  <c r="F30" i="12"/>
  <c r="B31" i="12" l="1"/>
  <c r="B30" i="12"/>
  <c r="B32" i="12"/>
  <c r="C230" i="12"/>
  <c r="D230" i="12"/>
  <c r="E230" i="12"/>
  <c r="F230" i="12"/>
  <c r="B230" i="12" l="1"/>
  <c r="C61" i="1"/>
  <c r="D61" i="1"/>
  <c r="E61" i="1"/>
  <c r="F61" i="1"/>
  <c r="H61" i="1"/>
  <c r="C16" i="1" l="1"/>
  <c r="D16" i="1"/>
  <c r="E16" i="1"/>
  <c r="F16" i="1"/>
  <c r="H16" i="1"/>
  <c r="C63" i="12" l="1"/>
  <c r="D63" i="12"/>
  <c r="E63" i="12"/>
  <c r="F63" i="12"/>
  <c r="C62" i="12"/>
  <c r="D62" i="12"/>
  <c r="E62" i="12"/>
  <c r="F62" i="12"/>
  <c r="C61" i="12"/>
  <c r="D61" i="12"/>
  <c r="E61" i="12"/>
  <c r="F61" i="12"/>
  <c r="C60" i="12"/>
  <c r="D60" i="12"/>
  <c r="E60" i="12"/>
  <c r="F60" i="12"/>
  <c r="B60" i="12" l="1"/>
  <c r="B62" i="12"/>
  <c r="B61" i="12"/>
  <c r="B63" i="12"/>
  <c r="C241" i="12"/>
  <c r="D241" i="12"/>
  <c r="E241" i="12"/>
  <c r="F241" i="12"/>
  <c r="C240" i="12"/>
  <c r="D240" i="12"/>
  <c r="E240" i="12"/>
  <c r="F240" i="12"/>
  <c r="B240" i="12" l="1"/>
  <c r="B241" i="12"/>
  <c r="C16" i="12" l="1"/>
  <c r="D16" i="12"/>
  <c r="E16" i="12"/>
  <c r="F16" i="12"/>
  <c r="C15" i="12"/>
  <c r="D15" i="12"/>
  <c r="E15" i="12"/>
  <c r="F15" i="12"/>
  <c r="C14" i="12"/>
  <c r="D14" i="12"/>
  <c r="E14" i="12"/>
  <c r="F14" i="12"/>
  <c r="C178" i="12"/>
  <c r="D178" i="12"/>
  <c r="E178" i="12"/>
  <c r="F178" i="12"/>
  <c r="C212" i="12"/>
  <c r="D212" i="12"/>
  <c r="E212" i="12"/>
  <c r="F212" i="12"/>
  <c r="C161" i="12"/>
  <c r="D161" i="12"/>
  <c r="E161" i="12"/>
  <c r="F161" i="12"/>
  <c r="B161" i="12" l="1"/>
  <c r="B212" i="12"/>
  <c r="B178" i="12"/>
  <c r="B14" i="12"/>
  <c r="B15" i="12"/>
  <c r="B16" i="12"/>
  <c r="C47" i="12"/>
  <c r="D47" i="12"/>
  <c r="E47" i="12"/>
  <c r="F47" i="12"/>
  <c r="B47" i="12" l="1"/>
  <c r="C89" i="12"/>
  <c r="D89" i="12"/>
  <c r="E89" i="12"/>
  <c r="F89" i="12"/>
  <c r="B89" i="12" l="1"/>
  <c r="C224" i="12" l="1"/>
  <c r="D224" i="12"/>
  <c r="E224" i="12"/>
  <c r="F224" i="12"/>
  <c r="C223" i="12"/>
  <c r="D223" i="12"/>
  <c r="E223" i="12"/>
  <c r="F223" i="12"/>
  <c r="C222" i="12"/>
  <c r="D222" i="12"/>
  <c r="E222" i="12"/>
  <c r="F222" i="12"/>
  <c r="C221" i="12"/>
  <c r="D221" i="12"/>
  <c r="E221" i="12"/>
  <c r="F221" i="12"/>
  <c r="C220" i="12"/>
  <c r="D220" i="12"/>
  <c r="E220" i="12"/>
  <c r="F220" i="12"/>
  <c r="C219" i="12"/>
  <c r="D219" i="12"/>
  <c r="E219" i="12"/>
  <c r="F219" i="12"/>
  <c r="C218" i="12"/>
  <c r="D218" i="12"/>
  <c r="E218" i="12"/>
  <c r="F218" i="12"/>
  <c r="C217" i="12"/>
  <c r="D217" i="12"/>
  <c r="E217" i="12"/>
  <c r="F217" i="12"/>
  <c r="C216" i="12"/>
  <c r="D216" i="12"/>
  <c r="E216" i="12"/>
  <c r="F216" i="12"/>
  <c r="C52" i="1"/>
  <c r="D52" i="1"/>
  <c r="E52" i="1"/>
  <c r="F52" i="1"/>
  <c r="H52" i="1"/>
  <c r="C51" i="1"/>
  <c r="D51" i="1"/>
  <c r="E51" i="1"/>
  <c r="F51" i="1"/>
  <c r="H51" i="1"/>
  <c r="B218" i="12" l="1"/>
  <c r="B217" i="12"/>
  <c r="B219" i="12"/>
  <c r="B221" i="12"/>
  <c r="B223" i="12"/>
  <c r="B220" i="12"/>
  <c r="B222" i="12"/>
  <c r="B224" i="12"/>
  <c r="B216" i="12"/>
  <c r="C28" i="12" l="1"/>
  <c r="D28" i="12"/>
  <c r="E28" i="12"/>
  <c r="F28" i="12"/>
  <c r="C26" i="12"/>
  <c r="D26" i="12"/>
  <c r="E26" i="12"/>
  <c r="F26" i="12"/>
  <c r="C25" i="12"/>
  <c r="D25" i="12"/>
  <c r="E25" i="12"/>
  <c r="F25" i="12"/>
  <c r="C24" i="12"/>
  <c r="D24" i="12"/>
  <c r="E24" i="12"/>
  <c r="F24" i="12"/>
  <c r="B25" i="12" l="1"/>
  <c r="B26" i="12"/>
  <c r="B24" i="12"/>
  <c r="B28" i="12"/>
  <c r="C167" i="12"/>
  <c r="D167" i="12"/>
  <c r="E167" i="12"/>
  <c r="F167" i="12"/>
  <c r="C215" i="12"/>
  <c r="D215" i="12"/>
  <c r="E215" i="12"/>
  <c r="F215" i="12"/>
  <c r="C214" i="12"/>
  <c r="D214" i="12"/>
  <c r="E214" i="12"/>
  <c r="F214" i="12"/>
  <c r="C50" i="1"/>
  <c r="D50" i="1"/>
  <c r="E50" i="1"/>
  <c r="F50" i="1"/>
  <c r="H50" i="1"/>
  <c r="C166" i="12"/>
  <c r="D166" i="12"/>
  <c r="E166" i="12"/>
  <c r="F166" i="12"/>
  <c r="C165" i="12"/>
  <c r="D165" i="12"/>
  <c r="E165" i="12"/>
  <c r="F165" i="12"/>
  <c r="C164" i="12"/>
  <c r="D164" i="12"/>
  <c r="E164" i="12"/>
  <c r="F164" i="12"/>
  <c r="C213" i="12"/>
  <c r="D213" i="12"/>
  <c r="E213" i="12"/>
  <c r="F213" i="12"/>
  <c r="C49" i="1"/>
  <c r="D49" i="1"/>
  <c r="E49" i="1"/>
  <c r="F49" i="1"/>
  <c r="H49" i="1"/>
  <c r="B164" i="12" l="1"/>
  <c r="B166" i="12"/>
  <c r="B213" i="12"/>
  <c r="B165" i="12"/>
  <c r="B215" i="12"/>
  <c r="B167" i="12"/>
  <c r="B214" i="12"/>
  <c r="C211" i="12" l="1"/>
  <c r="D211" i="12"/>
  <c r="E211" i="12"/>
  <c r="F211" i="12"/>
  <c r="C48" i="1"/>
  <c r="D48" i="1"/>
  <c r="E48" i="1"/>
  <c r="F48" i="1"/>
  <c r="H48" i="1"/>
  <c r="B211" i="12" l="1"/>
  <c r="C46" i="12"/>
  <c r="D46" i="12"/>
  <c r="E46" i="12"/>
  <c r="F46" i="12"/>
  <c r="C44" i="12"/>
  <c r="D44" i="12"/>
  <c r="E44" i="12"/>
  <c r="F44" i="12"/>
  <c r="B44" i="12" l="1"/>
  <c r="B46" i="12"/>
  <c r="C13" i="12"/>
  <c r="D13" i="12"/>
  <c r="E13" i="12"/>
  <c r="F13" i="12"/>
  <c r="C12" i="12"/>
  <c r="D12" i="12"/>
  <c r="E12" i="12"/>
  <c r="F12" i="12"/>
  <c r="B12" i="12" l="1"/>
  <c r="B13" i="12"/>
  <c r="C207" i="12" l="1"/>
  <c r="C208" i="12"/>
  <c r="D207" i="12"/>
  <c r="D208" i="12"/>
  <c r="E207" i="12"/>
  <c r="E208" i="12"/>
  <c r="F207" i="12"/>
  <c r="F208" i="12"/>
  <c r="C209" i="12"/>
  <c r="D209" i="12"/>
  <c r="E209" i="12"/>
  <c r="F209" i="12"/>
  <c r="C210" i="12"/>
  <c r="D210" i="12"/>
  <c r="E210" i="12"/>
  <c r="F210" i="12"/>
  <c r="C200" i="12"/>
  <c r="C201" i="12"/>
  <c r="C202" i="12"/>
  <c r="C203" i="12"/>
  <c r="D200" i="12"/>
  <c r="D201" i="12"/>
  <c r="D202" i="12"/>
  <c r="D203" i="12"/>
  <c r="E200" i="12"/>
  <c r="E201" i="12"/>
  <c r="E202" i="12"/>
  <c r="E203" i="12"/>
  <c r="F200" i="12"/>
  <c r="F201" i="12"/>
  <c r="F202" i="12"/>
  <c r="F203" i="12"/>
  <c r="C199" i="12"/>
  <c r="C204" i="12"/>
  <c r="D199" i="12"/>
  <c r="D204" i="12"/>
  <c r="E199" i="12"/>
  <c r="E204" i="12"/>
  <c r="F199" i="12"/>
  <c r="F204" i="12"/>
  <c r="C206" i="12"/>
  <c r="D206" i="12"/>
  <c r="E206" i="12"/>
  <c r="F206" i="12"/>
  <c r="C205" i="12"/>
  <c r="D205" i="12"/>
  <c r="E205" i="12"/>
  <c r="F205" i="12"/>
  <c r="B206" i="12" l="1"/>
  <c r="B210" i="12"/>
  <c r="B208" i="12"/>
  <c r="B209" i="12"/>
  <c r="B207" i="12"/>
  <c r="B204" i="12"/>
  <c r="B203" i="12"/>
  <c r="B201" i="12"/>
  <c r="B205" i="12"/>
  <c r="B202" i="12"/>
  <c r="B200" i="12"/>
  <c r="B199" i="12"/>
  <c r="C47" i="1" l="1"/>
  <c r="D47" i="1"/>
  <c r="E47" i="1"/>
  <c r="F47" i="1"/>
  <c r="H47" i="1"/>
  <c r="C46" i="1"/>
  <c r="D46" i="1"/>
  <c r="E46" i="1"/>
  <c r="F46" i="1"/>
  <c r="H46" i="1"/>
  <c r="C186" i="12" l="1"/>
  <c r="C187" i="12"/>
  <c r="C188" i="12"/>
  <c r="C189" i="12"/>
  <c r="C190" i="12"/>
  <c r="C191" i="12"/>
  <c r="C192" i="12"/>
  <c r="C193" i="12"/>
  <c r="C194" i="12"/>
  <c r="C195" i="12"/>
  <c r="C231" i="12"/>
  <c r="D186" i="12"/>
  <c r="D187" i="12"/>
  <c r="D188" i="12"/>
  <c r="D189" i="12"/>
  <c r="D190" i="12"/>
  <c r="D191" i="12"/>
  <c r="D192" i="12"/>
  <c r="D193" i="12"/>
  <c r="D194" i="12"/>
  <c r="D195" i="12"/>
  <c r="D231" i="12"/>
  <c r="E186" i="12"/>
  <c r="E187" i="12"/>
  <c r="E188" i="12"/>
  <c r="E189" i="12"/>
  <c r="E190" i="12"/>
  <c r="E191" i="12"/>
  <c r="E192" i="12"/>
  <c r="E193" i="12"/>
  <c r="E194" i="12"/>
  <c r="E195" i="12"/>
  <c r="E231" i="12"/>
  <c r="F186" i="12"/>
  <c r="F187" i="12"/>
  <c r="F188" i="12"/>
  <c r="F189" i="12"/>
  <c r="F190" i="12"/>
  <c r="F191" i="12"/>
  <c r="F192" i="12"/>
  <c r="F193" i="12"/>
  <c r="F194" i="12"/>
  <c r="F195" i="12"/>
  <c r="F231" i="12"/>
  <c r="C185" i="12"/>
  <c r="C196" i="12"/>
  <c r="C197" i="12"/>
  <c r="D185" i="12"/>
  <c r="D196" i="12"/>
  <c r="D197" i="12"/>
  <c r="E185" i="12"/>
  <c r="E196" i="12"/>
  <c r="E197" i="12"/>
  <c r="F185" i="12"/>
  <c r="F196" i="12"/>
  <c r="F197" i="12"/>
  <c r="C184" i="12"/>
  <c r="D184" i="12"/>
  <c r="E184" i="12"/>
  <c r="F184" i="12"/>
  <c r="C45" i="1"/>
  <c r="D45" i="1"/>
  <c r="E45" i="1"/>
  <c r="F45" i="1"/>
  <c r="H45" i="1"/>
  <c r="B185" i="12" l="1"/>
  <c r="B195" i="12"/>
  <c r="B193" i="12"/>
  <c r="B191" i="12"/>
  <c r="B189" i="12"/>
  <c r="B187" i="12"/>
  <c r="B194" i="12"/>
  <c r="B192" i="12"/>
  <c r="B190" i="12"/>
  <c r="B188" i="12"/>
  <c r="B186" i="12"/>
  <c r="B231" i="12"/>
  <c r="B196" i="12"/>
  <c r="B197" i="12"/>
  <c r="B184" i="12"/>
  <c r="C75" i="12" l="1"/>
  <c r="D75" i="12"/>
  <c r="E75" i="12"/>
  <c r="F75" i="12"/>
  <c r="C74" i="12"/>
  <c r="D74" i="12"/>
  <c r="E74" i="12"/>
  <c r="F74" i="12"/>
  <c r="B74" i="12" l="1"/>
  <c r="B75" i="12"/>
  <c r="C11" i="12"/>
  <c r="D11" i="12"/>
  <c r="E11" i="12"/>
  <c r="F11" i="12"/>
  <c r="B11" i="12" l="1"/>
  <c r="C64" i="12"/>
  <c r="D64" i="12"/>
  <c r="E64" i="12"/>
  <c r="F64" i="12"/>
  <c r="C79" i="12"/>
  <c r="D79" i="12"/>
  <c r="E79" i="12"/>
  <c r="F79" i="12"/>
  <c r="C88" i="12"/>
  <c r="D88" i="12"/>
  <c r="E88" i="12"/>
  <c r="F88" i="12"/>
  <c r="C87" i="12"/>
  <c r="D87" i="12"/>
  <c r="E87" i="12"/>
  <c r="F87" i="12"/>
  <c r="C86" i="12"/>
  <c r="D86" i="12"/>
  <c r="E86" i="12"/>
  <c r="F86" i="12"/>
  <c r="C85" i="12"/>
  <c r="D85" i="12"/>
  <c r="E85" i="12"/>
  <c r="F85" i="12"/>
  <c r="C84" i="12"/>
  <c r="D84" i="12"/>
  <c r="E84" i="12"/>
  <c r="F84" i="12"/>
  <c r="B84" i="12" l="1"/>
  <c r="B86" i="12"/>
  <c r="B88" i="12"/>
  <c r="B85" i="12"/>
  <c r="B87" i="12"/>
  <c r="B79" i="12"/>
  <c r="B64" i="12"/>
  <c r="C183" i="12"/>
  <c r="D183" i="12"/>
  <c r="E183" i="12"/>
  <c r="F183" i="12"/>
  <c r="C182" i="12"/>
  <c r="D182" i="12"/>
  <c r="E182" i="12"/>
  <c r="F182" i="12"/>
  <c r="C44" i="1"/>
  <c r="D44" i="1"/>
  <c r="E44" i="1"/>
  <c r="F44" i="1"/>
  <c r="H44" i="1"/>
  <c r="B183" i="12" l="1"/>
  <c r="B182" i="12"/>
  <c r="C66" i="12" l="1"/>
  <c r="D66" i="12"/>
  <c r="E66" i="12"/>
  <c r="F66" i="12"/>
  <c r="C65" i="12"/>
  <c r="D65" i="12"/>
  <c r="E65" i="12"/>
  <c r="F65" i="12"/>
  <c r="C32" i="1"/>
  <c r="D32" i="1"/>
  <c r="E32" i="1"/>
  <c r="F32" i="1"/>
  <c r="H32" i="1"/>
  <c r="C51" i="12"/>
  <c r="D51" i="12"/>
  <c r="E51" i="12"/>
  <c r="F51" i="12"/>
  <c r="B51" i="12" l="1"/>
  <c r="B66" i="12"/>
  <c r="B65" i="12"/>
  <c r="C234" i="12" l="1"/>
  <c r="D234" i="12"/>
  <c r="E234" i="12"/>
  <c r="F234" i="12"/>
  <c r="C233" i="12"/>
  <c r="D233" i="12"/>
  <c r="E233" i="12"/>
  <c r="F233" i="12"/>
  <c r="C227" i="12"/>
  <c r="D227" i="12"/>
  <c r="E227" i="12"/>
  <c r="F227" i="12"/>
  <c r="B234" i="12" l="1"/>
  <c r="B233" i="12"/>
  <c r="B227" i="12"/>
  <c r="C10" i="1"/>
  <c r="D10" i="1"/>
  <c r="E10" i="1"/>
  <c r="F10" i="1"/>
  <c r="H10" i="1"/>
  <c r="C55" i="1"/>
  <c r="D55" i="1"/>
  <c r="E55" i="1"/>
  <c r="F55" i="1"/>
  <c r="H55" i="1"/>
  <c r="C54" i="1"/>
  <c r="D54" i="1"/>
  <c r="E54" i="1"/>
  <c r="F54" i="1"/>
  <c r="H54" i="1"/>
  <c r="C9" i="12"/>
  <c r="C10" i="12"/>
  <c r="C17" i="12"/>
  <c r="C19" i="12"/>
  <c r="C18" i="12"/>
  <c r="C20" i="12"/>
  <c r="C21" i="12"/>
  <c r="C22" i="12"/>
  <c r="C23" i="12"/>
  <c r="C29" i="12"/>
  <c r="C34" i="12"/>
  <c r="C33" i="12"/>
  <c r="C36" i="12"/>
  <c r="C37" i="12"/>
  <c r="C38" i="12"/>
  <c r="C39" i="12"/>
  <c r="C40" i="12"/>
  <c r="C43" i="12"/>
  <c r="C45" i="12"/>
  <c r="C48" i="12"/>
  <c r="C49" i="12"/>
  <c r="C50" i="12"/>
  <c r="C57" i="12"/>
  <c r="C58" i="12"/>
  <c r="C59" i="12"/>
  <c r="C67" i="12"/>
  <c r="C68" i="12"/>
  <c r="C69" i="12"/>
  <c r="C71" i="12"/>
  <c r="C70" i="12"/>
  <c r="C72" i="12"/>
  <c r="C73" i="12"/>
  <c r="C77" i="12"/>
  <c r="C78" i="12"/>
  <c r="C80" i="12"/>
  <c r="C81" i="12"/>
  <c r="C82" i="12"/>
  <c r="C83" i="12"/>
  <c r="C90" i="12"/>
  <c r="C153" i="12"/>
  <c r="C154" i="12"/>
  <c r="C157" i="12"/>
  <c r="C159" i="12"/>
  <c r="C162" i="12"/>
  <c r="C163" i="12"/>
  <c r="C175" i="12"/>
  <c r="C176" i="12"/>
  <c r="C177" i="12"/>
  <c r="C179" i="12"/>
  <c r="C181" i="12"/>
  <c r="C237" i="12"/>
  <c r="C238" i="12"/>
  <c r="C239" i="12"/>
  <c r="C243" i="12"/>
  <c r="D9" i="12"/>
  <c r="D10" i="12"/>
  <c r="D17" i="12"/>
  <c r="D19" i="12"/>
  <c r="D18" i="12"/>
  <c r="D20" i="12"/>
  <c r="D21" i="12"/>
  <c r="D22" i="12"/>
  <c r="D23" i="12"/>
  <c r="D29" i="12"/>
  <c r="D34" i="12"/>
  <c r="D33" i="12"/>
  <c r="D36" i="12"/>
  <c r="D37" i="12"/>
  <c r="D38" i="12"/>
  <c r="D39" i="12"/>
  <c r="D40" i="12"/>
  <c r="D43" i="12"/>
  <c r="D45" i="12"/>
  <c r="D48" i="12"/>
  <c r="D49" i="12"/>
  <c r="D50" i="12"/>
  <c r="D57" i="12"/>
  <c r="D58" i="12"/>
  <c r="D59" i="12"/>
  <c r="D67" i="12"/>
  <c r="D68" i="12"/>
  <c r="D69" i="12"/>
  <c r="D71" i="12"/>
  <c r="D70" i="12"/>
  <c r="D72" i="12"/>
  <c r="D73" i="12"/>
  <c r="D77" i="12"/>
  <c r="D78" i="12"/>
  <c r="D80" i="12"/>
  <c r="D81" i="12"/>
  <c r="D82" i="12"/>
  <c r="D83" i="12"/>
  <c r="D90" i="12"/>
  <c r="D153" i="12"/>
  <c r="D154" i="12"/>
  <c r="D157" i="12"/>
  <c r="D159" i="12"/>
  <c r="D162" i="12"/>
  <c r="D163" i="12"/>
  <c r="D175" i="12"/>
  <c r="D176" i="12"/>
  <c r="D177" i="12"/>
  <c r="D179" i="12"/>
  <c r="D181" i="12"/>
  <c r="D237" i="12"/>
  <c r="D238" i="12"/>
  <c r="D239" i="12"/>
  <c r="D243" i="12"/>
  <c r="E9" i="12"/>
  <c r="E10" i="12"/>
  <c r="E17" i="12"/>
  <c r="E19" i="12"/>
  <c r="E18" i="12"/>
  <c r="E20" i="12"/>
  <c r="E21" i="12"/>
  <c r="E22" i="12"/>
  <c r="E23" i="12"/>
  <c r="E29" i="12"/>
  <c r="E34" i="12"/>
  <c r="E33" i="12"/>
  <c r="E36" i="12"/>
  <c r="E37" i="12"/>
  <c r="E38" i="12"/>
  <c r="E39" i="12"/>
  <c r="E40" i="12"/>
  <c r="E43" i="12"/>
  <c r="E45" i="12"/>
  <c r="E48" i="12"/>
  <c r="E49" i="12"/>
  <c r="E50" i="12"/>
  <c r="E57" i="12"/>
  <c r="E58" i="12"/>
  <c r="E59" i="12"/>
  <c r="E67" i="12"/>
  <c r="E68" i="12"/>
  <c r="E69" i="12"/>
  <c r="E71" i="12"/>
  <c r="E70" i="12"/>
  <c r="E72" i="12"/>
  <c r="E73" i="12"/>
  <c r="E77" i="12"/>
  <c r="E78" i="12"/>
  <c r="E80" i="12"/>
  <c r="E81" i="12"/>
  <c r="E82" i="12"/>
  <c r="E83" i="12"/>
  <c r="E90" i="12"/>
  <c r="E153" i="12"/>
  <c r="E154" i="12"/>
  <c r="E157" i="12"/>
  <c r="E159" i="12"/>
  <c r="E162" i="12"/>
  <c r="E163" i="12"/>
  <c r="E175" i="12"/>
  <c r="E176" i="12"/>
  <c r="E177" i="12"/>
  <c r="E179" i="12"/>
  <c r="E181" i="12"/>
  <c r="E237" i="12"/>
  <c r="E238" i="12"/>
  <c r="E239" i="12"/>
  <c r="E243" i="12"/>
  <c r="F9" i="12"/>
  <c r="F10" i="12"/>
  <c r="F17" i="12"/>
  <c r="F19" i="12"/>
  <c r="F18" i="12"/>
  <c r="F20" i="12"/>
  <c r="F21" i="12"/>
  <c r="F22" i="12"/>
  <c r="F23" i="12"/>
  <c r="F29" i="12"/>
  <c r="F34" i="12"/>
  <c r="F33" i="12"/>
  <c r="F36" i="12"/>
  <c r="F37" i="12"/>
  <c r="F38" i="12"/>
  <c r="F39" i="12"/>
  <c r="F40" i="12"/>
  <c r="F43" i="12"/>
  <c r="F45" i="12"/>
  <c r="F48" i="12"/>
  <c r="F49" i="12"/>
  <c r="F50" i="12"/>
  <c r="F57" i="12"/>
  <c r="F58" i="12"/>
  <c r="F59" i="12"/>
  <c r="F67" i="12"/>
  <c r="F68" i="12"/>
  <c r="F69" i="12"/>
  <c r="F71" i="12"/>
  <c r="F70" i="12"/>
  <c r="F72" i="12"/>
  <c r="F73" i="12"/>
  <c r="F77" i="12"/>
  <c r="F78" i="12"/>
  <c r="F80" i="12"/>
  <c r="F81" i="12"/>
  <c r="F82" i="12"/>
  <c r="F83" i="12"/>
  <c r="F90" i="12"/>
  <c r="F153" i="12"/>
  <c r="F154" i="12"/>
  <c r="F157" i="12"/>
  <c r="F159" i="12"/>
  <c r="F162" i="12"/>
  <c r="F163" i="12"/>
  <c r="F175" i="12"/>
  <c r="F176" i="12"/>
  <c r="F177" i="12"/>
  <c r="F179" i="12"/>
  <c r="F181" i="12"/>
  <c r="F237" i="12"/>
  <c r="F238" i="12"/>
  <c r="F239" i="12"/>
  <c r="F243" i="12"/>
  <c r="V3" i="1"/>
  <c r="V4" i="1" s="1"/>
  <c r="C9" i="1"/>
  <c r="D9" i="1"/>
  <c r="E9" i="1"/>
  <c r="F9" i="1"/>
  <c r="H9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3" i="1"/>
  <c r="C35" i="1"/>
  <c r="C36" i="1"/>
  <c r="C34" i="1"/>
  <c r="C37" i="1"/>
  <c r="C56" i="1"/>
  <c r="C38" i="1"/>
  <c r="C39" i="1"/>
  <c r="C40" i="1"/>
  <c r="C41" i="1"/>
  <c r="C42" i="1"/>
  <c r="C43" i="1"/>
  <c r="C57" i="1"/>
  <c r="C59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3" i="1"/>
  <c r="D35" i="1"/>
  <c r="D36" i="1"/>
  <c r="D34" i="1"/>
  <c r="D37" i="1"/>
  <c r="D56" i="1"/>
  <c r="D38" i="1"/>
  <c r="D39" i="1"/>
  <c r="D40" i="1"/>
  <c r="D41" i="1"/>
  <c r="D42" i="1"/>
  <c r="D43" i="1"/>
  <c r="D57" i="1"/>
  <c r="D59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3" i="1"/>
  <c r="E35" i="1"/>
  <c r="E36" i="1"/>
  <c r="E34" i="1"/>
  <c r="E37" i="1"/>
  <c r="E56" i="1"/>
  <c r="E38" i="1"/>
  <c r="E39" i="1"/>
  <c r="E40" i="1"/>
  <c r="E41" i="1"/>
  <c r="E42" i="1"/>
  <c r="E43" i="1"/>
  <c r="E57" i="1"/>
  <c r="E59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3" i="1"/>
  <c r="F35" i="1"/>
  <c r="F36" i="1"/>
  <c r="F34" i="1"/>
  <c r="F37" i="1"/>
  <c r="F56" i="1"/>
  <c r="F38" i="1"/>
  <c r="F39" i="1"/>
  <c r="F40" i="1"/>
  <c r="F41" i="1"/>
  <c r="F42" i="1"/>
  <c r="F43" i="1"/>
  <c r="F57" i="1"/>
  <c r="F59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3" i="1"/>
  <c r="H35" i="1"/>
  <c r="H36" i="1"/>
  <c r="H34" i="1"/>
  <c r="H37" i="1"/>
  <c r="H56" i="1"/>
  <c r="H38" i="1"/>
  <c r="H39" i="1"/>
  <c r="H40" i="1"/>
  <c r="H41" i="1"/>
  <c r="H42" i="1"/>
  <c r="H43" i="1"/>
  <c r="H57" i="1"/>
  <c r="H59" i="1"/>
  <c r="C60" i="1"/>
  <c r="C62" i="1"/>
  <c r="C64" i="1"/>
  <c r="D60" i="1"/>
  <c r="D62" i="1"/>
  <c r="D64" i="1"/>
  <c r="E60" i="1"/>
  <c r="E62" i="1"/>
  <c r="E64" i="1"/>
  <c r="F60" i="1"/>
  <c r="F62" i="1"/>
  <c r="F64" i="1"/>
  <c r="H60" i="1"/>
  <c r="H62" i="1"/>
  <c r="H64" i="1"/>
  <c r="B71" i="12" l="1"/>
  <c r="B45" i="12"/>
  <c r="B159" i="12"/>
  <c r="B153" i="12"/>
  <c r="B181" i="12"/>
  <c r="B163" i="12"/>
  <c r="B82" i="12"/>
  <c r="B59" i="12"/>
  <c r="B243" i="12"/>
  <c r="B238" i="12"/>
  <c r="B239" i="12"/>
  <c r="B177" i="12"/>
  <c r="B176" i="12"/>
  <c r="B83" i="12"/>
  <c r="B81" i="12"/>
  <c r="B78" i="12"/>
  <c r="B73" i="12"/>
  <c r="B70" i="12"/>
  <c r="B69" i="12"/>
  <c r="B58" i="12"/>
  <c r="B50" i="12"/>
  <c r="B48" i="12"/>
  <c r="B39" i="12"/>
  <c r="B36" i="12"/>
  <c r="B33" i="12"/>
  <c r="B29" i="12"/>
  <c r="B22" i="12"/>
  <c r="B20" i="12"/>
  <c r="B68" i="12"/>
  <c r="B40" i="12"/>
  <c r="B34" i="12"/>
  <c r="B18" i="12"/>
  <c r="B19" i="12"/>
  <c r="B9" i="12"/>
  <c r="B10" i="12"/>
  <c r="B237" i="12"/>
  <c r="B179" i="12"/>
  <c r="B175" i="12"/>
  <c r="B162" i="12"/>
  <c r="B72" i="12"/>
  <c r="B67" i="12"/>
  <c r="B154" i="12"/>
  <c r="B157" i="12"/>
  <c r="B90" i="12"/>
  <c r="B80" i="12"/>
  <c r="B77" i="12"/>
  <c r="B57" i="12"/>
  <c r="B49" i="12"/>
  <c r="B43" i="12"/>
  <c r="B38" i="12"/>
  <c r="B37" i="12"/>
  <c r="B23" i="12"/>
  <c r="B21" i="12"/>
  <c r="B17" i="12"/>
  <c r="AA3" i="12" l="1"/>
  <c r="C12" i="1"/>
  <c r="D12" i="1"/>
  <c r="E12" i="1"/>
  <c r="F12" i="1"/>
  <c r="H12" i="1"/>
  <c r="M5" i="1" l="1"/>
  <c r="E11" i="1" l="1"/>
  <c r="D11" i="1"/>
  <c r="C11" i="1"/>
  <c r="F11" i="1" l="1"/>
  <c r="F15" i="1"/>
  <c r="F14" i="1"/>
  <c r="D15" i="1"/>
  <c r="C15" i="1"/>
  <c r="D14" i="1"/>
  <c r="E14" i="1"/>
  <c r="C18" i="1"/>
  <c r="C13" i="1"/>
  <c r="D18" i="1"/>
  <c r="D13" i="1"/>
  <c r="E18" i="1"/>
  <c r="E13" i="1"/>
  <c r="F18" i="1"/>
  <c r="F13" i="1"/>
  <c r="E15" i="1"/>
  <c r="C14" i="1"/>
  <c r="C17" i="1"/>
  <c r="D17" i="1"/>
  <c r="E17" i="1"/>
  <c r="F17" i="1"/>
  <c r="H13" i="1"/>
  <c r="H14" i="1"/>
  <c r="H15" i="1" l="1"/>
  <c r="H17" i="1"/>
  <c r="E15" i="34" l="1"/>
  <c r="H18" i="1" l="1"/>
  <c r="H11" i="1" l="1"/>
  <c r="I6" i="10" l="1"/>
  <c r="H6" i="12"/>
  <c r="I3" i="10" l="1"/>
  <c r="I2" i="10"/>
  <c r="H3" i="12" l="1"/>
  <c r="H2" i="12"/>
  <c r="E21" i="34"/>
  <c r="E20" i="34"/>
  <c r="E19" i="34"/>
  <c r="E18" i="34"/>
  <c r="E17" i="34"/>
  <c r="E16" i="34"/>
  <c r="E14" i="34"/>
  <c r="E13" i="34"/>
  <c r="E12" i="34"/>
  <c r="E11" i="34"/>
  <c r="E10" i="34"/>
  <c r="E9" i="34"/>
  <c r="E8" i="34"/>
  <c r="E7" i="34"/>
  <c r="E6" i="34"/>
</calcChain>
</file>

<file path=xl/comments1.xml><?xml version="1.0" encoding="utf-8"?>
<comments xmlns="http://schemas.openxmlformats.org/spreadsheetml/2006/main">
  <authors>
    <author>Ilka Gonzalez</author>
    <author>tc={27D6EB6A-62F7-4B1C-BC5D-8CAB6A6480EF}</author>
    <author>tc={C94E3B2C-0C0B-45A4-A530-B2DE72C4AD19}</author>
    <author>tc={BD734616-8BF3-41FA-8A9B-87AB3FA8E061}</author>
  </authors>
  <commentList>
    <comment ref="H8" authorId="0" shapeId="0">
      <text>
        <r>
          <rPr>
            <sz val="12"/>
            <color indexed="81"/>
            <rFont val="Tahoma"/>
            <family val="2"/>
          </rPr>
          <t xml:space="preserve">Inicia siglas de la dependencia, numeración línea estratégica, numeración objetivo, numeración resultado esperado, numeración producto y secuencia actividades para el producto en decimales.
Ej.: Dirección de Planificación
Línea Estratégica 1
Objetivo 1
Resultado Esperado 1
Producto 1
Actividad 01
Sería: </t>
        </r>
        <r>
          <rPr>
            <b/>
            <sz val="12"/>
            <color indexed="81"/>
            <rFont val="Tahoma"/>
            <family val="2"/>
          </rPr>
          <t>DPD1.1.1.1.01</t>
        </r>
      </text>
    </comment>
    <comment ref="Z8" authorId="0" shapeId="0">
      <text>
        <r>
          <rPr>
            <sz val="9"/>
            <color indexed="81"/>
            <rFont val="Tahoma"/>
            <family val="2"/>
          </rPr>
          <t>Si el medio de verificación es "otros", describir cual sería utilizado. También aplicable para cualquier otra observación, incluyendo supuestos.</t>
        </r>
      </text>
    </comment>
    <comment ref="I21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sugiere reformular la actividad, ya que las GAS no existiran, segun la nueva estructura a aprtir del 2020, sera PN</t>
        </r>
      </text>
    </comment>
    <comment ref="I54" authorId="2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recomienda reformular la actividad, ya que las GAS no exisitran, a partir del 2020, de acuerdo a la nueva estrucutura, sera el PN</t>
        </r>
      </text>
    </comment>
    <comment ref="I153" authorId="3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sugiere quitar esta actividad en cuanto no se define el tipo de la capacitacion</t>
        </r>
      </text>
    </comment>
  </commentList>
</comments>
</file>

<file path=xl/sharedStrings.xml><?xml version="1.0" encoding="utf-8"?>
<sst xmlns="http://schemas.openxmlformats.org/spreadsheetml/2006/main" count="6688" uniqueCount="2079">
  <si>
    <t>Meta</t>
  </si>
  <si>
    <t xml:space="preserve">Productos </t>
  </si>
  <si>
    <t>Unidad de Medida</t>
  </si>
  <si>
    <t>Cantidad de Insumos</t>
  </si>
  <si>
    <t>Precio Unitario</t>
  </si>
  <si>
    <t>Valor 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</si>
  <si>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</si>
  <si>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</si>
  <si>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</si>
  <si>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</si>
  <si>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</si>
  <si>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</si>
  <si>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</si>
  <si>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</si>
  <si>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</si>
  <si>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</si>
  <si>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</si>
  <si>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</si>
  <si>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4to. Trimestre</t>
  </si>
  <si>
    <t>3er. Trimestre</t>
  </si>
  <si>
    <t>2do. Trimestre</t>
  </si>
  <si>
    <t>1er. Trimestre</t>
  </si>
  <si>
    <t>Descripción</t>
  </si>
  <si>
    <t xml:space="preserve">Total de Acciones </t>
  </si>
  <si>
    <t>Fuente de Financiamiento</t>
  </si>
  <si>
    <t>Código Presupuestario</t>
  </si>
  <si>
    <t>Primer Nivel de Atención</t>
  </si>
  <si>
    <t>Publicidad y propaganda</t>
  </si>
  <si>
    <t>Impresión y encuadernación</t>
  </si>
  <si>
    <t>Viáticos dentro del país</t>
  </si>
  <si>
    <t>Peaje</t>
  </si>
  <si>
    <t>Obras menores en edificaciones</t>
  </si>
  <si>
    <t>Instalaciones eléctricas</t>
  </si>
  <si>
    <t>Mantenimiento y reparación de equipos sanitarios y de laboratorio</t>
  </si>
  <si>
    <t>Mantenimiento y reparación de equipos de transporte, tracción y elevación</t>
  </si>
  <si>
    <t>Alimentos y bebidas para personas</t>
  </si>
  <si>
    <t>Acabados textiles</t>
  </si>
  <si>
    <t>Productos de artes gráficas</t>
  </si>
  <si>
    <t>Productos medicinales para uso humano</t>
  </si>
  <si>
    <t>Llantas y neumáticos</t>
  </si>
  <si>
    <t>Artículos de plástico</t>
  </si>
  <si>
    <t>Productos de cemento</t>
  </si>
  <si>
    <t>Productos de vidrio</t>
  </si>
  <si>
    <t>Productos de loza</t>
  </si>
  <si>
    <t>Productos metálicos y sus derivados</t>
  </si>
  <si>
    <t>Herramientas menores</t>
  </si>
  <si>
    <t>Gasolina</t>
  </si>
  <si>
    <t>Gasoil</t>
  </si>
  <si>
    <t>Material para limpieza</t>
  </si>
  <si>
    <t>Productos eléctricos y afines</t>
  </si>
  <si>
    <t>Muebles de oficina y estantería</t>
  </si>
  <si>
    <t>Equipo médico y de laboratorio</t>
  </si>
  <si>
    <t>Automóviles y camiones</t>
  </si>
  <si>
    <t>Carrocerías y remolques</t>
  </si>
  <si>
    <t>Otros equipos de transporte</t>
  </si>
  <si>
    <t>Equipo de comunicación, telecomunicaciones y señalamiento</t>
  </si>
  <si>
    <t>Otros equipos</t>
  </si>
  <si>
    <t>Base de datos</t>
  </si>
  <si>
    <t>Productos de Papel, Cartón e Impresos</t>
  </si>
  <si>
    <t>Equipos de seguridad</t>
  </si>
  <si>
    <t>Servicio Nacional de Salud</t>
  </si>
  <si>
    <t>Dirección de Planificación y Desarrollo</t>
  </si>
  <si>
    <t>Indicador</t>
  </si>
  <si>
    <t>Productos</t>
  </si>
  <si>
    <t xml:space="preserve">Responsable </t>
  </si>
  <si>
    <t>Observaciones</t>
  </si>
  <si>
    <t>Informe</t>
  </si>
  <si>
    <t>Listado de participación</t>
  </si>
  <si>
    <t>Fotos</t>
  </si>
  <si>
    <t>Agenda</t>
  </si>
  <si>
    <t>Plan</t>
  </si>
  <si>
    <t>Protocolo</t>
  </si>
  <si>
    <t>Manual</t>
  </si>
  <si>
    <t>Resolución</t>
  </si>
  <si>
    <t>Boletin</t>
  </si>
  <si>
    <t>Reporte</t>
  </si>
  <si>
    <t>Minuta</t>
  </si>
  <si>
    <t>Hoja de supervisión</t>
  </si>
  <si>
    <t>Inventario</t>
  </si>
  <si>
    <t>Reglamento</t>
  </si>
  <si>
    <t>Memoria</t>
  </si>
  <si>
    <t>Encuesta</t>
  </si>
  <si>
    <t>Registro Digital</t>
  </si>
  <si>
    <t>Otros</t>
  </si>
  <si>
    <t>Actividades Programables Presupuestables</t>
  </si>
  <si>
    <t>Venta Servicios</t>
  </si>
  <si>
    <t>Código</t>
  </si>
  <si>
    <t>Hospital</t>
  </si>
  <si>
    <t>Centro Primer Nivel</t>
  </si>
  <si>
    <t>Centro Diagnóstico</t>
  </si>
  <si>
    <t>Almacen</t>
  </si>
  <si>
    <t>SRS</t>
  </si>
  <si>
    <t>Gerencia de Área</t>
  </si>
  <si>
    <t>R0 - SRS Metropolitano</t>
  </si>
  <si>
    <t>R1 - SRS Valdesia</t>
  </si>
  <si>
    <t>R2 - SRS Norcentral</t>
  </si>
  <si>
    <t>R3 - SRS Nordeste</t>
  </si>
  <si>
    <t>R4 - SRS Enriquillo</t>
  </si>
  <si>
    <t>R5 - SRS Este</t>
  </si>
  <si>
    <t>R6 - SRS El Valle</t>
  </si>
  <si>
    <t>R7 - SRS Cibao Occidental</t>
  </si>
  <si>
    <t>R8 - SRS Cibao Central</t>
  </si>
  <si>
    <t>Ls_Regiones</t>
  </si>
  <si>
    <t>Departamento</t>
  </si>
  <si>
    <t>ACC</t>
  </si>
  <si>
    <t>Acuerdo y Convenio</t>
  </si>
  <si>
    <t>AES</t>
  </si>
  <si>
    <t>Atención Especializada</t>
  </si>
  <si>
    <t>AMT</t>
  </si>
  <si>
    <t>Administración Proyectos TIC</t>
  </si>
  <si>
    <t>APS</t>
  </si>
  <si>
    <t>Atención Primaria</t>
  </si>
  <si>
    <t>ARH</t>
  </si>
  <si>
    <t>Administración de Recursos Humanos</t>
  </si>
  <si>
    <t>AST</t>
  </si>
  <si>
    <t>Administración del servicio TIC</t>
  </si>
  <si>
    <t>AU</t>
  </si>
  <si>
    <t>Atención al Usuario</t>
  </si>
  <si>
    <t>COP</t>
  </si>
  <si>
    <t>Cooperación Internacional</t>
  </si>
  <si>
    <t>CPS</t>
  </si>
  <si>
    <t>Coordinación de la provisión de los Servicios</t>
  </si>
  <si>
    <t>DES</t>
  </si>
  <si>
    <t>Desarrollo Organizacional</t>
  </si>
  <si>
    <t>DIS</t>
  </si>
  <si>
    <t>Desarrollo e Implementación de Sistemas</t>
  </si>
  <si>
    <t>EDL</t>
  </si>
  <si>
    <t>Elaboración Documentos Legales</t>
  </si>
  <si>
    <t>EMD</t>
  </si>
  <si>
    <t>Emergencia y Desastres</t>
  </si>
  <si>
    <t>GEA</t>
  </si>
  <si>
    <t>Gestión Administrativa</t>
  </si>
  <si>
    <t>GEF</t>
  </si>
  <si>
    <t>Gestión Financiera</t>
  </si>
  <si>
    <t>GyC</t>
  </si>
  <si>
    <t>Gestión y Calidad Institucional</t>
  </si>
  <si>
    <t>ING</t>
  </si>
  <si>
    <t>Infraestructura y Equipos</t>
  </si>
  <si>
    <t>LIT</t>
  </si>
  <si>
    <t>Litigios</t>
  </si>
  <si>
    <t>MC</t>
  </si>
  <si>
    <t>Medios de Comunicación</t>
  </si>
  <si>
    <t>MED</t>
  </si>
  <si>
    <t>Medicamentos e Insumos</t>
  </si>
  <si>
    <t>MyE</t>
  </si>
  <si>
    <t>Monitoreo y evaluación</t>
  </si>
  <si>
    <t>NOM</t>
  </si>
  <si>
    <t>Nomina</t>
  </si>
  <si>
    <t>OPT</t>
  </si>
  <si>
    <t>Operaciones TIC</t>
  </si>
  <si>
    <t>PSM</t>
  </si>
  <si>
    <t>Pasantía Medica</t>
  </si>
  <si>
    <t>RP</t>
  </si>
  <si>
    <t>Relaciones Publicas</t>
  </si>
  <si>
    <t>SDT</t>
  </si>
  <si>
    <t>Servicios Diagnósticos Complementación terapéutica</t>
  </si>
  <si>
    <t>SHE</t>
  </si>
  <si>
    <t>Seguridad Hospitalaria</t>
  </si>
  <si>
    <t>SI</t>
  </si>
  <si>
    <t>Sistema Información</t>
  </si>
  <si>
    <t>SMT</t>
  </si>
  <si>
    <t>Seguridad y Monitoreo de las TIC</t>
  </si>
  <si>
    <t>SPG</t>
  </si>
  <si>
    <t>Soporte a la gestión</t>
  </si>
  <si>
    <t>UEP</t>
  </si>
  <si>
    <t>Unidad Ejecutora de Proyectos</t>
  </si>
  <si>
    <t>ADF</t>
  </si>
  <si>
    <t>Administrativa Financiera</t>
  </si>
  <si>
    <t>COM</t>
  </si>
  <si>
    <t>Comunicación</t>
  </si>
  <si>
    <t>EJ</t>
  </si>
  <si>
    <t>Ejecutiva</t>
  </si>
  <si>
    <t>GES</t>
  </si>
  <si>
    <t>Gestión de Servicios</t>
  </si>
  <si>
    <t>GT</t>
  </si>
  <si>
    <t>Gestión Técnica</t>
  </si>
  <si>
    <t>JUR</t>
  </si>
  <si>
    <t>Jurídica</t>
  </si>
  <si>
    <t>UIPyD</t>
  </si>
  <si>
    <t>Unidad Institucional de Planificación y Desarrollo</t>
  </si>
  <si>
    <t>RRHH</t>
  </si>
  <si>
    <t>Gestión Humana</t>
  </si>
  <si>
    <t>TEC</t>
  </si>
  <si>
    <t>Tecnología de la Información</t>
  </si>
  <si>
    <t>Oficina</t>
  </si>
  <si>
    <t>OAI</t>
  </si>
  <si>
    <t>Oficina de Acceso a la Información</t>
  </si>
  <si>
    <t>OFC</t>
  </si>
  <si>
    <t>Oficina de Control y Fiscalización</t>
  </si>
  <si>
    <t>Ls_Estructura</t>
  </si>
  <si>
    <t>04_División</t>
  </si>
  <si>
    <t>ls_Direccion</t>
  </si>
  <si>
    <t>ls_Departamento</t>
  </si>
  <si>
    <t>ls_SubDireccion</t>
  </si>
  <si>
    <t>Ls_Direccion</t>
  </si>
  <si>
    <t>Ls_SubDireccion</t>
  </si>
  <si>
    <t>Ls_Departamento</t>
  </si>
  <si>
    <t>Ls_Oficina</t>
  </si>
  <si>
    <t>Departamentos</t>
  </si>
  <si>
    <t>Abrev</t>
  </si>
  <si>
    <t>Indirecto</t>
  </si>
  <si>
    <t xml:space="preserve">Servicio Regional de Salud:  </t>
  </si>
  <si>
    <t>.</t>
  </si>
  <si>
    <t>Gerencia</t>
  </si>
  <si>
    <t>División</t>
  </si>
  <si>
    <t>Unidad</t>
  </si>
  <si>
    <t>Ls_DependenciasSRS</t>
  </si>
  <si>
    <t>ls_UnidadesSRS</t>
  </si>
  <si>
    <t>Apoyo Adm. De la Gerencia</t>
  </si>
  <si>
    <t>Comunicaciones</t>
  </si>
  <si>
    <t>Gestión del Desempeño</t>
  </si>
  <si>
    <t>Registro y Control</t>
  </si>
  <si>
    <t>Reclutamiento y Selección</t>
  </si>
  <si>
    <t>Bienestar y Seguridad</t>
  </si>
  <si>
    <t>Compensaciones y Beneficios</t>
  </si>
  <si>
    <t>Capacitación</t>
  </si>
  <si>
    <t>Compras y Contrataciones</t>
  </si>
  <si>
    <t>Activos Fijos</t>
  </si>
  <si>
    <t>Almacenes y Suministros</t>
  </si>
  <si>
    <t>Servicios Generales</t>
  </si>
  <si>
    <t>Presupuesto</t>
  </si>
  <si>
    <t>Tesorería</t>
  </si>
  <si>
    <t>Revisión y Análisis</t>
  </si>
  <si>
    <t>Monitoreo y Evaluación</t>
  </si>
  <si>
    <t>Formulación de PPP</t>
  </si>
  <si>
    <t>Desarrollo Institucional</t>
  </si>
  <si>
    <t>Calidad de la Gestión</t>
  </si>
  <si>
    <t>Estadísticas</t>
  </si>
  <si>
    <t>Materno Infantil</t>
  </si>
  <si>
    <t>Odontología</t>
  </si>
  <si>
    <t xml:space="preserve">Estructura:  </t>
  </si>
  <si>
    <t>Pasantias Medicas</t>
  </si>
  <si>
    <t>Soporte a la Gestión</t>
  </si>
  <si>
    <t>Administrativa</t>
  </si>
  <si>
    <t>Financiera</t>
  </si>
  <si>
    <t>Formulación, MyE de PPP</t>
  </si>
  <si>
    <t>Desarrollo Institucional y Calidad de la Gestión</t>
  </si>
  <si>
    <t>Sistema de Información</t>
  </si>
  <si>
    <t>Coordinación de la Prestacion de Servicios</t>
  </si>
  <si>
    <t>Servicios Diagnósticos y Complementación Terapeutica</t>
  </si>
  <si>
    <t>Ls_DivisionesSRS</t>
  </si>
  <si>
    <t>Ls_GerenciasSRS</t>
  </si>
  <si>
    <t>Ls_DepartamentosSRS</t>
  </si>
  <si>
    <t>Ls_OficinasSRS</t>
  </si>
  <si>
    <t>Ls_UnidadesSRS</t>
  </si>
  <si>
    <t>Regional (Consolidado)</t>
  </si>
  <si>
    <t>Código_Actividad</t>
  </si>
  <si>
    <t>Actividad</t>
  </si>
  <si>
    <t>Medio de Verificación 1</t>
  </si>
  <si>
    <t>Medio de Verificación 3</t>
  </si>
  <si>
    <t>Medio de Verificación 2</t>
  </si>
  <si>
    <t>Ls_Medio_Verificacion</t>
  </si>
  <si>
    <t>Definir e implementar un modelo organizativo funcional en el Nivel Central del SNS</t>
  </si>
  <si>
    <t>Integrar un comité de conducción estratégica en el Nivel Central</t>
  </si>
  <si>
    <t>Est.1.1.1</t>
  </si>
  <si>
    <t>Desarrollar e implementar un modelo económico y financiero que garantice la sostenibilidad de la Red de servicios, incluyendo los Hospitales Autogestionados</t>
  </si>
  <si>
    <t>Est.1.3.1</t>
  </si>
  <si>
    <t>Definir y desarrollar los instrumentos de recolección de datos y reportes de Gestión/Productividad de la Red</t>
  </si>
  <si>
    <t>Est.1.6.1</t>
  </si>
  <si>
    <r>
      <t>Apoyar a los SRS en el proceso de cumplimiento de los criterios para su habilitación en los establecimientos de salud</t>
    </r>
    <r>
      <rPr>
        <sz val="9"/>
        <color rgb="FF000000"/>
        <rFont val="Arial"/>
        <family val="2"/>
      </rPr>
      <t xml:space="preserve"> de su Red</t>
    </r>
  </si>
  <si>
    <t>Est.1.8.1</t>
  </si>
  <si>
    <t xml:space="preserve">Actualizar e implementar el Modelo de Gestión del SNS en todos sus niveles y el Modelo de Red de los SRS
</t>
  </si>
  <si>
    <t>Definir una estructura funcional de transición (septiembre – diciembre 2016) en el Nivel Central</t>
  </si>
  <si>
    <t>Est.1.1.2</t>
  </si>
  <si>
    <t>Implementar las NOBACI y sus Normas Complementarias en el Nivel Central del SNS y en todos los niveles de la Red</t>
  </si>
  <si>
    <t>Est.1.3.2</t>
  </si>
  <si>
    <t>Desarrollar e implementar los Sistemas de Información que faciliten el flujo de información entre los niveles para la toma de decisión y la gestión para resultados</t>
  </si>
  <si>
    <t>Est.1.6.2</t>
  </si>
  <si>
    <t xml:space="preserve">Desarrollar e implementar un modelo económico y financiero que garantice la sostenibilidad de la Red de servicios incluyendo los Hospitales Autogestionados
</t>
  </si>
  <si>
    <t>Reformular la estructura organizativa aprobada mediante resolución 00006 del MAP</t>
  </si>
  <si>
    <t>Est.1.1.3</t>
  </si>
  <si>
    <t>Dotar de infraestructura tecnológica para el desarrollo de la tecnología de la información y comunicaciones (TIC) en el Nivel central</t>
  </si>
  <si>
    <t>Est.1.6.3</t>
  </si>
  <si>
    <t xml:space="preserve">Definir e implementar los mecanismos de relación y articulación Interna  entre el centro coordinador del SNS y los SRS y al interno de los SRS, en forma de acuerdos de gestión que incorporen objetivos y resultados
</t>
  </si>
  <si>
    <t>Implementar un Plan de despliegue de las estructuras funcionales en el SNS y en todos sus niveles</t>
  </si>
  <si>
    <t>Est.1.1.4</t>
  </si>
  <si>
    <t xml:space="preserve">Implementar un Régimen de auditoria de calidad de la información </t>
  </si>
  <si>
    <t>Est.1.6.4</t>
  </si>
  <si>
    <t>Apoyar el proceso de integración y unificación de cargos de los profesionales del IDSS</t>
  </si>
  <si>
    <t>Est.1.9.1</t>
  </si>
  <si>
    <t xml:space="preserve">Definir e implementar el Modelo de articulación externa con los agentes relevantes del Sector salud y otros sectores, que coadyuven con el logro de los objetivos estratégicos de la institución
</t>
  </si>
  <si>
    <t>Elaborar y firmar acuerdos y convenios de Gestión entre las diferentes instancias de la Red.</t>
  </si>
  <si>
    <t>Est.1.4.1</t>
  </si>
  <si>
    <t>Aplicar los criterios de integración en redes de los establecimientos del IDSS a red del SNS, que defina la Comisión para la Integración de la Red Única de Servicios Públicos de Salud</t>
  </si>
  <si>
    <t>Est.1.9.2</t>
  </si>
  <si>
    <t xml:space="preserve">Fortalecer los sistemas de información existentes en todos los niveles del SNS para apoyar la gestión por resultados
</t>
  </si>
  <si>
    <t xml:space="preserve">Fortalecer el componente de comunicación interna y externa en la institución
</t>
  </si>
  <si>
    <t xml:space="preserve">Disponer de una red de establecimientos que cumpla los criterios de habilitación establecidos por el MSP
</t>
  </si>
  <si>
    <t>Actualizar y desplegar el Modelo de Gestión en toda la red</t>
  </si>
  <si>
    <t>Est.1.2.1</t>
  </si>
  <si>
    <t>Elaborar y firmar Acuerdos y Convenios intrasectoriales e intersectoriales, incluyendo ONG´s que tengan capacidad para proveer servicios de salud</t>
  </si>
  <si>
    <t>Est.1.5.1</t>
  </si>
  <si>
    <t>Diseñar e implementar un Plan de Comunicación Interna y externa con los canales jerárquicos definidos en el nivel central del SNS</t>
  </si>
  <si>
    <t>Est.1.7.1</t>
  </si>
  <si>
    <t>Definir los mecanismos estandarizados de medición de los planes y programas a ejecutarse en toda la red del SNS</t>
  </si>
  <si>
    <t>Est.1.10.1</t>
  </si>
  <si>
    <t xml:space="preserve">Integrar los establecimientos del Instituto Dominicano de Seguros Sociales (IDSS) a la red de servicios del SNS
</t>
  </si>
  <si>
    <t>Actualizar el Modelo de Red acorde al Modelo de Gestión y al Modelo de Atención</t>
  </si>
  <si>
    <t>Est.1.2.2</t>
  </si>
  <si>
    <t>Revisar de forma sistemática el alcance de cumplimiento de los objetivos propuestos</t>
  </si>
  <si>
    <t>Est.1.10.2</t>
  </si>
  <si>
    <t xml:space="preserve">Fortalecer el sistema de monitoreo y evaluación, que permita mejorar la gestión para resultados de planes y programas, a través de una retroalimentación apropiada y oportuna, que facilite la toma de decisiones basado en información de calidad y acorde a los objetivos propuestos
</t>
  </si>
  <si>
    <t xml:space="preserve">Participar con el MSP, MAP y otras instituciones en la definición de los reglamentos complementarios de la Ley de Carrera Sanitaria (395-14)
</t>
  </si>
  <si>
    <t xml:space="preserve">Formular una Política Salarial y de Recursos Humanos competitiva, que permita captar y retener personal competente para apuntalar la gestión estratégica del SNS
</t>
  </si>
  <si>
    <t xml:space="preserve">Gestionar la creación de una comisión mixta MSP, SNS para el desarrollo de los reglamentos </t>
  </si>
  <si>
    <t>Est.2.1.1</t>
  </si>
  <si>
    <t xml:space="preserve">Diseñar e Implementar una política de Recursos Humanos en el SNS y todos sus niveles (modelo de gestión de RRHH) </t>
  </si>
  <si>
    <t>Est.2.2.1</t>
  </si>
  <si>
    <t>Definir un programa de formación continua enfocado a la gestión por competencias</t>
  </si>
  <si>
    <t>Est.2.3.1</t>
  </si>
  <si>
    <t xml:space="preserve">Implementar el Modelo de Atención en todos los niveles de la red de servicios de salud 
</t>
  </si>
  <si>
    <t>Implementación de la Ley de Carrera Sanitaria y sus reglamentos</t>
  </si>
  <si>
    <t>Est.2.1.2</t>
  </si>
  <si>
    <t xml:space="preserve">Diseñar una política salarial que promueva la remuneración equilibrada en base al criterio de cargo y que contemple el sistema de incentivos </t>
  </si>
  <si>
    <t>Est.2.2.2</t>
  </si>
  <si>
    <t xml:space="preserve">Direccionar los recursos para apoyar la implementación del Modelo de Atención en la red de servicios
</t>
  </si>
  <si>
    <t>Diseñar e Implementar un protocolo de selección y contratación de los gestores y directivos de la Red</t>
  </si>
  <si>
    <t>Est.2.1.3</t>
  </si>
  <si>
    <t xml:space="preserve">Desarrollar una cartera de servicios estandarizada y de acuerdo al modelo de atención en los  centros de salud, con igual capacidad resolutiva
</t>
  </si>
  <si>
    <t xml:space="preserve">Fortalecer y garantizar la provisión de servicios de los programas de salud colectiva que se brindan en los diferentes niveles de atención
</t>
  </si>
  <si>
    <t xml:space="preserve">Impulsar el desarrollo del Modelo de Atención en la Red de Servicios especialmente en las áreas consideradas prioritarias </t>
  </si>
  <si>
    <t>Est.3.1.1</t>
  </si>
  <si>
    <t>Elaborar el Presupuesto, plan de inversiones y financiación de la red e implementarlo de acuerdo al dimensionamiento definido para la implementación del Modelo de Atención y garantizar el flujo de los recursos financieros y de otra índole de forma coherente con los objetivos del Modelo de Atención</t>
  </si>
  <si>
    <t>Est.3.2.1</t>
  </si>
  <si>
    <t>Reorganización estructural, funcional y logística de la Red, según el modelo de atención y en función de las necesidades sanitarias de la población asignada</t>
  </si>
  <si>
    <t>Est.3.3.1</t>
  </si>
  <si>
    <t>Promover estilos de vida saludables mediante la intervención integral en los diferentes escenarios (establecimiento de salud, hogar, escuelas, etc.)</t>
  </si>
  <si>
    <t>Est.4.1.1</t>
  </si>
  <si>
    <t>Aumentar la provisión y cobertura de los servicios de salud sexual-reproductiva en todos los niveles de atención con énfasis en la atención materno-perinatal, infantil y adolescente</t>
  </si>
  <si>
    <t>Est.4.1.2</t>
  </si>
  <si>
    <t>Fortalecer la aplicación de las normas a programas de salud para aumentar las expectativas de vida y calidad de la atención en personas que viven con VIH-SIDA</t>
  </si>
  <si>
    <t>Est.4.1.3</t>
  </si>
  <si>
    <t>Fortalecer la Aplicación de las normas a programas de salud para aumentar las expectativas de vida y calidad de la atención en personas que viven con TB</t>
  </si>
  <si>
    <t>Est.4.1.4</t>
  </si>
  <si>
    <t>Garantizar el diagnóstico oportuno y manejo adecuado de las enfermedades transmitidas por vectores en los establecimientos de salud, como estrategia de reducción de la letalidad</t>
  </si>
  <si>
    <t>Est.4.1.5</t>
  </si>
  <si>
    <t>Ls_LinesEstategica</t>
  </si>
  <si>
    <t>Le. 1</t>
  </si>
  <si>
    <t>Le. 2</t>
  </si>
  <si>
    <t>Le. 3</t>
  </si>
  <si>
    <t>Le. 4</t>
  </si>
  <si>
    <t>Ls_ObjEstrategico</t>
  </si>
  <si>
    <t>Obj1.1</t>
  </si>
  <si>
    <t>LE</t>
  </si>
  <si>
    <t>Obj1.2</t>
  </si>
  <si>
    <t>Obj1.3</t>
  </si>
  <si>
    <t>Obj1.4</t>
  </si>
  <si>
    <t>Obj1.5</t>
  </si>
  <si>
    <t>Obj4.1</t>
  </si>
  <si>
    <t>Obj3.3</t>
  </si>
  <si>
    <t>Obj3.2</t>
  </si>
  <si>
    <t>Obj3.1</t>
  </si>
  <si>
    <t>Obj2.1</t>
  </si>
  <si>
    <t>Obj1.10</t>
  </si>
  <si>
    <t>Obj2.2</t>
  </si>
  <si>
    <t>Obj1.9</t>
  </si>
  <si>
    <t>Obj1.6</t>
  </si>
  <si>
    <t>Obj1.7</t>
  </si>
  <si>
    <t>Obj1.8</t>
  </si>
  <si>
    <t>Obj2.3</t>
  </si>
  <si>
    <t>Supuestos</t>
  </si>
  <si>
    <t>Dependencia responsable</t>
  </si>
  <si>
    <t>Resultado esperado</t>
  </si>
  <si>
    <t>Línea estratégica</t>
  </si>
  <si>
    <t>Unidad de medida</t>
  </si>
  <si>
    <t xml:space="preserve">Gerencias:  </t>
  </si>
  <si>
    <t xml:space="preserve">Departamentos:  </t>
  </si>
  <si>
    <t xml:space="preserve">Divisiones:  </t>
  </si>
  <si>
    <t xml:space="preserve">Unidades:  </t>
  </si>
  <si>
    <t xml:space="preserve">Oficinas:  </t>
  </si>
  <si>
    <t xml:space="preserve">Año del POA:  </t>
  </si>
  <si>
    <t>Periodo_POA</t>
  </si>
  <si>
    <t>Declaración del año</t>
  </si>
  <si>
    <t>"Año del Desarrollo Agroforestal"</t>
  </si>
  <si>
    <t>Le.1 - Fortalecer las capacidades gestoras institucionales del SNS a través de la implementación del Modelo de Gestión, del desarrollo de su organización funcional y de las capacidades e instrumentos necesarios en cada ámbito de gestión</t>
  </si>
  <si>
    <t>Le.2 - Desarrollar un modelo de gestión y planificación de los recursos humanos que garantice la disponibilidad de técnicos y profesionales competentes y que fomente un alto rendimiento alineado a los objetivos institucionales</t>
  </si>
  <si>
    <t>Le.3 - Desarrollo de la red asistencial del SNS en coherencia con las políticas de Estado en materia de salud y el Modelo de Atención</t>
  </si>
  <si>
    <t>Le.4 - Mejora de la provisión de los programas y acciones de salud colectiva, con enfoque en prevención y control de enfermedades evitables</t>
  </si>
  <si>
    <t>Línea Estratégica</t>
  </si>
  <si>
    <t>Objetivo Estratégico</t>
  </si>
  <si>
    <t>Resultados Esperados</t>
  </si>
  <si>
    <t>Gestión Administrativa y Estratégica fortalecida</t>
  </si>
  <si>
    <t>Conjunto mínimo de áreas funcionales y operativas definidas y habilitadas en el Nivel Central</t>
  </si>
  <si>
    <t>Nueva estructura organizativa y funcional aprobada por el MAP</t>
  </si>
  <si>
    <t>Estructuras organizativas y   funcionales desplegadas en todos los niveles del SNS</t>
  </si>
  <si>
    <t>Actualizar e implementar el Modelo de Gestión del SNS en todos sus niveles y el Modelo de Red de los SRS</t>
  </si>
  <si>
    <t>Promovida la gestión eficiente, que facilite la comunicación, coordinación y control de la red del SNS</t>
  </si>
  <si>
    <t>Modelo de Red implementado y operando acorde a los lineamientos del Modelo de Gestión y del Modelo de Atención</t>
  </si>
  <si>
    <t>Desarrollar e implementar un modelo económico y financiero que garantice la sostenibilidad de la Red de servicios incluyendo los Hospitales Autogestionados</t>
  </si>
  <si>
    <t>Incrementada la sostenibilidad financiera de la Red, mediante la implementación de un Modelo de Gestión Económico y Financiero que permita reducir las brechas entre los recursos y las necesidades</t>
  </si>
  <si>
    <t>Racionalizado el uso de los recursos financieros y económicos (inventario, bienes y equipos)</t>
  </si>
  <si>
    <t>Definir e implementar los mecanismos de relación y articulación interna entre el centro coordinador del SNS y los SRS y al interno de los SRS, en forma de acuerdos de gestión que incorporen objetivos y resultados</t>
  </si>
  <si>
    <t>Fortalecida la capacidad de Gestión de la Red en relación a los objetivos estratégicos del SNS</t>
  </si>
  <si>
    <t>Definir e implementar el modelo de articulación externa con los agentes relevantes del sector salud y otros sectores, que coadyuven con el logro de los objetivos estratégicos de la institución</t>
  </si>
  <si>
    <t xml:space="preserve">
Fortalecida las relaciones del Nivel Central del SNS y otros agentes del sector Salud
</t>
  </si>
  <si>
    <t>Fortalecer los sistemas de información existentes en todos los niveles del SNS para apoyar la gestión para resultados</t>
  </si>
  <si>
    <t>Estandarizados los instrumentos de recolección de datos de los establecimientos de salud y de las entidades administrativas de la red, que minimice la duplicidad de reportes e informes que emanen de los diferentes niveles</t>
  </si>
  <si>
    <t xml:space="preserve">Sistemas de información digitales estandarizados, que permita el flujo de información entre niveles y facilite la toma de decisiones desarrollados e implementados  </t>
  </si>
  <si>
    <t>Adecuada infraestructura tecnología para dar respuestas a las demandas de los usuarios del nivel central del SNS</t>
  </si>
  <si>
    <t>Régimen de auditoria de calidad de la información implementado</t>
  </si>
  <si>
    <t>Fortalecer el componente de comunicación interna y externa en la institución</t>
  </si>
  <si>
    <t>Implementado un Plan de Comunicación Interna y externa que facilite el flujo de información oportuna y de calidad en todos los niveles</t>
  </si>
  <si>
    <t>Disponer de una red de establecimientos que cumpla los criterios de habilitación establecidos por el MSP</t>
  </si>
  <si>
    <t>Aumentados los establecimientos de salud que cumplen con los criterios de habilitación definidos por el MSP</t>
  </si>
  <si>
    <t>Integrar los establecimientos del Instituto Dominicano de Seguros Sociales (IDSS) a la red de servicios del SNS</t>
  </si>
  <si>
    <t>Recursos humanos del IDSS integrados a la red del SNS, con el proceso de unificación de cargos completado según el decreto 200-16</t>
  </si>
  <si>
    <t>Aplicados los criterios de integración de los establecimientos del IDSS en sustento a la integración de la red única de servicios públicos de salud</t>
  </si>
  <si>
    <t>Fortalecer el sistema de monitoreo y evaluación, que permita mejorar la gestión para resultados de planes y programas, a través de una retroalimentación apropiada y oportuna, que facilite la toma de decisiones basado en información de calidad y acorde a los objetivos propuestos</t>
  </si>
  <si>
    <t>Definidos y estandarizados los mecanismos, instrumentos de medición y reporte de los planes y programas,</t>
  </si>
  <si>
    <t>Monitoreados los objetivos propuestos y definidos los alcances de cumplimiento.</t>
  </si>
  <si>
    <t>Participar con el MSP, MAP y otras instituciones en la definición e implementación de los reglamentos complementarios de la Ley de Carrera Sanitaria (395-14)</t>
  </si>
  <si>
    <t xml:space="preserve"> Reglamentos de Ley de Carrera Sanitaria definidos </t>
  </si>
  <si>
    <t>Adecuadas las condiciones laborales del personal de la Red del SNS a la Ley de Carrera Sanitaria y sus reglamentaciones</t>
  </si>
  <si>
    <t>Diseñado e implementado el protocolo de selección y contratación de los gestores y directivos de la Red</t>
  </si>
  <si>
    <t>Formular una Política Salarial y de Recursos Humanos competitiva que permita captar y retener personal competente para apuntalar la gestión estratégica del SNS</t>
  </si>
  <si>
    <t xml:space="preserve">Definida las directrices que constituyen una base sana para una gestión eficaz de los recursos humanos del SNS y la Red de Servicios  </t>
  </si>
  <si>
    <t>Diseñada e implementada una política salarial que que estimule el más alto desempeño de las funciones del RRHH del SNS</t>
  </si>
  <si>
    <t xml:space="preserve">Disminuido el nivel de rotación del RRHH   </t>
  </si>
  <si>
    <t>Aumentado el desarrollo institucional a través del fortalecimiento de las competencias de los colaboradores, enfocados a la consecución de los objetivos estratégicos del SNS</t>
  </si>
  <si>
    <t xml:space="preserve">Implementar el Modelo de Atención en todos los niveles de la red de servicios de salud </t>
  </si>
  <si>
    <t xml:space="preserve">Red de Atención Primaria articulada, coordinada y fortalecida
Atención Materno Infantil de calidad y estructurada
Atención a la urgencia y emergencia cumpliendo criterios de calidad y coordinación 
Fortalecido el modelo de referencia y contrareferencia 
Acceso universal a medicamentos en la Red de Primer Nivel de atención 
Disponibilidad oportuna de sangre en condiciones de calidad
Gobernanza fortalecida
</t>
  </si>
  <si>
    <t>Direccionar los recursos para apoyar la implementación del Modelo de Atención en la red de servicios</t>
  </si>
  <si>
    <t xml:space="preserve">Presupuestos priorizados
Plan de Inversiones definido y planificado
Flujos financieros a los SRS y a los niveles de atención coherentes con el Modelo y con la prioridad de fortalecer la Atención Primaria y el resto de áreas criticas
</t>
  </si>
  <si>
    <t>Desarrollar una cartera de servicios estandarizada y de acuerdo al modelo de atención en los centros de salud, con igual capacidad resolutiva</t>
  </si>
  <si>
    <t>Fortalecido el acceso a la atención, mediante una cartera de servicios que responda a las necesidades de salud de la población, priorizando los grupos más vulnerables</t>
  </si>
  <si>
    <t>Fortalecer y garantizar la provisión de servicios de los programas de salud colectiva que se brindan en los diferentes niveles de atención</t>
  </si>
  <si>
    <t>Desarrollada e implementada las intervenciones con carácter preventivo, de promoción y asistencia de las enfermedades crónicas no transmisibles</t>
  </si>
  <si>
    <t>Mejorada la cobertura y calidad en materia de salud sexual-reproductiva en todos los niveles de atención con énfasis en la atención materno-perinatal, infantil y adolescente</t>
  </si>
  <si>
    <t>Garantizado el continuo de la atención para aumentar las expectativas de vida en personas que viven con VIH-SIDA mediante la correcta aplicación de las normas, guías y protocolos nacionales</t>
  </si>
  <si>
    <t>Mejorada la prestación de servicios a la población con TB mediante un abordaje integral y basado en la estrategia mundial “Fin de la Tuberculosis”, intensificando las intervenciones focalizadas en poblaciones clave y grupos de riesgo</t>
  </si>
  <si>
    <t>Le.1</t>
  </si>
  <si>
    <t>Le.2</t>
  </si>
  <si>
    <t>Le.3</t>
  </si>
  <si>
    <t>Le.4</t>
  </si>
  <si>
    <t>Obj</t>
  </si>
  <si>
    <t>Servicios Regionales de Salud</t>
  </si>
  <si>
    <t>Cod_LE</t>
  </si>
  <si>
    <t>LE.1 - Fortalecer las capacidades gestoras institucionales del SNS a través de la implementación del Modelo de Gestión, del desarrollo de su organización funcional y de las capacidades e instrumentos necesarios en cada ámbito de gestión</t>
  </si>
  <si>
    <t>LE.2 - Desarrollar un modelo de gestión y planificación de los recursos humanos que garantice la disponibilidad de técnicos y profesionales competentes y que fomente un alto rendimiento alineado a los objetivos institucionales</t>
  </si>
  <si>
    <t>Objetivo</t>
  </si>
  <si>
    <t>Cod_Obj</t>
  </si>
  <si>
    <t>LE.3 - Desarrollo de la red asistencial del SNS en coherencia con las políticas de Estado en materia de Salud y el Modelo de Atención</t>
  </si>
  <si>
    <t>LE.4 - Mejora de la provisión de los programas y acciones de salud colectiva, con enfoque en prevención y control de enfermedades evitables</t>
  </si>
  <si>
    <t>Obj1.1 - Definir e implementar un modelo organizativo funcional en el Nivel Central del SNS</t>
  </si>
  <si>
    <t>Obj1.2 - Actualizar e implementar el Modelo de Gestión del SNS en todos sus niveles y el Modelo de Red de los SRS</t>
  </si>
  <si>
    <t>Obj1.3 - Desarrollar e implementar un modelo económico y financiero que garantice la sostenibilidad de la Red de servicios incluyendo los Hospitales Autogestionados</t>
  </si>
  <si>
    <t>Obj1.4 - Definir e implementar los mecanismos de relación y articulación interna entre el centro coordinador del SNS y los SRS y al interno de los SRS, en forma de acuerdos de gestión que incorporen objetivos y resultados</t>
  </si>
  <si>
    <t>Obj1.5 - Definir e implementar el modelo de articulación externa con los agentes relevantes del sector salud y otros sectores, que coadyuven con el logro de los objetivos estratégicos de la institución</t>
  </si>
  <si>
    <t>Obj1.6 - Fortalecer los sistemas de información existentes en todos los niveles del SNS para apoyar la gestión para resultados</t>
  </si>
  <si>
    <t>Obj1.7 - Fortalecer el componente de comunicación interna y externa en la institución</t>
  </si>
  <si>
    <t>Obj1.8 - Disponer de una red de establecimientos que cumpla los criterios de habilitación establecidos por el MSP</t>
  </si>
  <si>
    <t>Obj1.9 - Integrar los establecimientos del Instituto Dominicano de Seguros Sociales (IDSS) a la red de servicios del SNS</t>
  </si>
  <si>
    <t>Obj2.1 - Participar con el MSP, MAP y otras instituciones en la definición e implementación de los reglamentos complementarios de la Ley de Carrera Sanitaria (395-14)</t>
  </si>
  <si>
    <t>Obj2.2 - Formular una Política Salarial y de Recursos Humanos competitiva que permita captar y retener personal competente para apuntalar la gestión estratégica del SNS</t>
  </si>
  <si>
    <t>Obj3.1 - Implementar el Modelo de Atención en todos los niveles de la red de servicios de salud</t>
  </si>
  <si>
    <t>Obj3.2 - Direccionar los recursos para apoyar la implementación del Modelo de Atención en la red de servicios</t>
  </si>
  <si>
    <t>Obj3.3 - Desarrollar una cartera de servicios estandarizada y de acuerdo al modelo de atención en los centros de salud, con igual capacidad resolutiva</t>
  </si>
  <si>
    <t>Obj4.1 - Fortalecer y garantizar la provisión de servicios de los programas de salud colectiva que se brindan en los diferentes niveles de atención</t>
  </si>
  <si>
    <t xml:space="preserve">
Fortalecida las relaciones del Nivel Central del SNS y otros agentes del sector Salud</t>
  </si>
  <si>
    <t>Sistemas de información digitales estandarizados, que permita el flujo de información entre niveles y facilite la toma de decisiones desarrollados e implementados</t>
  </si>
  <si>
    <t>Definida las directrices que constituyen una base sana para una gestión eficaz de los recursos humanos del SNS y la Red de Servicios</t>
  </si>
  <si>
    <t>Disminuido el nivel de rotación del RRHH</t>
  </si>
  <si>
    <t>Red de Atención Primaria articulada, coordinada y fortalecida
Atención Materno Infantil de calidad y estructurada
Atención a la urgencia y emergencia cumpliendo criterios de calidad y coordinación 
Fortalecido el modelo de referencia y contrareferencia 
Acceso universal a medicamentos en la Red de Primer Nivel de atención 
Disponibilidad oportuna de sangre en condiciones de calidad
Gobernanza fortalecida</t>
  </si>
  <si>
    <t>Presupuestos priorizados
Plan de Inversiones definido y planificado
Flujos financieros a los SRS y a los niveles de atención coherentes con el Modelo y con la prioridad de fortalecer la Atención Primaria y el resto de áreas criticas</t>
  </si>
  <si>
    <t>Estructuras organizativas y funcionales desplegadas en todos los niveles del SNS</t>
  </si>
  <si>
    <t>Reglamentos de Ley de Carrera Sanitaria definidos</t>
  </si>
  <si>
    <t xml:space="preserve">Total de Actividades </t>
  </si>
  <si>
    <t>Insumo</t>
  </si>
  <si>
    <t>InsumoAbrev</t>
  </si>
  <si>
    <t>lsAcabadosTextiles</t>
  </si>
  <si>
    <t>lsAlimentosyBebidas</t>
  </si>
  <si>
    <t>lsArticulosdePlastico</t>
  </si>
  <si>
    <t>Electrodomésticos</t>
  </si>
  <si>
    <t>lsElectrodomesticos</t>
  </si>
  <si>
    <t>2.6.1.4.01</t>
  </si>
  <si>
    <t>lsTelecomunicaciones</t>
  </si>
  <si>
    <t xml:space="preserve">Equipo médico y de laboratorio </t>
  </si>
  <si>
    <t>lsEquiposMedicos</t>
  </si>
  <si>
    <t>2.6.3.1.01</t>
  </si>
  <si>
    <t>Equipos de cómputo</t>
  </si>
  <si>
    <t>lsEquiposComputos</t>
  </si>
  <si>
    <t>2.6.1.3.01</t>
  </si>
  <si>
    <t>lsEquiposSeguridad</t>
  </si>
  <si>
    <t>2.6.6.2.01</t>
  </si>
  <si>
    <t>Eventos generales</t>
  </si>
  <si>
    <t>lsEventosGenerales</t>
  </si>
  <si>
    <t>lsGasoil</t>
  </si>
  <si>
    <t>lsHerramientasMenores</t>
  </si>
  <si>
    <t>lsImpresionyEncuadernacion</t>
  </si>
  <si>
    <t>lsLlantasyNeumaticos</t>
  </si>
  <si>
    <t>lsMantenimiento</t>
  </si>
  <si>
    <t>2.7.2.6.01</t>
  </si>
  <si>
    <t>Mantenimiento y reparación de equipos para computación</t>
  </si>
  <si>
    <t>2.7.2.2.01</t>
  </si>
  <si>
    <t>2.7.2.4.01</t>
  </si>
  <si>
    <t>Mantenimiento y reparación de maquinarias y equipos</t>
  </si>
  <si>
    <t>2.7.1.7.01</t>
  </si>
  <si>
    <t>Mantenimiento y reparación de muebles y equipos de oficina</t>
  </si>
  <si>
    <t>2.7.1.6.01</t>
  </si>
  <si>
    <t>2.7.1.4.01</t>
  </si>
  <si>
    <t>lsMaterialesdeLimpieza</t>
  </si>
  <si>
    <t>Muebles de alojamiento</t>
  </si>
  <si>
    <t>lsMueblesdeAlojamiento</t>
  </si>
  <si>
    <t>2.6.1.2.02</t>
  </si>
  <si>
    <t>lsMueblesdeOficina</t>
  </si>
  <si>
    <t>2.6.1.1.01</t>
  </si>
  <si>
    <t>lsObrasMenoresEdificaciones</t>
  </si>
  <si>
    <t>2.7.1.1.01</t>
  </si>
  <si>
    <t>lsOtrosEquipos</t>
  </si>
  <si>
    <t>2.6.5.8.01</t>
  </si>
  <si>
    <t>lsPeaje</t>
  </si>
  <si>
    <t>Pinturas, barnices, lacas, diluyentes y absorbentes para pintura</t>
  </si>
  <si>
    <t>lsPinturas</t>
  </si>
  <si>
    <t>lsProductosArtesGraficas</t>
  </si>
  <si>
    <t>lsProductosdeCemento</t>
  </si>
  <si>
    <t>lsProductosdeLoza</t>
  </si>
  <si>
    <t>lsProductosdePapel</t>
  </si>
  <si>
    <t>lsProductosdeVidrio</t>
  </si>
  <si>
    <t>lsProductosElectricos</t>
  </si>
  <si>
    <t>lsProductosMedicinalesH</t>
  </si>
  <si>
    <t>lsProductosMetalicos</t>
  </si>
  <si>
    <t>Productos químicos de uso personal</t>
  </si>
  <si>
    <t>lsProductosQuimicos</t>
  </si>
  <si>
    <t>lsPublicidadyPropaganda</t>
  </si>
  <si>
    <t>Servicios técnicos y profesionales</t>
  </si>
  <si>
    <t>lsServiciosTecnicosProfesionales</t>
  </si>
  <si>
    <t>Sistemas de aire acondicionado, calefacción y de refrigeración industrial y comercial</t>
  </si>
  <si>
    <t>lsAireAcondicionado</t>
  </si>
  <si>
    <t>2.6.5.4.01</t>
  </si>
  <si>
    <t>Útiles de cocina y comedor</t>
  </si>
  <si>
    <t>lsUtilesdeCocina</t>
  </si>
  <si>
    <t>Útiles de escritorio, oficina, informática y de enseñanza</t>
  </si>
  <si>
    <t>lsUtilesdeOficina</t>
  </si>
  <si>
    <t>Útiles menores médico-quirúrgicos</t>
  </si>
  <si>
    <t>lsUtilesMenoresMQ</t>
  </si>
  <si>
    <t>lsViaticosDP</t>
  </si>
  <si>
    <t>Anticipo Financiero</t>
  </si>
  <si>
    <t>Recursos externos</t>
  </si>
  <si>
    <t>Venta de servicios</t>
  </si>
  <si>
    <t>lsFuentesFinanciamiento</t>
  </si>
  <si>
    <t>LsTipoEESS</t>
  </si>
  <si>
    <t>Alquiler</t>
  </si>
  <si>
    <t>lsTipoIntervencion</t>
  </si>
  <si>
    <t>Reparación</t>
  </si>
  <si>
    <t>Mantenimiento</t>
  </si>
  <si>
    <t>lsMantenimientoyReparacion</t>
  </si>
  <si>
    <t>Compra</t>
  </si>
  <si>
    <t>2.2.5.1.01</t>
  </si>
  <si>
    <t>Alquiler de edicficio</t>
  </si>
  <si>
    <t>2.6.9.2.01</t>
  </si>
  <si>
    <t>Edificaciones no residenciales</t>
  </si>
  <si>
    <t>Servicios de pinturas y derivados con fines de higienes y embellecimiento</t>
  </si>
  <si>
    <t>Mantenimiento y reparación de obras civiles en instalaciones vacias</t>
  </si>
  <si>
    <t>2.7.2.1.01</t>
  </si>
  <si>
    <t>Mantenimiento y reparación de muebles y equipos de oficinas</t>
  </si>
  <si>
    <t>Mantenimiento y reparación de equipos para compuntación</t>
  </si>
  <si>
    <t>Mantenimiento y reparación de equipos de transporte</t>
  </si>
  <si>
    <t>PPGR4</t>
  </si>
  <si>
    <t>PPGR5</t>
  </si>
  <si>
    <t>ls_TiposAcciones</t>
  </si>
  <si>
    <t>ls_ComprayAlquiler</t>
  </si>
  <si>
    <t>Vehículos y Equipo de Transporte</t>
  </si>
  <si>
    <t>1. El Seibo</t>
  </si>
  <si>
    <t>7. Villa Riva</t>
  </si>
  <si>
    <t>Duarte</t>
  </si>
  <si>
    <t>6. Pimentel</t>
  </si>
  <si>
    <t>5. Las Guáranas</t>
  </si>
  <si>
    <t>4. Eugenio María de Hostos</t>
  </si>
  <si>
    <t>3. Castillo</t>
  </si>
  <si>
    <t>2. Arenoso</t>
  </si>
  <si>
    <t>1. San Francisco de Macorís</t>
  </si>
  <si>
    <t>Valverde</t>
  </si>
  <si>
    <t>5. Restauración</t>
  </si>
  <si>
    <t>4. Partido</t>
  </si>
  <si>
    <t>3. Loma de Cabrera</t>
  </si>
  <si>
    <t>Santiago</t>
  </si>
  <si>
    <t>2. El Pino</t>
  </si>
  <si>
    <t>1. Dajabón</t>
  </si>
  <si>
    <t>11. Vicente Noble</t>
  </si>
  <si>
    <t>Barahona</t>
  </si>
  <si>
    <t>10. Polo</t>
  </si>
  <si>
    <t>9. Paraíso</t>
  </si>
  <si>
    <t>8. Las Salinas</t>
  </si>
  <si>
    <t>7. La Ciénaga</t>
  </si>
  <si>
    <t>6. Jaquimeyes</t>
  </si>
  <si>
    <t>Peravia</t>
  </si>
  <si>
    <t>5. Fundación</t>
  </si>
  <si>
    <t>Pedernales</t>
  </si>
  <si>
    <t>4. Enriquillo</t>
  </si>
  <si>
    <t>3. El Peñón</t>
  </si>
  <si>
    <t>Montecristi</t>
  </si>
  <si>
    <t>2. Cabral</t>
  </si>
  <si>
    <t>1. Barahona</t>
  </si>
  <si>
    <t>5. Villa Jaragua</t>
  </si>
  <si>
    <t>Bahoruco</t>
  </si>
  <si>
    <t>4. Tamayo</t>
  </si>
  <si>
    <t>3. Los Ríos</t>
  </si>
  <si>
    <t>2. Galván</t>
  </si>
  <si>
    <t>Independencia</t>
  </si>
  <si>
    <t>1. Neiba</t>
  </si>
  <si>
    <t>10. Tábara Arriba</t>
  </si>
  <si>
    <t>Azua</t>
  </si>
  <si>
    <t>9. Sabana Yegua</t>
  </si>
  <si>
    <t>Espaillat</t>
  </si>
  <si>
    <t>8. Pueblo Viejo</t>
  </si>
  <si>
    <t>7. Peralta</t>
  </si>
  <si>
    <t>6. Padre Las Casas</t>
  </si>
  <si>
    <t>5. Las Yayas de Viajama</t>
  </si>
  <si>
    <t>4. Las Charcas</t>
  </si>
  <si>
    <t>3. Guayabal</t>
  </si>
  <si>
    <t>2. Estebanía</t>
  </si>
  <si>
    <t>1. Azua de Compostela</t>
  </si>
  <si>
    <t>Distrito Nacional</t>
  </si>
  <si>
    <t>PROVINCIAS</t>
  </si>
  <si>
    <t>MUNICIPIOS</t>
  </si>
  <si>
    <t>2. Miches</t>
  </si>
  <si>
    <t>1. Comendador</t>
  </si>
  <si>
    <t>2. Bánica</t>
  </si>
  <si>
    <t>3. El Llano</t>
  </si>
  <si>
    <t>4. Hondo Valle</t>
  </si>
  <si>
    <t>5. Juan Santiago</t>
  </si>
  <si>
    <t>6. Pedro Santana</t>
  </si>
  <si>
    <t>1. Moca</t>
  </si>
  <si>
    <t>2. Cayetano Germosén</t>
  </si>
  <si>
    <t>3. Gaspar Hernández</t>
  </si>
  <si>
    <t>4. Jamao al Norte</t>
  </si>
  <si>
    <t>1. Hato Mayor del Rey</t>
  </si>
  <si>
    <t>2. El Valle</t>
  </si>
  <si>
    <t>3. Sabana de la Mar</t>
  </si>
  <si>
    <t>1. Salcedo</t>
  </si>
  <si>
    <t>2. Tenares</t>
  </si>
  <si>
    <t>3. Villa Tapia</t>
  </si>
  <si>
    <t>1. Jimaní</t>
  </si>
  <si>
    <t>2. Cristóbal</t>
  </si>
  <si>
    <t>3. Duvergé</t>
  </si>
  <si>
    <t>4. La Descubierta</t>
  </si>
  <si>
    <t>5. Mella</t>
  </si>
  <si>
    <t>6. Postrer Río</t>
  </si>
  <si>
    <t>1. Higüey</t>
  </si>
  <si>
    <t>2. San Rafael del Yuma</t>
  </si>
  <si>
    <t>1. La Romana</t>
  </si>
  <si>
    <t>2. Guaymate</t>
  </si>
  <si>
    <t>3. Villa Hermosa</t>
  </si>
  <si>
    <t>1. La Concepción de La Vega</t>
  </si>
  <si>
    <t>2. Constanza</t>
  </si>
  <si>
    <t>3. Jarabacoa</t>
  </si>
  <si>
    <t>4. Jima Abajo</t>
  </si>
  <si>
    <t>1. Nagua</t>
  </si>
  <si>
    <t>2. Cabrera</t>
  </si>
  <si>
    <t>3. El Factor</t>
  </si>
  <si>
    <t>4. Río San Juan</t>
  </si>
  <si>
    <t>1. Bonao</t>
  </si>
  <si>
    <t>2. Maimón</t>
  </si>
  <si>
    <t>3. Piedra Blanca</t>
  </si>
  <si>
    <t>1. Montecristi</t>
  </si>
  <si>
    <t>2. Castañuela</t>
  </si>
  <si>
    <t>3. Guayubín</t>
  </si>
  <si>
    <t>4. Las Matas de Santa Cruz</t>
  </si>
  <si>
    <t>5. Pepillo Salcedo</t>
  </si>
  <si>
    <t>6. Villa Vásquez</t>
  </si>
  <si>
    <t>1. Monte Plata</t>
  </si>
  <si>
    <t>2. Bayaguana</t>
  </si>
  <si>
    <t>3. Peralvillo</t>
  </si>
  <si>
    <t>4 Sabana Grande de Boyá</t>
  </si>
  <si>
    <t>5 Yamasá</t>
  </si>
  <si>
    <t>1. Pedernales</t>
  </si>
  <si>
    <t>2. Oviedo</t>
  </si>
  <si>
    <t>1. Baní</t>
  </si>
  <si>
    <t>2. Nizao</t>
  </si>
  <si>
    <t>1. Puerto Plata</t>
  </si>
  <si>
    <t>2. Altamira</t>
  </si>
  <si>
    <t>3. Guananico</t>
  </si>
  <si>
    <t>4. Imbert</t>
  </si>
  <si>
    <t>5. Los Hidalgos</t>
  </si>
  <si>
    <t>6. Luperón</t>
  </si>
  <si>
    <t>7. Sosúa</t>
  </si>
  <si>
    <t>8. Villa Isabela</t>
  </si>
  <si>
    <t>9. Villa Montellano</t>
  </si>
  <si>
    <t>1. Samaná</t>
  </si>
  <si>
    <t>2. Las Terrenas</t>
  </si>
  <si>
    <t>3. Sánchez</t>
  </si>
  <si>
    <t>1. San Cristóbal</t>
  </si>
  <si>
    <t>2. Bajos de Haina</t>
  </si>
  <si>
    <t>3. Cambita Garabito</t>
  </si>
  <si>
    <t>4. Los Cacaos</t>
  </si>
  <si>
    <t>5. Sabana Grande de Palenque</t>
  </si>
  <si>
    <t>6. San Gregorio de Nigua</t>
  </si>
  <si>
    <t>7. Villa Altagracia</t>
  </si>
  <si>
    <t>8. Yaguate</t>
  </si>
  <si>
    <t>1. San José de Ocoa</t>
  </si>
  <si>
    <t>2. Rancho Arriba</t>
  </si>
  <si>
    <t>3. Sabana Larga</t>
  </si>
  <si>
    <t>1. San Juan de la Maguana</t>
  </si>
  <si>
    <t>2. Bohechío</t>
  </si>
  <si>
    <t>3. El Cercado</t>
  </si>
  <si>
    <t>4. Juan de Herrera</t>
  </si>
  <si>
    <t>5. Las Matas de Farfán</t>
  </si>
  <si>
    <t>6. Vallejuelo</t>
  </si>
  <si>
    <t>1. San Pedro de Macorís</t>
  </si>
  <si>
    <t>2. Consuelo</t>
  </si>
  <si>
    <t>3. Guayacanes</t>
  </si>
  <si>
    <t>4. San José de Los Llanos</t>
  </si>
  <si>
    <t>5. Quisqueya</t>
  </si>
  <si>
    <t>6. Ramón Santana</t>
  </si>
  <si>
    <t>1. Cotuí</t>
  </si>
  <si>
    <t>2. Cevicos</t>
  </si>
  <si>
    <t>3. Fantino</t>
  </si>
  <si>
    <t>4. La Mata</t>
  </si>
  <si>
    <t>1. Santiago</t>
  </si>
  <si>
    <t>2. Bisonó</t>
  </si>
  <si>
    <t>3. Jánico</t>
  </si>
  <si>
    <t>4. Licey al Medio</t>
  </si>
  <si>
    <t>5. Puñal</t>
  </si>
  <si>
    <t>6. Sabana Iglesia</t>
  </si>
  <si>
    <t>8. San José de las Matas</t>
  </si>
  <si>
    <t>7. Tamboril</t>
  </si>
  <si>
    <t>9. Villa González</t>
  </si>
  <si>
    <t>1. San Ignacio de Sabaneta</t>
  </si>
  <si>
    <t>2. Los Almácigos</t>
  </si>
  <si>
    <t>3. Monción</t>
  </si>
  <si>
    <t>1. Santo Domingo Este</t>
  </si>
  <si>
    <t>2. Boca Chica</t>
  </si>
  <si>
    <t>3. Los Alcarrizos</t>
  </si>
  <si>
    <t>4. Pedro Brand</t>
  </si>
  <si>
    <t>5. San Antonio de Guerra</t>
  </si>
  <si>
    <t>6. Santo Domingo Norte</t>
  </si>
  <si>
    <t>7. Santo Domingo Oeste</t>
  </si>
  <si>
    <t>1. Mao</t>
  </si>
  <si>
    <t>2. Esperanza</t>
  </si>
  <si>
    <t>3. Laguna Salada</t>
  </si>
  <si>
    <t>REGIONES</t>
  </si>
  <si>
    <t>2.6.4.1.01</t>
  </si>
  <si>
    <t>Identificación de necesidades de insumos</t>
  </si>
  <si>
    <t>Identificación de actividades</t>
  </si>
  <si>
    <t>Nómina</t>
  </si>
  <si>
    <t>DISTRITO NACIONAL</t>
  </si>
  <si>
    <t>MONTE PLATA</t>
  </si>
  <si>
    <t>SANTO DOMINGO</t>
  </si>
  <si>
    <t>PERAVIA</t>
  </si>
  <si>
    <t>ESPAILLAT</t>
  </si>
  <si>
    <t>PUERTO PLATA</t>
  </si>
  <si>
    <t>SANTIAGO</t>
  </si>
  <si>
    <t>DUARTE</t>
  </si>
  <si>
    <t>HERMANAS MIRABAL</t>
  </si>
  <si>
    <t>BAHORUCO</t>
  </si>
  <si>
    <t>BARAHONA</t>
  </si>
  <si>
    <t>INDEPENDENCIA</t>
  </si>
  <si>
    <t>PEDERNALES</t>
  </si>
  <si>
    <t>EL SEIBO</t>
  </si>
  <si>
    <t>HATO MAYOR</t>
  </si>
  <si>
    <t>LA ALTAGRACIA</t>
  </si>
  <si>
    <t>LA ROMANA</t>
  </si>
  <si>
    <t>AZUA</t>
  </si>
  <si>
    <t>SAN JUAN</t>
  </si>
  <si>
    <t>MONTECRISTI</t>
  </si>
  <si>
    <t>VALVERDE</t>
  </si>
  <si>
    <t>LA VEGA</t>
  </si>
  <si>
    <t>MONSEÑOR NOUEL</t>
  </si>
  <si>
    <t>DAJABÓN</t>
  </si>
  <si>
    <t>ELÍAS PIÑA</t>
  </si>
  <si>
    <t>MARÍA TRINIDAD SÁNCHEZ</t>
  </si>
  <si>
    <t>SAMANÁ</t>
  </si>
  <si>
    <t>SAN CRISTÓBAL</t>
  </si>
  <si>
    <t>SAN JOSÉ DE OCOA</t>
  </si>
  <si>
    <t>SAN PEDRO DE MACORÍS</t>
  </si>
  <si>
    <t>SÁNCHEZ RAMÍREZ</t>
  </si>
  <si>
    <t>SANTIAGO RODRÍGUEZ</t>
  </si>
  <si>
    <t>Dajabon</t>
  </si>
  <si>
    <t>El_Seibo</t>
  </si>
  <si>
    <t>Elias_Pina</t>
  </si>
  <si>
    <t>Hato_Mayor</t>
  </si>
  <si>
    <t>Hermanas_Mirabal</t>
  </si>
  <si>
    <t>La_Altagracia</t>
  </si>
  <si>
    <t>La_Romana</t>
  </si>
  <si>
    <t>La_Vega</t>
  </si>
  <si>
    <t>Monte_Plata</t>
  </si>
  <si>
    <t>Maria_Trinidad_Sanchez</t>
  </si>
  <si>
    <t>Monsenor_Nouel</t>
  </si>
  <si>
    <t>Puerto_Plata</t>
  </si>
  <si>
    <t>Samana</t>
  </si>
  <si>
    <t>San_Cristobal</t>
  </si>
  <si>
    <t>San_Jose_de_Ocoa</t>
  </si>
  <si>
    <t>San_Juan</t>
  </si>
  <si>
    <t>San_Pedro_de_Macoris</t>
  </si>
  <si>
    <t>Sanchez_Ramirez</t>
  </si>
  <si>
    <t>Santiago_Rodriguez</t>
  </si>
  <si>
    <t>Santo_Domingo</t>
  </si>
  <si>
    <t>Distrito_Nacional</t>
  </si>
  <si>
    <t>Definidos y estandarizados los mecanismos, instrumentos de medición y reporte de los planes y programas.</t>
  </si>
  <si>
    <t>Obj1.10 - Fortalecer el sistema de monitoreo y evaluación, para la toma de decisiones basado en información de calidad y acorde a los objetivos propuestos.</t>
  </si>
  <si>
    <t>lsInsumosEquipos</t>
  </si>
  <si>
    <t>lsEquiposTransporte</t>
  </si>
  <si>
    <t>2.6.4.2.01</t>
  </si>
  <si>
    <t>2.6.4.8.01</t>
  </si>
  <si>
    <t>POA</t>
  </si>
  <si>
    <t>AREA</t>
  </si>
  <si>
    <t>TIPO</t>
  </si>
  <si>
    <t>ID_Dependendencia</t>
  </si>
  <si>
    <t>SNS - Dirección Central</t>
  </si>
  <si>
    <t>Dirección</t>
  </si>
  <si>
    <t>Sub Dirección</t>
  </si>
  <si>
    <t xml:space="preserve">Oficina: </t>
  </si>
  <si>
    <t xml:space="preserve">División: </t>
  </si>
  <si>
    <t xml:space="preserve">Departamento: </t>
  </si>
  <si>
    <t xml:space="preserve">Sub Dirección: </t>
  </si>
  <si>
    <t xml:space="preserve">Dirección: </t>
  </si>
  <si>
    <t xml:space="preserve">Identificación de Productos/Resultados </t>
  </si>
  <si>
    <t>Línea Base</t>
  </si>
  <si>
    <t>Primer Trimestre</t>
  </si>
  <si>
    <t>Segundo Trimestre</t>
  </si>
  <si>
    <t>Tercer Trimestre</t>
  </si>
  <si>
    <t>Cuarto Trimestre</t>
  </si>
  <si>
    <t>Siglas Dependencias DC-SNS</t>
  </si>
  <si>
    <t>Área Organizacional</t>
  </si>
  <si>
    <t>Nº Productos</t>
  </si>
  <si>
    <t>Nº Actividades</t>
  </si>
  <si>
    <t>% (Actividades)</t>
  </si>
  <si>
    <t>% (Presupuesto)</t>
  </si>
  <si>
    <t>Total</t>
  </si>
  <si>
    <t>% (Productos)</t>
  </si>
  <si>
    <t xml:space="preserve"> Atención a Usuarios (DAU)</t>
  </si>
  <si>
    <t>Comité Etica Pública (CEP)</t>
  </si>
  <si>
    <t>Administración (DAD)</t>
  </si>
  <si>
    <t>Dirección Centros Hospitalarios (DCH)</t>
  </si>
  <si>
    <t>Emergencia y Desastres (DED)</t>
  </si>
  <si>
    <t>Dirección Ejecutiva (DEJ)</t>
  </si>
  <si>
    <t>Gestión Humana (DGH)</t>
  </si>
  <si>
    <t>Infraestructura y Equipos (DIE)</t>
  </si>
  <si>
    <t>Monitoreo y Evaluación (DME)</t>
  </si>
  <si>
    <t>Planificación (DPD)</t>
  </si>
  <si>
    <t>Sistema de Información (DSI)</t>
  </si>
  <si>
    <t>Asistencia a la Red (DAR)</t>
  </si>
  <si>
    <t>Calidad Institucional (DCI)</t>
  </si>
  <si>
    <t>Control y Fiscalización (OCF)</t>
  </si>
  <si>
    <t>Servicios Diagnósticos y Sangre (SDS)</t>
  </si>
  <si>
    <t>Pasantía Médica (PSM)</t>
  </si>
  <si>
    <t>Cooperación Internacional (COP)</t>
  </si>
  <si>
    <t>Materno-Infantil (MIA)</t>
  </si>
  <si>
    <t>Tecnología (DTI)</t>
  </si>
  <si>
    <t>Consultoría Jurídica (DCJ)</t>
  </si>
  <si>
    <t>Comunicación Estratégica (DCE)</t>
  </si>
  <si>
    <t>Dirección Primer Nivel (DPN)</t>
  </si>
  <si>
    <t>Cantidad acciones/actividades/trimestre</t>
  </si>
  <si>
    <t>Seguridad Física (DSF)</t>
  </si>
  <si>
    <t>Financiero (DF)</t>
  </si>
  <si>
    <t>Odontología (ODO)</t>
  </si>
  <si>
    <t>Medicamentos e Insumos (DMI)</t>
  </si>
  <si>
    <t>Prioridades Directivas</t>
  </si>
  <si>
    <t>Desarrollo y Gestión de la Red de Servicios</t>
  </si>
  <si>
    <t>Transparencia Institucional</t>
  </si>
  <si>
    <t>Gestión Integral de Información</t>
  </si>
  <si>
    <t>Gestión y Control de la Planificación Institucional</t>
  </si>
  <si>
    <t>Promoción y Cultura de Innovación</t>
  </si>
  <si>
    <t>Disminución de la Mortalidad Materna e Infantil</t>
  </si>
  <si>
    <t>Gestionar y fortalecer el Talento Humano</t>
  </si>
  <si>
    <t>Automatización Tecnológica</t>
  </si>
  <si>
    <t>Cultura de Servicios y Gestión de Usuarios</t>
  </si>
  <si>
    <t>Fortalecimiento de la Veeduría y participación social</t>
  </si>
  <si>
    <t>Calidad de la Atención Clínica</t>
  </si>
  <si>
    <t>Servicio Regional de Salud Metropolitano (SRSM)</t>
  </si>
  <si>
    <t>Servicio Regional de Salud Valdesia (SRSV)</t>
  </si>
  <si>
    <t>Servicio Regional de Salud Norcentral (SRSNC)</t>
  </si>
  <si>
    <t>Servicio Regional de Salud Enriquillo (SRSEN)</t>
  </si>
  <si>
    <t>Servicio Regional de Salud Nordeste (SRSND)</t>
  </si>
  <si>
    <t>Servicio Regional de Salud Este (SRSES)</t>
  </si>
  <si>
    <t>Servicio Regional de Salud El Valle (SRSEV)</t>
  </si>
  <si>
    <t>Servicio Regional de Cibao Occidental (SRSCO)</t>
  </si>
  <si>
    <t>Servicio Regional de Salud Cibao Central (SRSCC)</t>
  </si>
  <si>
    <t>Siglas SRS</t>
  </si>
  <si>
    <t>Centros Hospitalarios</t>
  </si>
  <si>
    <t>Gestión Clínica</t>
  </si>
  <si>
    <t>Planificación y Desarrollo</t>
  </si>
  <si>
    <t>Tecnología</t>
  </si>
  <si>
    <t>Seguridad</t>
  </si>
  <si>
    <t>Fiscalización y Control</t>
  </si>
  <si>
    <t>Gestión de la Información</t>
  </si>
  <si>
    <t>Recursos Humanos</t>
  </si>
  <si>
    <t>Administrativa-Financiera</t>
  </si>
  <si>
    <t>Centros de Salud</t>
  </si>
  <si>
    <t>Abastecimiento y Medicamentos</t>
  </si>
  <si>
    <t>Calidad de los Servicios y Gestión de Usuarios</t>
  </si>
  <si>
    <t>Infrestructura y Hostelería</t>
  </si>
  <si>
    <t>Insumo/Rubro</t>
  </si>
  <si>
    <t>Total actividades del año 2020</t>
  </si>
  <si>
    <t>Tabla Resumen POA 2020</t>
  </si>
  <si>
    <t>Calidad Servicios de Salud (CSS)</t>
  </si>
  <si>
    <t>1.1.3.1 Fortalecimiento de la Planificación Institucional</t>
  </si>
  <si>
    <t>1.1.3.2 Modelo de Gestión de Calidad Intitucional</t>
  </si>
  <si>
    <t>1.1.3.3 Gestión documental de procesos institucionales</t>
  </si>
  <si>
    <t>1.6.2.2 Despliegue del Sistema de información de producción de servicios</t>
  </si>
  <si>
    <t>3.2.1.1 Mejora de la hostelería hospitalaria</t>
  </si>
  <si>
    <t>1.3.2.1Implementación del Sistema de Administración de Bienes</t>
  </si>
  <si>
    <t>1.3.1.1Implementación de las NOBACI</t>
  </si>
  <si>
    <t>1.3.1.2 Fortalecimiento de la gestión financiera de la Red</t>
  </si>
  <si>
    <t>1.2.1.1Portales de Transparencia de la Red SNS</t>
  </si>
  <si>
    <t>4.1.4.1Fortalecimiento de los servicios de atención a pacientes con TB</t>
  </si>
  <si>
    <t>4.1.2.1Fortalecimiento de los servicios de atención a pacientes con TB-VIH</t>
  </si>
  <si>
    <t>3.3.1.1Acceso a Servicios Diagnósticos y Gestión de Sangre Segura</t>
  </si>
  <si>
    <t>4.1.3.1Despliegue Inicativa Madre y Bebé bien cuidados</t>
  </si>
  <si>
    <t>4.1.3.2 Provisión de servicios Salud Materno, Neonatal y Adolescente</t>
  </si>
  <si>
    <t xml:space="preserve">3.3.1.2 Provisión de servicios de salud bucal individual y colectiva </t>
  </si>
  <si>
    <t>3.3.1.3 Provisión de servicios de prevención de cáncer cérvico uterino</t>
  </si>
  <si>
    <t>3.1.1.2 Despliegue Ruta Critica para el desarrollo del Modelo de Atención</t>
  </si>
  <si>
    <t>3.1.1.3 Fortalecimiento de los servicios de emergencia y apoyo ante desastres en la Red SNS</t>
  </si>
  <si>
    <t>4.1.1.1Provisión de servicios a usuarios con enfermedades crónicas no transmisibles y adultos mayores</t>
  </si>
  <si>
    <t>2.2.1.2 Programa de incentivo laboral  y régimen de consecuencias</t>
  </si>
  <si>
    <t>3.1.1.4 Disminución de las Listas de Espera</t>
  </si>
  <si>
    <t>3.1.1.6 Impulsar el desarrollo del Modelo de Red en el SRS.</t>
  </si>
  <si>
    <t>1.6.1.3 Seguridad e integridad de  la información</t>
  </si>
  <si>
    <t>1.8.1.1 Fortalecimiento a los Establecimientos de Salud en el proceso de habilitación del MSP</t>
  </si>
  <si>
    <t>1.10.2.1 Desarrollo de un Sistema de Monitoreo de la calidad del servicio</t>
  </si>
  <si>
    <t>3.1.1.1 Mejora de la provisión de medicamentos e insumos</t>
  </si>
  <si>
    <t>3.3.1.4 Plan Operativo Anual y presupuesto 2020 del SRS coherente con los objetivos del Modelo de Atención.</t>
  </si>
  <si>
    <t>1.6.3.1 Protocolo Auditoría Calidad del Dato</t>
  </si>
  <si>
    <t>2.2.4.1 Plan de capacitación Institucional</t>
  </si>
  <si>
    <t>2.2.1.1 Política de Recursos Humanos (Clima  y seguridad Laboral)</t>
  </si>
  <si>
    <t>Elaboración del Plan de Mejora de las NOBACI</t>
  </si>
  <si>
    <t>Seguimiento a la implementación del Plan de Mejora NOBACI</t>
  </si>
  <si>
    <t>SRSEV1.3.1.1.01</t>
  </si>
  <si>
    <t>SRSEV1.3.1.1.02</t>
  </si>
  <si>
    <t>Plan de mejora NOBACI</t>
  </si>
  <si>
    <t>Matriz Resumen de Seguimiento NOBACI</t>
  </si>
  <si>
    <t>Actualización trimestral del Inventario SRS/GAS/PN</t>
  </si>
  <si>
    <t>Reporte y descargo equipo chatarra</t>
  </si>
  <si>
    <t>Auditoria inventario bienes</t>
  </si>
  <si>
    <t>SRSEV1.3.2.1.01</t>
  </si>
  <si>
    <t>SRSEV1.3.2.1.02</t>
  </si>
  <si>
    <t>SRSEV1.3.2.1.03</t>
  </si>
  <si>
    <t>SRSEV1.3.1.2.02</t>
  </si>
  <si>
    <t>Seguimiento a los contratos entre las ARS, CEAS y Centros Diagnósticos para incrementar la venta de servicios</t>
  </si>
  <si>
    <t>SRSEV1.3.1.2.03</t>
  </si>
  <si>
    <t xml:space="preserve">Seguimiento y análisis al proceso de facturación por venta de servicios a ARS en los EESS </t>
  </si>
  <si>
    <t>SRSEV1.3.1.2.04</t>
  </si>
  <si>
    <t>SRSEV1.3.1.2.01</t>
  </si>
  <si>
    <t xml:space="preserve">Análisis y seguimiento a las glosas reportadas </t>
  </si>
  <si>
    <t>SRSEV1.3.1.2.05</t>
  </si>
  <si>
    <t>SRSEV1.1.3.1.01</t>
  </si>
  <si>
    <t>Elaboración del PACC 2021</t>
  </si>
  <si>
    <t>Almuerzo</t>
  </si>
  <si>
    <t>Seguimiento a la implementacion de costeo hospitalario</t>
  </si>
  <si>
    <t>Elaboracion Estados financieros</t>
  </si>
  <si>
    <t>INSUMOS</t>
  </si>
  <si>
    <t>Unidad de medidas</t>
  </si>
  <si>
    <t>Abanico De Pared</t>
  </si>
  <si>
    <t>Abanico De Pedestal</t>
  </si>
  <si>
    <t>Galon</t>
  </si>
  <si>
    <t>Acido Muriatico</t>
  </si>
  <si>
    <t>Cilidros 100Lb/22Gl</t>
  </si>
  <si>
    <t>Acido Urico</t>
  </si>
  <si>
    <t>Talonario</t>
  </si>
  <si>
    <t>Adaptador Macho  De 1/2</t>
  </si>
  <si>
    <t>Resma</t>
  </si>
  <si>
    <t>Adaptador Macho Pvc 1 Pulg</t>
  </si>
  <si>
    <t>Caja</t>
  </si>
  <si>
    <t>Adaptador Macho Pvc 3/4</t>
  </si>
  <si>
    <t>Paquete 5Lbs</t>
  </si>
  <si>
    <t>Agua De Bateria</t>
  </si>
  <si>
    <t>Rollos</t>
  </si>
  <si>
    <t>Agua Destilada</t>
  </si>
  <si>
    <t>Paquetes 100/1</t>
  </si>
  <si>
    <t>Aguja De Sutura</t>
  </si>
  <si>
    <t>Paquetes</t>
  </si>
  <si>
    <t>Aire Acondicionado 18,000 Btu</t>
  </si>
  <si>
    <t>Set De 100</t>
  </si>
  <si>
    <t>Alambre Thhn No. 12 Negro</t>
  </si>
  <si>
    <t>Paquete 1Lib.</t>
  </si>
  <si>
    <t>Alambre Thhn No. 12 Rojo</t>
  </si>
  <si>
    <t>Paquete 5Lib.</t>
  </si>
  <si>
    <t>Alambre Thnn No. 12 Blanco</t>
  </si>
  <si>
    <t>Pie</t>
  </si>
  <si>
    <t>Alcohol Isopropilico</t>
  </si>
  <si>
    <t>Casset De 40</t>
  </si>
  <si>
    <t>Alfombras Para Baños</t>
  </si>
  <si>
    <t>Caja/12</t>
  </si>
  <si>
    <t>Alicate</t>
  </si>
  <si>
    <t>Capsula /500</t>
  </si>
  <si>
    <t>Alicate Articulado 12 Pulg.</t>
  </si>
  <si>
    <t>Set De 200</t>
  </si>
  <si>
    <t>Alicate De Presion Curvo</t>
  </si>
  <si>
    <t>Frasco</t>
  </si>
  <si>
    <t>Amalgama</t>
  </si>
  <si>
    <t>Caja/50</t>
  </si>
  <si>
    <t>Ambientador</t>
  </si>
  <si>
    <t>Noche</t>
  </si>
  <si>
    <t>Ambientador Elect. Con 2 Aromas</t>
  </si>
  <si>
    <t>Faldo/20U/D</t>
  </si>
  <si>
    <t>Anestesia 2%</t>
  </si>
  <si>
    <t>Anestesia 3%</t>
  </si>
  <si>
    <t>Anti A</t>
  </si>
  <si>
    <t>Anti B</t>
  </si>
  <si>
    <t>Anti C</t>
  </si>
  <si>
    <t>Anti D</t>
  </si>
  <si>
    <t>Anticoagulante</t>
  </si>
  <si>
    <t>Aplicadores De Madera</t>
  </si>
  <si>
    <t>Archivo De Metal 4 Gavetas 8 1/2 X 11</t>
  </si>
  <si>
    <t xml:space="preserve">Archivo Modular De 3 Gavetas </t>
  </si>
  <si>
    <t>Armario De Metal</t>
  </si>
  <si>
    <t>Aso Latex</t>
  </si>
  <si>
    <t xml:space="preserve">Auto Clave </t>
  </si>
  <si>
    <t xml:space="preserve">Azucar </t>
  </si>
  <si>
    <t>Balanza Adulto</t>
  </si>
  <si>
    <t>Balanza Pediatrica</t>
  </si>
  <si>
    <t>Banda Elastica</t>
  </si>
  <si>
    <t>Bandeja Carton Para Porta Objetos</t>
  </si>
  <si>
    <t>Bandeja De Escritorio</t>
  </si>
  <si>
    <t>Bandeja Para Toma De Muestra</t>
  </si>
  <si>
    <t>Bandeja Tincion 20 Lugares</t>
  </si>
  <si>
    <t>Baño De Maria</t>
  </si>
  <si>
    <t>Barrena De Pared Para Taladro</t>
  </si>
  <si>
    <t>Baterias/ Inversor</t>
  </si>
  <si>
    <t>Bebedero</t>
  </si>
  <si>
    <t>Bebida</t>
  </si>
  <si>
    <t>Bilirrubina Directa</t>
  </si>
  <si>
    <t>Board</t>
  </si>
  <si>
    <t xml:space="preserve">Boligrafos </t>
  </si>
  <si>
    <t>Bomba Myers Ladrona C/ Tanq. 1/2 Hp</t>
  </si>
  <si>
    <t>Bomba Para Fumigar 3L</t>
  </si>
  <si>
    <t>Bombillo 15 Watt</t>
  </si>
  <si>
    <t>Bombillo 65 Watt</t>
  </si>
  <si>
    <t>Bombillo 80 Watt</t>
  </si>
  <si>
    <t>Bombonera</t>
  </si>
  <si>
    <t>Botellas De Agua</t>
  </si>
  <si>
    <t>Breaker 1P 32A</t>
  </si>
  <si>
    <t>Breaker 2P 32 A</t>
  </si>
  <si>
    <t>Breaker 30 A</t>
  </si>
  <si>
    <t>Breaker 40 A</t>
  </si>
  <si>
    <t>Brillos  Verdes</t>
  </si>
  <si>
    <t>Brucella Abortus</t>
  </si>
  <si>
    <t>Bulto De Herramientas 20 Pulg.</t>
  </si>
  <si>
    <t xml:space="preserve">Cable De Corriente De Computadora </t>
  </si>
  <si>
    <t xml:space="preserve">Cable De Teléfonos </t>
  </si>
  <si>
    <t xml:space="preserve">Cable Extensión Molec </t>
  </si>
  <si>
    <t>Cable Id</t>
  </si>
  <si>
    <t>Cable Junper</t>
  </si>
  <si>
    <t>Cable Sata</t>
  </si>
  <si>
    <t>Cable Upt De Redes</t>
  </si>
  <si>
    <t>Cable Vga</t>
  </si>
  <si>
    <t>Cables Hdmi</t>
  </si>
  <si>
    <t>Cables Usb Para Impresoras</t>
  </si>
  <si>
    <t>Cafe</t>
  </si>
  <si>
    <t>Cafetera Electrica</t>
  </si>
  <si>
    <t xml:space="preserve">Caja De Conexión </t>
  </si>
  <si>
    <t>Caja De Herramientas De 26 Pulg</t>
  </si>
  <si>
    <t>Caja De Metal 2*4</t>
  </si>
  <si>
    <t>Cajas De Cables De Redes</t>
  </si>
  <si>
    <t>Camilla De Examen</t>
  </si>
  <si>
    <t>Camilla Ginecologica</t>
  </si>
  <si>
    <t>Cargador De Baterias 12/24 Volt</t>
  </si>
  <si>
    <t>Carpetas</t>
  </si>
  <si>
    <t>Cartulina</t>
  </si>
  <si>
    <t>Cd/Dvd</t>
  </si>
  <si>
    <t>Cemento Oxido De Zinc</t>
  </si>
  <si>
    <t>Centrifuga Digital 24 Tubos</t>
  </si>
  <si>
    <t>Centrifuga Pequeña</t>
  </si>
  <si>
    <t>Cepillo P/Inodoro</t>
  </si>
  <si>
    <t>Cepillos  De  Pared</t>
  </si>
  <si>
    <t>Cera/P Contar</t>
  </si>
  <si>
    <t xml:space="preserve">Cerradura Puño Toledo </t>
  </si>
  <si>
    <t>Cierra Puerta</t>
  </si>
  <si>
    <t>Cilindro De Gas P (100Libras)</t>
  </si>
  <si>
    <t>Cilindro Toledo Para Puerta De Cristal</t>
  </si>
  <si>
    <t>Cincel</t>
  </si>
  <si>
    <t>Cinta Adhesiva</t>
  </si>
  <si>
    <t>Cinta Metrica</t>
  </si>
  <si>
    <t xml:space="preserve">Citobrush </t>
  </si>
  <si>
    <t>Cleaner Micros 45/60</t>
  </si>
  <si>
    <t>Clips</t>
  </si>
  <si>
    <t>Cloro</t>
  </si>
  <si>
    <t>Codo Presion 1*90</t>
  </si>
  <si>
    <t>Codo Presion 1/2*90</t>
  </si>
  <si>
    <t>Codo Presion 3/4*90</t>
  </si>
  <si>
    <t>Colesterol Liquido</t>
  </si>
  <si>
    <t xml:space="preserve">Colorante </t>
  </si>
  <si>
    <t>Colorante Ea-50</t>
  </si>
  <si>
    <t xml:space="preserve">Colorante Wright #2 </t>
  </si>
  <si>
    <t xml:space="preserve">Colorante Wright #3 </t>
  </si>
  <si>
    <t xml:space="preserve">Colorante Wrigth #1 </t>
  </si>
  <si>
    <t>Colrante Og-6</t>
  </si>
  <si>
    <t>Computadoras Completas</t>
  </si>
  <si>
    <t xml:space="preserve">Control De Hematologia </t>
  </si>
  <si>
    <t>Copitas De Gomas P/Profilaxis</t>
  </si>
  <si>
    <t>Coupling Pvc Presion 1/2</t>
  </si>
  <si>
    <t>Coupling Pvc Presion 3/4</t>
  </si>
  <si>
    <t>Creatinina</t>
  </si>
  <si>
    <t>Cubeta</t>
  </si>
  <si>
    <t>Cubeta Fluor</t>
  </si>
  <si>
    <t>Cubiertos Plasticos</t>
  </si>
  <si>
    <t>Cubre Objeto 22 X 60</t>
  </si>
  <si>
    <t>Cucharas Plasticas</t>
  </si>
  <si>
    <t>Cuchilla</t>
  </si>
  <si>
    <t>Desayuno</t>
  </si>
  <si>
    <t>Desinfectante</t>
  </si>
  <si>
    <t xml:space="preserve">Detergente </t>
  </si>
  <si>
    <t>Detergente Urit</t>
  </si>
  <si>
    <t>Diluyente Urit</t>
  </si>
  <si>
    <t xml:space="preserve">Discos Duros </t>
  </si>
  <si>
    <t>Discos Duros Externos</t>
  </si>
  <si>
    <t>Dispensador De Jabon Liquido</t>
  </si>
  <si>
    <t>Envase Para Coprologico</t>
  </si>
  <si>
    <t xml:space="preserve">Equipo De Hematologia </t>
  </si>
  <si>
    <t>Equipo De Quimica</t>
  </si>
  <si>
    <t>Equipo De Sutura</t>
  </si>
  <si>
    <t>Escalera Tipo Tijera De 6 Pies</t>
  </si>
  <si>
    <t>Escobas</t>
  </si>
  <si>
    <t xml:space="preserve">Escritorio </t>
  </si>
  <si>
    <t>Esfigmomanometro De Pared</t>
  </si>
  <si>
    <t>Esfigmomanometro Portatil</t>
  </si>
  <si>
    <t>Espatula De Aire</t>
  </si>
  <si>
    <t xml:space="preserve">Especulo Vaginal </t>
  </si>
  <si>
    <t>Espejos</t>
  </si>
  <si>
    <t>Estadía Hotel</t>
  </si>
  <si>
    <t>Estetoscopio</t>
  </si>
  <si>
    <t>Estufa De Horno</t>
  </si>
  <si>
    <t>Exploradores</t>
  </si>
  <si>
    <t>Extintor</t>
  </si>
  <si>
    <t>Factor Reumatoide</t>
  </si>
  <si>
    <t>Fardo De Papel Toalla</t>
  </si>
  <si>
    <t>Folder 81/2*11</t>
  </si>
  <si>
    <t>Folder 81/2*13</t>
  </si>
  <si>
    <t>Formulario Receta Unica</t>
  </si>
  <si>
    <t>Formulario Refrencia</t>
  </si>
  <si>
    <t>Formulario Sugemi</t>
  </si>
  <si>
    <t xml:space="preserve">Fresa Redonda </t>
  </si>
  <si>
    <t>Fresas Chofu Largas</t>
  </si>
  <si>
    <t>Fresas De Resinas Dorada Fina</t>
  </si>
  <si>
    <t>Fumigacion</t>
  </si>
  <si>
    <t>Funda Roja 30 Galones</t>
  </si>
  <si>
    <t>Fundas 13 Galones</t>
  </si>
  <si>
    <t>Fundas 30 Galones</t>
  </si>
  <si>
    <t>Fundas 55 Galones</t>
  </si>
  <si>
    <t>Gas Licuado De Petroleo</t>
  </si>
  <si>
    <t xml:space="preserve">Gasoil </t>
  </si>
  <si>
    <t>Gel Antibacterial 8Oz</t>
  </si>
  <si>
    <t>Geringa De Sellante</t>
  </si>
  <si>
    <t>Glucometro</t>
  </si>
  <si>
    <t>Glucosa Liquida</t>
  </si>
  <si>
    <t>Goma De Borrar</t>
  </si>
  <si>
    <t>Gorros Desechable</t>
  </si>
  <si>
    <t>Gradidilla De Tincion</t>
  </si>
  <si>
    <t>Gradilla Para Sedigren</t>
  </si>
  <si>
    <t>Grapadoras</t>
  </si>
  <si>
    <t>Grifera Metal T/Sayco Lav. 4 Pulg</t>
  </si>
  <si>
    <t>Guantes De Limpieza</t>
  </si>
  <si>
    <t>H Pylori</t>
  </si>
  <si>
    <t>Hbs_Ag</t>
  </si>
  <si>
    <t>Hcg</t>
  </si>
  <si>
    <t xml:space="preserve">Hematoxilina </t>
  </si>
  <si>
    <t>Hidroxido De Calcio</t>
  </si>
  <si>
    <t>Hiv</t>
  </si>
  <si>
    <t>Hiv 1/2 Serum Cassette Accutel</t>
  </si>
  <si>
    <t>Horno Mediano</t>
  </si>
  <si>
    <t>Hvc</t>
  </si>
  <si>
    <t>Hyaminol</t>
  </si>
  <si>
    <t>Impresora Multifuncional</t>
  </si>
  <si>
    <t>Impresoras</t>
  </si>
  <si>
    <t>Inodoro Taino Blanco C/Asiento</t>
  </si>
  <si>
    <t>Inversor Amcalite 3.5 Kw</t>
  </si>
  <si>
    <t>Jabon Lavaplatos Pasta</t>
  </si>
  <si>
    <t>Jabon Liquido</t>
  </si>
  <si>
    <t>Jabon Pasta</t>
  </si>
  <si>
    <t>Jacquette Univesal</t>
  </si>
  <si>
    <t>Juego De Destornillador</t>
  </si>
  <si>
    <t>Kit De Dycal</t>
  </si>
  <si>
    <t>Kit De Resina</t>
  </si>
  <si>
    <t>Lampara Cuello De Ganzo</t>
  </si>
  <si>
    <t>Lancetas Para Glucometro</t>
  </si>
  <si>
    <t>Lanilla</t>
  </si>
  <si>
    <t>Lapiz De Carbon</t>
  </si>
  <si>
    <t>Lapiz De Cera Azul</t>
  </si>
  <si>
    <t>Laptops</t>
  </si>
  <si>
    <t>Lavadora</t>
  </si>
  <si>
    <t>Lavamanos Taino Blanco</t>
  </si>
  <si>
    <t>Libretas Ralladas</t>
  </si>
  <si>
    <t>Libro Record</t>
  </si>
  <si>
    <t>Limpia Cristales</t>
  </si>
  <si>
    <t>Limpiador De Baño (Decalin)</t>
  </si>
  <si>
    <t>Liquid Paper</t>
  </si>
  <si>
    <t>Lizador Urit</t>
  </si>
  <si>
    <t>Llave Angular Americana 1/2*3/8</t>
  </si>
  <si>
    <t>Llave Angular Americana 3/8*3/8</t>
  </si>
  <si>
    <t>Llave De Paso Bola Palanca 1/2</t>
  </si>
  <si>
    <t>Llave De Paso Bola Palanca 1Pulg</t>
  </si>
  <si>
    <t>Llave De Paso Bola Palanca 3/4</t>
  </si>
  <si>
    <t>Llave De Paso Plastica Bola 1/2</t>
  </si>
  <si>
    <t>Llave De Paso Plastica Bola 3/4</t>
  </si>
  <si>
    <t>Llave Lavamanos T.W.</t>
  </si>
  <si>
    <t>Llaves Allen 1.510Mm</t>
  </si>
  <si>
    <t>Llaves Combinadas 14/1</t>
  </si>
  <si>
    <t>Lubricante</t>
  </si>
  <si>
    <t>Lugol</t>
  </si>
  <si>
    <t>Lysol Spray</t>
  </si>
  <si>
    <t>Mampara</t>
  </si>
  <si>
    <t>Manguera</t>
  </si>
  <si>
    <t>Manomatro Para Tanque De Oxigeno</t>
  </si>
  <si>
    <t>Marcadores</t>
  </si>
  <si>
    <t>Marco Segueta 12 Pulg</t>
  </si>
  <si>
    <t>Matenimiento De Vehiculo</t>
  </si>
  <si>
    <t>Memoras Ram</t>
  </si>
  <si>
    <t>Memorias Usb 64Gb</t>
  </si>
  <si>
    <t>Mesa De Mayo</t>
  </si>
  <si>
    <t>Mesa Redonda Para Reunion</t>
  </si>
  <si>
    <t>Mezclador</t>
  </si>
  <si>
    <t>Microonda</t>
  </si>
  <si>
    <t>Microscopio</t>
  </si>
  <si>
    <t>Minolyse Micros 45/60</t>
  </si>
  <si>
    <t>Minoton Micros 45/60</t>
  </si>
  <si>
    <t xml:space="preserve">Mouse </t>
  </si>
  <si>
    <t>Nebulizador</t>
  </si>
  <si>
    <t>Negatoscopio</t>
  </si>
  <si>
    <t xml:space="preserve">Neumatico </t>
  </si>
  <si>
    <t>Nevera Domestica</t>
  </si>
  <si>
    <t>Nevera Semi Ejecutiva</t>
  </si>
  <si>
    <t>Nivel Torpedo 9 Pulg.</t>
  </si>
  <si>
    <t>Oftalmoscopio Set</t>
  </si>
  <si>
    <t>Oto-Ofalmoscopio</t>
  </si>
  <si>
    <t>Papel 81/2 *11</t>
  </si>
  <si>
    <t>Papel 81/2*13</t>
  </si>
  <si>
    <t>Papel Camilla</t>
  </si>
  <si>
    <t>Papel De Baño</t>
  </si>
  <si>
    <t>Papel Indutrial  Jumbo</t>
  </si>
  <si>
    <t>Papel Timbrado</t>
  </si>
  <si>
    <t xml:space="preserve">Pasta Profiláctica </t>
  </si>
  <si>
    <t>Pcr</t>
  </si>
  <si>
    <t>Perferadora</t>
  </si>
  <si>
    <t>Perioclor</t>
  </si>
  <si>
    <t>Picadera</t>
  </si>
  <si>
    <t>Pie De Suero</t>
  </si>
  <si>
    <t>Pinza Algodon</t>
  </si>
  <si>
    <t>Pinza Perimetrica Gancho</t>
  </si>
  <si>
    <t>Pipeta Automatica</t>
  </si>
  <si>
    <t>Pipeta Serologica</t>
  </si>
  <si>
    <t>Placa Antigeno Febriles</t>
  </si>
  <si>
    <t>Placa De Tipificación</t>
  </si>
  <si>
    <t>Placa Esmerilizada</t>
  </si>
  <si>
    <t>Placa Para Vdrl</t>
  </si>
  <si>
    <t>Platos  Higienicos  Grandes</t>
  </si>
  <si>
    <t>Platos  Higienicos  Pequeños</t>
  </si>
  <si>
    <t>Porta Lapíz</t>
  </si>
  <si>
    <t>Pos-Tip</t>
  </si>
  <si>
    <t>Power Cord</t>
  </si>
  <si>
    <t>Power Suply</t>
  </si>
  <si>
    <t>Prenza Para Terminal De Cable</t>
  </si>
  <si>
    <t>Procesadores</t>
  </si>
  <si>
    <t>Propanol</t>
  </si>
  <si>
    <t>Proteus Ox19</t>
  </si>
  <si>
    <t xml:space="preserve">Proyector </t>
  </si>
  <si>
    <t>Prueba Dengue Rapido</t>
  </si>
  <si>
    <t>Pruebas Confirmatoria Vih Accutell</t>
  </si>
  <si>
    <t>Psa</t>
  </si>
  <si>
    <t>Reactivo De Robert</t>
  </si>
  <si>
    <t>Recogedor De Basura</t>
  </si>
  <si>
    <t>Refrigerio</t>
  </si>
  <si>
    <t>Regla Plastica</t>
  </si>
  <si>
    <t>Reparacion De Edificacion</t>
  </si>
  <si>
    <t>Reparacion De Vehiculo</t>
  </si>
  <si>
    <t>Resucitador Manual Ambu</t>
  </si>
  <si>
    <t>Riñonera</t>
  </si>
  <si>
    <t>Rollo Teflon 3/4</t>
  </si>
  <si>
    <t>Roseta</t>
  </si>
  <si>
    <t>Rotador Vdrl</t>
  </si>
  <si>
    <t>Sacagrapas</t>
  </si>
  <si>
    <t>Sacapuntas</t>
  </si>
  <si>
    <t xml:space="preserve">Salmonela </t>
  </si>
  <si>
    <t>Sangre Oculta</t>
  </si>
  <si>
    <t>Scanner Fujitsu Ix500</t>
  </si>
  <si>
    <t>Sellos Gomigrafo.</t>
  </si>
  <si>
    <t>Servilletas 500/1</t>
  </si>
  <si>
    <t>Set De 4 Sillas Estructura Metalica</t>
  </si>
  <si>
    <t>Set De Cirigua Menor</t>
  </si>
  <si>
    <t>Set De Cubos (Herramientas)</t>
  </si>
  <si>
    <t>Set De Diagnostico</t>
  </si>
  <si>
    <t>Sickle Cell (Falcemia)</t>
  </si>
  <si>
    <t>Silla Para Toma De Muesta</t>
  </si>
  <si>
    <t>Silla Para Visita</t>
  </si>
  <si>
    <t>Silla Plastica</t>
  </si>
  <si>
    <t>Silla Secretarial</t>
  </si>
  <si>
    <t>Sillon Ejecutivo</t>
  </si>
  <si>
    <t>Sillon Semi-Ejecutivos</t>
  </si>
  <si>
    <t>Sobre Manila</t>
  </si>
  <si>
    <t>Spray</t>
  </si>
  <si>
    <t>Suapes</t>
  </si>
  <si>
    <t>Sumadora Electrica</t>
  </si>
  <si>
    <t xml:space="preserve">Switch De Redes </t>
  </si>
  <si>
    <t>Switch Doble</t>
  </si>
  <si>
    <t>Switch Doble Tiro 30 A- 2P</t>
  </si>
  <si>
    <t xml:space="preserve">Switch Sencillo </t>
  </si>
  <si>
    <t>Taburete Giratorio</t>
  </si>
  <si>
    <t>Tapa Doble Crema</t>
  </si>
  <si>
    <t>Tapas De Puntos De Redes</t>
  </si>
  <si>
    <t>Tape Vinyl 3M</t>
  </si>
  <si>
    <t xml:space="preserve">Targetas De Redes </t>
  </si>
  <si>
    <t>Tarjeta Control De Existencia</t>
  </si>
  <si>
    <t>Tarjeta Tbdr</t>
  </si>
  <si>
    <t xml:space="preserve">Tarugo Plastico 1/4*1-1/2 Verde </t>
  </si>
  <si>
    <t>Tarugo Plastico 5/16*2 Azul</t>
  </si>
  <si>
    <t>Teclados</t>
  </si>
  <si>
    <t>Tee Pvc Presion 1</t>
  </si>
  <si>
    <t>Tee Pvc Presion 1/2</t>
  </si>
  <si>
    <t>Tee Pvc Presion 3/4</t>
  </si>
  <si>
    <t>Telefonos Fijos</t>
  </si>
  <si>
    <t>Telefonos Grandstream</t>
  </si>
  <si>
    <t>Tgo</t>
  </si>
  <si>
    <t>Tgp</t>
  </si>
  <si>
    <t>Tijera</t>
  </si>
  <si>
    <t>Tips Amarillo</t>
  </si>
  <si>
    <t>Tips Azul</t>
  </si>
  <si>
    <t>Tirilla De Orina</t>
  </si>
  <si>
    <t>Tirilla Para Glucometro</t>
  </si>
  <si>
    <t>Toalla De Cocina</t>
  </si>
  <si>
    <t>Toma Cte Doble 15 A 110 V</t>
  </si>
  <si>
    <t>Toma Cte Doble 20 A 220 V</t>
  </si>
  <si>
    <t>Tornillo 1-1 /2*6</t>
  </si>
  <si>
    <t>Tornillo 1-1 /2*8</t>
  </si>
  <si>
    <t>Tornillo 2*8</t>
  </si>
  <si>
    <t>Tornillo Diablito 3.5*40 6*1-5/8</t>
  </si>
  <si>
    <t>Tornillo Diablito 6*1-1/2</t>
  </si>
  <si>
    <t>Tornillo Diablito 8*2</t>
  </si>
  <si>
    <t>Toxo Igg/Igm</t>
  </si>
  <si>
    <t>Trigliceridos</t>
  </si>
  <si>
    <t>Tubo</t>
  </si>
  <si>
    <t>Tubo 1*19</t>
  </si>
  <si>
    <t>Tubo 12 X 75</t>
  </si>
  <si>
    <t>Tubo 13 X 100</t>
  </si>
  <si>
    <t>Tubo Flex P/Lav. 1/2*3/8 55Cm</t>
  </si>
  <si>
    <t>Tubo Fluorecente 40W</t>
  </si>
  <si>
    <t>Tubo Fluorecente F32T8</t>
  </si>
  <si>
    <t>Tubo Fluorecente Ge F17T8/Spx41</t>
  </si>
  <si>
    <t>Tubo Microhematocrito</t>
  </si>
  <si>
    <t>Tubo Pvc  1/2*19</t>
  </si>
  <si>
    <t>Tubo Pvc 3/4 *90</t>
  </si>
  <si>
    <t>Tubo Tapa Morada</t>
  </si>
  <si>
    <t>Tubo Tapa Roja</t>
  </si>
  <si>
    <t>Union Universal Pvc 1</t>
  </si>
  <si>
    <t>Union Universal Pvc 1/2</t>
  </si>
  <si>
    <t>Union Universal Pvc 3/4</t>
  </si>
  <si>
    <t>Ups</t>
  </si>
  <si>
    <t>Urea</t>
  </si>
  <si>
    <t>Vasos  #3</t>
  </si>
  <si>
    <t>Vasos  #7</t>
  </si>
  <si>
    <t>Vitrina Para Medicamentos</t>
  </si>
  <si>
    <t>Xilol (Xileno)</t>
  </si>
  <si>
    <t>Zafacon Con Tapa</t>
  </si>
  <si>
    <t>Flete</t>
  </si>
  <si>
    <t>Trasporte</t>
  </si>
  <si>
    <t>Viatico</t>
  </si>
  <si>
    <t>Servicio</t>
  </si>
  <si>
    <t>Servicio de carga</t>
  </si>
  <si>
    <t>viatico</t>
  </si>
  <si>
    <t>Alquiler Local</t>
  </si>
  <si>
    <t>Copias</t>
  </si>
  <si>
    <t/>
  </si>
  <si>
    <t>resma</t>
  </si>
  <si>
    <t>Tinta Epson L4150</t>
  </si>
  <si>
    <t>Proyector</t>
  </si>
  <si>
    <t xml:space="preserve">1.1.3.4 Implementación del Modelo de Gestión </t>
  </si>
  <si>
    <t>1.10.2.1Desarrollo de un Sistema de Monitoreo de la calidad del servicio</t>
  </si>
  <si>
    <t>1.6.3.1Protocolo Auditoría Calidad del Dato</t>
  </si>
  <si>
    <t>1.6.2.1Implementación del Expedientes Integral de Salud</t>
  </si>
  <si>
    <t>1.6.1.1Fortalecimiento de la estructura tecnológica de la Red SNS</t>
  </si>
  <si>
    <t>3.1.1.1Mejora de la provisión de medicamentos e insumos</t>
  </si>
  <si>
    <t>3.3.1.5 Implementación Jornada extensión de cobertura</t>
  </si>
  <si>
    <t>2.2.4.1Plan de capacitación Institucional</t>
  </si>
  <si>
    <t>2.2.1.1Política de Recursos Humanos (Clima  y seguridad Laboral)</t>
  </si>
  <si>
    <t>1.6.1.2Fortalecimiento de la infraestructura tecnnológica</t>
  </si>
  <si>
    <t>3.1.1.5 Mejora de la atencion de calidad a la mujer en embarazo, parto y puerperio.</t>
  </si>
  <si>
    <t>3.1.1.7 Articulacion de la Red (sistema de referrencia y contrarreferencia)</t>
  </si>
  <si>
    <t>1.1.2.1Despliegue Estructura hospitalaria por nivel de complejidad</t>
  </si>
  <si>
    <t>1.1.2.2 Despliegue de Metodologia de Gestión Productiva de los Servicios de Salud.</t>
  </si>
  <si>
    <t>1.2.1.2 Modelo de Red implementado y operando acorde a los lineamientos del Modelo de Gestión y del Modelo de Atención</t>
  </si>
  <si>
    <t>1.7.1.1Plan de comunicación estrategica del SNS</t>
  </si>
  <si>
    <t xml:space="preserve">1.8.1.1Apoyar a los Establecimientos de Salud en el proceso de cumplimiento de los criterios para su habilitación. </t>
  </si>
  <si>
    <t>3.1.1.8 Fortalecimiento de la gestión de usuarios para la adhesión a la cultura de servicios</t>
  </si>
  <si>
    <t>3.3.1.6 Calidad en la oferta de los servicios a través del cumplimiento de los protocolos clínicos y quirúrgicos.</t>
  </si>
  <si>
    <t>1.2.1.3 Conectividad de la Red</t>
  </si>
  <si>
    <t xml:space="preserve">1.3.1.3 Objecciones Medicas Disminuidas </t>
  </si>
  <si>
    <t>1.3.1.4 Despliegue del convenio marco en los CEAS</t>
  </si>
  <si>
    <t>1.1.3.5 Implementación del Circulo de Desarrollo Gerencial</t>
  </si>
  <si>
    <t xml:space="preserve">1.6.4.1 Sistema del EIS implementado con un registro minimo de un 20% </t>
  </si>
  <si>
    <t xml:space="preserve">1.6.4.2 Programa de Gestion Cita </t>
  </si>
  <si>
    <t xml:space="preserve">1.2.2.1Implementación de los Comités de Veeduría
</t>
  </si>
  <si>
    <t>3.1.1.9 Fortalecimientos de los Servicios Materno Infantil y Neonatal</t>
  </si>
  <si>
    <t xml:space="preserve">
1.10.1.1Sistema de Salud Ambiental Hospitalaria (SAH)</t>
  </si>
  <si>
    <t>4.1.4.2 Conformación de los Comites de Salud Hospitalarios</t>
  </si>
  <si>
    <t>3.1.1.10 Fortalecimiento de la Red de Emergencias de forma humanizada, eficiente y de calidad</t>
  </si>
  <si>
    <t>3.1.1.11 Desarrollo, Gestión y coordinación  de traslados de pacientes en las redes de servicios de emergencias.</t>
  </si>
  <si>
    <t>3.3.1.7 Preparación y Respuesta a Emergencias de Salud Publica y Desastres</t>
  </si>
  <si>
    <t xml:space="preserve">1.1.2.3 Estandarización de los Sub-portales de Trasparencia de la Red SNS </t>
  </si>
  <si>
    <t>1.1.2.4 Conformación Comisiones de Ética</t>
  </si>
  <si>
    <t>1.2.2.2 Despliegue de los instrumentos de Gestión Clínica</t>
  </si>
  <si>
    <t>4.1.4.3 Deteccion, Diagnostico y Tratamiento (DDT) en los Servicios, para el fin de la TB 2035</t>
  </si>
  <si>
    <t>3.1.1.12 Fortalecidos los Servicios de Malaria en la Red de Establecimientos</t>
  </si>
  <si>
    <t>4.1.2.2 Fortalecidos los Servicios de Atención Integral (SAIs) para el VIH-SIDA</t>
  </si>
  <si>
    <t>Administrativo - Financiero</t>
  </si>
  <si>
    <t>SRSEV 3.1.1.2.01</t>
  </si>
  <si>
    <t>Inducción a los Médicos Pasantes de Ley en el Modelo de Atención e Instrumentos de Reportes</t>
  </si>
  <si>
    <t>SRSEV 3.1.1.2.02</t>
  </si>
  <si>
    <t>Seguimiento a las GAS de las etapas de la ruta critica.</t>
  </si>
  <si>
    <t>SRSEV 3.1.1.2.03</t>
  </si>
  <si>
    <t>Llenado de la Ficha Familiar en el Primer Nivel</t>
  </si>
  <si>
    <t>SRSEV 3.1.1.2.04</t>
  </si>
  <si>
    <t>Seguimiento a la actualizaciòn  de la Ficha Familiar en la UNAP</t>
  </si>
  <si>
    <t>SRSEV 3.1.1.2.05</t>
  </si>
  <si>
    <t>Seguimiento a la digitaciòn de la Ficha Familiar en la UNAP</t>
  </si>
  <si>
    <t>SRSEV 3.1.1.2.06</t>
  </si>
  <si>
    <t xml:space="preserve">Elaboración de croquis </t>
  </si>
  <si>
    <t>SRSEV 3.1.1.2.08</t>
  </si>
  <si>
    <t>Supervisión del apego a protocolos y calidad de los servicios de atención</t>
  </si>
  <si>
    <t>SRSEV 3.1.1.2.09</t>
  </si>
  <si>
    <t xml:space="preserve">Visitas a 2 CPN por zona para el Monitoreo del uso adecuado de las Guias de Diagnostico y Tratamiento en las Unidades de Atencion Primaria </t>
  </si>
  <si>
    <t>SRSEV 3.1.1.2.10</t>
  </si>
  <si>
    <t>Visita a 2 CPN por zona para el monitoreo a los Programas de Salud en Atencion Primaria</t>
  </si>
  <si>
    <t>SRSEV 3.1.1.2.11</t>
  </si>
  <si>
    <t>Sesión de trabajo con  los coordinadores de zona para  la puesta en marcha de los instrumentos de Monitoreo y Evaluacion estandarizados</t>
  </si>
  <si>
    <t>SRSEV 3.1.1.2.12</t>
  </si>
  <si>
    <t>Reuniones con las Gerencias de Áreas para Revisión y Actualización de la Línea Basal.</t>
  </si>
  <si>
    <t>SRSEV 3.1.1.2.13</t>
  </si>
  <si>
    <t>Visitas de verificación a establecimientos para supervisar el cumplimiento de los médicos pasantes.</t>
  </si>
  <si>
    <t>SRSEV 3.1.1.2.14</t>
  </si>
  <si>
    <t>Reunión de trabajo con las áreas para seguimiento de la cartera de servicio actualizada y estandarizada que se ofertan en las UNAP.</t>
  </si>
  <si>
    <t>SRSEV 3.1.1.2.15</t>
  </si>
  <si>
    <t>Seguimiento a la estrategia de salud mental comunitaria</t>
  </si>
  <si>
    <t>SRSEV 1.8.1.1.01</t>
  </si>
  <si>
    <t>Seguimiento al proceso de habilitaciòn de CPN.</t>
  </si>
  <si>
    <t>SRSEV 1.8.1.1.02</t>
  </si>
  <si>
    <t>Sesiones  de trabajo  para elaboraciòn del plan de mejora  para el proceso de habilitacion de los CPN.</t>
  </si>
  <si>
    <t>SRSEV 2.2.4.1.01</t>
  </si>
  <si>
    <t>Seccion de trabajo para la elaboracion del plan de capacitación permanente dirigidos a los equipos de Primer Nivel.</t>
  </si>
  <si>
    <t>SRSEV 2.2.4.1.02</t>
  </si>
  <si>
    <t>Sesiones  de trabajo  para el seguimiento al plan capacitacion a los equipos del Primer Nivel de Atencion</t>
  </si>
  <si>
    <t>SRSEV 2.2.4.1.03</t>
  </si>
  <si>
    <t>Talleres de capacitacion para la Erradicaciòn de la Malaria</t>
  </si>
  <si>
    <t>SRSEV 2.2.4.1.04</t>
  </si>
  <si>
    <t>Talleres de capacitaciòn para la implementaciòn de pruebas rapidas de VIH en el primer nivel</t>
  </si>
  <si>
    <t>SRSEV 2.2.4.1.05</t>
  </si>
  <si>
    <t>Talleres de capacitaciòn a los equipos de la UNAP  sobre Nutriciòn y Salud</t>
  </si>
  <si>
    <t>SRSEV 2.2.4.1.06</t>
  </si>
  <si>
    <t xml:space="preserve"> Talleres de articulaciòn de los equipos de la UNAP con el INAIPI</t>
  </si>
  <si>
    <t>SRSEV 2.2.4.1.07</t>
  </si>
  <si>
    <t xml:space="preserve"> Talleres  para la implementación Guias y cartillas Materno Infantil en las UNAP</t>
  </si>
  <si>
    <t>SRSEV 2.2.4.1.08</t>
  </si>
  <si>
    <t xml:space="preserve"> Talleres de capacitación Inicitiva Cuidado Sensible y Cariñoso</t>
  </si>
  <si>
    <t>SRSEV 2.2.4.1.09</t>
  </si>
  <si>
    <t>Talleres de capacitación sobre Violencia</t>
  </si>
  <si>
    <t>SRSEV 2.2.4.1.10</t>
  </si>
  <si>
    <t>Talleres de capacitación salud mental</t>
  </si>
  <si>
    <t>SRSEV 2.2.4.1.11</t>
  </si>
  <si>
    <t>Talleres de capacitación sobre Lactancia Materna</t>
  </si>
  <si>
    <t>SRSEV 2.2.4.1.12</t>
  </si>
  <si>
    <t>Talleres de Capacitación  de la Guia de Observacion de Recien nacidos y puerperas en el primer nivel de atención.</t>
  </si>
  <si>
    <t>SRSEV 2.2.4.1.13</t>
  </si>
  <si>
    <t>Taller de Capacitacion a los Supervisores de Areas y Coordinadores de Zona sobre Herramientas y Conocimientos basicos de Monitoreo y Evaluacion.</t>
  </si>
  <si>
    <t>SRSEV 2.2.4.1.14</t>
  </si>
  <si>
    <t>Capacitación a promotores y líderes comunitarios en captación temprana de la embarazada, identificación de riesgos y derivación oportuna</t>
  </si>
  <si>
    <t>SRSEV 1.2.1.2.01</t>
  </si>
  <si>
    <t>Reunion para la elaboracion del Plan de Promoción y Prevención de enfermedades  en los CPN.</t>
  </si>
  <si>
    <t>SRSEV 1.2.1.2.02</t>
  </si>
  <si>
    <t>Seguimiento a las GAS a la implementación del Plan de Promoción y Prevención de enfermedades  en los CPN.</t>
  </si>
  <si>
    <t>SRSEV 4.1.1.1.01</t>
  </si>
  <si>
    <t>Visita a 2 CPN por zona para el monitoreo y seguimiento de las acciones en los  Circulos Comunitarios llevadas a cabo en los CPN</t>
  </si>
  <si>
    <t>SRSEV 4.1.1.1.02</t>
  </si>
  <si>
    <t>Visita a 2 CPN por zona para la Captura, seguimiento y evaluación de la estrategia de Adulto Mayor en las UNAP</t>
  </si>
  <si>
    <t>SRSEV 4.1.1.1.03</t>
  </si>
  <si>
    <t>Mesa de trabajo para la socializaccion de Captura, seguimiento y evaluación de la estrategia de Adulto Mayor en las UNAP</t>
  </si>
  <si>
    <t>SRSEV 3.1.1.2.16</t>
  </si>
  <si>
    <t>Seguimiento a los CPN a la Estrategia de atención y prevención de las ECNT</t>
  </si>
  <si>
    <t>SRSEV 3.1.1.2.17</t>
  </si>
  <si>
    <t>Mesa de trabajo para la implementación de la Estrategia Hearts en el primer nivel de atención</t>
  </si>
  <si>
    <t>Depende del SNS</t>
  </si>
  <si>
    <t>SRSEV 3.1.1.2.18</t>
  </si>
  <si>
    <t>SRSEV 3.1.1.2.19</t>
  </si>
  <si>
    <t>Visita a 2 CPN por zona para el monitoreo y seguimiento a la entrega de medicamentos a pacientes con patologías crónicas</t>
  </si>
  <si>
    <t>SRSEV 3.1.1.2.20</t>
  </si>
  <si>
    <t>Sesión de trabajo con los supervisores de área para coordinar acciones de atención a la mujer y al niño/a durante el embarazo  y puerperio.</t>
  </si>
  <si>
    <t>SRSEV 3.1.1.2.21</t>
  </si>
  <si>
    <t>Visita a 2 CPN por zona para el seguimiento a los equipos de la UNAP para  la captaciòn y seguimiento de grupos priorizados: Menores de 5 años, Embarazadas y Adultos Mayores</t>
  </si>
  <si>
    <t>SRSEV 4.1.1.1.04</t>
  </si>
  <si>
    <t>Sesiones de trabajo con cordinadores de zona para Levantamiento de perfil epidemiologico de poblacion asignada</t>
  </si>
  <si>
    <t>SRSEV 4.1.1.1.05</t>
  </si>
  <si>
    <t>Reunion para definición de metas locales por indicadores definidos en el marco del convenio con SENASA</t>
  </si>
  <si>
    <t>SRSEV 3.1.1.2.22</t>
  </si>
  <si>
    <t>Visita a 2 CPN por zona para el monitoreo de la Captación y seguimiento a población sintomaticos respiratorios</t>
  </si>
  <si>
    <t>SRSEV 3.1.1.2.23</t>
  </si>
  <si>
    <t>Sesiones de trabajo para la elaboracion de cronogama de Jornada Extensión de Cobertura de Salud</t>
  </si>
  <si>
    <t>Cronograma</t>
  </si>
  <si>
    <t>SRSEV 3.1.1.2.24</t>
  </si>
  <si>
    <t>Seguimiento a la Jornada  Extension de Cobertura de servicios de salud</t>
  </si>
  <si>
    <t>SRSEV 3.1.1.2.25</t>
  </si>
  <si>
    <t>Visita a 2 CPN por zona para el seguimiento de la consulta programada en el Primer Nivel de Atención</t>
  </si>
  <si>
    <t>SRSEV 3.1.1.2.26</t>
  </si>
  <si>
    <t>Impresión Formularios (dos caras)</t>
  </si>
  <si>
    <t>Seguimiento a la  digitaciòn de la Ficha Familiar en la UNAP</t>
  </si>
  <si>
    <t>unidad</t>
  </si>
  <si>
    <t>Visita a 2 CPN por zona para el monitoreo del uso de las Guías  y protocolos de Atención en el Primer Nivel de Atención</t>
  </si>
  <si>
    <t>Visita a 2 CPN por zona para el Seguimiento al stock de medicamentos de urgencias a CPN para gestantes (Trastornos Hipertensivos, Anafilaxia, etc)</t>
  </si>
  <si>
    <t>Seguimiento a la consulta programada entre niveles.</t>
  </si>
  <si>
    <t>SRSEV 3.1.1.8.01</t>
  </si>
  <si>
    <t xml:space="preserve">Seguimiento a la implementación de grupos focales para determinar la calidad percibida del servicio
</t>
  </si>
  <si>
    <t>SRSEV 3.1.1.8.02</t>
  </si>
  <si>
    <t>Visita de acompañamiento a los EESS  sobre el cumplimiento de los procesos de gestión de usuarios ( afiches de derechos y deberes, cartera de servicios, señalización).</t>
  </si>
  <si>
    <t xml:space="preserve">Esta actividad será ejecutada en 2 CEAS y 2 CPN </t>
  </si>
  <si>
    <t>SRSEV 3.1.1.8.03</t>
  </si>
  <si>
    <t>Coordinación de la implementacion del Programa de estandarización de la Gestión de Usuarios y Cultura de Servicios.</t>
  </si>
  <si>
    <t>SRSEV 3.1.1.8.04</t>
  </si>
  <si>
    <t>Seguimiento a al programa de estandarización de la Gestión de Usuarios y Cultura de Servicios.</t>
  </si>
  <si>
    <t>La ejecución de esta actividad depende de la implementación del Programa por el SNS.</t>
  </si>
  <si>
    <t>SRSEV 3.1.1.8.05</t>
  </si>
  <si>
    <t>Seguimiento a la instalación y readecuación de los buzones de quejas y sugerencias en los EESS</t>
  </si>
  <si>
    <t>SRSEV 3.1.1.8.06</t>
  </si>
  <si>
    <t>Conformación de comités de apertura de buzones de quejas y sugerencias en los CEAS.</t>
  </si>
  <si>
    <t>SRSEV 3.1.1.8.07</t>
  </si>
  <si>
    <t>Reunion de Seguimiento a Quejas, Sugerencias y Reclamaciones de los EESS cargadas  a la plataforma en línea.</t>
  </si>
  <si>
    <t>SRSEV 3.1.1.8.08</t>
  </si>
  <si>
    <t>Visita de seguimiento a los EESS en la utilización de herramientas (Buzón, Formulario) para la  recolección de las quejas y sugerencias.</t>
  </si>
  <si>
    <t>SRSEV 3.1.1.8.09</t>
  </si>
  <si>
    <t>Taller de humanización de los servicios en salud a un CEAS.</t>
  </si>
  <si>
    <t>SRSEV 3.1.1.8.10</t>
  </si>
  <si>
    <t>Seguimiento a Aplicación de Encuesta de Satisfacción de Usuarios en los EESS.</t>
  </si>
  <si>
    <t>SRSEV 3.1.1.8.11</t>
  </si>
  <si>
    <t>Coordinación de Elaboración de Plan de  mejora de acuerdo al resultado obtenido en Encuesta de satisfacción de usuarios.</t>
  </si>
  <si>
    <t>EESS Priorizados.</t>
  </si>
  <si>
    <t>SRSEV 3.1.1.8.12</t>
  </si>
  <si>
    <t>Visita de seguimiento a los EESS para verificar el cumplimiento del  Plan de mejora de acuerdo al  resultado obtenido en  Encuesta de Satisfacción al Usuario.</t>
  </si>
  <si>
    <t>SRSEV 3.1.1.8.13</t>
  </si>
  <si>
    <t>Presentación de Resultados de encuesta de satisfaccion de usuarios.</t>
  </si>
  <si>
    <t>SRSEV 3.1.1.8.14</t>
  </si>
  <si>
    <t>Seguimiento al proceso de referencia y contrareferencia en los EESS</t>
  </si>
  <si>
    <t>SRSEV 3.1.1.8.15</t>
  </si>
  <si>
    <t>Reunión de Seguimiento a la implementación del Proyecto  de Gestión Citas.</t>
  </si>
  <si>
    <t>Supervision al apego a protocolos y calidad de los servicios de atención</t>
  </si>
  <si>
    <t>Supervisión periodica al cumplimiento de los cambios requeridos según informes de monitoreo protocolo dengue, malaria y leptospira.</t>
  </si>
  <si>
    <t>Esta actividad depende del Enc de calidad de los servicios. (Medio de Verificacion: CHECK LIST)</t>
  </si>
  <si>
    <t>Supervisión periodica al cumplimiento de los cambios requeridos según informes de monitoreo de los protocolos Materno y Neonatal asociados a morbilidad</t>
  </si>
  <si>
    <t>Supervisión periodica al cumplimiento de los cambios requeridos según informes de monitoreo de observacion de la practica clínica de los protocolos Materno y Neonatal</t>
  </si>
  <si>
    <t>Supervisión y apoyo a los EESS en los procesos de solicitud de habilitación (nuevos y renovacion de licencia).</t>
  </si>
  <si>
    <t>Buzon de quejas y sugerencias</t>
  </si>
  <si>
    <t>Impresión en Vinil adhesivo</t>
  </si>
  <si>
    <t>caja/12</t>
  </si>
  <si>
    <t>caja/50</t>
  </si>
  <si>
    <t xml:space="preserve">Tablet </t>
  </si>
  <si>
    <t>SRSEV 1.6.3.1.01</t>
  </si>
  <si>
    <t>Auditoria a los Expedientes Clínicos de los CEAS Priorizados.</t>
  </si>
  <si>
    <t>Hospital Dr. Alejandro Cabral, Rosa Duarte, Taiwan, Federico A. Aybar.</t>
  </si>
  <si>
    <t>SRSEV 1.6.3.1.02</t>
  </si>
  <si>
    <t>Reunión para presentar y analizar los resultados de la auditoria a los expedientes clínicos con los directores de los CEAS priorizados.</t>
  </si>
  <si>
    <t>SRSEV 4.1.3.1.01</t>
  </si>
  <si>
    <t>Seguimiento  a la Inicativa Madre y Bebé bien cuidados</t>
  </si>
  <si>
    <t>SRSEV 4.1.3.2.01</t>
  </si>
  <si>
    <t>Monitoreo de la adherencia a protocolos obstétricos y neonatales en los tres CEAS priorizados  (un CEAS en el mes que corresponda)</t>
  </si>
  <si>
    <t>Un CEAS por actividad.</t>
  </si>
  <si>
    <t>SRSEV 3.1.1.4.01</t>
  </si>
  <si>
    <t>Seguimiento a la disminución de las listas de espera quirúrgica</t>
  </si>
  <si>
    <t>SRSEV 3.1.1.4.02</t>
  </si>
  <si>
    <t>Coordinación de acuerdos inter e intrasectoriales para apoyar la disminución de las listas de espera quirúrgicas</t>
  </si>
  <si>
    <t>SRSEV 3.1.1.4.03</t>
  </si>
  <si>
    <t>Coordinación Jornadas Quirúrgicas a CEAS Priorizados</t>
  </si>
  <si>
    <t>SRSEV 3.1.1.4.04</t>
  </si>
  <si>
    <t>Visitas de monitoreo a establecimientos especializados para verificar el cumplimiento del personal asistencial en la cartera de servicios</t>
  </si>
  <si>
    <t>Hoja De Supervision</t>
  </si>
  <si>
    <t>SRSEV 1.2.1.3.01</t>
  </si>
  <si>
    <t xml:space="preserve">Capacitacion en la MGP a los CEAS </t>
  </si>
  <si>
    <t>SRSEV 1.3.1.3.01</t>
  </si>
  <si>
    <t xml:space="preserve">Apoyo en la elaboracion y seguimiento de planes de mejora de los CEAS  </t>
  </si>
  <si>
    <t>SRSEV 1.3.1.4.01</t>
  </si>
  <si>
    <t>Seguimiento a los CEAS para el cumplimiento de los indicadores del Convenio Marco</t>
  </si>
  <si>
    <t>SRSEV 1.1.3.5.01</t>
  </si>
  <si>
    <t xml:space="preserve">Capacitacion para el fortalecimiento de las habilidades tecnicas y blandas de los colaboradores
</t>
  </si>
  <si>
    <t>SRSEV 1.6.4.1.01</t>
  </si>
  <si>
    <t>Esto tiene que ver con lo registro de odontologia.</t>
  </si>
  <si>
    <t>SRSEV 1.6.4.2.01</t>
  </si>
  <si>
    <t xml:space="preserve">Seguimiento a la sincerizacion de las agenda medica en los CEAS donde funcione gestion cita </t>
  </si>
  <si>
    <t>SRSEV 3.1.1.9.01</t>
  </si>
  <si>
    <t>Coordinacion de la elaboracion y Seguimiento a la implementacion del   Plan de mejora de los servicios materno-infantil y neonatal</t>
  </si>
  <si>
    <t>SRSEV 1.10.1.1.01</t>
  </si>
  <si>
    <t>Impartición de Talleres de  Salud Ambiental Hospitalaria.</t>
  </si>
  <si>
    <t>Depende de un capacitador del SNS</t>
  </si>
  <si>
    <t>SRSEV 1.10.1.1.02</t>
  </si>
  <si>
    <t>Análisis de informe mensual Salud Ambiental Hospitalaria.</t>
  </si>
  <si>
    <t>SRSEV 4.1.4.2.01</t>
  </si>
  <si>
    <t xml:space="preserve">  Seguimiento a la conformación de  comités  intrahospitalario </t>
  </si>
  <si>
    <t>SRSEV 4.1.4.2.02</t>
  </si>
  <si>
    <t xml:space="preserve">
 Encuentro de juramentación de los comités de CEAS 
</t>
  </si>
  <si>
    <t>SRSEV 1.2.2.1.01</t>
  </si>
  <si>
    <t>Talleres de  Veeduría Ciudadana de Salud.</t>
  </si>
  <si>
    <t>Depende de la capacitacion por parte del SNS</t>
  </si>
  <si>
    <t>SRSEV 1.2.2.1.02</t>
  </si>
  <si>
    <t>Seguimiento a la conformación de los Comité de Veeduría Ciudadana en Salud.</t>
  </si>
  <si>
    <t xml:space="preserve">
Seguimiento al logro minimo  de 20% de registro en el EIS en los CEAS</t>
  </si>
  <si>
    <t xml:space="preserve">impresiones a color </t>
  </si>
  <si>
    <t>SRSEV3.1.1.4.01</t>
  </si>
  <si>
    <t>lapicero azul</t>
  </si>
  <si>
    <t xml:space="preserve">Encuentro de juramentación de los comités de CEAS </t>
  </si>
  <si>
    <t>SRSEV1.3.2.01</t>
  </si>
  <si>
    <t>Socializacion  del análisis de ejecución presupuestaria, comportamiento de pago, gestion de consejeria enfocada a la programación trimestral</t>
  </si>
  <si>
    <t>SRSEV1.3.2.02</t>
  </si>
  <si>
    <t>Revision de Cuentas CEAS/SRS</t>
  </si>
  <si>
    <t>Recibido el Linemiento del SNS</t>
  </si>
  <si>
    <t>SRSEV1.3.2.03</t>
  </si>
  <si>
    <t>Auditoria de de Cuentas CEAS</t>
  </si>
  <si>
    <t>Almuerzo para 35 personas</t>
  </si>
  <si>
    <t>Material impreso</t>
  </si>
  <si>
    <t xml:space="preserve">Toners </t>
  </si>
  <si>
    <t>Papel 8 1/2 x 11</t>
  </si>
  <si>
    <t>Lapiceros</t>
  </si>
  <si>
    <t>Docena</t>
  </si>
  <si>
    <t>Lapices de Carbon</t>
  </si>
  <si>
    <t>Grapas</t>
  </si>
  <si>
    <t>Folders</t>
  </si>
  <si>
    <t>Clips Grande</t>
  </si>
  <si>
    <t>Banditas (gomas)</t>
  </si>
  <si>
    <t>Papel de sumadora</t>
  </si>
  <si>
    <t>Rollo</t>
  </si>
  <si>
    <t>Memoria USB de 32G.</t>
  </si>
  <si>
    <t>gasoil</t>
  </si>
  <si>
    <t>galon</t>
  </si>
  <si>
    <t>SRSEV 3.1.1.3.01</t>
  </si>
  <si>
    <t>Seguimiento a la ruta de traslados de pacientes en las redes de servicios de emergencias SNS.</t>
  </si>
  <si>
    <t>Referimientos</t>
  </si>
  <si>
    <t>SRSEV 3.1.1.3.02</t>
  </si>
  <si>
    <t>Coordinación del Indice de Seguridad Hospitalario</t>
  </si>
  <si>
    <t>Depende a la implementacion por parte del SNS.</t>
  </si>
  <si>
    <t>SRSEV 3.1.1.3.03</t>
  </si>
  <si>
    <t xml:space="preserve">Seguimiento al Plan de mejora del Indice de seguridad hospitalario comites de emergencias Regionales </t>
  </si>
  <si>
    <t>SRSEV 3.1.1.3.04</t>
  </si>
  <si>
    <t>Coordinación de la elaboración de los Planes de Emergencias y Desastres del SRS y CEAS</t>
  </si>
  <si>
    <t>SRSEV 3.1.1.3.05</t>
  </si>
  <si>
    <t>Mesa de trabajo con el Comité de Emergencia y desastres del  SRS para la coordinacion del operativo Navideño y año nuevo.</t>
  </si>
  <si>
    <t>SRSEV 3.1.1.3.06</t>
  </si>
  <si>
    <t>Mesa de trabajo  con el Comité de Emergencia y desastres del  SRS para la preparacion y respuesta operativo Semana Santa</t>
  </si>
  <si>
    <t>SRSEV 3.1.1.3.07</t>
  </si>
  <si>
    <t xml:space="preserve">Mesa de trabajo para la Preparacion y respuesta a eventos Hidrometeorologicos Temporada Ciclonica con el comité de Emergencia del SRS y de los CEAS Regionales. </t>
  </si>
  <si>
    <t>SRSEV 3.1.1.3.08</t>
  </si>
  <si>
    <t>Seguimiento al Plan de Emergencia y Desastre del SRS y Hospital</t>
  </si>
  <si>
    <t>SRSEV 3.1.1.10.01</t>
  </si>
  <si>
    <t>Coordinación de la Implementación del Modelo Integrado de Atención de Emergencias y Urgencias</t>
  </si>
  <si>
    <t>SRSEV 3.1.1.10.02</t>
  </si>
  <si>
    <t xml:space="preserve">Coordinación y de supervisión de la sala de emergencias  </t>
  </si>
  <si>
    <t>SRSEV 3.1.1.10.03</t>
  </si>
  <si>
    <t>Supervisión de la Capacitación del personal de las Ambulancias en los manuales asistenciales, Soporte vital Básico y soporte Vital Avanzado</t>
  </si>
  <si>
    <t>SRSEV 3.3.1.7.01</t>
  </si>
  <si>
    <t>Coordinación de simulacros de la Red asistencial</t>
  </si>
  <si>
    <t>SRSEV 3.3.1.7.02</t>
  </si>
  <si>
    <t xml:space="preserve">Coordinacion de preparacion Operativo  Patronales y Festividades locales </t>
  </si>
  <si>
    <t>SRSEV 3.3.1.7.03</t>
  </si>
  <si>
    <t>Coordinacion  Plan de Preparación y Respuesta a Brotes Epidemiologicos</t>
  </si>
  <si>
    <t>SRSEV 3.1.1.11.01</t>
  </si>
  <si>
    <t>Coordinación del Procedimiento de Traslado Inter-hospitalario de Pacientes Emergentes y Urgentes</t>
  </si>
  <si>
    <t>Refrigerio 30 personas</t>
  </si>
  <si>
    <t>SRSE V1.2.2.2.01</t>
  </si>
  <si>
    <t>Personas</t>
  </si>
  <si>
    <t>SRSEV 1.2.2.2.02</t>
  </si>
  <si>
    <t>impresiones a color</t>
  </si>
  <si>
    <t>SRSEV 1.2.1.3.02</t>
  </si>
  <si>
    <t>SRSEV 4.1.2.2.01</t>
  </si>
  <si>
    <t>SRSEV 4.1.2.2.02</t>
  </si>
  <si>
    <t>SRSEV 4.1.4.3.01</t>
  </si>
  <si>
    <t>SRSEV 4.1.4.3.02</t>
  </si>
  <si>
    <t>Toner Impresora</t>
  </si>
  <si>
    <t>SRSEV 3.1.1.12.01</t>
  </si>
  <si>
    <t>SRSEV 3.1.1.12.02</t>
  </si>
  <si>
    <t>SRSEV 3.1.1.12.03</t>
  </si>
  <si>
    <t>Taller con los Supervisores de Areas y  personal  directivo de los EESS para socializar la "Guia Para hacer Gestión Clínica".</t>
  </si>
  <si>
    <t>Reunion con la encargada de atencion Primaria,  los directore de area y coordinadores de Zona para dar a conocer y entregar las Carteras de Servicios de los Hospitales de referencia.</t>
  </si>
  <si>
    <t>Mesas de trabajo para establecer la articulacion del Primer Nivel con el Nivel Especializado según Cartera de Servicios</t>
  </si>
  <si>
    <t>Supervision a dos EESS para dar seguimiento a las referencia y contrareferencia</t>
  </si>
  <si>
    <t>Visitas de Supervisión de los Servicios de Atencion Integral (SAI) para verificar cumplimiento de la Meta 90-90-90</t>
  </si>
  <si>
    <t>Mesas de trabajo para realizar plan de mejora de acuerdo a los hallazgos encontrados durante las visitas de Supervision</t>
  </si>
  <si>
    <t>Visitas de Supervicion a dos EESS que cuentan con los servicios de TB para el fortalecimiento del seguimiento deteccion, diagnostico y tratamiento</t>
  </si>
  <si>
    <t>Mesas de Trabajos con personal de gestión del PN y Encargados de TB para revision de Indicadores de TB</t>
  </si>
  <si>
    <t>Mesas Tecnicas de seguimiento al diagnostico y tratamiento de la Malaria</t>
  </si>
  <si>
    <t>Implementacion del plan de capacitacion de Malaria en la Red de Establecimiento</t>
  </si>
  <si>
    <t>Seguimiento a la implementacion de la Guia Clinica de Malaria</t>
  </si>
  <si>
    <t>Division Gestion Clinica</t>
  </si>
  <si>
    <t>Dependera de la disponibilidad de un tecnico del SNS</t>
  </si>
  <si>
    <t>SRSEV 4.1.2.2.03</t>
  </si>
  <si>
    <t>Auditoria del FAPPS</t>
  </si>
  <si>
    <t>SRSEV 4.1.4.3.03</t>
  </si>
  <si>
    <t>Auditoria en la Calidad del dato al Sistema de Informacion SIOE-TB</t>
  </si>
  <si>
    <t>Dependera  del SNS</t>
  </si>
  <si>
    <t>Visita a los CEAS para auditoria de calidad del dato en los informes</t>
  </si>
  <si>
    <t>Visita a las UNAP para auditoria de calidad del dato de los informes</t>
  </si>
  <si>
    <t>SRSEV 1.6.3.1.03</t>
  </si>
  <si>
    <t>Visita a los Centros Diagnósticos para auditoria de calidad del dato de los informes</t>
  </si>
  <si>
    <t>SRSEV 1.6.3.1.04</t>
  </si>
  <si>
    <t>Reunión de seguimiento al llenado del registro diario del medico</t>
  </si>
  <si>
    <t>SRSEV 1.6.3.1.05</t>
  </si>
  <si>
    <t>Visita a los CEAS para Seguimiento al cumplimiento del tablero de mando</t>
  </si>
  <si>
    <t>SRSEV 1.6.3.1.06</t>
  </si>
  <si>
    <t>Taller de reforzamiento de registros de producción de servicios y bases de datos de reportes de eventos y notificación de enfermedades. acorde al informe de auditoría de calidad del dato del SNS</t>
  </si>
  <si>
    <t>SRSEV 1.6.3.1.07</t>
  </si>
  <si>
    <t>Mesas de trabajo con CEAS, acorde al informe de auditoría de calidad del dato del SNS</t>
  </si>
  <si>
    <t>Seguimiento a la implementación del EIS</t>
  </si>
  <si>
    <t>SRSEV 1.6.2.2.01</t>
  </si>
  <si>
    <t>Visita de seguimiento a los CEAS para mejora de  la calidad del dato cargado en el  sistema de producción de servicios vía WEB</t>
  </si>
  <si>
    <t>SRSEV 1.6.2.2.02</t>
  </si>
  <si>
    <t>Taller socialización formularios estandarizados para el registro de la producción de servicios en nivel complementario definidos por DGI-SNS.</t>
  </si>
  <si>
    <t>SRSEV 1.6.2.2.03</t>
  </si>
  <si>
    <t>Actualización del Perfil de estadísticos de los CEAS y Sistema de información de las áreas</t>
  </si>
  <si>
    <t>Capacitación para el fortalecimiento estadístico (a definir)</t>
  </si>
  <si>
    <t>Seguimiento al registro en línea del Certificado de Nacidos vivos</t>
  </si>
  <si>
    <t>SRSEV 1.1.3.1.01</t>
  </si>
  <si>
    <t>Socializacion con los Enc. De RRHH de la Red los objetivos del del poa 2020  del eje de Gestion humana</t>
  </si>
  <si>
    <t>SRSEV 1.1.3.1.02</t>
  </si>
  <si>
    <t xml:space="preserve"> Socializar las descripciones de puestos  con los encargados departamentales  donde cada colaborador conozca claramente el rol  y las responsabilidades correspondientes.</t>
  </si>
  <si>
    <t>SRSEV 1.1.3.3.01</t>
  </si>
  <si>
    <t>Mesa de trabajo con el equipo de RRHH, para establecer los canales apropiados para que el personal pueda comunicar hacia los niveles superiores las novedades o situaciones inusuales relacionadas con el funcionamiento del control como nuevas necesidades detectadas.</t>
  </si>
  <si>
    <t>Finalidad es formalizar o buscar un instrumento que pueda ser utilizados de manera acequible a los servidores, donde puedan plasmar sus inquietudes y se le pueda dar respuesta</t>
  </si>
  <si>
    <t>SRSEV 1.4.1.1.01</t>
  </si>
  <si>
    <t>Taller con  los Directores ,Gerentes de area en el regimen etico y disciplinario</t>
  </si>
  <si>
    <t>Depende de la disponibilidad del analista del MAP</t>
  </si>
  <si>
    <t>SRSEV 2.2.1.1.01</t>
  </si>
  <si>
    <t>Aplicar encuesta de clima laboral</t>
  </si>
  <si>
    <t>Depende de la disponibilidad del map</t>
  </si>
  <si>
    <t>SRSEV 2.2.1.1.02</t>
  </si>
  <si>
    <t>Aplicar el codigo de vestimenta</t>
  </si>
  <si>
    <t>SRSEV 2.2.1.2.01</t>
  </si>
  <si>
    <t>Aplicación de plan de incentivo anual</t>
  </si>
  <si>
    <t>Elaborar un plan de capacitación 2021 articulado con la evaluación de desempeño y las competencias de los cargos</t>
  </si>
  <si>
    <t xml:space="preserve"> socializar el manual de induccion del personal de nuevo ingreso con los representantes de los CEAS Y GAS</t>
  </si>
  <si>
    <t>SRSEV 2.2.1.1.03</t>
  </si>
  <si>
    <t>socializacion  a los ENC RRHH del proceso DE DECLARACION JURADA  establecido en la ley 311-14</t>
  </si>
  <si>
    <t>SRSEV 2.2.1.1.04</t>
  </si>
  <si>
    <t xml:space="preserve"> Socializar con los Enc RRHH el plan de mejora del  (CAF), siguiendo los lineamientos del Ministerio de Administración Pública. (Decreto 211-10, Artículo 1)</t>
  </si>
  <si>
    <t>SRSEV 2.2.1.1.05</t>
  </si>
  <si>
    <t>socializar a los ENC RRHH  la Valoración y Administración de Riesgos laborales, en la cual se explica el proceso, los roles y responsabilidades .</t>
  </si>
  <si>
    <t>SRSEV 2.2.1.1.06</t>
  </si>
  <si>
    <t>Realizar la evaluacion  de desempeño, en los cuales los colaboradores certifiquen su compromiso con los objetivos y metas institucionales.</t>
  </si>
  <si>
    <t>uniformes conserjes TSHIRT</t>
  </si>
  <si>
    <t>uniformes conserjes pantalones</t>
  </si>
  <si>
    <t>uniforme conserje zapatos</t>
  </si>
  <si>
    <t>Rollo de cinta adhesiva</t>
  </si>
  <si>
    <t>Regalos dias del padre y la madre</t>
  </si>
  <si>
    <t>camisas personal de oficina hombre</t>
  </si>
  <si>
    <t>camisas personal de oficina mujer</t>
  </si>
  <si>
    <t>pantalones personal de oficina mujer</t>
  </si>
  <si>
    <t>pantalones personal de oficina hombre</t>
  </si>
  <si>
    <t>Regalos fiesta de navidad</t>
  </si>
  <si>
    <t>personas</t>
  </si>
  <si>
    <t>Levantamiento de equipos e infraestructura para mantenimiento preventivo</t>
  </si>
  <si>
    <t>Elaboración del plan de mantenimiento preventivo de equipos e infraestructura</t>
  </si>
  <si>
    <t>SRSEV1.3.2.1.04</t>
  </si>
  <si>
    <t>Implementación del plan de mantenimiento preventivo de equipos e infraestructura</t>
  </si>
  <si>
    <t>SRSEV1.3.2.1.05</t>
  </si>
  <si>
    <t>Seguimiento al Plan de Mantenimiento preventivo de equipos e infraestructura</t>
  </si>
  <si>
    <t>Viatico encargado</t>
  </si>
  <si>
    <t>Viatico chofer</t>
  </si>
  <si>
    <t>almuerzo</t>
  </si>
  <si>
    <t>Seguimiento a la funcionalidad de los Comités de Morbilidad Materna Extrema</t>
  </si>
  <si>
    <t>Hospitales Regionales, provincial y un (1) municipal.</t>
  </si>
  <si>
    <t>SRSEV 4.1.3.2.02</t>
  </si>
  <si>
    <t>Seguimiento a la reducción de las intervenciones por cesáreas de un CEAS</t>
  </si>
  <si>
    <t>SRSEV 4.1.3.2.03</t>
  </si>
  <si>
    <t>Seguimiento a los servicios integrales ofertados para la prevención del embarazo en adolescentes.</t>
  </si>
  <si>
    <t>SRSEV 4.1.3.2.04</t>
  </si>
  <si>
    <t>Seguimiento al llenado correto de la HCP EESS</t>
  </si>
  <si>
    <t>SRSEV 4.1.3.2.05</t>
  </si>
  <si>
    <t>Reunión con los equipo gestor materno infantil para la discusión de casos de Morbilidad y Mortalidad Materna Extrema donde se produzcan.</t>
  </si>
  <si>
    <t>SRSEV 4.1.3.2.06</t>
  </si>
  <si>
    <t>Reunión con los equipo gestor materno infantil para la discusión de casos de  Mortalidad Infantil en un CEAS donde se produzcan.</t>
  </si>
  <si>
    <t>SRSEV 4.1.3.2.07</t>
  </si>
  <si>
    <t>Reunión de socialización de los indicadores de Muerte Materna e Infantiles con los Directores de los CEAS, Epidemiólogos y Gerentes de Áreas.</t>
  </si>
  <si>
    <t>SRSEV 4.1.3.2.08</t>
  </si>
  <si>
    <t xml:space="preserve"> Actualizacion a la Sala de situación de mortalidad materna, neonatal e Infantil del SRS</t>
  </si>
  <si>
    <t>SRSEV 4.1.3.2.09</t>
  </si>
  <si>
    <t>Seguimiento a la conformación de las Unidades de Atención Integral para Adolescente</t>
  </si>
  <si>
    <t>SRSEV 4.1.3.2.10</t>
  </si>
  <si>
    <t>Talleres de capacitación en Consejería de Salud sexual y salud reproductiva incluida la planificacion post evento obstetrico y de Atención integral a niños, niñas y adolescentes bajo enfoque basado en derechos humanos y enfoque de genero</t>
  </si>
  <si>
    <t>dependera de la disponiblidad de un tacnico capacitador del SNS</t>
  </si>
  <si>
    <t>SRSEV 4.1.3.2.11</t>
  </si>
  <si>
    <t xml:space="preserve"> Socialización del protocolo de atención para manejo de consejería y asesoría en anticoncepción para los/as adolescentes a través de la implicación del personal médico, de enfermería y promotores/as </t>
  </si>
  <si>
    <t>SRSEV 4.1.3.2.12</t>
  </si>
  <si>
    <t xml:space="preserve">Elaboración del plan de mejora para la habilitación de las unidades de cuidados obstétricos de emergencia y neonatales en la Red </t>
  </si>
  <si>
    <t>SRSEV 4.1.3.2.13</t>
  </si>
  <si>
    <t xml:space="preserve"> Talleres para la  difusión de los protocolos y rutas criticas para el abordaje de los signos de violencia hacia las niñas, niños y adolescentes</t>
  </si>
  <si>
    <t>SRSEV 4.1.3.2.14</t>
  </si>
  <si>
    <t>Seguimiento a  la inciativa Mejora de la Calidad y Humanización de los Servicios de Atención a la Madre y el Recién Nacido</t>
  </si>
  <si>
    <t>SRSEV 4.1.3.2.15</t>
  </si>
  <si>
    <t>Coordinación en la elaboración de los planes de mejora, fruto de los resultados de la evalaución de adherencia a protocolos</t>
  </si>
  <si>
    <t>Esta actividad dependera de la evalucion de los protocolos que realizara DCH</t>
  </si>
  <si>
    <t>SRSEV 4.1.3.2.16</t>
  </si>
  <si>
    <t>Seguimiento de la implementación de la Clínica de los Trastornos Hipertensivos del Embarazo</t>
  </si>
  <si>
    <t>SRSEV 4.1.3.2.17</t>
  </si>
  <si>
    <t>Conformación de la Red COEM Neonatal</t>
  </si>
  <si>
    <t>Dependera del SNS y se realizaran una el el Hospital Taiwan y otra en el Hospital Dr. Alejandro Cabral</t>
  </si>
  <si>
    <t>SRSEV 4.1.3.2.18</t>
  </si>
  <si>
    <t>Seguimiento a la funcionalidad de las salas de estimulación temprana</t>
  </si>
  <si>
    <t>Solo se realizara en el Hospital Taiwan</t>
  </si>
  <si>
    <t>Impresiones a color</t>
  </si>
  <si>
    <t>SRSEV4.1.3.2.10</t>
  </si>
  <si>
    <t>Lapicero Azul</t>
  </si>
  <si>
    <t>SRSEV3.3.1.1.01</t>
  </si>
  <si>
    <t>Seguimiento a la oferta de los servicios diagnósticos en CEAS y Centros Diagnósticos</t>
  </si>
  <si>
    <t>Hoja de supervision</t>
  </si>
  <si>
    <t>SRSEV3.3.1.1.02</t>
  </si>
  <si>
    <t>Mesa de trabajo para coordinar conformacion de clubes de donantes</t>
  </si>
  <si>
    <t>Listado de participante</t>
  </si>
  <si>
    <t>SRSEV3.3.1.1.03</t>
  </si>
  <si>
    <t xml:space="preserve">Mesa de trabajo para coordinar jornadas voluntarias de sangre </t>
  </si>
  <si>
    <t>SRSEV3.3.1.1.04</t>
  </si>
  <si>
    <t>Mesa de trabajo con encargadas de  laboratorios clinico para coordinar acciones que fortalezcan el servicio de laboratorio</t>
  </si>
  <si>
    <t>SRSEV3.3.1.1.05</t>
  </si>
  <si>
    <t xml:space="preserve">Visitas de supervisión a la prestacion de los servicios en los laboratorios que toman muestras para pruebas especiales de VIH (CD4, CV y ADN-PCR) </t>
  </si>
  <si>
    <t>SRSEV3.3.1.1.06</t>
  </si>
  <si>
    <t>Mesa de trabajo para coordinar  acciones tendentes a eficientizar el servicio de pruebas de TB (baciloscopias , cultivos y Gen Expert)</t>
  </si>
  <si>
    <t>SRSEV3.3.1.1.07</t>
  </si>
  <si>
    <t>Visita a  laboratorios clinico para supervisión y monitoreo a la calidad del servicio</t>
  </si>
  <si>
    <t>SRSEV3.3.1.1.08</t>
  </si>
  <si>
    <t>Taller al personal de laboratorio sobre control de calidad en toma de muestra</t>
  </si>
  <si>
    <t>SRSEV 3.3.1.2.01</t>
  </si>
  <si>
    <t>Seguimiento a la atencion a Pacientes con discapacidad funcional atendidos en sus hogares.</t>
  </si>
  <si>
    <t>SRSEV 3.3.1.2.02</t>
  </si>
  <si>
    <t>Supervisión del apego a protocolos y calidad de los servicios de atención de odontologia</t>
  </si>
  <si>
    <t>SRSEV 3.3.1.2.03</t>
  </si>
  <si>
    <t xml:space="preserve">Supervisar a los EESS en el proceso de cumplimiento de los criterios para su habilitacion en las áreas de odontología. </t>
  </si>
  <si>
    <t>SRSEV 3.3.1.2.04</t>
  </si>
  <si>
    <t>Jornadas de Salud bucodental</t>
  </si>
  <si>
    <t>SRSEV 3.3.1.2.05</t>
  </si>
  <si>
    <t>Proveer los uniforme al personal de Odontologia de los Centros Diagnostico y CPN.</t>
  </si>
  <si>
    <t>SRSEV 3.3.1.2.06</t>
  </si>
  <si>
    <t xml:space="preserve">Supervisión personalizada de apego a normativas del personal de odontologia de los diferentes Centros de Salud de Atencion Primaria y Especializada. </t>
  </si>
  <si>
    <t>SRSEV 3.3.1.2.07</t>
  </si>
  <si>
    <t xml:space="preserve">Socializar con los odontologos la importancia de la atencion a pacientes embarazadas en  EESS. </t>
  </si>
  <si>
    <t>SRSEV 3.3.1.2.08</t>
  </si>
  <si>
    <t xml:space="preserve">Seguimiento a la atencion odontologica a pacientes embarazadas en  EESS. </t>
  </si>
  <si>
    <t>SRSEV 3.3.1.2.09</t>
  </si>
  <si>
    <t>Participacion de los odontologos de los EESS para los Congreso Odontológicos y CODINTER</t>
  </si>
  <si>
    <t>SRSEV 3.3.1.2.10</t>
  </si>
  <si>
    <t>Coordinar elaboración del Plan de mejora en los EESS de la Red</t>
  </si>
  <si>
    <t>SRSEV 3.3.1.2.11</t>
  </si>
  <si>
    <t>Coordinación de las jornadas de capacitación según especialidad odontológica</t>
  </si>
  <si>
    <t>Impresiones</t>
  </si>
  <si>
    <t xml:space="preserve">Bata con Logo </t>
  </si>
  <si>
    <t>Uniformes con Logo</t>
  </si>
  <si>
    <t>Toner impresora</t>
  </si>
  <si>
    <t>Pago Congreso</t>
  </si>
  <si>
    <t xml:space="preserve">Hilo de Sutura/aguaja 0.4% seda </t>
  </si>
  <si>
    <t xml:space="preserve">Base De Hidroxido De Calcio </t>
  </si>
  <si>
    <t xml:space="preserve">Ionomeo de Vidrio </t>
  </si>
  <si>
    <t>Brochas Profilaxis</t>
  </si>
  <si>
    <t xml:space="preserve">Agujas Largas </t>
  </si>
  <si>
    <t xml:space="preserve">Agujas cortas </t>
  </si>
  <si>
    <t xml:space="preserve">babero </t>
  </si>
  <si>
    <t>Gasas 2x2</t>
  </si>
  <si>
    <t xml:space="preserve">Algodón </t>
  </si>
  <si>
    <t>Agua Oxigenada al 3%</t>
  </si>
  <si>
    <t>SRSEV 1.2.1.1.01</t>
  </si>
  <si>
    <t>Actualización portal de transparencia del SRS</t>
  </si>
  <si>
    <t>SRSEV 1.2.1.1.02</t>
  </si>
  <si>
    <t>Reunión de seguimiento al comité de medios web</t>
  </si>
  <si>
    <t>SRSEV 1.2.1.1.03</t>
  </si>
  <si>
    <t>Socialización sobre la Clasificacion de la Informacion según el articulo 23 y 29, de la ley 200-4</t>
  </si>
  <si>
    <t>SRSEV 1.2.1.1.04</t>
  </si>
  <si>
    <t>Clasificación de la Información según el artículo 23 y 29, de la ley 200-04</t>
  </si>
  <si>
    <t>Plantilla de Informcion Clasificada.</t>
  </si>
  <si>
    <t>SRSEV 1.2.1.1.05</t>
  </si>
  <si>
    <t>Análisis y seguimiento al proceso de Quejas y Sugerencias del portal de Atención Ciudadana 311</t>
  </si>
  <si>
    <t>SRSEV 1.2.1.1.06</t>
  </si>
  <si>
    <t>Taller de Capacitación sobre Acceso a la Información</t>
  </si>
  <si>
    <t>SRSEV 1.2.1.1.07</t>
  </si>
  <si>
    <t xml:space="preserve">Taller de Capacitación sobre Ley de Protección de Datos </t>
  </si>
  <si>
    <t>SRSEV 1.2.1.1.08</t>
  </si>
  <si>
    <t>Taller capacitacion SAIP</t>
  </si>
  <si>
    <t>Depende de la planificación del SNS y DIGEIG</t>
  </si>
  <si>
    <t>SRSEV 1.2.1.1.09</t>
  </si>
  <si>
    <t>Visitas para conformacion y habilitacion espacio fisico OAI</t>
  </si>
  <si>
    <t>SRSEV 1.2.1.1.10</t>
  </si>
  <si>
    <t>Conformacion del Comité de Etica del SRS</t>
  </si>
  <si>
    <t>SRSEV 1.2.1.1.11</t>
  </si>
  <si>
    <t>Seguimiento Comisiones de Etica SRS</t>
  </si>
  <si>
    <t>SRSEV 1.2.1.1.12</t>
  </si>
  <si>
    <t>Seguimiento a la Implementación de la Plantilla estandar para los sub-portales de transparencia de la red SNS</t>
  </si>
  <si>
    <t>SRSEV 1.2.1.1.13</t>
  </si>
  <si>
    <t>Taller de Capacitación sobre Declaración Jurada</t>
  </si>
  <si>
    <t>SRSEV 1.2.1.1.14</t>
  </si>
  <si>
    <t>Taller de Capacitación sobre Atención ciudadana 311</t>
  </si>
  <si>
    <t>SRSEV 1.6.1.1.01</t>
  </si>
  <si>
    <t>Soporte a los requerimientos tecnológicos de usuarios internos y externos</t>
  </si>
  <si>
    <t>SRSEV 1.6.1.1.02</t>
  </si>
  <si>
    <t>Actualizacion del levantamiento de laptop funcionando y utilizando el SGC en las UNAP</t>
  </si>
  <si>
    <t>Plantilla de Levantamiento de Equipos</t>
  </si>
  <si>
    <t>SRSEV 1.6.1.1.03</t>
  </si>
  <si>
    <t>Capacitacion para la implementación del Módulo de Integración de las UNAP y los centro de Diagnosticos</t>
  </si>
  <si>
    <t>SRSEV 1.6.1.1.04</t>
  </si>
  <si>
    <t>Supervisiòn de los referimientos de la Red</t>
  </si>
  <si>
    <t>SRSEV 1.6.1.1.05</t>
  </si>
  <si>
    <t>Readecuación de Infraestructura Tecnológica del SRS/GAS</t>
  </si>
  <si>
    <t>SRSEV 1.6.1.1.06</t>
  </si>
  <si>
    <t xml:space="preserve">Levantamiento de necesidades de equipos de tecnología para el Servicio Regional y Gerencias de área </t>
  </si>
  <si>
    <t>SRSEV 1.6.1.1.07</t>
  </si>
  <si>
    <t>Levantamiento de necesidades de equipos de tecnología para los Centros Diagnósticos</t>
  </si>
  <si>
    <t>SRSEV 1.6.1.1.08</t>
  </si>
  <si>
    <t>Reunion de socializacion de Necesidades de Equipo y Mantenimiento de Equipos de Tecnologia</t>
  </si>
  <si>
    <t>SRSEV 1.6.1.1.09</t>
  </si>
  <si>
    <t xml:space="preserve">Inventario de equipos de tecnología en la oficina regional, centro diagnóstico y gerencias de áreas y almacén de medicamentos </t>
  </si>
  <si>
    <t>SRSEV 1.6.1.1.10</t>
  </si>
  <si>
    <t>Mantenimiento a la infraestructura de Gerencias de Áreas</t>
  </si>
  <si>
    <t>SRSEV 1.6.1.3.01</t>
  </si>
  <si>
    <t>Realizar backup de las informaciones almacenadas en el servidor del Servicio Regional</t>
  </si>
  <si>
    <t>SRSEV 1.6.1.3.02</t>
  </si>
  <si>
    <t>Taller de Formación de la seguridad del Dato en el SRS y GAS</t>
  </si>
  <si>
    <t>Gasoil Regular</t>
  </si>
  <si>
    <t>Cajas de Lapiceros Azules</t>
  </si>
  <si>
    <t>Bateria AA (docenas) Maxell</t>
  </si>
  <si>
    <t>paquete</t>
  </si>
  <si>
    <t>Bateria AAA  Maxell (docenas)</t>
  </si>
  <si>
    <t>Mantenimiento y/o Reparación Impresora Laser</t>
  </si>
  <si>
    <t>Folders 8 1/2x 11 (100/1) Impropapel</t>
  </si>
  <si>
    <t>Hojas timbradas con Logo de la Institución 8 1/2 x 11 (Bond 24)</t>
  </si>
  <si>
    <t>Marcadores de Pizarra</t>
  </si>
  <si>
    <t>CE285A (85A) para impresora HP P1102W</t>
  </si>
  <si>
    <t>CF283A (83A) para impresora HP MFP M127 FN</t>
  </si>
  <si>
    <t>Disco Duro externo de 2 Tera Bytes</t>
  </si>
  <si>
    <t>Memorias USB 32 GB</t>
  </si>
  <si>
    <t>Memorias USB 64 GB</t>
  </si>
  <si>
    <t>Toner CF226A (26A) para impresora HP MFP M426 FDW</t>
  </si>
  <si>
    <t>Toner CF280A (80A) para impresora HP 400 M401 DNE</t>
  </si>
  <si>
    <t xml:space="preserve">Refrigerio tipo Buffet p/15 personas (3 Variedades, Desechables Transparentes, Jugo Natural, Servilletas, Hielo) </t>
  </si>
  <si>
    <t>Router wifi</t>
  </si>
  <si>
    <t>Patch Panel 24 puertos Cat.6</t>
  </si>
  <si>
    <t>Patch Cord UTP Cat.6 de 2 pies</t>
  </si>
  <si>
    <t>Patch Cord UTP Cat.6 de 7 pies</t>
  </si>
  <si>
    <t>Mini Jack RJ45</t>
  </si>
  <si>
    <t>Computadoras de escritorio</t>
  </si>
  <si>
    <t>Laptop de 14 pulgadas</t>
  </si>
  <si>
    <t>facilitadores externos</t>
  </si>
  <si>
    <t>Galones de Gasoil Regular</t>
  </si>
  <si>
    <t xml:space="preserve">Refrigerio para 7 personas </t>
  </si>
  <si>
    <t xml:space="preserve">Cable UTP Cat5, Cat6 </t>
  </si>
  <si>
    <t xml:space="preserve">Lan Tester Probador para cable UTP de Red RJ11/RJ45 </t>
  </si>
  <si>
    <t>Canaletas Plasticas /1Pulgada</t>
  </si>
  <si>
    <t>Canaletas Plasticas / 2 Pulgada</t>
  </si>
  <si>
    <t>Punta de Tria para Taladro</t>
  </si>
  <si>
    <t>Tornillo para Tarugo Azul</t>
  </si>
  <si>
    <t>Tarugos Azules</t>
  </si>
  <si>
    <t>Almacenamiento en la Nube</t>
  </si>
  <si>
    <t>Refrigerio tipo preempacado p/20 personas (Variedades fuertes, Jugo, Desechables Transparentes, Servilletas, Hielo)</t>
  </si>
  <si>
    <t>SRSEV3.1.1.1.01</t>
  </si>
  <si>
    <t>Reunión con las GAS para socializar la actualización de los procedimientos del SUGEMI.</t>
  </si>
  <si>
    <t>SRSEV3.1.1.1.02</t>
  </si>
  <si>
    <t>Reunión con las GAS para programar la supervisión trimestral del cumplimiento de los PO del SUGEMI en CEAS y CPN.</t>
  </si>
  <si>
    <t>SRSEV3.1.1.1.03</t>
  </si>
  <si>
    <t>Capacitación en manual de almacén del SUGEMI al equipo del almacen regional.</t>
  </si>
  <si>
    <t>SRSEV3.1.1.1.04</t>
  </si>
  <si>
    <t>Reunión de conformación y/o reactivación del comité de farmacia y terapeutica(CFT) en CEAS.</t>
  </si>
  <si>
    <t>SRSEV3.1.1.1.05</t>
  </si>
  <si>
    <t>Visitas de supervisión a EESS para seguimiento y fortalecimiento del SI del SUGEMI.</t>
  </si>
  <si>
    <t>SRSEV3.1.1.1.06</t>
  </si>
  <si>
    <t>Reunión con las GAS para socializar los resultados de la supervisión del SI del SUGEMI a EESS.</t>
  </si>
  <si>
    <t>SRSEV3.1.1.1.07</t>
  </si>
  <si>
    <t>Visitas de seguimiento y fortalecimiento a CEAS con Ia dispensación por Orden Médica implementada.</t>
  </si>
  <si>
    <t>SRSEV3.1.1.1.08</t>
  </si>
  <si>
    <t>Programación individual de Medicamentos, Insumos y Reactivos de laboratorio para el 2021</t>
  </si>
  <si>
    <t>Matriz primaria llena</t>
  </si>
  <si>
    <t>Recibidas las matrices primarias para la programación del DMI</t>
  </si>
  <si>
    <t>SRSEV3.1.1.1.09</t>
  </si>
  <si>
    <t>Taller regional para consolidación y validación de la programación de medicamentoa y insumos de laboratorio para el 2021.</t>
  </si>
  <si>
    <t>SRSEV3.1.1.1.10</t>
  </si>
  <si>
    <t>Mesa de trabajo con los encargados de almacén de CEAS, sobre el llenado de los instrumentos del SI del SUGEMI</t>
  </si>
  <si>
    <t>Alimento</t>
  </si>
  <si>
    <t>Papel</t>
  </si>
  <si>
    <t>8 1/2x11</t>
  </si>
  <si>
    <t>Folder</t>
  </si>
  <si>
    <t>Fotocopia</t>
  </si>
  <si>
    <t>Hojas impresas a dos caras</t>
  </si>
  <si>
    <t>Formulario impreso a dos caras con dos copias</t>
  </si>
  <si>
    <t>Gasoil/combustible y lubricantes</t>
  </si>
  <si>
    <t>Gasoiloptimo</t>
  </si>
  <si>
    <t>Elaboración del POA 2021</t>
  </si>
  <si>
    <t>Luego de disposición del  SNS</t>
  </si>
  <si>
    <t>Elaboración de la Memoria Institucional 2020</t>
  </si>
  <si>
    <t>SRSEV 1.1.3.1.03</t>
  </si>
  <si>
    <t>Levantamiento de los proyectos y Donaciones de cooperacion finalizados en el 2019 y en ejecución en el 2020</t>
  </si>
  <si>
    <t>Depende de la existencia de proyectos y donaciones en el 2019</t>
  </si>
  <si>
    <t>SRSEV 1.1.3.1.04</t>
  </si>
  <si>
    <t xml:space="preserve">Monitoreo de los planes operativos de la Red </t>
  </si>
  <si>
    <t>SRSEV 1.1.3.1.05</t>
  </si>
  <si>
    <t>Mesa de trabajo con directores de los CEAS para coordinar acciones para el cumplimiento del POA 2020</t>
  </si>
  <si>
    <t>SRSEV 1.1.3.1.06</t>
  </si>
  <si>
    <t>Socialización de resultados monitoreo del POA</t>
  </si>
  <si>
    <t>SRSEV 1.1.3.1.07</t>
  </si>
  <si>
    <t>Monitoreo del Dashboard de Gestión PN/NE</t>
  </si>
  <si>
    <t>SRSEV 1.1.3.1.08</t>
  </si>
  <si>
    <t xml:space="preserve">Implementación del Modelo de Gestión </t>
  </si>
  <si>
    <t>Check-list Implementacion  del Modelo de Gestión</t>
  </si>
  <si>
    <t>SRSEV 1.1.3.2.01</t>
  </si>
  <si>
    <t>Seguimiento a la implementación del Modelo CAF en la Red</t>
  </si>
  <si>
    <t>SRSEV 1.1.3.2.02</t>
  </si>
  <si>
    <t>Seguimiento a la implementación Carta Compromiso al Ciudadano en la Red</t>
  </si>
  <si>
    <t>SRSEV 1.1.3.2.03</t>
  </si>
  <si>
    <t>Seguimiento a la implementación del Plan de Mejora CAF del SRS</t>
  </si>
  <si>
    <t>SRSEV 1.1.3.2.04</t>
  </si>
  <si>
    <t>Reunión de seguimiento a los planes de mejora producto del informe de retorno y las auditorías de calidad del CAF</t>
  </si>
  <si>
    <t>SRSEV 1.1.3.2.05</t>
  </si>
  <si>
    <t>Sesiones de trabajo comité de calidad</t>
  </si>
  <si>
    <t>Auditoria de documentos Institucionales</t>
  </si>
  <si>
    <t>Check-list Documentos Institucionales</t>
  </si>
  <si>
    <t>SRSEV 1.10.2.1.01</t>
  </si>
  <si>
    <t>Monitoreo Indicadores SISMAP Hospitalarios</t>
  </si>
  <si>
    <t>SRSEV 1.10.2.1.02</t>
  </si>
  <si>
    <t>Socialización de resultados indicadores SISMAP</t>
  </si>
  <si>
    <t>SRSEV 1.10.2.1.03</t>
  </si>
  <si>
    <t>Seguimiento a la implementación del Catalogo de intervensión por niveles de salud</t>
  </si>
  <si>
    <t xml:space="preserve">Matriz catalogo de Interversión </t>
  </si>
  <si>
    <t>Hotel</t>
  </si>
  <si>
    <t>Estadia</t>
  </si>
  <si>
    <t>Encuadernado</t>
  </si>
  <si>
    <t>Toner a Color</t>
  </si>
  <si>
    <t>Fotocopias</t>
  </si>
  <si>
    <t>Primer Nivel (DPN)</t>
  </si>
  <si>
    <t>Atención a Usuarios (DAU)</t>
  </si>
  <si>
    <t>Estado Financieros</t>
  </si>
  <si>
    <t>Seguimiento a la implementación del Catalogo de intervención por niveles de salud</t>
  </si>
  <si>
    <t>Seguimiento al Llenado de la Ficha Familiar en el Primer Nivel</t>
  </si>
  <si>
    <t xml:space="preserve">Monitoreo del uso adecuado de las Guias de Diagnostico y Tratamiento en las Unidades de Atencion Primaria </t>
  </si>
  <si>
    <t>Visitas de monitoreo a los Programas de Salud en Atencion Primaria</t>
  </si>
  <si>
    <t>Seguimiento al plan capacitacion a los equipos del Primer Nivel de Atencion</t>
  </si>
  <si>
    <t>Seguimiento a la Historia Clinica Perinatal en la Unap.</t>
  </si>
  <si>
    <t>Depende del Nombramiento del Encargado de Genero Regional.</t>
  </si>
  <si>
    <t>Monitoreo y seguimiento de las acciones en los  Circulos Comunitarios llevadas a cabo en los CPN</t>
  </si>
  <si>
    <t>Captura, seguimiento y evaluación de la estrategia de Adulto Mayor en las UNAP</t>
  </si>
  <si>
    <t>Seguimiento al stock de medicamentos de urgencias a CPN para gestantes (Trastornos Hipertensivos, Anafilaxia, etc)</t>
  </si>
  <si>
    <t>Monitoreo y seguimiento a la entrega de medicamentos a pacientes con patologías crónicas</t>
  </si>
  <si>
    <t>Seguimiento a los equipos de la UNAP para  la captaciòn y seguimiento de grupos priorizados: Menores de 5 años, Embarazadas y Adultos Mayores</t>
  </si>
  <si>
    <t>Monitoreo de la Captación y seguimiento a población sintomaticos respiratorios</t>
  </si>
  <si>
    <t>Seguimiento de la consulta programada en el Primer Nivel de Atención</t>
  </si>
  <si>
    <t xml:space="preserve">Seguimiento a la conformación de  comités  intrahospitalario </t>
  </si>
  <si>
    <t>Reunion con la encargada de atencion Primaria,  los supervisores de area y coordinadores de Zona para dar a conocer y entregar las Carteras de Servicios de los Hospitales de referencia.</t>
  </si>
  <si>
    <t>Capacitacion a los responsables de Acceso de informacion sobre la utilzacion de las plantillas Estándar para los Subportales de transparencia.</t>
  </si>
  <si>
    <t xml:space="preserve">Seguimiento a las GAS en la implementación de grupos focales para determinar la calidad percibida del servicio
</t>
  </si>
  <si>
    <t>Ficha de registro de los CEAS/Centros Diagnosticos.</t>
  </si>
  <si>
    <t xml:space="preserve">Reunion de Seguimiento a Quejas, Sugerencias y Reclamaciones de los EESS </t>
  </si>
  <si>
    <t>Acompañamiento a los establecimientos en la elaboración de los planes de mejora.</t>
  </si>
  <si>
    <t>Seguimiento y supervisión periódica a la implementación de los planes de mejora.</t>
  </si>
  <si>
    <t>Seguimiento a los reportes de los EESS sobre infecciones asociadas a la atención en salud.</t>
  </si>
  <si>
    <t>Seguimiento a los reportes de los EESS sobre eventos adversos asociados a la atención en salud.</t>
  </si>
  <si>
    <t>SRSEV 1.10.2.1.04</t>
  </si>
  <si>
    <t>SRSEV 1.10.2.1.05</t>
  </si>
  <si>
    <t>SRSEV 1.10.2.1.06</t>
  </si>
  <si>
    <t>SRSEV 1.10.2.1.07</t>
  </si>
  <si>
    <t>Monitoreo periódico del cumplimiento de la Lista de Verificación de Cirugía a traves de la revision de expedientes y observacion de la practica quirurgica.</t>
  </si>
  <si>
    <t>SRSEV 1.10.2.1.08</t>
  </si>
  <si>
    <t>Coordinacion de la capacitacion de los comites IAAs</t>
  </si>
  <si>
    <t>SRSEV 1.10.2.1.09</t>
  </si>
  <si>
    <t>Esta actividad depende del SNS</t>
  </si>
  <si>
    <t>Monitoreo del cumplimiento del protocolo de la completitud de los expedientes clinicos</t>
  </si>
  <si>
    <t xml:space="preserve">Universalizacion de las fichas del programa de TB, en coordinacion con la unidad de Gestion clinica </t>
  </si>
  <si>
    <t>SRSEV 3.1.1.2.07</t>
  </si>
  <si>
    <t>Odontologia</t>
  </si>
  <si>
    <t>Sala de situacion digital o impresa.</t>
  </si>
  <si>
    <t>Dependera de la disponiblidad de un tacnico capacitador del SNS</t>
  </si>
  <si>
    <t>Depende de la disponibilidad de la ejecucion presupuestaria de la institucion</t>
  </si>
  <si>
    <t>Depende del SNS , si sumiistra los manuales de puesto.</t>
  </si>
  <si>
    <t>Quedaria en 1 actividad</t>
  </si>
  <si>
    <t>Eliminar marzo, quedaria en 3 actividades.</t>
  </si>
  <si>
    <t>Supervisiòn de los requerimientos tecnologicos de la Red</t>
  </si>
  <si>
    <t xml:space="preserve">Levantamiento de necesidades de equipos de tecnología para el Servicio Regional y Gerencias de Area </t>
  </si>
  <si>
    <t>Mesa de tabajo con la encargada de Primer Nivel de Atencion y Supervisores de Areas para seguimiento del programa de salud mental en las UNAP.</t>
  </si>
  <si>
    <t>Seguimiento a los CEAS priorizados en la implementacion de las unidades de Salud Mental.</t>
  </si>
  <si>
    <t>Levantamiento de la cartera de servicios a poblacion con problemas de salud mental</t>
  </si>
  <si>
    <t>Seguimiento a la implementacion de las guias y protocolos para la atencion a pacientes victimas de violencia en los CEAS priorizados.</t>
  </si>
  <si>
    <t>Coordinación del taller de sensibilización de los Servicios de Atención integral a Personas Adolescentes con enfoque de Igualdad y Equidad de Género.</t>
  </si>
  <si>
    <t>SRSEV3.3.1.6.01</t>
  </si>
  <si>
    <t>SRSEV3.3.1.6.02</t>
  </si>
  <si>
    <t>SRSEV3.3.1.6.03</t>
  </si>
  <si>
    <t>SRSEV3.3.1.6.04</t>
  </si>
  <si>
    <t>SRSEV3.3.1.6.05</t>
  </si>
  <si>
    <t>SRSEV3.3.1.6.06</t>
  </si>
  <si>
    <t>SRSEV3.3.1.6.07</t>
  </si>
  <si>
    <t>SRSEV3.3.1.6.08</t>
  </si>
  <si>
    <t>Hoja de Supervision</t>
  </si>
  <si>
    <t>Equidad de Genero y Salud Mental</t>
  </si>
  <si>
    <t>Mesa de trabajo con encargado de la Unidad de Salud Mental de los CEAS priorizados.</t>
  </si>
  <si>
    <t>Taller de sensibilizacion a los especialistas de las areas esenciales en la atencion de las mujeres victimas de violencia en los CEAS priorizados.</t>
  </si>
  <si>
    <t>Seguimiento a la elaboración y actualización de los croquis</t>
  </si>
  <si>
    <t>Levantamiento de las condiciones esenciales que poseen los CEAS para la atencion a las victimas de violencia/y o agrecion de derechos enfocados a genero.</t>
  </si>
  <si>
    <t>Sesion de trabajo con las áreas para seguimiento de la cartera de servicio actualizada y estandarizada que se ofertan en las UNAP.</t>
  </si>
  <si>
    <t>Acta</t>
  </si>
  <si>
    <t>Actas</t>
  </si>
  <si>
    <t>Listado de participantes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</si>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</sst>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6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name val="Cambria"/>
      <family val="1"/>
      <scheme val="major"/>
    </font>
    <font>
      <b/>
      <sz val="12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b/>
      <sz val="10"/>
      <name val="Times New Roman"/>
      <family val="1"/>
    </font>
    <font>
      <sz val="10"/>
      <color theme="0"/>
      <name val="Times New Roman"/>
      <family val="1"/>
    </font>
    <font>
      <b/>
      <sz val="9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0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name val="Tw Cen MT"/>
      <family val="2"/>
    </font>
    <font>
      <sz val="11"/>
      <color theme="1"/>
      <name val="Tw Cen MT"/>
      <family val="2"/>
    </font>
    <font>
      <b/>
      <sz val="11"/>
      <color theme="1"/>
      <name val="Tw Cen MT"/>
      <family val="2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1"/>
      <color theme="0"/>
      <name val="Times New Roman"/>
      <family val="1"/>
    </font>
    <font>
      <b/>
      <sz val="10"/>
      <name val="Arial"/>
      <family val="2"/>
    </font>
    <font>
      <sz val="10"/>
      <color theme="1"/>
      <name val="Tw Cen MT"/>
      <family val="2"/>
    </font>
    <font>
      <sz val="11"/>
      <color theme="1"/>
      <name val="Times New Roman"/>
      <family val="1"/>
    </font>
    <font>
      <sz val="9"/>
      <color indexed="8"/>
      <name val="Arial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573F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">
    <xf numFmtId="0" fontId="0" fillId="0" borderId="0"/>
    <xf numFmtId="43" fontId="5" fillId="0" borderId="0" applyFont="0" applyFill="0" applyBorder="0" applyAlignment="0" applyProtection="0"/>
    <xf numFmtId="0" fontId="1" fillId="0" borderId="0"/>
    <xf numFmtId="0" fontId="5" fillId="0" borderId="0"/>
    <xf numFmtId="0" fontId="2" fillId="0" borderId="0"/>
    <xf numFmtId="0" fontId="3" fillId="0" borderId="0"/>
    <xf numFmtId="0" fontId="26" fillId="0" borderId="0"/>
    <xf numFmtId="43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</cellStyleXfs>
  <cellXfs count="391">
    <xf numFmtId="0" fontId="0" fillId="0" borderId="0" xfId="0"/>
    <xf numFmtId="0" fontId="9" fillId="2" borderId="0" xfId="0" applyFont="1" applyFill="1"/>
    <xf numFmtId="0" fontId="9" fillId="0" borderId="0" xfId="0" applyFont="1"/>
    <xf numFmtId="0" fontId="1" fillId="0" borderId="0" xfId="2"/>
    <xf numFmtId="0" fontId="11" fillId="0" borderId="0" xfId="2" applyFont="1"/>
    <xf numFmtId="0" fontId="6" fillId="0" borderId="0" xfId="0" applyFont="1"/>
    <xf numFmtId="0" fontId="0" fillId="2" borderId="0" xfId="0" applyFill="1"/>
    <xf numFmtId="0" fontId="6" fillId="2" borderId="0" xfId="0" applyFont="1" applyFill="1"/>
    <xf numFmtId="0" fontId="18" fillId="2" borderId="0" xfId="0" applyFont="1" applyFill="1"/>
    <xf numFmtId="0" fontId="1" fillId="2" borderId="0" xfId="2" applyFont="1" applyFill="1"/>
    <xf numFmtId="0" fontId="22" fillId="0" borderId="3" xfId="0" applyFont="1" applyFill="1" applyBorder="1" applyAlignment="1"/>
    <xf numFmtId="0" fontId="0" fillId="0" borderId="0" xfId="0" applyAlignment="1"/>
    <xf numFmtId="0" fontId="0" fillId="0" borderId="3" xfId="0" applyBorder="1" applyAlignment="1"/>
    <xf numFmtId="0" fontId="8" fillId="0" borderId="0" xfId="0" applyFont="1" applyAlignment="1"/>
    <xf numFmtId="0" fontId="18" fillId="2" borderId="0" xfId="0" applyFont="1" applyFill="1" applyBorder="1"/>
    <xf numFmtId="0" fontId="0" fillId="0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2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22" fillId="0" borderId="13" xfId="0" applyFont="1" applyFill="1" applyBorder="1" applyAlignment="1"/>
    <xf numFmtId="0" fontId="22" fillId="0" borderId="5" xfId="0" applyFont="1" applyFill="1" applyBorder="1" applyAlignment="1"/>
    <xf numFmtId="0" fontId="22" fillId="0" borderId="7" xfId="0" applyFont="1" applyFill="1" applyBorder="1" applyAlignment="1"/>
    <xf numFmtId="0" fontId="0" fillId="0" borderId="14" xfId="0" applyBorder="1" applyAlignment="1"/>
    <xf numFmtId="0" fontId="0" fillId="2" borderId="0" xfId="0" applyFill="1" applyBorder="1"/>
    <xf numFmtId="0" fontId="0" fillId="0" borderId="0" xfId="0" applyFill="1"/>
    <xf numFmtId="0" fontId="9" fillId="0" borderId="0" xfId="0" applyFont="1" applyFill="1"/>
    <xf numFmtId="0" fontId="17" fillId="2" borderId="0" xfId="0" applyFont="1" applyFill="1" applyBorder="1" applyAlignment="1"/>
    <xf numFmtId="0" fontId="23" fillId="2" borderId="0" xfId="0" applyFont="1" applyFill="1" applyBorder="1" applyAlignment="1"/>
    <xf numFmtId="0" fontId="25" fillId="2" borderId="0" xfId="0" applyFont="1" applyFill="1" applyBorder="1" applyAlignment="1"/>
    <xf numFmtId="0" fontId="24" fillId="2" borderId="0" xfId="0" applyFont="1" applyFill="1" applyBorder="1" applyAlignment="1"/>
    <xf numFmtId="0" fontId="26" fillId="0" borderId="0" xfId="6"/>
    <xf numFmtId="0" fontId="26" fillId="0" borderId="3" xfId="6" applyBorder="1"/>
    <xf numFmtId="0" fontId="26" fillId="0" borderId="3" xfId="6" applyBorder="1" applyAlignment="1">
      <alignment wrapText="1"/>
    </xf>
    <xf numFmtId="0" fontId="26" fillId="0" borderId="0" xfId="6" applyAlignment="1">
      <alignment wrapText="1"/>
    </xf>
    <xf numFmtId="0" fontId="26" fillId="0" borderId="3" xfId="6" applyBorder="1" applyAlignment="1">
      <alignment vertical="top" wrapText="1"/>
    </xf>
    <xf numFmtId="0" fontId="26" fillId="0" borderId="3" xfId="6" applyBorder="1" applyAlignment="1">
      <alignment vertical="top"/>
    </xf>
    <xf numFmtId="0" fontId="26" fillId="0" borderId="0" xfId="6" applyAlignment="1">
      <alignment vertical="top"/>
    </xf>
    <xf numFmtId="0" fontId="9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3" xfId="0" applyBorder="1"/>
    <xf numFmtId="0" fontId="26" fillId="0" borderId="3" xfId="6" applyBorder="1" applyAlignment="1">
      <alignment horizontal="left" vertical="center" wrapText="1"/>
    </xf>
    <xf numFmtId="0" fontId="26" fillId="0" borderId="3" xfId="6" applyBorder="1" applyAlignment="1">
      <alignment horizontal="left" vertical="center"/>
    </xf>
    <xf numFmtId="0" fontId="26" fillId="0" borderId="0" xfId="6" applyAlignment="1">
      <alignment horizontal="left" vertical="center"/>
    </xf>
    <xf numFmtId="0" fontId="0" fillId="2" borderId="3" xfId="0" applyFill="1" applyBorder="1"/>
    <xf numFmtId="0" fontId="0" fillId="2" borderId="2" xfId="0" applyFill="1" applyBorder="1"/>
    <xf numFmtId="0" fontId="8" fillId="0" borderId="15" xfId="0" applyFont="1" applyBorder="1" applyAlignment="1"/>
    <xf numFmtId="0" fontId="0" fillId="0" borderId="3" xfId="0" applyFill="1" applyBorder="1" applyAlignment="1"/>
    <xf numFmtId="0" fontId="0" fillId="0" borderId="2" xfId="0" applyFill="1" applyBorder="1" applyAlignment="1"/>
    <xf numFmtId="0" fontId="8" fillId="0" borderId="16" xfId="0" applyFont="1" applyBorder="1" applyAlignment="1"/>
    <xf numFmtId="0" fontId="0" fillId="0" borderId="17" xfId="0" applyBorder="1" applyAlignment="1"/>
    <xf numFmtId="0" fontId="0" fillId="0" borderId="18" xfId="0" applyBorder="1" applyAlignment="1"/>
    <xf numFmtId="0" fontId="8" fillId="0" borderId="19" xfId="0" applyFont="1" applyBorder="1" applyAlignment="1"/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12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 wrapText="1"/>
    </xf>
    <xf numFmtId="0" fontId="29" fillId="0" borderId="20" xfId="0" applyFont="1" applyBorder="1" applyAlignment="1">
      <alignment horizontal="left" vertical="top"/>
    </xf>
    <xf numFmtId="0" fontId="28" fillId="0" borderId="10" xfId="0" applyFont="1" applyBorder="1" applyAlignment="1">
      <alignment horizontal="left" vertical="top"/>
    </xf>
    <xf numFmtId="0" fontId="28" fillId="0" borderId="11" xfId="0" applyFont="1" applyBorder="1" applyAlignment="1">
      <alignment horizontal="left" vertical="top"/>
    </xf>
    <xf numFmtId="0" fontId="28" fillId="0" borderId="12" xfId="0" applyFont="1" applyBorder="1" applyAlignment="1">
      <alignment horizontal="left" vertical="top"/>
    </xf>
    <xf numFmtId="0" fontId="9" fillId="0" borderId="0" xfId="0" applyFont="1" applyBorder="1"/>
    <xf numFmtId="0" fontId="19" fillId="2" borderId="0" xfId="0" applyFont="1" applyFill="1" applyBorder="1" applyAlignment="1"/>
    <xf numFmtId="0" fontId="7" fillId="2" borderId="0" xfId="0" applyFont="1" applyFill="1" applyBorder="1" applyAlignment="1"/>
    <xf numFmtId="0" fontId="15" fillId="4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/>
    </xf>
    <xf numFmtId="0" fontId="16" fillId="6" borderId="3" xfId="0" applyFont="1" applyFill="1" applyBorder="1" applyAlignment="1">
      <alignment vertical="center" wrapText="1"/>
    </xf>
    <xf numFmtId="0" fontId="16" fillId="6" borderId="20" xfId="0" applyFont="1" applyFill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0" xfId="0" applyFont="1" applyBorder="1" applyAlignment="1">
      <alignment horizontal="left" vertical="center" wrapText="1"/>
    </xf>
    <xf numFmtId="0" fontId="16" fillId="6" borderId="4" xfId="0" applyFont="1" applyFill="1" applyBorder="1" applyAlignment="1">
      <alignment vertical="center" wrapText="1"/>
    </xf>
    <xf numFmtId="0" fontId="16" fillId="0" borderId="13" xfId="0" applyFont="1" applyBorder="1" applyAlignment="1">
      <alignment vertical="center" wrapText="1"/>
    </xf>
    <xf numFmtId="0" fontId="16" fillId="0" borderId="5" xfId="0" applyFont="1" applyBorder="1" applyAlignment="1">
      <alignment horizontal="left" vertical="center" wrapText="1"/>
    </xf>
    <xf numFmtId="0" fontId="16" fillId="6" borderId="6" xfId="0" applyFont="1" applyFill="1" applyBorder="1" applyAlignment="1">
      <alignment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/>
    </xf>
    <xf numFmtId="0" fontId="16" fillId="6" borderId="8" xfId="0" applyFont="1" applyFill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5" fillId="4" borderId="20" xfId="0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16" fillId="5" borderId="4" xfId="0" applyFont="1" applyFill="1" applyBorder="1" applyAlignment="1">
      <alignment vertical="center" wrapText="1"/>
    </xf>
    <xf numFmtId="0" fontId="16" fillId="0" borderId="5" xfId="0" applyFont="1" applyBorder="1" applyAlignment="1">
      <alignment horizontal="left" vertical="center"/>
    </xf>
    <xf numFmtId="0" fontId="16" fillId="5" borderId="6" xfId="0" applyFont="1" applyFill="1" applyBorder="1" applyAlignment="1">
      <alignment vertical="center" wrapText="1"/>
    </xf>
    <xf numFmtId="0" fontId="16" fillId="5" borderId="8" xfId="0" applyFont="1" applyFill="1" applyBorder="1" applyAlignment="1">
      <alignment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5" borderId="21" xfId="0" applyFont="1" applyFill="1" applyBorder="1" applyAlignment="1">
      <alignment vertical="center" wrapText="1"/>
    </xf>
    <xf numFmtId="0" fontId="16" fillId="0" borderId="22" xfId="0" applyFont="1" applyBorder="1" applyAlignment="1">
      <alignment horizontal="left" vertical="center" wrapText="1"/>
    </xf>
    <xf numFmtId="0" fontId="16" fillId="0" borderId="23" xfId="0" applyFont="1" applyBorder="1" applyAlignment="1">
      <alignment horizontal="left" vertical="center" wrapText="1"/>
    </xf>
    <xf numFmtId="0" fontId="16" fillId="6" borderId="2" xfId="0" applyFont="1" applyFill="1" applyBorder="1" applyAlignment="1">
      <alignment vertical="center" wrapText="1"/>
    </xf>
    <xf numFmtId="0" fontId="16" fillId="7" borderId="21" xfId="0" applyFont="1" applyFill="1" applyBorder="1" applyAlignment="1">
      <alignment vertical="center" wrapText="1"/>
    </xf>
    <xf numFmtId="0" fontId="16" fillId="7" borderId="4" xfId="0" applyFont="1" applyFill="1" applyBorder="1" applyAlignment="1">
      <alignment vertical="center" wrapText="1"/>
    </xf>
    <xf numFmtId="0" fontId="16" fillId="0" borderId="13" xfId="0" applyFont="1" applyBorder="1" applyAlignment="1">
      <alignment horizontal="left" vertical="center" wrapText="1"/>
    </xf>
    <xf numFmtId="0" fontId="16" fillId="7" borderId="24" xfId="0" applyFont="1" applyFill="1" applyBorder="1" applyAlignment="1">
      <alignment vertical="center" wrapText="1"/>
    </xf>
    <xf numFmtId="0" fontId="16" fillId="8" borderId="4" xfId="0" applyFont="1" applyFill="1" applyBorder="1" applyAlignment="1">
      <alignment vertical="center" wrapText="1"/>
    </xf>
    <xf numFmtId="0" fontId="16" fillId="8" borderId="6" xfId="0" applyFont="1" applyFill="1" applyBorder="1" applyAlignment="1">
      <alignment vertical="center" wrapText="1"/>
    </xf>
    <xf numFmtId="0" fontId="16" fillId="8" borderId="8" xfId="0" applyFont="1" applyFill="1" applyBorder="1" applyAlignment="1">
      <alignment vertical="center" wrapText="1"/>
    </xf>
    <xf numFmtId="0" fontId="26" fillId="0" borderId="0" xfId="6" applyAlignment="1">
      <alignment horizontal="left"/>
    </xf>
    <xf numFmtId="0" fontId="16" fillId="5" borderId="25" xfId="0" applyFont="1" applyFill="1" applyBorder="1" applyAlignment="1">
      <alignment vertical="center" wrapText="1"/>
    </xf>
    <xf numFmtId="0" fontId="0" fillId="0" borderId="20" xfId="0" applyBorder="1" applyAlignment="1">
      <alignment horizontal="left" vertical="center"/>
    </xf>
    <xf numFmtId="0" fontId="26" fillId="0" borderId="20" xfId="6" applyBorder="1" applyAlignment="1">
      <alignment horizontal="left" vertical="center"/>
    </xf>
    <xf numFmtId="0" fontId="16" fillId="0" borderId="26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6" fillId="0" borderId="2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/>
    </xf>
    <xf numFmtId="0" fontId="26" fillId="0" borderId="22" xfId="6" applyBorder="1" applyAlignment="1">
      <alignment horizontal="left" vertical="center"/>
    </xf>
    <xf numFmtId="0" fontId="30" fillId="0" borderId="0" xfId="0" applyFont="1" applyFill="1" applyAlignment="1">
      <alignment horizontal="center" vertical="center" wrapText="1"/>
    </xf>
    <xf numFmtId="0" fontId="8" fillId="0" borderId="0" xfId="0" applyFont="1"/>
    <xf numFmtId="0" fontId="8" fillId="0" borderId="29" xfId="0" applyFont="1" applyBorder="1"/>
    <xf numFmtId="0" fontId="9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18" fillId="2" borderId="0" xfId="0" applyFont="1" applyFill="1" applyAlignment="1">
      <alignment wrapText="1"/>
    </xf>
    <xf numFmtId="0" fontId="6" fillId="2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31" fillId="0" borderId="0" xfId="4" applyFont="1" applyBorder="1" applyAlignment="1">
      <alignment vertical="center" wrapText="1"/>
    </xf>
    <xf numFmtId="0" fontId="0" fillId="0" borderId="30" xfId="0" applyBorder="1"/>
    <xf numFmtId="0" fontId="8" fillId="0" borderId="30" xfId="0" applyFont="1" applyBorder="1"/>
    <xf numFmtId="4" fontId="9" fillId="2" borderId="0" xfId="0" applyNumberFormat="1" applyFont="1" applyFill="1"/>
    <xf numFmtId="4" fontId="9" fillId="0" borderId="0" xfId="0" applyNumberFormat="1" applyFont="1"/>
    <xf numFmtId="0" fontId="10" fillId="0" borderId="0" xfId="0" applyFont="1" applyFill="1" applyBorder="1" applyAlignment="1">
      <alignment horizontal="justify" vertical="top" wrapText="1"/>
    </xf>
    <xf numFmtId="0" fontId="20" fillId="0" borderId="0" xfId="0" applyFont="1" applyFill="1" applyBorder="1" applyAlignment="1">
      <alignment vertical="top" wrapText="1"/>
    </xf>
    <xf numFmtId="4" fontId="20" fillId="0" borderId="0" xfId="0" applyNumberFormat="1" applyFont="1" applyFill="1" applyBorder="1" applyAlignment="1">
      <alignment vertical="top" wrapText="1"/>
    </xf>
    <xf numFmtId="0" fontId="6" fillId="0" borderId="0" xfId="0" applyFont="1" applyFill="1" applyBorder="1"/>
    <xf numFmtId="0" fontId="0" fillId="0" borderId="0" xfId="0" applyFill="1" applyBorder="1"/>
    <xf numFmtId="0" fontId="23" fillId="0" borderId="0" xfId="0" applyFont="1" applyFill="1" applyBorder="1" applyAlignment="1"/>
    <xf numFmtId="0" fontId="25" fillId="0" borderId="0" xfId="0" applyFont="1" applyFill="1" applyBorder="1" applyAlignment="1"/>
    <xf numFmtId="0" fontId="24" fillId="0" borderId="0" xfId="0" applyFont="1" applyFill="1" applyBorder="1" applyAlignment="1"/>
    <xf numFmtId="0" fontId="8" fillId="9" borderId="0" xfId="0" applyFont="1" applyFill="1" applyAlignment="1"/>
    <xf numFmtId="0" fontId="0" fillId="9" borderId="11" xfId="0" applyFill="1" applyBorder="1" applyAlignment="1"/>
    <xf numFmtId="0" fontId="0" fillId="0" borderId="0" xfId="0" applyAlignment="1">
      <alignment horizontal="left"/>
    </xf>
    <xf numFmtId="0" fontId="8" fillId="0" borderId="0" xfId="0" applyFont="1" applyFill="1" applyBorder="1" applyAlignment="1"/>
    <xf numFmtId="0" fontId="32" fillId="2" borderId="0" xfId="2" applyFont="1" applyFill="1"/>
    <xf numFmtId="0" fontId="11" fillId="2" borderId="0" xfId="2" applyFont="1" applyFill="1"/>
    <xf numFmtId="0" fontId="21" fillId="2" borderId="0" xfId="2" applyFont="1" applyFill="1"/>
    <xf numFmtId="0" fontId="33" fillId="2" borderId="0" xfId="2" applyFont="1" applyFill="1"/>
    <xf numFmtId="0" fontId="18" fillId="0" borderId="0" xfId="0" applyFont="1" applyFill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>
      <alignment vertical="center" wrapText="1"/>
    </xf>
    <xf numFmtId="4" fontId="10" fillId="0" borderId="0" xfId="0" applyNumberFormat="1" applyFont="1" applyFill="1" applyBorder="1" applyAlignment="1">
      <alignment vertical="center" wrapText="1"/>
    </xf>
    <xf numFmtId="3" fontId="11" fillId="0" borderId="0" xfId="0" applyNumberFormat="1" applyFont="1" applyFill="1" applyBorder="1" applyAlignment="1" applyProtection="1">
      <alignment horizontal="right" vertical="top"/>
      <protection locked="0"/>
    </xf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  <protection locked="0"/>
    </xf>
    <xf numFmtId="4" fontId="11" fillId="0" borderId="0" xfId="0" applyNumberFormat="1" applyFont="1" applyFill="1" applyBorder="1" applyAlignment="1" applyProtection="1">
      <alignment vertical="top"/>
    </xf>
    <xf numFmtId="4" fontId="11" fillId="0" borderId="0" xfId="0" applyNumberFormat="1" applyFont="1" applyFill="1" applyBorder="1" applyAlignment="1" applyProtection="1">
      <alignment horizontal="right" vertical="top"/>
    </xf>
    <xf numFmtId="0" fontId="9" fillId="0" borderId="0" xfId="0" applyFont="1" applyFill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0" fillId="0" borderId="31" xfId="0" applyFill="1" applyBorder="1" applyAlignment="1"/>
    <xf numFmtId="0" fontId="9" fillId="0" borderId="0" xfId="0" applyFont="1" applyFill="1" applyAlignment="1" applyProtection="1">
      <alignment horizontal="center" vertical="center" wrapText="1"/>
      <protection locked="0"/>
    </xf>
    <xf numFmtId="0" fontId="18" fillId="0" borderId="0" xfId="0" applyFont="1" applyFill="1" applyAlignment="1" applyProtection="1">
      <alignment horizontal="center" vertical="center" wrapText="1"/>
      <protection locked="0"/>
    </xf>
    <xf numFmtId="0" fontId="18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34" fillId="0" borderId="0" xfId="0" applyFont="1" applyFill="1" applyBorder="1" applyAlignment="1"/>
    <xf numFmtId="0" fontId="10" fillId="0" borderId="32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0" fillId="0" borderId="32" xfId="0" applyFont="1" applyFill="1" applyBorder="1" applyAlignment="1">
      <alignment vertical="center" wrapText="1"/>
    </xf>
    <xf numFmtId="0" fontId="10" fillId="0" borderId="33" xfId="0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 wrapText="1"/>
    </xf>
    <xf numFmtId="9" fontId="9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NumberFormat="1" applyFont="1" applyFill="1" applyAlignment="1">
      <alignment horizontal="left" vertical="center" wrapText="1"/>
    </xf>
    <xf numFmtId="0" fontId="36" fillId="0" borderId="0" xfId="0" applyFont="1" applyFill="1" applyAlignment="1" applyProtection="1">
      <alignment horizontal="left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9" fillId="0" borderId="0" xfId="0" applyNumberFormat="1" applyFont="1" applyFill="1" applyAlignment="1" applyProtection="1">
      <alignment horizontal="left" vertical="center"/>
      <protection locked="0"/>
    </xf>
    <xf numFmtId="0" fontId="18" fillId="0" borderId="0" xfId="0" applyNumberFormat="1" applyFont="1" applyFill="1" applyAlignment="1">
      <alignment horizontal="left" vertical="center" wrapText="1"/>
    </xf>
    <xf numFmtId="9" fontId="9" fillId="0" borderId="0" xfId="8" applyFont="1" applyFill="1" applyAlignment="1" applyProtection="1">
      <alignment horizontal="center" vertical="center" wrapText="1"/>
      <protection locked="0"/>
    </xf>
    <xf numFmtId="0" fontId="36" fillId="0" borderId="0" xfId="0" applyNumberFormat="1" applyFont="1" applyFill="1" applyAlignment="1" applyProtection="1">
      <alignment horizontal="left" vertical="center"/>
      <protection locked="0"/>
    </xf>
    <xf numFmtId="0" fontId="36" fillId="0" borderId="0" xfId="0" applyFont="1" applyFill="1" applyBorder="1" applyAlignment="1" applyProtection="1">
      <alignment horizontal="left" vertical="center" wrapText="1"/>
      <protection locked="0"/>
    </xf>
    <xf numFmtId="0" fontId="36" fillId="0" borderId="0" xfId="0" applyFont="1" applyFill="1" applyBorder="1" applyAlignment="1" applyProtection="1">
      <alignment horizontal="center" vertical="center"/>
      <protection locked="0"/>
    </xf>
    <xf numFmtId="0" fontId="37" fillId="0" borderId="0" xfId="0" applyNumberFormat="1" applyFont="1" applyFill="1"/>
    <xf numFmtId="3" fontId="37" fillId="0" borderId="0" xfId="0" applyNumberFormat="1" applyFont="1" applyFill="1" applyBorder="1" applyAlignment="1" applyProtection="1">
      <alignment horizontal="right" vertical="top"/>
      <protection locked="0"/>
    </xf>
    <xf numFmtId="0" fontId="37" fillId="0" borderId="0" xfId="0" applyNumberFormat="1" applyFont="1" applyFill="1" applyBorder="1" applyAlignment="1">
      <alignment vertical="top"/>
    </xf>
    <xf numFmtId="0" fontId="37" fillId="0" borderId="0" xfId="0" applyNumberFormat="1" applyFont="1" applyFill="1" applyBorder="1" applyAlignment="1" applyProtection="1">
      <alignment horizontal="center" vertical="top"/>
    </xf>
    <xf numFmtId="0" fontId="37" fillId="0" borderId="0" xfId="0" applyFont="1" applyFill="1" applyBorder="1" applyAlignment="1" applyProtection="1">
      <alignment vertical="top"/>
      <protection locked="0"/>
    </xf>
    <xf numFmtId="0" fontId="37" fillId="0" borderId="0" xfId="0" applyNumberFormat="1" applyFont="1" applyFill="1" applyBorder="1" applyAlignment="1">
      <alignment vertical="top" wrapText="1"/>
    </xf>
    <xf numFmtId="0" fontId="39" fillId="0" borderId="0" xfId="0" applyFont="1" applyFill="1" applyAlignment="1" applyProtection="1">
      <alignment horizontal="left" vertical="center" wrapText="1"/>
      <protection locked="0"/>
    </xf>
    <xf numFmtId="0" fontId="40" fillId="0" borderId="0" xfId="0" applyFont="1" applyFill="1" applyAlignment="1" applyProtection="1">
      <alignment horizontal="left" vertical="center" wrapText="1"/>
      <protection locked="0"/>
    </xf>
    <xf numFmtId="9" fontId="36" fillId="0" borderId="0" xfId="0" applyNumberFormat="1" applyFont="1" applyFill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10" fontId="36" fillId="0" borderId="0" xfId="0" applyNumberFormat="1" applyFont="1" applyFill="1" applyAlignment="1" applyProtection="1">
      <alignment horizontal="center" vertical="center" wrapText="1"/>
      <protection locked="0"/>
    </xf>
    <xf numFmtId="0" fontId="41" fillId="0" borderId="0" xfId="0" applyFont="1" applyFill="1" applyAlignment="1" applyProtection="1">
      <alignment horizontal="left" vertical="center" wrapText="1"/>
      <protection locked="0"/>
    </xf>
    <xf numFmtId="0" fontId="42" fillId="0" borderId="0" xfId="0" applyNumberFormat="1" applyFont="1" applyFill="1" applyAlignment="1" applyProtection="1">
      <alignment horizontal="left" vertical="center"/>
      <protection locked="0"/>
    </xf>
    <xf numFmtId="0" fontId="26" fillId="0" borderId="3" xfId="0" applyFont="1" applyFill="1" applyBorder="1"/>
    <xf numFmtId="0" fontId="43" fillId="0" borderId="3" xfId="0" applyFont="1" applyFill="1" applyBorder="1"/>
    <xf numFmtId="0" fontId="45" fillId="2" borderId="0" xfId="0" applyFont="1" applyFill="1"/>
    <xf numFmtId="0" fontId="44" fillId="2" borderId="0" xfId="0" applyFont="1" applyFill="1" applyBorder="1" applyAlignment="1">
      <alignment wrapText="1"/>
    </xf>
    <xf numFmtId="0" fontId="44" fillId="3" borderId="21" xfId="0" applyFont="1" applyFill="1" applyBorder="1" applyAlignment="1">
      <alignment horizontal="center" vertical="center" wrapText="1"/>
    </xf>
    <xf numFmtId="0" fontId="44" fillId="3" borderId="22" xfId="0" applyFont="1" applyFill="1" applyBorder="1" applyAlignment="1">
      <alignment horizontal="center" vertical="center" wrapText="1"/>
    </xf>
    <xf numFmtId="0" fontId="44" fillId="3" borderId="23" xfId="0" applyFont="1" applyFill="1" applyBorder="1" applyAlignment="1">
      <alignment horizontal="center" vertical="center" wrapText="1"/>
    </xf>
    <xf numFmtId="0" fontId="45" fillId="0" borderId="35" xfId="0" applyFont="1" applyBorder="1"/>
    <xf numFmtId="3" fontId="45" fillId="0" borderId="2" xfId="0" applyNumberFormat="1" applyFont="1" applyBorder="1" applyAlignment="1">
      <alignment horizontal="right" vertical="center"/>
    </xf>
    <xf numFmtId="0" fontId="45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/>
    </xf>
    <xf numFmtId="0" fontId="45" fillId="0" borderId="3" xfId="0" applyFont="1" applyBorder="1" applyAlignment="1">
      <alignment horizontal="center"/>
    </xf>
    <xf numFmtId="0" fontId="46" fillId="3" borderId="21" xfId="0" applyFont="1" applyFill="1" applyBorder="1" applyAlignment="1">
      <alignment horizontal="center" vertical="center"/>
    </xf>
    <xf numFmtId="4" fontId="46" fillId="3" borderId="22" xfId="0" applyNumberFormat="1" applyFont="1" applyFill="1" applyBorder="1" applyAlignment="1">
      <alignment horizontal="right" vertical="center"/>
    </xf>
    <xf numFmtId="0" fontId="46" fillId="3" borderId="22" xfId="0" applyFont="1" applyFill="1" applyBorder="1" applyAlignment="1">
      <alignment horizontal="center" vertical="center"/>
    </xf>
    <xf numFmtId="0" fontId="44" fillId="2" borderId="0" xfId="0" applyFont="1" applyFill="1" applyAlignment="1">
      <alignment horizontal="center" vertical="center" wrapText="1"/>
    </xf>
    <xf numFmtId="0" fontId="44" fillId="2" borderId="0" xfId="0" applyFont="1" applyFill="1" applyBorder="1" applyAlignment="1">
      <alignment horizontal="center" vertical="center"/>
    </xf>
    <xf numFmtId="0" fontId="26" fillId="0" borderId="0" xfId="0" applyFont="1" applyFill="1" applyBorder="1"/>
    <xf numFmtId="0" fontId="43" fillId="0" borderId="0" xfId="0" applyFont="1" applyFill="1" applyBorder="1"/>
    <xf numFmtId="0" fontId="44" fillId="3" borderId="15" xfId="0" applyFont="1" applyFill="1" applyBorder="1" applyAlignment="1">
      <alignment horizontal="center" vertical="center" wrapText="1"/>
    </xf>
    <xf numFmtId="0" fontId="45" fillId="2" borderId="11" xfId="0" applyFont="1" applyFill="1" applyBorder="1"/>
    <xf numFmtId="0" fontId="45" fillId="2" borderId="12" xfId="0" applyFont="1" applyFill="1" applyBorder="1"/>
    <xf numFmtId="0" fontId="45" fillId="0" borderId="10" xfId="0" applyFont="1" applyFill="1" applyBorder="1"/>
    <xf numFmtId="0" fontId="45" fillId="0" borderId="11" xfId="0" applyFont="1" applyFill="1" applyBorder="1"/>
    <xf numFmtId="0" fontId="26" fillId="0" borderId="3" xfId="0" applyFont="1" applyFill="1" applyBorder="1" applyAlignment="1">
      <alignment horizontal="center" vertical="center"/>
    </xf>
    <xf numFmtId="0" fontId="43" fillId="0" borderId="3" xfId="0" applyFont="1" applyFill="1" applyBorder="1" applyAlignment="1">
      <alignment horizontal="center" vertical="center"/>
    </xf>
    <xf numFmtId="0" fontId="47" fillId="0" borderId="0" xfId="0" applyNumberFormat="1" applyFont="1" applyFill="1" applyAlignment="1" applyProtection="1">
      <alignment horizontal="left" vertical="center"/>
      <protection locked="0"/>
    </xf>
    <xf numFmtId="0" fontId="48" fillId="0" borderId="0" xfId="0" applyNumberFormat="1" applyFont="1" applyFill="1" applyAlignment="1">
      <alignment horizontal="left" vertical="center" wrapText="1"/>
    </xf>
    <xf numFmtId="0" fontId="47" fillId="0" borderId="0" xfId="0" applyFont="1" applyFill="1" applyAlignment="1" applyProtection="1">
      <alignment horizontal="left" vertical="center" wrapText="1"/>
      <protection locked="0"/>
    </xf>
    <xf numFmtId="0" fontId="47" fillId="0" borderId="0" xfId="0" applyNumberFormat="1" applyFont="1" applyFill="1" applyAlignment="1" applyProtection="1">
      <alignment horizontal="center" vertical="center" wrapText="1"/>
    </xf>
    <xf numFmtId="0" fontId="47" fillId="0" borderId="0" xfId="0" applyFont="1" applyFill="1" applyAlignment="1" applyProtection="1">
      <alignment horizontal="center" vertical="center" wrapText="1"/>
      <protection locked="0"/>
    </xf>
    <xf numFmtId="0" fontId="48" fillId="0" borderId="0" xfId="0" applyFont="1" applyFill="1" applyAlignment="1" applyProtection="1">
      <alignment horizontal="center" vertical="center" wrapText="1"/>
      <protection locked="0"/>
    </xf>
    <xf numFmtId="0" fontId="48" fillId="0" borderId="0" xfId="0" applyFont="1" applyFill="1" applyAlignment="1" applyProtection="1">
      <alignment horizontal="left" vertical="center" wrapText="1"/>
      <protection locked="0"/>
    </xf>
    <xf numFmtId="0" fontId="49" fillId="0" borderId="0" xfId="0" applyFont="1" applyFill="1" applyAlignment="1" applyProtection="1">
      <alignment horizontal="left" vertical="center" wrapText="1"/>
      <protection locked="0"/>
    </xf>
    <xf numFmtId="1" fontId="47" fillId="0" borderId="0" xfId="0" applyNumberFormat="1" applyFont="1" applyFill="1" applyAlignment="1" applyProtection="1">
      <alignment horizontal="center" vertical="center" wrapText="1"/>
      <protection locked="0"/>
    </xf>
    <xf numFmtId="0" fontId="50" fillId="0" borderId="0" xfId="0" applyNumberFormat="1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top" wrapText="1"/>
      <protection locked="0"/>
    </xf>
    <xf numFmtId="9" fontId="45" fillId="0" borderId="3" xfId="8" applyFont="1" applyBorder="1" applyAlignment="1">
      <alignment horizontal="center"/>
    </xf>
    <xf numFmtId="10" fontId="45" fillId="0" borderId="3" xfId="8" applyNumberFormat="1" applyFont="1" applyBorder="1" applyAlignment="1">
      <alignment horizontal="center"/>
    </xf>
    <xf numFmtId="9" fontId="45" fillId="0" borderId="2" xfId="8" applyFont="1" applyBorder="1" applyAlignment="1">
      <alignment horizontal="center"/>
    </xf>
    <xf numFmtId="10" fontId="45" fillId="0" borderId="2" xfId="8" applyNumberFormat="1" applyFont="1" applyBorder="1" applyAlignment="1">
      <alignment horizontal="center"/>
    </xf>
    <xf numFmtId="9" fontId="45" fillId="0" borderId="20" xfId="8" applyFont="1" applyBorder="1" applyAlignment="1">
      <alignment horizontal="center"/>
    </xf>
    <xf numFmtId="10" fontId="45" fillId="0" borderId="20" xfId="8" applyNumberFormat="1" applyFont="1" applyBorder="1" applyAlignment="1">
      <alignment horizontal="center"/>
    </xf>
    <xf numFmtId="10" fontId="46" fillId="3" borderId="23" xfId="0" applyNumberFormat="1" applyFont="1" applyFill="1" applyBorder="1" applyAlignment="1">
      <alignment horizontal="center" vertical="center"/>
    </xf>
    <xf numFmtId="0" fontId="53" fillId="0" borderId="0" xfId="0" applyFont="1" applyFill="1"/>
    <xf numFmtId="0" fontId="0" fillId="0" borderId="0" xfId="0" applyBorder="1" applyAlignment="1"/>
    <xf numFmtId="0" fontId="45" fillId="0" borderId="15" xfId="0" applyFont="1" applyFill="1" applyBorder="1"/>
    <xf numFmtId="0" fontId="20" fillId="9" borderId="0" xfId="0" applyFont="1" applyFill="1" applyBorder="1" applyAlignment="1" applyProtection="1">
      <alignment vertical="top" wrapText="1"/>
    </xf>
    <xf numFmtId="0" fontId="20" fillId="9" borderId="0" xfId="0" applyFont="1" applyFill="1" applyBorder="1" applyAlignment="1">
      <alignment vertical="top" wrapText="1"/>
    </xf>
    <xf numFmtId="0" fontId="9" fillId="9" borderId="0" xfId="0" applyFont="1" applyFill="1"/>
    <xf numFmtId="0" fontId="10" fillId="9" borderId="0" xfId="0" applyFont="1" applyFill="1" applyBorder="1" applyAlignment="1" applyProtection="1">
      <alignment vertical="center" wrapText="1"/>
    </xf>
    <xf numFmtId="0" fontId="10" fillId="9" borderId="0" xfId="0" applyFont="1" applyFill="1" applyBorder="1" applyAlignment="1">
      <alignment vertical="center" wrapText="1"/>
    </xf>
    <xf numFmtId="0" fontId="11" fillId="9" borderId="0" xfId="0" applyFont="1" applyFill="1" applyBorder="1" applyAlignment="1" applyProtection="1">
      <alignment vertical="top"/>
      <protection locked="0"/>
    </xf>
    <xf numFmtId="0" fontId="9" fillId="9" borderId="0" xfId="0" applyFont="1" applyFill="1" applyProtection="1"/>
    <xf numFmtId="0" fontId="9" fillId="0" borderId="0" xfId="0" applyFont="1" applyFill="1" applyBorder="1" applyAlignment="1" applyProtection="1">
      <alignment vertical="center"/>
      <protection locked="0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4" fillId="2" borderId="0" xfId="0" applyFont="1" applyFill="1" applyAlignment="1">
      <alignment horizontal="left" wrapText="1"/>
    </xf>
    <xf numFmtId="1" fontId="37" fillId="0" borderId="0" xfId="0" applyNumberFormat="1" applyFont="1" applyFill="1" applyBorder="1" applyAlignment="1" applyProtection="1">
      <alignment horizontal="center" vertical="top"/>
      <protection locked="0"/>
    </xf>
    <xf numFmtId="0" fontId="54" fillId="10" borderId="37" xfId="0" applyFont="1" applyFill="1" applyBorder="1" applyAlignment="1">
      <alignment horizontal="left" vertical="center"/>
    </xf>
    <xf numFmtId="0" fontId="54" fillId="10" borderId="2" xfId="0" applyFont="1" applyFill="1" applyBorder="1" applyAlignment="1">
      <alignment horizontal="center" vertical="center" wrapText="1"/>
    </xf>
    <xf numFmtId="0" fontId="11" fillId="10" borderId="0" xfId="0" applyFont="1" applyFill="1"/>
    <xf numFmtId="0" fontId="2" fillId="10" borderId="0" xfId="0" applyFont="1" applyFill="1"/>
    <xf numFmtId="0" fontId="55" fillId="2" borderId="0" xfId="6" applyFont="1" applyFill="1"/>
    <xf numFmtId="0" fontId="55" fillId="2" borderId="0" xfId="6" applyFont="1" applyFill="1" applyAlignment="1">
      <alignment horizontal="center" vertical="center"/>
    </xf>
    <xf numFmtId="0" fontId="9" fillId="0" borderId="0" xfId="0" applyFont="1" applyAlignment="1" applyProtection="1">
      <alignment horizontal="left" vertical="center" wrapText="1"/>
      <protection locked="0"/>
    </xf>
    <xf numFmtId="0" fontId="9" fillId="2" borderId="0" xfId="0" applyFont="1" applyFill="1" applyBorder="1" applyAlignment="1" applyProtection="1">
      <alignment horizontal="left" vertical="center" wrapText="1"/>
      <protection locked="0"/>
    </xf>
    <xf numFmtId="0" fontId="11" fillId="0" borderId="0" xfId="0" applyNumberFormat="1" applyFont="1" applyFill="1" applyBorder="1" applyAlignment="1" applyProtection="1">
      <alignment horizontal="center" vertical="top"/>
      <protection locked="0"/>
    </xf>
    <xf numFmtId="0" fontId="11" fillId="0" borderId="0" xfId="0" applyNumberFormat="1" applyFont="1" applyFill="1" applyBorder="1" applyAlignment="1" applyProtection="1">
      <alignment horizontal="center" vertical="top"/>
    </xf>
    <xf numFmtId="0" fontId="9" fillId="0" borderId="0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vertical="center" wrapText="1"/>
      <protection locked="0"/>
    </xf>
    <xf numFmtId="0" fontId="56" fillId="0" borderId="0" xfId="0" applyNumberFormat="1" applyFont="1" applyFill="1" applyAlignment="1" applyProtection="1">
      <alignment horizontal="left" vertical="center"/>
      <protection locked="0"/>
    </xf>
    <xf numFmtId="0" fontId="56" fillId="0" borderId="0" xfId="0" applyFont="1" applyFill="1" applyBorder="1" applyAlignment="1" applyProtection="1">
      <alignment horizontal="left" vertical="center" wrapText="1"/>
      <protection locked="0"/>
    </xf>
    <xf numFmtId="0" fontId="56" fillId="0" borderId="0" xfId="0" applyFont="1" applyFill="1" applyBorder="1" applyAlignment="1" applyProtection="1">
      <alignment horizontal="center" vertical="center"/>
      <protection locked="0"/>
    </xf>
    <xf numFmtId="0" fontId="56" fillId="0" borderId="0" xfId="0" applyNumberFormat="1" applyFont="1" applyFill="1" applyBorder="1" applyAlignment="1" applyProtection="1">
      <alignment horizontal="center" vertical="center"/>
      <protection locked="0"/>
    </xf>
    <xf numFmtId="0" fontId="56" fillId="0" borderId="0" xfId="0" applyFont="1" applyFill="1" applyBorder="1" applyAlignment="1" applyProtection="1">
      <alignment vertical="center" wrapText="1"/>
      <protection locked="0"/>
    </xf>
    <xf numFmtId="0" fontId="58" fillId="0" borderId="0" xfId="0" applyNumberFormat="1" applyFont="1" applyFill="1"/>
    <xf numFmtId="3" fontId="58" fillId="0" borderId="0" xfId="0" applyNumberFormat="1" applyFont="1" applyFill="1" applyBorder="1" applyAlignment="1" applyProtection="1">
      <alignment horizontal="right" vertical="top"/>
      <protection locked="0"/>
    </xf>
    <xf numFmtId="0" fontId="58" fillId="0" borderId="0" xfId="0" applyNumberFormat="1" applyFont="1" applyFill="1" applyBorder="1" applyAlignment="1">
      <alignment vertical="top"/>
    </xf>
    <xf numFmtId="0" fontId="58" fillId="0" borderId="0" xfId="0" applyNumberFormat="1" applyFont="1" applyFill="1" applyBorder="1" applyAlignment="1" applyProtection="1">
      <alignment horizontal="center" vertical="top"/>
    </xf>
    <xf numFmtId="0" fontId="58" fillId="0" borderId="0" xfId="0" applyFont="1" applyFill="1" applyBorder="1" applyAlignment="1" applyProtection="1">
      <alignment vertical="top"/>
      <protection locked="0"/>
    </xf>
    <xf numFmtId="0" fontId="58" fillId="0" borderId="0" xfId="0" applyNumberFormat="1" applyFont="1" applyFill="1" applyBorder="1" applyAlignment="1" applyProtection="1">
      <alignment vertical="top"/>
    </xf>
    <xf numFmtId="0" fontId="58" fillId="0" borderId="0" xfId="0" applyFont="1" applyFill="1" applyBorder="1" applyAlignment="1" applyProtection="1">
      <alignment vertical="top" wrapText="1"/>
      <protection locked="0"/>
    </xf>
    <xf numFmtId="4" fontId="58" fillId="0" borderId="0" xfId="0" applyNumberFormat="1" applyFont="1" applyFill="1" applyBorder="1" applyAlignment="1" applyProtection="1">
      <alignment horizontal="right" vertical="top"/>
    </xf>
    <xf numFmtId="1" fontId="58" fillId="0" borderId="0" xfId="0" applyNumberFormat="1" applyFont="1" applyFill="1" applyBorder="1" applyAlignment="1" applyProtection="1">
      <alignment horizontal="center" vertical="top"/>
      <protection locked="0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wrapText="1"/>
      <protection locked="0"/>
    </xf>
    <xf numFmtId="3" fontId="45" fillId="0" borderId="2" xfId="0" applyNumberFormat="1" applyFont="1" applyBorder="1" applyAlignment="1">
      <alignment horizontal="right" vertical="center"/>
    </xf>
    <xf numFmtId="0" fontId="45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/>
    </xf>
    <xf numFmtId="0" fontId="45" fillId="2" borderId="11" xfId="0" applyFont="1" applyFill="1" applyBorder="1"/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0" fillId="2" borderId="0" xfId="0" applyFill="1"/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3" fontId="11" fillId="0" borderId="0" xfId="0" applyNumberFormat="1" applyFont="1" applyFill="1" applyBorder="1" applyAlignment="1" applyProtection="1">
      <alignment horizontal="right" vertical="top"/>
      <protection locked="0"/>
    </xf>
    <xf numFmtId="0" fontId="11" fillId="0" borderId="0" xfId="0" applyFont="1" applyFill="1" applyBorder="1" applyAlignment="1" applyProtection="1">
      <alignment vertical="top"/>
      <protection locked="0"/>
    </xf>
    <xf numFmtId="4" fontId="11" fillId="0" borderId="0" xfId="0" applyNumberFormat="1" applyFont="1" applyFill="1" applyBorder="1" applyAlignment="1" applyProtection="1">
      <alignment vertical="top"/>
    </xf>
    <xf numFmtId="0" fontId="9" fillId="0" borderId="0" xfId="0" applyFont="1" applyFill="1" applyBorder="1" applyProtection="1">
      <protection locked="0"/>
    </xf>
    <xf numFmtId="0" fontId="11" fillId="0" borderId="0" xfId="0" applyNumberFormat="1" applyFont="1" applyFill="1" applyBorder="1" applyAlignment="1" applyProtection="1">
      <alignment horizontal="center" vertical="top"/>
    </xf>
    <xf numFmtId="3" fontId="45" fillId="0" borderId="2" xfId="0" applyNumberFormat="1" applyFont="1" applyBorder="1" applyAlignment="1">
      <alignment horizontal="right" vertical="center"/>
    </xf>
    <xf numFmtId="0" fontId="45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/>
    </xf>
    <xf numFmtId="0" fontId="45" fillId="0" borderId="11" xfId="0" applyFont="1" applyFill="1" applyBorder="1"/>
    <xf numFmtId="9" fontId="45" fillId="0" borderId="20" xfId="8" applyFont="1" applyBorder="1" applyAlignment="1">
      <alignment horizontal="center"/>
    </xf>
    <xf numFmtId="10" fontId="45" fillId="0" borderId="20" xfId="8" applyNumberFormat="1" applyFont="1" applyBorder="1" applyAlignment="1">
      <alignment horizontal="center"/>
    </xf>
    <xf numFmtId="0" fontId="11" fillId="10" borderId="0" xfId="0" applyFont="1" applyFill="1"/>
    <xf numFmtId="3" fontId="58" fillId="0" borderId="0" xfId="0" applyNumberFormat="1" applyFont="1" applyFill="1" applyBorder="1" applyAlignment="1" applyProtection="1">
      <alignment horizontal="right" vertical="top"/>
      <protection locked="0"/>
    </xf>
    <xf numFmtId="0" fontId="58" fillId="0" borderId="0" xfId="0" applyNumberFormat="1" applyFont="1" applyFill="1" applyBorder="1" applyAlignment="1" applyProtection="1">
      <alignment horizontal="center" vertical="top"/>
    </xf>
    <xf numFmtId="0" fontId="58" fillId="0" borderId="0" xfId="0" applyFont="1" applyFill="1" applyBorder="1" applyAlignment="1" applyProtection="1">
      <alignment vertical="top"/>
      <protection locked="0"/>
    </xf>
    <xf numFmtId="0" fontId="58" fillId="0" borderId="0" xfId="0" applyNumberFormat="1" applyFont="1" applyFill="1" applyBorder="1" applyAlignment="1" applyProtection="1">
      <alignment vertical="top"/>
    </xf>
    <xf numFmtId="0" fontId="58" fillId="0" borderId="0" xfId="0" applyFont="1" applyFill="1" applyBorder="1" applyAlignment="1" applyProtection="1">
      <alignment vertical="top" wrapText="1"/>
      <protection locked="0"/>
    </xf>
    <xf numFmtId="4" fontId="58" fillId="0" borderId="0" xfId="0" applyNumberFormat="1" applyFont="1" applyFill="1" applyBorder="1" applyAlignment="1" applyProtection="1">
      <alignment horizontal="right" vertical="top"/>
    </xf>
    <xf numFmtId="0" fontId="58" fillId="0" borderId="0" xfId="0" applyNumberFormat="1" applyFont="1" applyFill="1" applyBorder="1" applyAlignment="1" applyProtection="1">
      <alignment horizontal="left" vertical="top"/>
    </xf>
    <xf numFmtId="0" fontId="0" fillId="2" borderId="0" xfId="0" applyFill="1"/>
    <xf numFmtId="3" fontId="45" fillId="0" borderId="2" xfId="0" applyNumberFormat="1" applyFont="1" applyBorder="1" applyAlignment="1">
      <alignment horizontal="right" vertical="center"/>
    </xf>
    <xf numFmtId="0" fontId="45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/>
    </xf>
    <xf numFmtId="0" fontId="46" fillId="3" borderId="22" xfId="0" applyFont="1" applyFill="1" applyBorder="1" applyAlignment="1">
      <alignment horizontal="center" vertical="center"/>
    </xf>
    <xf numFmtId="0" fontId="45" fillId="2" borderId="12" xfId="0" applyFont="1" applyFill="1" applyBorder="1"/>
    <xf numFmtId="0" fontId="11" fillId="10" borderId="0" xfId="0" applyFont="1" applyFill="1"/>
    <xf numFmtId="0" fontId="9" fillId="0" borderId="0" xfId="0" applyFont="1" applyFill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vertical="center" wrapText="1"/>
      <protection locked="0"/>
    </xf>
    <xf numFmtId="0" fontId="11" fillId="0" borderId="0" xfId="0" applyFont="1" applyFill="1" applyBorder="1" applyAlignment="1">
      <alignment vertical="top"/>
    </xf>
    <xf numFmtId="0" fontId="11" fillId="0" borderId="0" xfId="0" applyNumberFormat="1" applyFont="1" applyFill="1" applyBorder="1" applyAlignment="1">
      <alignment vertical="top"/>
    </xf>
    <xf numFmtId="3" fontId="14" fillId="0" borderId="0" xfId="0" applyNumberFormat="1" applyFont="1" applyFill="1" applyBorder="1" applyAlignment="1" applyProtection="1">
      <alignment horizontal="right" vertical="top"/>
      <protection locked="0"/>
    </xf>
    <xf numFmtId="0" fontId="59" fillId="0" borderId="0" xfId="0" applyFont="1" applyFill="1" applyBorder="1" applyAlignment="1" applyProtection="1">
      <alignment vertical="top"/>
      <protection locked="0"/>
    </xf>
    <xf numFmtId="0" fontId="45" fillId="0" borderId="35" xfId="0" applyFont="1" applyBorder="1"/>
    <xf numFmtId="3" fontId="45" fillId="0" borderId="2" xfId="0" applyNumberFormat="1" applyFont="1" applyBorder="1" applyAlignment="1">
      <alignment horizontal="right" vertical="center"/>
    </xf>
    <xf numFmtId="0" fontId="45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/>
    </xf>
    <xf numFmtId="10" fontId="45" fillId="0" borderId="20" xfId="8" applyNumberFormat="1" applyFont="1" applyBorder="1" applyAlignment="1">
      <alignment horizontal="center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Protection="1">
      <protection locked="0"/>
    </xf>
    <xf numFmtId="0" fontId="9" fillId="2" borderId="0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/>
    <xf numFmtId="3" fontId="11" fillId="0" borderId="0" xfId="0" applyNumberFormat="1" applyFont="1" applyFill="1" applyBorder="1" applyAlignment="1" applyProtection="1">
      <alignment horizontal="right" vertical="top"/>
      <protection locked="0"/>
    </xf>
    <xf numFmtId="0" fontId="11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  <protection locked="0"/>
    </xf>
    <xf numFmtId="4" fontId="11" fillId="0" borderId="0" xfId="0" applyNumberFormat="1" applyFont="1" applyFill="1" applyBorder="1" applyAlignment="1" applyProtection="1">
      <alignment vertical="top"/>
    </xf>
    <xf numFmtId="4" fontId="11" fillId="0" borderId="0" xfId="0" applyNumberFormat="1" applyFont="1" applyFill="1" applyBorder="1" applyAlignment="1" applyProtection="1">
      <alignment horizontal="right" vertical="top"/>
    </xf>
    <xf numFmtId="0" fontId="11" fillId="0" borderId="0" xfId="0" applyFont="1" applyFill="1" applyBorder="1" applyAlignment="1">
      <alignment vertical="top" wrapText="1"/>
    </xf>
    <xf numFmtId="0" fontId="11" fillId="0" borderId="0" xfId="0" applyNumberFormat="1" applyFont="1" applyFill="1" applyBorder="1" applyAlignment="1" applyProtection="1">
      <alignment horizontal="center" vertical="top"/>
    </xf>
    <xf numFmtId="0" fontId="11" fillId="0" borderId="0" xfId="0" applyNumberFormat="1" applyFont="1" applyFill="1" applyBorder="1" applyAlignment="1">
      <alignment vertical="top" wrapText="1"/>
    </xf>
    <xf numFmtId="0" fontId="38" fillId="0" borderId="0" xfId="0" applyFont="1" applyFill="1" applyBorder="1" applyAlignment="1" applyProtection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/>
    </xf>
    <xf numFmtId="0" fontId="11" fillId="9" borderId="0" xfId="0" applyFont="1" applyFill="1" applyBorder="1" applyAlignment="1" applyProtection="1">
      <alignment vertical="top"/>
      <protection locked="0"/>
    </xf>
    <xf numFmtId="0" fontId="11" fillId="0" borderId="0" xfId="0" applyFont="1" applyFill="1" applyBorder="1" applyAlignment="1" applyProtection="1">
      <alignment vertical="top" wrapText="1"/>
      <protection locked="0"/>
    </xf>
    <xf numFmtId="0" fontId="11" fillId="0" borderId="0" xfId="0" applyNumberFormat="1" applyFont="1" applyFill="1" applyBorder="1" applyAlignment="1" applyProtection="1">
      <alignment horizontal="center" vertical="top"/>
      <protection locked="0"/>
    </xf>
    <xf numFmtId="49" fontId="57" fillId="10" borderId="0" xfId="4" applyNumberFormat="1" applyFont="1" applyFill="1" applyBorder="1" applyAlignment="1">
      <alignment horizontal="center" vertical="center" wrapText="1"/>
    </xf>
    <xf numFmtId="0" fontId="58" fillId="0" borderId="3" xfId="0" applyNumberFormat="1" applyFont="1" applyFill="1" applyBorder="1" applyAlignment="1" applyProtection="1">
      <alignment vertical="top"/>
    </xf>
    <xf numFmtId="0" fontId="60" fillId="0" borderId="0" xfId="0" applyNumberFormat="1" applyFont="1" applyFill="1" applyAlignment="1" applyProtection="1">
      <alignment horizontal="left" vertical="center"/>
      <protection locked="0"/>
    </xf>
    <xf numFmtId="0" fontId="60" fillId="0" borderId="0" xfId="0" applyFont="1" applyFill="1" applyBorder="1" applyAlignment="1" applyProtection="1">
      <alignment horizontal="left" vertical="center" wrapText="1"/>
      <protection locked="0"/>
    </xf>
    <xf numFmtId="0" fontId="60" fillId="0" borderId="0" xfId="0" applyFont="1" applyFill="1" applyBorder="1" applyAlignment="1" applyProtection="1">
      <alignment horizontal="center" vertical="center"/>
      <protection locked="0"/>
    </xf>
    <xf numFmtId="0" fontId="60" fillId="0" borderId="0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NumberFormat="1" applyFont="1" applyFill="1"/>
    <xf numFmtId="0" fontId="60" fillId="0" borderId="0" xfId="0" applyFont="1" applyFill="1" applyBorder="1" applyAlignment="1" applyProtection="1">
      <alignment horizontal="center" vertical="center" wrapText="1"/>
      <protection locked="0"/>
    </xf>
    <xf numFmtId="0" fontId="61" fillId="0" borderId="0" xfId="0" applyFont="1" applyFill="1" applyAlignment="1" applyProtection="1">
      <alignment horizontal="left" vertical="center" wrapText="1"/>
      <protection locked="0"/>
    </xf>
    <xf numFmtId="0" fontId="61" fillId="0" borderId="0" xfId="0" applyNumberFormat="1" applyFont="1" applyFill="1" applyAlignment="1" applyProtection="1">
      <alignment horizontal="left" vertical="center"/>
      <protection locked="0"/>
    </xf>
    <xf numFmtId="0" fontId="61" fillId="0" borderId="0" xfId="0" applyFont="1" applyFill="1" applyBorder="1" applyAlignment="1" applyProtection="1">
      <alignment horizontal="left" vertical="center" wrapText="1"/>
      <protection locked="0"/>
    </xf>
    <xf numFmtId="0" fontId="62" fillId="0" borderId="0" xfId="0" applyFont="1" applyFill="1" applyBorder="1" applyAlignment="1" applyProtection="1">
      <alignment horizontal="center" vertical="center"/>
      <protection locked="0"/>
    </xf>
    <xf numFmtId="0" fontId="62" fillId="0" borderId="0" xfId="0" applyFont="1" applyFill="1" applyBorder="1" applyAlignment="1" applyProtection="1">
      <alignment horizontal="left" vertical="center" wrapText="1"/>
      <protection locked="0"/>
    </xf>
    <xf numFmtId="0" fontId="63" fillId="0" borderId="0" xfId="0" applyFont="1" applyFill="1" applyAlignment="1" applyProtection="1">
      <alignment horizontal="left" vertical="center" wrapText="1"/>
      <protection locked="0"/>
    </xf>
    <xf numFmtId="0" fontId="62" fillId="0" borderId="0" xfId="0" applyFont="1" applyFill="1" applyBorder="1" applyAlignment="1" applyProtection="1">
      <alignment wrapText="1"/>
      <protection locked="0"/>
    </xf>
    <xf numFmtId="3" fontId="11" fillId="0" borderId="0" xfId="0" applyNumberFormat="1" applyFont="1" applyFill="1" applyBorder="1" applyAlignment="1" applyProtection="1">
      <alignment horizontal="right" vertical="top" wrapText="1"/>
      <protection locked="0"/>
    </xf>
    <xf numFmtId="0" fontId="45" fillId="0" borderId="38" xfId="0" applyFont="1" applyBorder="1"/>
    <xf numFmtId="3" fontId="45" fillId="0" borderId="31" xfId="0" applyNumberFormat="1" applyFont="1" applyBorder="1" applyAlignment="1">
      <alignment horizontal="right" vertical="center"/>
    </xf>
    <xf numFmtId="0" fontId="45" fillId="0" borderId="31" xfId="0" applyFont="1" applyBorder="1" applyAlignment="1">
      <alignment horizontal="center" vertical="center"/>
    </xf>
    <xf numFmtId="0" fontId="45" fillId="0" borderId="31" xfId="0" applyFont="1" applyBorder="1" applyAlignment="1">
      <alignment horizontal="center"/>
    </xf>
    <xf numFmtId="9" fontId="46" fillId="3" borderId="27" xfId="8" applyFont="1" applyFill="1" applyBorder="1" applyAlignment="1">
      <alignment horizontal="center" vertical="center"/>
    </xf>
    <xf numFmtId="0" fontId="62" fillId="0" borderId="0" xfId="0" applyFont="1" applyFill="1" applyAlignment="1" applyProtection="1">
      <alignment horizontal="left" vertical="center" wrapText="1"/>
      <protection locked="0"/>
    </xf>
    <xf numFmtId="0" fontId="44" fillId="3" borderId="16" xfId="0" applyFont="1" applyFill="1" applyBorder="1" applyAlignment="1">
      <alignment horizontal="center" vertical="center" wrapText="1"/>
    </xf>
    <xf numFmtId="0" fontId="44" fillId="3" borderId="36" xfId="0" applyFont="1" applyFill="1" applyBorder="1" applyAlignment="1">
      <alignment horizontal="center" vertical="center" wrapText="1"/>
    </xf>
    <xf numFmtId="0" fontId="44" fillId="2" borderId="0" xfId="0" applyFont="1" applyFill="1" applyAlignment="1">
      <alignment horizontal="left" wrapText="1"/>
    </xf>
    <xf numFmtId="0" fontId="28" fillId="0" borderId="1" xfId="0" applyFont="1" applyBorder="1" applyAlignment="1" applyProtection="1">
      <alignment horizontal="left"/>
      <protection locked="0"/>
    </xf>
    <xf numFmtId="0" fontId="28" fillId="0" borderId="1" xfId="0" applyFont="1" applyBorder="1" applyAlignment="1" applyProtection="1">
      <alignment horizontal="left" vertical="center"/>
      <protection locked="0"/>
    </xf>
    <xf numFmtId="0" fontId="13" fillId="0" borderId="1" xfId="0" applyFont="1" applyFill="1" applyBorder="1" applyAlignment="1" applyProtection="1">
      <alignment horizontal="left" vertical="center"/>
      <protection locked="0"/>
    </xf>
  </cellXfs>
  <cellStyles count="10">
    <cellStyle name="Millares 2" xfId="1"/>
    <cellStyle name="Millares 3" xfId="7"/>
    <cellStyle name="Normal" xfId="0" builtinId="0"/>
    <cellStyle name="Normal 2" xfId="2"/>
    <cellStyle name="Normal 2 2" xfId="3"/>
    <cellStyle name="Normal 3" xfId="4"/>
    <cellStyle name="Normal 4" xfId="5"/>
    <cellStyle name="Normal 4 2" xfId="9"/>
    <cellStyle name="Normal 5" xfId="6"/>
    <cellStyle name="Porcentaje" xfId="8" builtinId="5"/>
  </cellStyles>
  <dxfs count="1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rgb="FFFFFF00"/>
        </patternFill>
      </fill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rgb="FFFFFF00"/>
        </patternFill>
      </fill>
      <alignment horizontal="general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31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193581</xdr:colOff>
      <xdr:row>0</xdr:row>
      <xdr:rowOff>59532</xdr:rowOff>
    </xdr:from>
    <xdr:to>
      <xdr:col>6</xdr:col>
      <xdr:colOff>2269957</xdr:colOff>
      <xdr:row>5</xdr:row>
      <xdr:rowOff>154781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800" y="59532"/>
          <a:ext cx="2076376" cy="107156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5</xdr:row>
          <xdr:rowOff>47625</xdr:rowOff>
        </xdr:from>
        <xdr:to>
          <xdr:col>6</xdr:col>
          <xdr:colOff>1638300</xdr:colOff>
          <xdr:row>6</xdr:row>
          <xdr:rowOff>133350</xdr:rowOff>
        </xdr:to>
        <xdr:sp macro="" textlink="">
          <xdr:nvSpPr>
            <xdr:cNvPr id="2055" name="CommandButton1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=""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752475</xdr:colOff>
      <xdr:row>7</xdr:row>
      <xdr:rowOff>0</xdr:rowOff>
    </xdr:to>
    <xdr:pic>
      <xdr:nvPicPr>
        <xdr:cNvPr id="41299" name="2 Imagen">
          <a:extLst>
            <a:ext uri="{FF2B5EF4-FFF2-40B4-BE49-F238E27FC236}">
              <a16:creationId xmlns="" xmlns:a16="http://schemas.microsoft.com/office/drawing/2014/main" id="{00000000-0008-0000-0200-000053A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153352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647700</xdr:colOff>
      <xdr:row>8</xdr:row>
      <xdr:rowOff>0</xdr:rowOff>
    </xdr:from>
    <xdr:to>
      <xdr:col>6</xdr:col>
      <xdr:colOff>1400175</xdr:colOff>
      <xdr:row>8</xdr:row>
      <xdr:rowOff>0</xdr:rowOff>
    </xdr:to>
    <xdr:pic>
      <xdr:nvPicPr>
        <xdr:cNvPr id="41302" name="2 Imagen">
          <a:extLst>
            <a:ext uri="{FF2B5EF4-FFF2-40B4-BE49-F238E27FC236}">
              <a16:creationId xmlns="" xmlns:a16="http://schemas.microsoft.com/office/drawing/2014/main" id="{00000000-0008-0000-0200-000056A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172402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4" name="2 Imagen">
          <a:extLst>
            <a:ext uri="{FF2B5EF4-FFF2-40B4-BE49-F238E27FC236}">
              <a16:creationId xmlns=""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841" y="1700213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47625</xdr:colOff>
      <xdr:row>0</xdr:row>
      <xdr:rowOff>0</xdr:rowOff>
    </xdr:from>
    <xdr:to>
      <xdr:col>6</xdr:col>
      <xdr:colOff>2124001</xdr:colOff>
      <xdr:row>5</xdr:row>
      <xdr:rowOff>104774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0"/>
          <a:ext cx="2076376" cy="106679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</xdr:row>
          <xdr:rowOff>47625</xdr:rowOff>
        </xdr:from>
        <xdr:to>
          <xdr:col>6</xdr:col>
          <xdr:colOff>1552575</xdr:colOff>
          <xdr:row>6</xdr:row>
          <xdr:rowOff>142875</xdr:rowOff>
        </xdr:to>
        <xdr:sp macro="" textlink="">
          <xdr:nvSpPr>
            <xdr:cNvPr id="41219" name="CommandButton1" hidden="1">
              <a:extLst>
                <a:ext uri="{63B3BB69-23CF-44E3-9099-C40C66FF867C}">
                  <a14:compatExt spid="_x0000_s41219"/>
                </a:ext>
                <a:ext uri="{FF2B5EF4-FFF2-40B4-BE49-F238E27FC236}">
                  <a16:creationId xmlns="" xmlns:a16="http://schemas.microsoft.com/office/drawing/2014/main" id="{00000000-0008-0000-0200-000003A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6</xdr:col>
      <xdr:colOff>647700</xdr:colOff>
      <xdr:row>266</xdr:row>
      <xdr:rowOff>0</xdr:rowOff>
    </xdr:from>
    <xdr:ext cx="752475" cy="0"/>
    <xdr:pic>
      <xdr:nvPicPr>
        <xdr:cNvPr id="7" name="2 Imagen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8" name="2 Imagen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1" name="2 Imagen">
          <a:extLst>
            <a:ext uri="{FF2B5EF4-FFF2-40B4-BE49-F238E27FC236}">
              <a16:creationId xmlns=""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2" name="2 Imagen">
          <a:extLst>
            <a:ext uri="{FF2B5EF4-FFF2-40B4-BE49-F238E27FC236}">
              <a16:creationId xmlns=""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3" name="2 Imagen">
          <a:extLst>
            <a:ext uri="{FF2B5EF4-FFF2-40B4-BE49-F238E27FC236}">
              <a16:creationId xmlns=""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5" name="2 Imagen">
          <a:extLst>
            <a:ext uri="{FF2B5EF4-FFF2-40B4-BE49-F238E27FC236}">
              <a16:creationId xmlns=""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6" name="2 Imagen">
          <a:extLst>
            <a:ext uri="{FF2B5EF4-FFF2-40B4-BE49-F238E27FC236}">
              <a16:creationId xmlns=""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7" name="2 Imagen">
          <a:extLst>
            <a:ext uri="{FF2B5EF4-FFF2-40B4-BE49-F238E27FC236}">
              <a16:creationId xmlns=""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266</xdr:row>
      <xdr:rowOff>0</xdr:rowOff>
    </xdr:from>
    <xdr:ext cx="752475" cy="0"/>
    <xdr:pic>
      <xdr:nvPicPr>
        <xdr:cNvPr id="18" name="2 Imagen">
          <a:extLst>
            <a:ext uri="{FF2B5EF4-FFF2-40B4-BE49-F238E27FC236}">
              <a16:creationId xmlns=""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954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47627</xdr:colOff>
      <xdr:row>0</xdr:row>
      <xdr:rowOff>95250</xdr:rowOff>
    </xdr:from>
    <xdr:to>
      <xdr:col>7</xdr:col>
      <xdr:colOff>809625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7" y="95250"/>
          <a:ext cx="2019298" cy="100012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</xdr:row>
          <xdr:rowOff>76200</xdr:rowOff>
        </xdr:from>
        <xdr:to>
          <xdr:col>7</xdr:col>
          <xdr:colOff>295275</xdr:colOff>
          <xdr:row>6</xdr:row>
          <xdr:rowOff>161925</xdr:rowOff>
        </xdr:to>
        <xdr:sp macro="" textlink="">
          <xdr:nvSpPr>
            <xdr:cNvPr id="10449" name="CommandButton1" hidden="1">
              <a:extLst>
                <a:ext uri="{63B3BB69-23CF-44E3-9099-C40C66FF867C}">
                  <a14:compatExt spid="_x0000_s10449"/>
                </a:ext>
                <a:ext uri="{FF2B5EF4-FFF2-40B4-BE49-F238E27FC236}">
                  <a16:creationId xmlns="" xmlns:a16="http://schemas.microsoft.com/office/drawing/2014/main" id="{00000000-0008-0000-0300-0000D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8</xdr:row>
      <xdr:rowOff>36325</xdr:rowOff>
    </xdr:from>
    <xdr:to>
      <xdr:col>14</xdr:col>
      <xdr:colOff>677032</xdr:colOff>
      <xdr:row>10</xdr:row>
      <xdr:rowOff>52777</xdr:rowOff>
    </xdr:to>
    <xdr:sp macro="" textlink="">
      <xdr:nvSpPr>
        <xdr:cNvPr id="2" name="Rectangle 24">
          <a:extLst>
            <a:ext uri="{FF2B5EF4-FFF2-40B4-BE49-F238E27FC236}">
              <a16:creationId xmlns="" xmlns:a16="http://schemas.microsoft.com/office/drawing/2014/main" id="{00000000-0008-0000-0C00-000002000000}"/>
            </a:ext>
          </a:extLst>
        </xdr:cNvPr>
        <xdr:cNvSpPr/>
      </xdr:nvSpPr>
      <xdr:spPr>
        <a:xfrm>
          <a:off x="9353550" y="3236725"/>
          <a:ext cx="9706732" cy="2016702"/>
        </a:xfrm>
        <a:prstGeom prst="rect">
          <a:avLst/>
        </a:prstGeom>
      </xdr:spPr>
      <xdr:style>
        <a:lnRef idx="0">
          <a:schemeClr val="dk1">
            <a:alpha val="0"/>
            <a:hueOff val="0"/>
            <a:satOff val="0"/>
            <a:lumOff val="0"/>
            <a:alphaOff val="0"/>
          </a:schemeClr>
        </a:lnRef>
        <a:fillRef idx="0">
          <a:schemeClr val="lt1">
            <a:alpha val="0"/>
            <a:hueOff val="0"/>
            <a:satOff val="0"/>
            <a:lumOff val="0"/>
            <a:alphaOff val="0"/>
          </a:schemeClr>
        </a:fillRef>
        <a:effectRef idx="0">
          <a:schemeClr val="lt1">
            <a:alpha val="0"/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8</xdr:col>
      <xdr:colOff>0</xdr:colOff>
      <xdr:row>21</xdr:row>
      <xdr:rowOff>63777</xdr:rowOff>
    </xdr:from>
    <xdr:to>
      <xdr:col>14</xdr:col>
      <xdr:colOff>806292</xdr:colOff>
      <xdr:row>23</xdr:row>
      <xdr:rowOff>80229</xdr:rowOff>
    </xdr:to>
    <xdr:sp macro="" textlink="">
      <xdr:nvSpPr>
        <xdr:cNvPr id="3" name="Rectangle 12"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/>
      </xdr:nvSpPr>
      <xdr:spPr>
        <a:xfrm>
          <a:off x="7362825" y="13465452"/>
          <a:ext cx="10150317" cy="1616652"/>
        </a:xfrm>
        <a:prstGeom prst="rect">
          <a:avLst/>
        </a:prstGeom>
        <a:noFill/>
      </xdr:spPr>
      <xdr:style>
        <a:lnRef idx="0">
          <a:schemeClr val="dk1">
            <a:alpha val="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lt1">
            <a:alpha val="0"/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ropbox/Carpeta%20Poa%202018%20Corregidos/POAs%20revisados/POA%202018%20OAI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POA%20OFICINA%20REGIONAL%20FINAL\Matriz%20POA%202020%20SRS%20-%20ATENCION%20PRIMARI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POA 2018 OAI"/>
      <sheetName val="POA 2018 OAI.xlsm"/>
      <sheetName val="RELACION "/>
      <sheetName val="AMBULANCIA"/>
      <sheetName val="Hoja3"/>
      <sheetName val="IM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DISTRITO NACIONAL</v>
          </cell>
        </row>
      </sheetData>
      <sheetData sheetId="9">
        <row r="2">
          <cell r="C2" t="str">
            <v>Manteles en encajes para bandejas grandes (rectangulares)</v>
          </cell>
        </row>
      </sheetData>
      <sheetData sheetId="10">
        <row r="27">
          <cell r="F27" t="str">
            <v>Sistemas de aire acondicionado, calefacción y de refrigeración industrial y comercial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Zunilda Lopez" id="{8FB96C50-1B3B-422F-B663-DE38F7DA5D1E}" userId="S::zlopez@sns.gob.do::9af8f541-46d8-45ff-9a7f-06a8800827c5" providerId="AD"/>
</personList>
</file>

<file path=xl/tables/table1.xml><?xml version="1.0" encoding="utf-8"?>
<table xmlns="http://schemas.openxmlformats.org/spreadsheetml/2006/main" id="3" name="Tabla3" displayName="Tabla3" ref="B8:V121" headerRowDxfId="129" dataDxfId="128">
  <autoFilter ref="B8:V121"/>
  <tableColumns count="21">
    <tableColumn id="20" name="Prioridades Directivas" dataDxfId="127"/>
    <tableColumn id="13" name="POA" dataDxfId="126">
      <calculatedColumnFormula>IF(Tabla3[[#This Row],[Línea estratégica]]="","",#REF!)</calculatedColumnFormula>
    </tableColumn>
    <tableColumn id="17" name="SRS" dataDxfId="125">
      <calculatedColumnFormula>IF(Tabla3[[#This Row],[Línea estratégica]]="","",#REF!)</calculatedColumnFormula>
    </tableColumn>
    <tableColumn id="18" name="AREA" dataDxfId="124">
      <calculatedColumnFormula>IF(Tabla3[[#This Row],[Línea estratégica]]="","",#REF!)</calculatedColumnFormula>
    </tableColumn>
    <tableColumn id="19" name="TIPO" dataDxfId="123">
      <calculatedColumnFormula>IF(Tabla3[[#This Row],[Línea estratégica]]="","",#REF!)</calculatedColumnFormula>
    </tableColumn>
    <tableColumn id="1" name="Línea estratégica" totalsRowLabel="Total" dataDxfId="122" totalsRowDxfId="121"/>
    <tableColumn id="2" name="Cod_LE" dataDxfId="120" totalsRowDxfId="119">
      <calculatedColumnFormula>IFERROR(VLOOKUP(Tabla3[[#This Row],[Línea estratégica]],Obj!$B$57:$C$90,2,FALSE),"")</calculatedColumnFormula>
    </tableColumn>
    <tableColumn id="15" name="Objetivo" dataDxfId="118" totalsRowDxfId="117"/>
    <tableColumn id="16" name="Cod_Obj" dataDxfId="116" totalsRowDxfId="115">
      <calculatedColumnFormula>IFERROR(VLOOKUP($I9,Obj!$D$132:$E$147,2,FALSE),"")</calculatedColumnFormula>
    </tableColumn>
    <tableColumn id="14" name="Resultado esperado" dataDxfId="114" totalsRowDxfId="113"/>
    <tableColumn id="3" name="Productos" dataDxfId="112" totalsRowDxfId="111"/>
    <tableColumn id="4" name="Indicador" dataDxfId="110" totalsRowDxfId="109"/>
    <tableColumn id="5" name="Unidad de medida" dataDxfId="108" totalsRowDxfId="107"/>
    <tableColumn id="22" name="Línea Base" dataDxfId="106" totalsRowDxfId="105"/>
    <tableColumn id="6" name="Meta" dataDxfId="104" totalsRowDxfId="103"/>
    <tableColumn id="7" name="1er. Trimestre" totalsRowFunction="sum" dataDxfId="102" totalsRowDxfId="101"/>
    <tableColumn id="8" name="2do. Trimestre" totalsRowFunction="sum" dataDxfId="100" totalsRowDxfId="99"/>
    <tableColumn id="9" name="3er. Trimestre" totalsRowFunction="sum" dataDxfId="98" totalsRowDxfId="97"/>
    <tableColumn id="10" name="4to. Trimestre" totalsRowFunction="sum" dataDxfId="96" totalsRowDxfId="95"/>
    <tableColumn id="11" name="Supuestos" dataDxfId="94" totalsRowDxfId="93"/>
    <tableColumn id="12" name="Dependencia responsable" totalsRowFunction="count" dataDxfId="92" totalsRowDxfId="91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B8:AA267" totalsRowCount="1" headerRowDxfId="90" dataDxfId="89">
  <autoFilter ref="B8:AA266"/>
  <tableColumns count="26">
    <tableColumn id="1" name="ID_Dependendencia" dataDxfId="88" totalsRowDxfId="87">
      <calculatedColumnFormula>IF(Tabla2[[#This Row],[Productos ]]="","",CONCATENATE(Tabla2[[#This Row],[POA]],".",Tabla2[[#This Row],[SRS]],".",Tabla2[[#This Row],[AREA]],".",Tabla2[[#This Row],[TIPO]]))</calculatedColumnFormula>
    </tableColumn>
    <tableColumn id="4" name="POA" dataDxfId="86" totalsRowDxfId="85">
      <calculatedColumnFormula>IF(Tabla2[[#This Row],[Productos ]]="","",'Formulario PPGR1'!#REF!)</calculatedColumnFormula>
    </tableColumn>
    <tableColumn id="24" name="SRS" dataDxfId="84" totalsRowDxfId="83">
      <calculatedColumnFormula>IF(Tabla2[[#This Row],[Productos ]]="","",'Formulario PPGR1'!#REF!)</calculatedColumnFormula>
    </tableColumn>
    <tableColumn id="25" name="AREA" dataDxfId="82" totalsRowDxfId="81">
      <calculatedColumnFormula>IF(Tabla2[[#This Row],[Productos ]]="","",'Formulario PPGR1'!#REF!)</calculatedColumnFormula>
    </tableColumn>
    <tableColumn id="26" name="TIPO" dataDxfId="80" totalsRowDxfId="79">
      <calculatedColumnFormula>IF(Tabla2[[#This Row],[Productos ]]="","",'Formulario PPGR1'!#REF!)</calculatedColumnFormula>
    </tableColumn>
    <tableColumn id="2" name="Productos " dataDxfId="78" totalsRowDxfId="77"/>
    <tableColumn id="3" name="Código" dataDxfId="76" totalsRowDxfId="75"/>
    <tableColumn id="23" name="Actividades Programables Presupuestables" dataDxfId="74" totalsRowDxfId="73"/>
    <tableColumn id="5" name="Ene" totalsRowFunction="sum" dataDxfId="72" totalsRowDxfId="71"/>
    <tableColumn id="6" name="Feb" totalsRowFunction="sum" dataDxfId="70" totalsRowDxfId="69"/>
    <tableColumn id="7" name="Mar" totalsRowFunction="sum" dataDxfId="68" totalsRowDxfId="67"/>
    <tableColumn id="8" name="Abr" totalsRowFunction="sum" dataDxfId="66" totalsRowDxfId="65"/>
    <tableColumn id="9" name="May" totalsRowFunction="sum" dataDxfId="64" totalsRowDxfId="63"/>
    <tableColumn id="10" name="Jun" totalsRowFunction="sum" dataDxfId="62" totalsRowDxfId="61">
      <calculatedColumnFormula>1+2+2</calculatedColumnFormula>
    </tableColumn>
    <tableColumn id="11" name="Jul" totalsRowFunction="sum" dataDxfId="60" totalsRowDxfId="59"/>
    <tableColumn id="12" name="Ago" totalsRowFunction="sum" dataDxfId="58" totalsRowDxfId="57"/>
    <tableColumn id="13" name="Sep" totalsRowFunction="sum" dataDxfId="56" totalsRowDxfId="55"/>
    <tableColumn id="14" name="Oct" totalsRowFunction="sum" dataDxfId="54" totalsRowDxfId="53"/>
    <tableColumn id="15" name="Nov" totalsRowFunction="sum" dataDxfId="52" totalsRowDxfId="51"/>
    <tableColumn id="16" name="Dic" totalsRowFunction="sum" dataDxfId="50" totalsRowDxfId="49"/>
    <tableColumn id="17" name="Total de Acciones " totalsRowFunction="sum" dataDxfId="48" totalsRowDxfId="47">
      <calculatedColumnFormula>SUM(Tabla2[[#This Row],[Ene]:[Dic]])</calculatedColumnFormula>
    </tableColumn>
    <tableColumn id="18" name="Medio de Verificación 1" dataDxfId="46" totalsRowDxfId="45"/>
    <tableColumn id="19" name="Medio de Verificación 2" dataDxfId="44" totalsRowDxfId="43"/>
    <tableColumn id="20" name="Medio de Verificación 3" dataDxfId="42" totalsRowDxfId="41"/>
    <tableColumn id="21" name="Observaciones" dataDxfId="40" totalsRowDxfId="39"/>
    <tableColumn id="22" name="Responsable " dataDxfId="38" totalsRowDxfId="37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id="1" name="Tabla1" displayName="Tabla1" ref="B8:R546" headerRowDxfId="36" dataDxfId="35" totalsRowDxfId="34">
  <autoFilter ref="B8:R546"/>
  <sortState ref="B9:R529">
    <sortCondition ref="G8:G528"/>
  </sortState>
  <tableColumns count="17">
    <tableColumn id="13" name="ID_Dependendencia" dataDxfId="33" totalsRowDxfId="32">
      <calculatedColumnFormula>IF(Tabla1[[#This Row],[Código_Actividad]]="","",CONCATENATE(Tabla1[[#This Row],[POA]],".",Tabla1[[#This Row],[SRS]],".",Tabla1[[#This Row],[AREA]],".",Tabla1[[#This Row],[TIPO]]))</calculatedColumnFormula>
    </tableColumn>
    <tableColumn id="14" name="POA" dataDxfId="31" totalsRowDxfId="30">
      <calculatedColumnFormula>IF(Tabla1[[#This Row],[Código_Actividad]]="","",'Formulario PPGR1'!#REF!)</calculatedColumnFormula>
    </tableColumn>
    <tableColumn id="15" name="SRS" dataDxfId="29" totalsRowDxfId="28">
      <calculatedColumnFormula>IF(Tabla1[[#This Row],[Código_Actividad]]="","",'Formulario PPGR1'!#REF!)</calculatedColumnFormula>
    </tableColumn>
    <tableColumn id="16" name="AREA" dataDxfId="27" totalsRowDxfId="26">
      <calculatedColumnFormula>IF(Tabla1[[#This Row],[Código_Actividad]]="","",'Formulario PPGR1'!#REF!)</calculatedColumnFormula>
    </tableColumn>
    <tableColumn id="17" name="TIPO" dataDxfId="25" totalsRowDxfId="24">
      <calculatedColumnFormula>IF(Tabla1[[#This Row],[Código_Actividad]]="","",'Formulario PPGR1'!#REF!)</calculatedColumnFormula>
    </tableColumn>
    <tableColumn id="1" name="Código_Actividad" totalsRowLabel="Total" dataDxfId="23" totalsRowDxfId="22"/>
    <tableColumn id="2" name="Actividad" dataDxfId="21" totalsRowDxfId="20">
      <calculatedColumnFormula>IFERROR(VLOOKUP(Tabla1[[#This Row],[Código_Actividad]],'Formulario PPGR2'!$H$9:$I$1048576,2,FALSE),"")</calculatedColumnFormula>
    </tableColumn>
    <tableColumn id="10" name="Total de Actividades " totalsRowFunction="sum" dataDxfId="19" totalsRowDxfId="18">
      <calculatedColumnFormula>IFERROR(VLOOKUP(Tabla1[[#This Row],[Código_Actividad]],Tabla2[[Código]:[Total de Acciones ]],15,FALSE),"")</calculatedColumnFormula>
    </tableColumn>
    <tableColumn id="3" name="Insumo/Rubro" dataDxfId="17" totalsRowDxfId="16"/>
    <tableColumn id="12" name="InsumoAbrev" dataDxfId="15" totalsRowDxfId="14">
      <calculatedColumnFormula>IFERROR(VLOOKUP($J9,LSIns!$B$5:$C$45,2,FALSE),"")</calculatedColumnFormula>
    </tableColumn>
    <tableColumn id="11" name="Descripción" dataDxfId="13" totalsRowDxfId="12"/>
    <tableColumn id="4" name="Unidad de Medida" dataDxfId="11" totalsRowDxfId="10">
      <calculatedColumnFormula>IFERROR(VLOOKUP($L9,#REF!,2,FALSE),"")</calculatedColumnFormula>
    </tableColumn>
    <tableColumn id="5" name="Cantidad de Insumos" dataDxfId="9" totalsRowDxfId="8"/>
    <tableColumn id="6" name="Precio Unitario" dataDxfId="7" totalsRowDxfId="6">
      <calculatedColumnFormula>IFERROR(VLOOKUP($L9,#REF!,3,FALSE),"")</calculatedColumnFormula>
    </tableColumn>
    <tableColumn id="7" name="Valor Total" totalsRowFunction="sum" dataDxfId="5" totalsRowDxfId="4">
      <calculatedColumnFormula>[1]!Tabla1[[#This Row],[Cantidad de Insumos]]*[1]!Tabla1[[#This Row],[Precio Unitario]]</calculatedColumnFormula>
    </tableColumn>
    <tableColumn id="8" name="Código Presupuestario" dataDxfId="3" totalsRowDxfId="2"/>
    <tableColumn id="9" name="Fuente de Financiamiento" dataDxfId="1" totalsRow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21" dT="2020-01-03T18:07:35.99" personId="{8FB96C50-1B3B-422F-B663-DE38F7DA5D1E}" id="{27D6EB6A-62F7-4B1C-BC5D-8CAB6A6480EF}">
    <text>Se sugiere reformular la actividad, ya que las GAS no existiran, segun la nueva estructura a aprtir del 2020, sera PN</text>
  </threadedComment>
  <threadedComment ref="I54" dT="2020-01-03T18:09:34.22" personId="{8FB96C50-1B3B-422F-B663-DE38F7DA5D1E}" id="{C94E3B2C-0C0B-45A4-A530-B2DE72C4AD19}">
    <text>Se recomienda reformular la actividad, ya que las GAS no exisitran, a partir del 2020, de acuerdo a la nueva estrucutura, sera el PN</text>
  </threadedComment>
  <threadedComment ref="I153" dT="2020-01-03T18:52:52.07" personId="{8FB96C50-1B3B-422F-B663-DE38F7DA5D1E}" id="{BD734616-8BF3-41FA-8A9B-87AB3FA8E061}">
    <text>se sugiere quitar esta actividad en cuanto no se define el tipo de la capacitacion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1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8" Type="http://schemas.microsoft.com/office/2017/10/relationships/threadedComment" Target="../threadedComments/threadedComment1.xml"/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2.xml"/><Relationship Id="rId5" Type="http://schemas.openxmlformats.org/officeDocument/2006/relationships/image" Target="../media/image3.emf"/><Relationship Id="rId4" Type="http://schemas.openxmlformats.org/officeDocument/2006/relationships/control" Target="../activeX/activeX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3.xml"/><Relationship Id="rId5" Type="http://schemas.openxmlformats.org/officeDocument/2006/relationships/image" Target="../media/image5.emf"/><Relationship Id="rId4" Type="http://schemas.openxmlformats.org/officeDocument/2006/relationships/control" Target="../activeX/activeX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AC396"/>
  <sheetViews>
    <sheetView tabSelected="1" topLeftCell="A7" workbookViewId="0">
      <selection activeCell="A34" sqref="A34"/>
    </sheetView>
  </sheetViews>
  <sheetFormatPr baseColWidth="10" defaultColWidth="11.42578125" defaultRowHeight="15" x14ac:dyDescent="0.25"/>
  <cols>
    <col min="1" max="1" width="31.7109375" style="6" customWidth="1"/>
    <col min="2" max="2" width="14.7109375" style="6" customWidth="1"/>
    <col min="3" max="5" width="11.42578125" style="6"/>
    <col min="6" max="6" width="14" style="6" customWidth="1"/>
    <col min="7" max="7" width="13.85546875" style="6" customWidth="1"/>
    <col min="8" max="8" width="4" style="6" customWidth="1"/>
    <col min="9" max="9" width="33.85546875" style="6" customWidth="1"/>
    <col min="10" max="10" width="3.85546875" style="6" customWidth="1"/>
    <col min="11" max="11" width="45.7109375" style="6" customWidth="1"/>
    <col min="12" max="27" width="11.42578125" style="6"/>
    <col min="28" max="28" width="49.42578125" style="272" customWidth="1"/>
    <col min="29" max="29" width="18.42578125" style="273" customWidth="1"/>
    <col min="30" max="16384" width="11.42578125" style="6"/>
  </cols>
  <sheetData>
    <row r="1" spans="1:29" ht="26.25" thickBot="1" x14ac:dyDescent="0.3">
      <c r="I1" s="227" t="s">
        <v>812</v>
      </c>
      <c r="K1" s="227" t="s">
        <v>868</v>
      </c>
      <c r="AB1" s="268" t="s">
        <v>941</v>
      </c>
      <c r="AC1" s="269" t="s">
        <v>942</v>
      </c>
    </row>
    <row r="2" spans="1:29" ht="15.75" thickBot="1" x14ac:dyDescent="0.3">
      <c r="A2" s="223" t="s">
        <v>60</v>
      </c>
      <c r="B2" s="266"/>
      <c r="C2" s="266"/>
      <c r="D2" s="210"/>
      <c r="E2" s="210"/>
      <c r="F2" s="210"/>
      <c r="G2" s="210"/>
      <c r="I2" s="230" t="s">
        <v>825</v>
      </c>
      <c r="K2" s="230" t="s">
        <v>859</v>
      </c>
      <c r="AB2" s="270" t="s">
        <v>943</v>
      </c>
      <c r="AC2" s="270" t="s">
        <v>205</v>
      </c>
    </row>
    <row r="3" spans="1:29" ht="15.75" thickBot="1" x14ac:dyDescent="0.3">
      <c r="A3" s="224" t="s">
        <v>61</v>
      </c>
      <c r="B3" s="211"/>
      <c r="C3" s="211"/>
      <c r="D3" s="210"/>
      <c r="E3" s="210"/>
      <c r="F3" s="210"/>
      <c r="G3" s="210"/>
      <c r="I3" s="231" t="s">
        <v>820</v>
      </c>
      <c r="K3" s="230" t="s">
        <v>860</v>
      </c>
      <c r="AB3" s="270" t="s">
        <v>944</v>
      </c>
      <c r="AC3" s="270" t="s">
        <v>945</v>
      </c>
    </row>
    <row r="4" spans="1:29" ht="15.75" thickBot="1" x14ac:dyDescent="0.3">
      <c r="A4" s="224"/>
      <c r="B4" s="211"/>
      <c r="C4" s="211"/>
      <c r="D4" s="210"/>
      <c r="E4" s="210"/>
      <c r="F4" s="210"/>
      <c r="G4" s="210"/>
      <c r="I4" s="231" t="s">
        <v>821</v>
      </c>
      <c r="K4" s="230" t="s">
        <v>861</v>
      </c>
      <c r="AB4" s="270" t="s">
        <v>946</v>
      </c>
      <c r="AC4" s="270" t="s">
        <v>947</v>
      </c>
    </row>
    <row r="5" spans="1:29" ht="15.75" thickBot="1" x14ac:dyDescent="0.3">
      <c r="A5" s="385" t="s">
        <v>842</v>
      </c>
      <c r="B5" s="386"/>
      <c r="I5" s="231" t="s">
        <v>836</v>
      </c>
      <c r="K5" s="230" t="s">
        <v>863</v>
      </c>
      <c r="AB5" s="270" t="s">
        <v>948</v>
      </c>
      <c r="AC5" s="270" t="s">
        <v>949</v>
      </c>
    </row>
    <row r="6" spans="1:29" ht="16.5" thickBot="1" x14ac:dyDescent="0.3">
      <c r="A6" s="208" t="s">
        <v>808</v>
      </c>
      <c r="B6" s="232">
        <f>Tabla2[[#Totals],[Ene]]+Tabla2[[#Totals],[Feb]]+Tabla2[[#Totals],[Mar]]</f>
        <v>233</v>
      </c>
      <c r="I6" s="231" t="s">
        <v>832</v>
      </c>
      <c r="K6" s="230" t="s">
        <v>862</v>
      </c>
      <c r="AB6" s="270" t="s">
        <v>950</v>
      </c>
      <c r="AC6" s="270" t="s">
        <v>951</v>
      </c>
    </row>
    <row r="7" spans="1:29" ht="16.5" thickBot="1" x14ac:dyDescent="0.3">
      <c r="A7" s="208" t="s">
        <v>809</v>
      </c>
      <c r="B7" s="232">
        <f>Tabla2[[#Totals],[Abr]]+Tabla2[[#Totals],[May]]+Tabla2[[#Totals],[Jun]]</f>
        <v>267</v>
      </c>
      <c r="I7" s="231" t="s">
        <v>822</v>
      </c>
      <c r="K7" s="230" t="s">
        <v>864</v>
      </c>
      <c r="AB7" s="270" t="s">
        <v>952</v>
      </c>
      <c r="AC7" s="270" t="s">
        <v>953</v>
      </c>
    </row>
    <row r="8" spans="1:29" ht="16.5" thickBot="1" x14ac:dyDescent="0.3">
      <c r="A8" s="208" t="s">
        <v>810</v>
      </c>
      <c r="B8" s="232">
        <f>Tabla2[[#Totals],[Jul]]+Tabla2[[#Totals],[Ago]]+Tabla2[[#Totals],[Sep]]</f>
        <v>237</v>
      </c>
      <c r="I8" s="231" t="s">
        <v>823</v>
      </c>
      <c r="K8" s="230" t="s">
        <v>865</v>
      </c>
      <c r="AB8" s="270" t="s">
        <v>954</v>
      </c>
      <c r="AC8" s="270" t="s">
        <v>955</v>
      </c>
    </row>
    <row r="9" spans="1:29" ht="16.5" thickBot="1" x14ac:dyDescent="0.3">
      <c r="A9" s="208" t="s">
        <v>811</v>
      </c>
      <c r="B9" s="232">
        <f>Tabla2[[#Totals],[Oct]]+Tabla2[[#Totals],[Nov]]+Tabla2[[#Totals],[Dic]]</f>
        <v>229</v>
      </c>
      <c r="I9" s="231" t="s">
        <v>824</v>
      </c>
      <c r="K9" s="230" t="s">
        <v>866</v>
      </c>
      <c r="AB9" s="270" t="s">
        <v>956</v>
      </c>
      <c r="AC9" s="270" t="s">
        <v>957</v>
      </c>
    </row>
    <row r="10" spans="1:29" ht="16.5" thickBot="1" x14ac:dyDescent="0.3">
      <c r="A10" s="209" t="s">
        <v>883</v>
      </c>
      <c r="B10" s="233">
        <f>SUM(B6:B9)</f>
        <v>966</v>
      </c>
      <c r="I10" s="231" t="s">
        <v>840</v>
      </c>
      <c r="K10" s="254" t="s">
        <v>867</v>
      </c>
      <c r="AB10" s="270" t="s">
        <v>958</v>
      </c>
      <c r="AC10" s="270" t="s">
        <v>959</v>
      </c>
    </row>
    <row r="11" spans="1:29" x14ac:dyDescent="0.25">
      <c r="I11" s="231" t="s">
        <v>844</v>
      </c>
      <c r="AB11" s="270" t="s">
        <v>960</v>
      </c>
      <c r="AC11" s="270" t="s">
        <v>961</v>
      </c>
    </row>
    <row r="12" spans="1:29" x14ac:dyDescent="0.25">
      <c r="I12" s="231" t="s">
        <v>826</v>
      </c>
      <c r="AB12" s="270" t="s">
        <v>962</v>
      </c>
      <c r="AC12" s="270" t="s">
        <v>963</v>
      </c>
    </row>
    <row r="13" spans="1:29" x14ac:dyDescent="0.25">
      <c r="I13" s="231" t="s">
        <v>827</v>
      </c>
      <c r="AB13" s="270" t="s">
        <v>964</v>
      </c>
      <c r="AC13" s="270" t="s">
        <v>965</v>
      </c>
    </row>
    <row r="14" spans="1:29" ht="15.75" thickBot="1" x14ac:dyDescent="0.3">
      <c r="A14" s="387" t="s">
        <v>884</v>
      </c>
      <c r="B14" s="387"/>
      <c r="C14" s="387"/>
      <c r="D14" s="210"/>
      <c r="E14" s="210"/>
      <c r="F14" s="210"/>
      <c r="G14" s="210"/>
      <c r="I14" s="231" t="s">
        <v>839</v>
      </c>
      <c r="AB14" s="270" t="s">
        <v>966</v>
      </c>
      <c r="AC14" s="270" t="s">
        <v>967</v>
      </c>
    </row>
    <row r="15" spans="1:29" ht="29.25" thickBot="1" x14ac:dyDescent="0.3">
      <c r="A15" s="212" t="s">
        <v>813</v>
      </c>
      <c r="B15" s="213" t="s">
        <v>220</v>
      </c>
      <c r="C15" s="213" t="s">
        <v>814</v>
      </c>
      <c r="D15" s="213" t="s">
        <v>815</v>
      </c>
      <c r="E15" s="213" t="s">
        <v>819</v>
      </c>
      <c r="F15" s="213" t="s">
        <v>816</v>
      </c>
      <c r="G15" s="214" t="s">
        <v>817</v>
      </c>
      <c r="I15" s="231" t="s">
        <v>828</v>
      </c>
      <c r="AB15" s="270" t="s">
        <v>968</v>
      </c>
      <c r="AC15" s="270" t="s">
        <v>969</v>
      </c>
    </row>
    <row r="16" spans="1:29" x14ac:dyDescent="0.25">
      <c r="A16" s="215" t="s">
        <v>1392</v>
      </c>
      <c r="B16" s="216">
        <v>223147.5</v>
      </c>
      <c r="C16" s="217">
        <v>4</v>
      </c>
      <c r="D16" s="218">
        <v>11</v>
      </c>
      <c r="E16" s="247">
        <f t="shared" ref="E16:E34" si="0">+C16/$C$35</f>
        <v>6.4516129032258063E-2</v>
      </c>
      <c r="F16" s="248">
        <f t="shared" ref="F16:F34" si="1">+D16/$D$35</f>
        <v>4.1825095057034217E-2</v>
      </c>
      <c r="G16" s="248">
        <f t="shared" ref="G16:G34" si="2">+B16/$B$35</f>
        <v>2.0884924326679086E-2</v>
      </c>
      <c r="I16" s="231" t="s">
        <v>829</v>
      </c>
      <c r="AB16" s="270" t="s">
        <v>970</v>
      </c>
      <c r="AC16" s="270" t="s">
        <v>971</v>
      </c>
    </row>
    <row r="17" spans="1:29" x14ac:dyDescent="0.25">
      <c r="A17" s="231" t="s">
        <v>2007</v>
      </c>
      <c r="B17" s="216">
        <v>5337556.8000000007</v>
      </c>
      <c r="C17" s="217">
        <v>5</v>
      </c>
      <c r="D17" s="218">
        <v>50</v>
      </c>
      <c r="E17" s="245">
        <f t="shared" si="0"/>
        <v>8.0645161290322578E-2</v>
      </c>
      <c r="F17" s="246">
        <f t="shared" si="1"/>
        <v>0.19011406844106463</v>
      </c>
      <c r="G17" s="246">
        <f t="shared" si="2"/>
        <v>0.4995550918444141</v>
      </c>
      <c r="I17" s="231" t="s">
        <v>841</v>
      </c>
      <c r="AB17" s="270" t="s">
        <v>972</v>
      </c>
      <c r="AC17" s="270" t="s">
        <v>973</v>
      </c>
    </row>
    <row r="18" spans="1:29" x14ac:dyDescent="0.25">
      <c r="A18" s="231" t="s">
        <v>2008</v>
      </c>
      <c r="B18" s="216">
        <v>182678.6</v>
      </c>
      <c r="C18" s="217">
        <v>2</v>
      </c>
      <c r="D18" s="218">
        <v>16</v>
      </c>
      <c r="E18" s="245">
        <f t="shared" si="0"/>
        <v>3.2258064516129031E-2</v>
      </c>
      <c r="F18" s="246">
        <f t="shared" si="1"/>
        <v>6.0836501901140684E-2</v>
      </c>
      <c r="G18" s="246">
        <f t="shared" si="2"/>
        <v>1.7097340266432195E-2</v>
      </c>
      <c r="I18" s="231" t="s">
        <v>831</v>
      </c>
      <c r="AB18" s="270" t="s">
        <v>974</v>
      </c>
      <c r="AC18" s="270" t="s">
        <v>975</v>
      </c>
    </row>
    <row r="19" spans="1:29" x14ac:dyDescent="0.25">
      <c r="A19" s="231" t="s">
        <v>885</v>
      </c>
      <c r="B19" s="216">
        <v>30800</v>
      </c>
      <c r="C19" s="217">
        <v>1</v>
      </c>
      <c r="D19" s="219">
        <v>5</v>
      </c>
      <c r="E19" s="245">
        <f t="shared" si="0"/>
        <v>1.6129032258064516E-2</v>
      </c>
      <c r="F19" s="246">
        <f t="shared" si="1"/>
        <v>1.9011406844106463E-2</v>
      </c>
      <c r="G19" s="246">
        <f t="shared" si="2"/>
        <v>2.8826478865401398E-3</v>
      </c>
      <c r="I19" s="231" t="s">
        <v>843</v>
      </c>
      <c r="AB19" s="270" t="s">
        <v>976</v>
      </c>
      <c r="AC19" s="270" t="s">
        <v>977</v>
      </c>
    </row>
    <row r="20" spans="1:29" x14ac:dyDescent="0.25">
      <c r="A20" s="231" t="s">
        <v>823</v>
      </c>
      <c r="B20" s="216">
        <v>186265</v>
      </c>
      <c r="C20" s="358">
        <v>14</v>
      </c>
      <c r="D20" s="359">
        <v>21</v>
      </c>
      <c r="E20" s="245">
        <f t="shared" si="0"/>
        <v>0.22580645161290322</v>
      </c>
      <c r="F20" s="246">
        <f t="shared" si="1"/>
        <v>7.9847908745247151E-2</v>
      </c>
      <c r="G20" s="246">
        <f t="shared" si="2"/>
        <v>1.7433000278779195E-2</v>
      </c>
      <c r="I20" s="231" t="s">
        <v>830</v>
      </c>
      <c r="AB20" s="270" t="s">
        <v>978</v>
      </c>
      <c r="AC20" s="270" t="s">
        <v>963</v>
      </c>
    </row>
    <row r="21" spans="1:29" x14ac:dyDescent="0.25">
      <c r="A21" s="231" t="s">
        <v>833</v>
      </c>
      <c r="B21" s="216">
        <v>64476.800000000003</v>
      </c>
      <c r="C21" s="217">
        <v>1</v>
      </c>
      <c r="D21" s="218">
        <v>3</v>
      </c>
      <c r="E21" s="245">
        <f t="shared" si="0"/>
        <v>1.6129032258064516E-2</v>
      </c>
      <c r="F21" s="246">
        <f t="shared" si="1"/>
        <v>1.1406844106463879E-2</v>
      </c>
      <c r="G21" s="246">
        <f t="shared" si="2"/>
        <v>6.0345425730802373E-3</v>
      </c>
      <c r="I21" s="231" t="s">
        <v>838</v>
      </c>
      <c r="AB21" s="270" t="s">
        <v>938</v>
      </c>
      <c r="AC21" s="270" t="s">
        <v>979</v>
      </c>
    </row>
    <row r="22" spans="1:29" x14ac:dyDescent="0.25">
      <c r="A22" s="231" t="s">
        <v>824</v>
      </c>
      <c r="B22" s="216">
        <v>47352.5</v>
      </c>
      <c r="C22" s="217">
        <v>4</v>
      </c>
      <c r="D22" s="218">
        <v>15</v>
      </c>
      <c r="E22" s="245">
        <f t="shared" si="0"/>
        <v>6.4516129032258063E-2</v>
      </c>
      <c r="F22" s="246">
        <f t="shared" si="1"/>
        <v>5.7034220532319393E-2</v>
      </c>
      <c r="G22" s="246">
        <f t="shared" si="2"/>
        <v>4.4318371443958435E-3</v>
      </c>
      <c r="I22" s="231" t="s">
        <v>885</v>
      </c>
      <c r="AB22" s="270" t="s">
        <v>938</v>
      </c>
      <c r="AC22" s="270" t="s">
        <v>957</v>
      </c>
    </row>
    <row r="23" spans="1:29" x14ac:dyDescent="0.25">
      <c r="A23" s="215" t="s">
        <v>1671</v>
      </c>
      <c r="B23" s="216">
        <v>141127.5</v>
      </c>
      <c r="C23" s="217">
        <v>5</v>
      </c>
      <c r="D23" s="218">
        <v>13</v>
      </c>
      <c r="E23" s="245">
        <f t="shared" si="0"/>
        <v>8.0645161290322578E-2</v>
      </c>
      <c r="F23" s="246">
        <f t="shared" si="1"/>
        <v>4.9429657794676805E-2</v>
      </c>
      <c r="G23" s="246">
        <f t="shared" si="2"/>
        <v>1.3208470441808234E-2</v>
      </c>
      <c r="I23" s="231" t="s">
        <v>837</v>
      </c>
      <c r="AB23" s="270" t="s">
        <v>980</v>
      </c>
      <c r="AC23" s="270" t="s">
        <v>981</v>
      </c>
    </row>
    <row r="24" spans="1:29" x14ac:dyDescent="0.25">
      <c r="A24" s="231" t="s">
        <v>830</v>
      </c>
      <c r="B24" s="216">
        <v>181230.5</v>
      </c>
      <c r="C24" s="217">
        <v>5</v>
      </c>
      <c r="D24" s="218">
        <v>13</v>
      </c>
      <c r="E24" s="245">
        <f t="shared" si="0"/>
        <v>8.0645161290322578E-2</v>
      </c>
      <c r="F24" s="246">
        <f t="shared" si="1"/>
        <v>4.9429657794676805E-2</v>
      </c>
      <c r="G24" s="246">
        <f t="shared" si="2"/>
        <v>1.6961809019532884E-2</v>
      </c>
      <c r="I24" s="231" t="s">
        <v>185</v>
      </c>
      <c r="AB24" s="270" t="s">
        <v>982</v>
      </c>
      <c r="AC24" s="271" t="s">
        <v>983</v>
      </c>
    </row>
    <row r="25" spans="1:29" x14ac:dyDescent="0.25">
      <c r="A25" s="231" t="s">
        <v>826</v>
      </c>
      <c r="B25" s="216">
        <v>2030200</v>
      </c>
      <c r="C25" s="217">
        <v>6</v>
      </c>
      <c r="D25" s="218">
        <v>13</v>
      </c>
      <c r="E25" s="245">
        <f t="shared" si="0"/>
        <v>9.6774193548387094E-2</v>
      </c>
      <c r="F25" s="246">
        <f t="shared" si="1"/>
        <v>4.9429657794676805E-2</v>
      </c>
      <c r="G25" s="246">
        <f t="shared" si="2"/>
        <v>0.19001142010564259</v>
      </c>
      <c r="I25" s="231" t="s">
        <v>833</v>
      </c>
      <c r="AB25" s="270" t="s">
        <v>984</v>
      </c>
      <c r="AC25" s="270" t="s">
        <v>985</v>
      </c>
    </row>
    <row r="26" spans="1:29" x14ac:dyDescent="0.25">
      <c r="A26" s="231" t="s">
        <v>827</v>
      </c>
      <c r="B26" s="216">
        <v>102760</v>
      </c>
      <c r="C26" s="217">
        <v>1</v>
      </c>
      <c r="D26" s="218">
        <v>4</v>
      </c>
      <c r="E26" s="245">
        <f t="shared" si="0"/>
        <v>1.6129032258064516E-2</v>
      </c>
      <c r="F26" s="246">
        <f t="shared" si="1"/>
        <v>1.5209125475285171E-2</v>
      </c>
      <c r="G26" s="246">
        <f t="shared" si="2"/>
        <v>9.6175615850930124E-3</v>
      </c>
      <c r="I26" s="228" t="s">
        <v>845</v>
      </c>
      <c r="AB26" s="270" t="s">
        <v>986</v>
      </c>
      <c r="AC26" s="270"/>
    </row>
    <row r="27" spans="1:29" x14ac:dyDescent="0.25">
      <c r="A27" s="231" t="s">
        <v>837</v>
      </c>
      <c r="B27" s="216">
        <v>114530</v>
      </c>
      <c r="C27" s="217">
        <v>1</v>
      </c>
      <c r="D27" s="218">
        <v>18</v>
      </c>
      <c r="E27" s="245">
        <f t="shared" si="0"/>
        <v>1.6129032258064516E-2</v>
      </c>
      <c r="F27" s="246">
        <f t="shared" si="1"/>
        <v>6.8441064638783272E-2</v>
      </c>
      <c r="G27" s="246">
        <f t="shared" si="2"/>
        <v>1.071914488459228E-2</v>
      </c>
      <c r="I27" s="228" t="s">
        <v>835</v>
      </c>
      <c r="AB27" s="270" t="s">
        <v>987</v>
      </c>
      <c r="AC27" s="270"/>
    </row>
    <row r="28" spans="1:29" x14ac:dyDescent="0.25">
      <c r="A28" s="228" t="s">
        <v>834</v>
      </c>
      <c r="B28" s="216">
        <v>52378.6</v>
      </c>
      <c r="C28" s="217">
        <v>1</v>
      </c>
      <c r="D28" s="218">
        <v>8</v>
      </c>
      <c r="E28" s="245">
        <f t="shared" si="0"/>
        <v>1.6129032258064516E-2</v>
      </c>
      <c r="F28" s="246">
        <f t="shared" si="1"/>
        <v>3.0418250950570342E-2</v>
      </c>
      <c r="G28" s="246">
        <f t="shared" si="2"/>
        <v>4.9022422269458235E-3</v>
      </c>
      <c r="I28" s="228" t="s">
        <v>834</v>
      </c>
      <c r="AB28" s="270" t="s">
        <v>988</v>
      </c>
      <c r="AC28" s="270"/>
    </row>
    <row r="29" spans="1:29" ht="15.75" thickBot="1" x14ac:dyDescent="0.3">
      <c r="A29" s="299" t="s">
        <v>845</v>
      </c>
      <c r="B29" s="296">
        <v>629427.04999999993</v>
      </c>
      <c r="C29" s="297">
        <v>1</v>
      </c>
      <c r="D29" s="298">
        <v>11</v>
      </c>
      <c r="E29" s="245">
        <f t="shared" si="0"/>
        <v>1.6129032258064516E-2</v>
      </c>
      <c r="F29" s="246">
        <f t="shared" si="1"/>
        <v>4.1825095057034217E-2</v>
      </c>
      <c r="G29" s="246">
        <f t="shared" si="2"/>
        <v>5.8909628422522557E-2</v>
      </c>
      <c r="I29" s="229" t="s">
        <v>846</v>
      </c>
      <c r="AB29" s="270" t="s">
        <v>989</v>
      </c>
      <c r="AC29" s="270"/>
    </row>
    <row r="30" spans="1:29" x14ac:dyDescent="0.25">
      <c r="A30" s="313" t="s">
        <v>185</v>
      </c>
      <c r="B30" s="310">
        <v>26990</v>
      </c>
      <c r="C30" s="311">
        <v>2</v>
      </c>
      <c r="D30" s="312">
        <v>14</v>
      </c>
      <c r="E30" s="249">
        <f t="shared" si="0"/>
        <v>3.2258064516129031E-2</v>
      </c>
      <c r="F30" s="250">
        <f t="shared" si="1"/>
        <v>5.3231939163498096E-2</v>
      </c>
      <c r="G30" s="250">
        <f t="shared" si="2"/>
        <v>2.5260605992765708E-3</v>
      </c>
      <c r="AB30" s="270" t="s">
        <v>990</v>
      </c>
      <c r="AC30" s="270"/>
    </row>
    <row r="31" spans="1:29" s="302" customFormat="1" x14ac:dyDescent="0.25">
      <c r="A31" s="313" t="s">
        <v>838</v>
      </c>
      <c r="B31" s="310">
        <v>512273.69999999995</v>
      </c>
      <c r="C31" s="311">
        <v>2</v>
      </c>
      <c r="D31" s="312">
        <v>12</v>
      </c>
      <c r="E31" s="314">
        <f t="shared" si="0"/>
        <v>3.2258064516129031E-2</v>
      </c>
      <c r="F31" s="315">
        <f t="shared" si="1"/>
        <v>4.5627376425855515E-2</v>
      </c>
      <c r="G31" s="315">
        <f t="shared" si="2"/>
        <v>4.7944957747892779E-2</v>
      </c>
      <c r="AB31" s="316"/>
      <c r="AC31" s="316"/>
    </row>
    <row r="32" spans="1:29" s="302" customFormat="1" ht="15.75" thickBot="1" x14ac:dyDescent="0.3">
      <c r="A32" s="329" t="s">
        <v>846</v>
      </c>
      <c r="B32" s="325">
        <v>117401</v>
      </c>
      <c r="C32" s="326">
        <v>1</v>
      </c>
      <c r="D32" s="327">
        <v>10</v>
      </c>
      <c r="E32" s="314">
        <f t="shared" si="0"/>
        <v>1.6129032258064516E-2</v>
      </c>
      <c r="F32" s="315">
        <f t="shared" si="1"/>
        <v>3.8022813688212927E-2</v>
      </c>
      <c r="G32" s="315">
        <f t="shared" si="2"/>
        <v>1.0987848848301915E-2</v>
      </c>
      <c r="AB32" s="316"/>
      <c r="AC32" s="316"/>
    </row>
    <row r="33" spans="1:29" s="324" customFormat="1" x14ac:dyDescent="0.25">
      <c r="A33" s="339" t="s">
        <v>871</v>
      </c>
      <c r="B33" s="340">
        <v>681834.3</v>
      </c>
      <c r="C33" s="341">
        <v>5</v>
      </c>
      <c r="D33" s="342">
        <v>18</v>
      </c>
      <c r="E33" s="245">
        <f t="shared" si="0"/>
        <v>8.0645161290322578E-2</v>
      </c>
      <c r="F33" s="246">
        <f t="shared" si="1"/>
        <v>6.8441064638783272E-2</v>
      </c>
      <c r="G33" s="343">
        <f t="shared" si="2"/>
        <v>6.3814552073557657E-2</v>
      </c>
      <c r="AB33" s="330"/>
      <c r="AC33" s="330"/>
    </row>
    <row r="34" spans="1:29" s="324" customFormat="1" ht="15.75" thickBot="1" x14ac:dyDescent="0.3">
      <c r="A34" s="379" t="s">
        <v>2069</v>
      </c>
      <c r="B34" s="380">
        <v>22191.1</v>
      </c>
      <c r="C34" s="381">
        <v>1</v>
      </c>
      <c r="D34" s="382">
        <v>8</v>
      </c>
      <c r="E34" s="245">
        <f t="shared" si="0"/>
        <v>1.6129032258064516E-2</v>
      </c>
      <c r="F34" s="246">
        <f t="shared" si="1"/>
        <v>3.0418250950570342E-2</v>
      </c>
      <c r="G34" s="343">
        <f t="shared" si="2"/>
        <v>2.076919724513016E-3</v>
      </c>
      <c r="AB34" s="330"/>
      <c r="AC34" s="330"/>
    </row>
    <row r="35" spans="1:29" ht="15.75" thickBot="1" x14ac:dyDescent="0.3">
      <c r="A35" s="220" t="s">
        <v>818</v>
      </c>
      <c r="B35" s="221">
        <f t="shared" ref="B35:G35" si="3">SUM(B16:B34)</f>
        <v>10684620.949999999</v>
      </c>
      <c r="C35" s="222">
        <f t="shared" si="3"/>
        <v>62</v>
      </c>
      <c r="D35" s="328">
        <f t="shared" si="3"/>
        <v>263</v>
      </c>
      <c r="E35" s="383">
        <f t="shared" si="3"/>
        <v>0.99999999999999989</v>
      </c>
      <c r="F35" s="383">
        <f t="shared" si="3"/>
        <v>1.0000000000000002</v>
      </c>
      <c r="G35" s="251">
        <f t="shared" si="3"/>
        <v>1.0000000000000002</v>
      </c>
      <c r="AB35" s="270" t="s">
        <v>991</v>
      </c>
      <c r="AC35" s="270"/>
    </row>
    <row r="36" spans="1:29" x14ac:dyDescent="0.25">
      <c r="AB36" s="270" t="s">
        <v>992</v>
      </c>
      <c r="AC36" s="270"/>
    </row>
    <row r="37" spans="1:29" x14ac:dyDescent="0.25">
      <c r="AB37" s="270" t="s">
        <v>993</v>
      </c>
      <c r="AC37" s="270"/>
    </row>
    <row r="38" spans="1:29" x14ac:dyDescent="0.25">
      <c r="AB38" s="270" t="s">
        <v>994</v>
      </c>
      <c r="AC38" s="270"/>
    </row>
    <row r="39" spans="1:29" x14ac:dyDescent="0.25">
      <c r="AB39" s="270" t="s">
        <v>995</v>
      </c>
      <c r="AC39" s="270"/>
    </row>
    <row r="40" spans="1:29" x14ac:dyDescent="0.25">
      <c r="AB40" s="270" t="s">
        <v>996</v>
      </c>
      <c r="AC40" s="270"/>
    </row>
    <row r="41" spans="1:29" x14ac:dyDescent="0.25">
      <c r="AB41" s="270" t="s">
        <v>997</v>
      </c>
      <c r="AC41" s="270"/>
    </row>
    <row r="42" spans="1:29" x14ac:dyDescent="0.25">
      <c r="AB42" s="270" t="s">
        <v>998</v>
      </c>
      <c r="AC42" s="270"/>
    </row>
    <row r="43" spans="1:29" x14ac:dyDescent="0.25">
      <c r="AB43" s="270" t="s">
        <v>999</v>
      </c>
      <c r="AC43" s="270"/>
    </row>
    <row r="44" spans="1:29" x14ac:dyDescent="0.25">
      <c r="AB44" s="270" t="s">
        <v>1000</v>
      </c>
      <c r="AC44" s="270"/>
    </row>
    <row r="45" spans="1:29" x14ac:dyDescent="0.25">
      <c r="AB45" s="270" t="s">
        <v>1001</v>
      </c>
      <c r="AC45" s="270"/>
    </row>
    <row r="46" spans="1:29" x14ac:dyDescent="0.25">
      <c r="AB46" s="270" t="s">
        <v>1002</v>
      </c>
      <c r="AC46" s="270"/>
    </row>
    <row r="47" spans="1:29" x14ac:dyDescent="0.25">
      <c r="AB47" s="270" t="s">
        <v>1003</v>
      </c>
      <c r="AC47" s="270"/>
    </row>
    <row r="48" spans="1:29" x14ac:dyDescent="0.25">
      <c r="AB48" s="270" t="s">
        <v>1004</v>
      </c>
      <c r="AC48" s="270"/>
    </row>
    <row r="49" spans="28:29" x14ac:dyDescent="0.25">
      <c r="AB49" s="270" t="s">
        <v>1005</v>
      </c>
      <c r="AC49" s="270"/>
    </row>
    <row r="50" spans="28:29" x14ac:dyDescent="0.25">
      <c r="AB50" s="270" t="s">
        <v>1006</v>
      </c>
      <c r="AC50" s="270"/>
    </row>
    <row r="51" spans="28:29" x14ac:dyDescent="0.25">
      <c r="AB51" s="270" t="s">
        <v>1007</v>
      </c>
      <c r="AC51" s="270"/>
    </row>
    <row r="52" spans="28:29" x14ac:dyDescent="0.25">
      <c r="AB52" s="270" t="s">
        <v>1008</v>
      </c>
      <c r="AC52" s="270"/>
    </row>
    <row r="53" spans="28:29" x14ac:dyDescent="0.25">
      <c r="AB53" s="270" t="s">
        <v>1009</v>
      </c>
      <c r="AC53" s="270"/>
    </row>
    <row r="54" spans="28:29" x14ac:dyDescent="0.25">
      <c r="AB54" s="270" t="s">
        <v>1010</v>
      </c>
      <c r="AC54" s="270"/>
    </row>
    <row r="55" spans="28:29" x14ac:dyDescent="0.25">
      <c r="AB55" s="270" t="s">
        <v>1011</v>
      </c>
      <c r="AC55" s="270"/>
    </row>
    <row r="56" spans="28:29" x14ac:dyDescent="0.25">
      <c r="AB56" s="270" t="s">
        <v>1012</v>
      </c>
      <c r="AC56" s="270"/>
    </row>
    <row r="57" spans="28:29" x14ac:dyDescent="0.25">
      <c r="AB57" s="270" t="s">
        <v>1013</v>
      </c>
      <c r="AC57" s="270"/>
    </row>
    <row r="58" spans="28:29" x14ac:dyDescent="0.25">
      <c r="AB58" s="270" t="s">
        <v>1014</v>
      </c>
      <c r="AC58" s="270"/>
    </row>
    <row r="59" spans="28:29" x14ac:dyDescent="0.25">
      <c r="AB59" s="270" t="s">
        <v>1015</v>
      </c>
      <c r="AC59" s="270"/>
    </row>
    <row r="60" spans="28:29" x14ac:dyDescent="0.25">
      <c r="AB60" s="270" t="s">
        <v>1016</v>
      </c>
      <c r="AC60" s="270"/>
    </row>
    <row r="61" spans="28:29" x14ac:dyDescent="0.25">
      <c r="AB61" s="270" t="s">
        <v>1017</v>
      </c>
      <c r="AC61" s="270"/>
    </row>
    <row r="62" spans="28:29" x14ac:dyDescent="0.25">
      <c r="AB62" s="270" t="s">
        <v>1018</v>
      </c>
      <c r="AC62" s="270"/>
    </row>
    <row r="63" spans="28:29" x14ac:dyDescent="0.25">
      <c r="AB63" s="270" t="s">
        <v>1019</v>
      </c>
      <c r="AC63" s="270"/>
    </row>
    <row r="64" spans="28:29" x14ac:dyDescent="0.25">
      <c r="AB64" s="270" t="s">
        <v>1020</v>
      </c>
      <c r="AC64" s="270"/>
    </row>
    <row r="65" spans="28:29" x14ac:dyDescent="0.25">
      <c r="AB65" s="270" t="s">
        <v>1021</v>
      </c>
      <c r="AC65" s="270"/>
    </row>
    <row r="66" spans="28:29" x14ac:dyDescent="0.25">
      <c r="AB66" s="270" t="s">
        <v>1022</v>
      </c>
      <c r="AC66" s="270"/>
    </row>
    <row r="67" spans="28:29" x14ac:dyDescent="0.25">
      <c r="AB67" s="270" t="s">
        <v>1023</v>
      </c>
      <c r="AC67" s="270"/>
    </row>
    <row r="68" spans="28:29" x14ac:dyDescent="0.25">
      <c r="AB68" s="270" t="s">
        <v>1024</v>
      </c>
      <c r="AC68" s="270"/>
    </row>
    <row r="69" spans="28:29" x14ac:dyDescent="0.25">
      <c r="AB69" s="270" t="s">
        <v>1025</v>
      </c>
      <c r="AC69" s="270"/>
    </row>
    <row r="70" spans="28:29" x14ac:dyDescent="0.25">
      <c r="AB70" s="270" t="s">
        <v>1026</v>
      </c>
      <c r="AC70" s="270"/>
    </row>
    <row r="71" spans="28:29" x14ac:dyDescent="0.25">
      <c r="AB71" s="270" t="s">
        <v>1027</v>
      </c>
      <c r="AC71" s="270"/>
    </row>
    <row r="72" spans="28:29" x14ac:dyDescent="0.25">
      <c r="AB72" s="270" t="s">
        <v>1028</v>
      </c>
      <c r="AC72" s="270"/>
    </row>
    <row r="73" spans="28:29" x14ac:dyDescent="0.25">
      <c r="AB73" s="270" t="s">
        <v>1029</v>
      </c>
      <c r="AC73" s="270"/>
    </row>
    <row r="74" spans="28:29" x14ac:dyDescent="0.25">
      <c r="AB74" s="270" t="s">
        <v>1030</v>
      </c>
      <c r="AC74" s="270"/>
    </row>
    <row r="75" spans="28:29" x14ac:dyDescent="0.25">
      <c r="AB75" s="270" t="s">
        <v>1031</v>
      </c>
      <c r="AC75" s="270"/>
    </row>
    <row r="76" spans="28:29" x14ac:dyDescent="0.25">
      <c r="AB76" s="270" t="s">
        <v>1032</v>
      </c>
      <c r="AC76" s="270"/>
    </row>
    <row r="77" spans="28:29" x14ac:dyDescent="0.25">
      <c r="AB77" s="270" t="s">
        <v>1033</v>
      </c>
      <c r="AC77" s="270"/>
    </row>
    <row r="78" spans="28:29" x14ac:dyDescent="0.25">
      <c r="AB78" s="270" t="s">
        <v>1034</v>
      </c>
      <c r="AC78" s="270"/>
    </row>
    <row r="79" spans="28:29" x14ac:dyDescent="0.25">
      <c r="AB79" s="270" t="s">
        <v>1035</v>
      </c>
      <c r="AC79" s="270"/>
    </row>
    <row r="80" spans="28:29" x14ac:dyDescent="0.25">
      <c r="AB80" s="270" t="s">
        <v>1036</v>
      </c>
      <c r="AC80" s="270"/>
    </row>
    <row r="81" spans="28:29" x14ac:dyDescent="0.25">
      <c r="AB81" s="270" t="s">
        <v>1037</v>
      </c>
      <c r="AC81" s="270"/>
    </row>
    <row r="82" spans="28:29" x14ac:dyDescent="0.25">
      <c r="AB82" s="270" t="s">
        <v>1038</v>
      </c>
      <c r="AC82" s="270"/>
    </row>
    <row r="83" spans="28:29" x14ac:dyDescent="0.25">
      <c r="AB83" s="270" t="s">
        <v>1039</v>
      </c>
      <c r="AC83" s="270"/>
    </row>
    <row r="84" spans="28:29" x14ac:dyDescent="0.25">
      <c r="AB84" s="270" t="s">
        <v>1040</v>
      </c>
      <c r="AC84" s="270"/>
    </row>
    <row r="85" spans="28:29" x14ac:dyDescent="0.25">
      <c r="AB85" s="270" t="s">
        <v>1041</v>
      </c>
      <c r="AC85" s="270"/>
    </row>
    <row r="86" spans="28:29" x14ac:dyDescent="0.25">
      <c r="AB86" s="270" t="s">
        <v>1042</v>
      </c>
      <c r="AC86" s="270"/>
    </row>
    <row r="87" spans="28:29" x14ac:dyDescent="0.25">
      <c r="AB87" s="270" t="s">
        <v>1043</v>
      </c>
      <c r="AC87" s="270"/>
    </row>
    <row r="88" spans="28:29" x14ac:dyDescent="0.25">
      <c r="AB88" s="270" t="s">
        <v>1044</v>
      </c>
      <c r="AC88" s="270"/>
    </row>
    <row r="89" spans="28:29" x14ac:dyDescent="0.25">
      <c r="AB89" s="270" t="s">
        <v>1045</v>
      </c>
      <c r="AC89" s="270"/>
    </row>
    <row r="90" spans="28:29" x14ac:dyDescent="0.25">
      <c r="AB90" s="270" t="s">
        <v>1046</v>
      </c>
      <c r="AC90" s="270"/>
    </row>
    <row r="91" spans="28:29" x14ac:dyDescent="0.25">
      <c r="AB91" s="270" t="s">
        <v>1047</v>
      </c>
      <c r="AC91" s="270"/>
    </row>
    <row r="92" spans="28:29" x14ac:dyDescent="0.25">
      <c r="AB92" s="270" t="s">
        <v>1048</v>
      </c>
      <c r="AC92" s="270"/>
    </row>
    <row r="93" spans="28:29" x14ac:dyDescent="0.25">
      <c r="AB93" s="270" t="s">
        <v>1049</v>
      </c>
      <c r="AC93" s="270"/>
    </row>
    <row r="94" spans="28:29" x14ac:dyDescent="0.25">
      <c r="AB94" s="270" t="s">
        <v>1050</v>
      </c>
      <c r="AC94" s="270"/>
    </row>
    <row r="95" spans="28:29" x14ac:dyDescent="0.25">
      <c r="AB95" s="270" t="s">
        <v>1051</v>
      </c>
      <c r="AC95" s="270"/>
    </row>
    <row r="96" spans="28:29" x14ac:dyDescent="0.25">
      <c r="AB96" s="270" t="s">
        <v>1052</v>
      </c>
      <c r="AC96" s="270"/>
    </row>
    <row r="97" spans="28:29" x14ac:dyDescent="0.25">
      <c r="AB97" s="270" t="s">
        <v>1053</v>
      </c>
      <c r="AC97" s="270"/>
    </row>
    <row r="98" spans="28:29" x14ac:dyDescent="0.25">
      <c r="AB98" s="270" t="s">
        <v>1054</v>
      </c>
      <c r="AC98" s="270"/>
    </row>
    <row r="99" spans="28:29" x14ac:dyDescent="0.25">
      <c r="AB99" s="270" t="s">
        <v>1055</v>
      </c>
      <c r="AC99" s="270"/>
    </row>
    <row r="100" spans="28:29" x14ac:dyDescent="0.25">
      <c r="AB100" s="270" t="s">
        <v>1056</v>
      </c>
      <c r="AC100" s="270"/>
    </row>
    <row r="101" spans="28:29" x14ac:dyDescent="0.25">
      <c r="AB101" s="270" t="s">
        <v>1057</v>
      </c>
      <c r="AC101" s="270"/>
    </row>
    <row r="102" spans="28:29" x14ac:dyDescent="0.25">
      <c r="AB102" s="270" t="s">
        <v>1058</v>
      </c>
      <c r="AC102" s="270"/>
    </row>
    <row r="103" spans="28:29" x14ac:dyDescent="0.25">
      <c r="AB103" s="270" t="s">
        <v>1059</v>
      </c>
      <c r="AC103" s="270"/>
    </row>
    <row r="104" spans="28:29" x14ac:dyDescent="0.25">
      <c r="AB104" s="270" t="s">
        <v>1060</v>
      </c>
      <c r="AC104" s="270"/>
    </row>
    <row r="105" spans="28:29" x14ac:dyDescent="0.25">
      <c r="AB105" s="270" t="s">
        <v>1061</v>
      </c>
      <c r="AC105" s="270"/>
    </row>
    <row r="106" spans="28:29" x14ac:dyDescent="0.25">
      <c r="AB106" s="270" t="s">
        <v>1062</v>
      </c>
      <c r="AC106" s="270"/>
    </row>
    <row r="107" spans="28:29" x14ac:dyDescent="0.25">
      <c r="AB107" s="270" t="s">
        <v>1063</v>
      </c>
      <c r="AC107" s="270"/>
    </row>
    <row r="108" spans="28:29" x14ac:dyDescent="0.25">
      <c r="AB108" s="270" t="s">
        <v>1064</v>
      </c>
      <c r="AC108" s="270"/>
    </row>
    <row r="109" spans="28:29" x14ac:dyDescent="0.25">
      <c r="AB109" s="270" t="s">
        <v>1065</v>
      </c>
      <c r="AC109" s="270"/>
    </row>
    <row r="110" spans="28:29" x14ac:dyDescent="0.25">
      <c r="AB110" s="270" t="s">
        <v>1066</v>
      </c>
      <c r="AC110" s="270"/>
    </row>
    <row r="111" spans="28:29" x14ac:dyDescent="0.25">
      <c r="AB111" s="270" t="s">
        <v>1067</v>
      </c>
      <c r="AC111" s="270"/>
    </row>
    <row r="112" spans="28:29" x14ac:dyDescent="0.25">
      <c r="AB112" s="270" t="s">
        <v>1068</v>
      </c>
      <c r="AC112" s="270"/>
    </row>
    <row r="113" spans="28:29" x14ac:dyDescent="0.25">
      <c r="AB113" s="270" t="s">
        <v>1069</v>
      </c>
      <c r="AC113" s="270"/>
    </row>
    <row r="114" spans="28:29" x14ac:dyDescent="0.25">
      <c r="AB114" s="270" t="s">
        <v>1070</v>
      </c>
      <c r="AC114" s="270"/>
    </row>
    <row r="115" spans="28:29" x14ac:dyDescent="0.25">
      <c r="AB115" s="270" t="s">
        <v>1071</v>
      </c>
      <c r="AC115" s="270"/>
    </row>
    <row r="116" spans="28:29" x14ac:dyDescent="0.25">
      <c r="AB116" s="270" t="s">
        <v>1072</v>
      </c>
      <c r="AC116" s="270"/>
    </row>
    <row r="117" spans="28:29" x14ac:dyDescent="0.25">
      <c r="AB117" s="270" t="s">
        <v>1073</v>
      </c>
      <c r="AC117" s="270"/>
    </row>
    <row r="118" spans="28:29" x14ac:dyDescent="0.25">
      <c r="AB118" s="270" t="s">
        <v>1074</v>
      </c>
      <c r="AC118" s="270"/>
    </row>
    <row r="119" spans="28:29" x14ac:dyDescent="0.25">
      <c r="AB119" s="270" t="s">
        <v>1075</v>
      </c>
      <c r="AC119" s="270"/>
    </row>
    <row r="120" spans="28:29" x14ac:dyDescent="0.25">
      <c r="AB120" s="270" t="s">
        <v>1076</v>
      </c>
      <c r="AC120" s="270"/>
    </row>
    <row r="121" spans="28:29" x14ac:dyDescent="0.25">
      <c r="AB121" s="270" t="s">
        <v>1077</v>
      </c>
      <c r="AC121" s="270"/>
    </row>
    <row r="122" spans="28:29" x14ac:dyDescent="0.25">
      <c r="AB122" s="270" t="s">
        <v>1078</v>
      </c>
      <c r="AC122" s="270"/>
    </row>
    <row r="123" spans="28:29" x14ac:dyDescent="0.25">
      <c r="AB123" s="270" t="s">
        <v>1079</v>
      </c>
      <c r="AC123" s="270"/>
    </row>
    <row r="124" spans="28:29" x14ac:dyDescent="0.25">
      <c r="AB124" s="270" t="s">
        <v>1080</v>
      </c>
      <c r="AC124" s="270"/>
    </row>
    <row r="125" spans="28:29" x14ac:dyDescent="0.25">
      <c r="AB125" s="270" t="s">
        <v>1081</v>
      </c>
      <c r="AC125" s="270"/>
    </row>
    <row r="126" spans="28:29" x14ac:dyDescent="0.25">
      <c r="AB126" s="270" t="s">
        <v>1081</v>
      </c>
      <c r="AC126" s="270"/>
    </row>
    <row r="127" spans="28:29" x14ac:dyDescent="0.25">
      <c r="AB127" s="270" t="s">
        <v>1082</v>
      </c>
      <c r="AC127" s="270"/>
    </row>
    <row r="128" spans="28:29" x14ac:dyDescent="0.25">
      <c r="AB128" s="270" t="s">
        <v>1083</v>
      </c>
      <c r="AC128" s="270"/>
    </row>
    <row r="129" spans="28:29" x14ac:dyDescent="0.25">
      <c r="AB129" s="270" t="s">
        <v>1084</v>
      </c>
      <c r="AC129" s="270"/>
    </row>
    <row r="130" spans="28:29" x14ac:dyDescent="0.25">
      <c r="AB130" s="270" t="s">
        <v>1085</v>
      </c>
      <c r="AC130" s="270"/>
    </row>
    <row r="131" spans="28:29" x14ac:dyDescent="0.25">
      <c r="AB131" s="270" t="s">
        <v>1086</v>
      </c>
      <c r="AC131" s="270"/>
    </row>
    <row r="132" spans="28:29" x14ac:dyDescent="0.25">
      <c r="AB132" s="270" t="s">
        <v>1087</v>
      </c>
      <c r="AC132" s="270"/>
    </row>
    <row r="133" spans="28:29" x14ac:dyDescent="0.25">
      <c r="AB133" s="270" t="s">
        <v>1088</v>
      </c>
      <c r="AC133" s="270"/>
    </row>
    <row r="134" spans="28:29" x14ac:dyDescent="0.25">
      <c r="AB134" s="270" t="s">
        <v>1089</v>
      </c>
      <c r="AC134" s="270"/>
    </row>
    <row r="135" spans="28:29" x14ac:dyDescent="0.25">
      <c r="AB135" s="270" t="s">
        <v>1090</v>
      </c>
      <c r="AC135" s="270"/>
    </row>
    <row r="136" spans="28:29" x14ac:dyDescent="0.25">
      <c r="AB136" s="270" t="s">
        <v>1091</v>
      </c>
      <c r="AC136" s="270"/>
    </row>
    <row r="137" spans="28:29" x14ac:dyDescent="0.25">
      <c r="AB137" s="270" t="s">
        <v>1092</v>
      </c>
      <c r="AC137" s="270"/>
    </row>
    <row r="138" spans="28:29" x14ac:dyDescent="0.25">
      <c r="AB138" s="270" t="s">
        <v>1093</v>
      </c>
      <c r="AC138" s="270"/>
    </row>
    <row r="139" spans="28:29" x14ac:dyDescent="0.25">
      <c r="AB139" s="270" t="s">
        <v>1094</v>
      </c>
      <c r="AC139" s="270"/>
    </row>
    <row r="140" spans="28:29" x14ac:dyDescent="0.25">
      <c r="AB140" s="270" t="s">
        <v>1095</v>
      </c>
      <c r="AC140" s="270"/>
    </row>
    <row r="141" spans="28:29" x14ac:dyDescent="0.25">
      <c r="AB141" s="270" t="s">
        <v>1096</v>
      </c>
      <c r="AC141" s="270"/>
    </row>
    <row r="142" spans="28:29" x14ac:dyDescent="0.25">
      <c r="AB142" s="270" t="s">
        <v>1097</v>
      </c>
      <c r="AC142" s="270"/>
    </row>
    <row r="143" spans="28:29" x14ac:dyDescent="0.25">
      <c r="AB143" s="270" t="s">
        <v>1098</v>
      </c>
      <c r="AC143" s="270"/>
    </row>
    <row r="144" spans="28:29" x14ac:dyDescent="0.25">
      <c r="AB144" s="270" t="s">
        <v>1099</v>
      </c>
      <c r="AC144" s="270"/>
    </row>
    <row r="145" spans="28:29" x14ac:dyDescent="0.25">
      <c r="AB145" s="270" t="s">
        <v>1100</v>
      </c>
      <c r="AC145" s="270"/>
    </row>
    <row r="146" spans="28:29" x14ac:dyDescent="0.25">
      <c r="AB146" s="270" t="s">
        <v>1101</v>
      </c>
      <c r="AC146" s="270"/>
    </row>
    <row r="147" spans="28:29" x14ac:dyDescent="0.25">
      <c r="AB147" s="270" t="s">
        <v>1102</v>
      </c>
      <c r="AC147" s="270"/>
    </row>
    <row r="148" spans="28:29" x14ac:dyDescent="0.25">
      <c r="AB148" s="270" t="s">
        <v>1103</v>
      </c>
      <c r="AC148" s="270"/>
    </row>
    <row r="149" spans="28:29" x14ac:dyDescent="0.25">
      <c r="AB149" s="270" t="s">
        <v>1104</v>
      </c>
      <c r="AC149" s="270"/>
    </row>
    <row r="150" spans="28:29" x14ac:dyDescent="0.25">
      <c r="AB150" s="270" t="s">
        <v>1105</v>
      </c>
      <c r="AC150" s="270"/>
    </row>
    <row r="151" spans="28:29" x14ac:dyDescent="0.25">
      <c r="AB151" s="270" t="s">
        <v>1106</v>
      </c>
      <c r="AC151" s="270"/>
    </row>
    <row r="152" spans="28:29" x14ac:dyDescent="0.25">
      <c r="AB152" s="270" t="s">
        <v>1107</v>
      </c>
      <c r="AC152" s="270"/>
    </row>
    <row r="153" spans="28:29" x14ac:dyDescent="0.25">
      <c r="AB153" s="270" t="s">
        <v>1108</v>
      </c>
      <c r="AC153" s="270"/>
    </row>
    <row r="154" spans="28:29" x14ac:dyDescent="0.25">
      <c r="AB154" s="270" t="s">
        <v>1109</v>
      </c>
      <c r="AC154" s="270"/>
    </row>
    <row r="155" spans="28:29" x14ac:dyDescent="0.25">
      <c r="AB155" s="271" t="s">
        <v>1110</v>
      </c>
      <c r="AC155" s="270"/>
    </row>
    <row r="156" spans="28:29" x14ac:dyDescent="0.25">
      <c r="AB156" s="270" t="s">
        <v>1111</v>
      </c>
      <c r="AC156" s="270"/>
    </row>
    <row r="157" spans="28:29" x14ac:dyDescent="0.25">
      <c r="AB157" s="270" t="s">
        <v>1112</v>
      </c>
      <c r="AC157" s="270"/>
    </row>
    <row r="158" spans="28:29" x14ac:dyDescent="0.25">
      <c r="AB158" s="270" t="s">
        <v>1113</v>
      </c>
      <c r="AC158" s="270"/>
    </row>
    <row r="159" spans="28:29" x14ac:dyDescent="0.25">
      <c r="AB159" s="270" t="s">
        <v>1114</v>
      </c>
      <c r="AC159" s="270"/>
    </row>
    <row r="160" spans="28:29" x14ac:dyDescent="0.25">
      <c r="AB160" s="270" t="s">
        <v>1115</v>
      </c>
      <c r="AC160" s="270"/>
    </row>
    <row r="161" spans="28:29" x14ac:dyDescent="0.25">
      <c r="AB161" s="270" t="s">
        <v>1116</v>
      </c>
      <c r="AC161" s="270"/>
    </row>
    <row r="162" spans="28:29" x14ac:dyDescent="0.25">
      <c r="AB162" s="270" t="s">
        <v>1117</v>
      </c>
      <c r="AC162" s="270"/>
    </row>
    <row r="163" spans="28:29" x14ac:dyDescent="0.25">
      <c r="AB163" s="270" t="s">
        <v>1118</v>
      </c>
      <c r="AC163" s="270"/>
    </row>
    <row r="164" spans="28:29" x14ac:dyDescent="0.25">
      <c r="AB164" s="270" t="s">
        <v>1119</v>
      </c>
      <c r="AC164" s="270"/>
    </row>
    <row r="165" spans="28:29" x14ac:dyDescent="0.25">
      <c r="AB165" s="270" t="s">
        <v>1120</v>
      </c>
      <c r="AC165" s="270"/>
    </row>
    <row r="166" spans="28:29" x14ac:dyDescent="0.25">
      <c r="AB166" s="270" t="s">
        <v>1121</v>
      </c>
      <c r="AC166" s="270"/>
    </row>
    <row r="167" spans="28:29" x14ac:dyDescent="0.25">
      <c r="AB167" s="270" t="s">
        <v>1122</v>
      </c>
      <c r="AC167" s="270"/>
    </row>
    <row r="168" spans="28:29" x14ac:dyDescent="0.25">
      <c r="AB168" s="270" t="s">
        <v>1123</v>
      </c>
      <c r="AC168" s="270"/>
    </row>
    <row r="169" spans="28:29" x14ac:dyDescent="0.25">
      <c r="AB169" s="270" t="s">
        <v>1124</v>
      </c>
      <c r="AC169" s="270"/>
    </row>
    <row r="170" spans="28:29" x14ac:dyDescent="0.25">
      <c r="AB170" s="270" t="s">
        <v>1125</v>
      </c>
      <c r="AC170" s="270"/>
    </row>
    <row r="171" spans="28:29" x14ac:dyDescent="0.25">
      <c r="AB171" s="270" t="s">
        <v>1126</v>
      </c>
      <c r="AC171" s="270"/>
    </row>
    <row r="172" spans="28:29" x14ac:dyDescent="0.25">
      <c r="AB172" s="270" t="s">
        <v>1127</v>
      </c>
      <c r="AC172" s="270"/>
    </row>
    <row r="173" spans="28:29" x14ac:dyDescent="0.25">
      <c r="AB173" s="270" t="s">
        <v>1128</v>
      </c>
      <c r="AC173" s="270"/>
    </row>
    <row r="174" spans="28:29" x14ac:dyDescent="0.25">
      <c r="AB174" s="270" t="s">
        <v>1129</v>
      </c>
      <c r="AC174" s="270"/>
    </row>
    <row r="175" spans="28:29" x14ac:dyDescent="0.25">
      <c r="AB175" s="270" t="s">
        <v>1342</v>
      </c>
      <c r="AC175" s="270"/>
    </row>
    <row r="176" spans="28:29" x14ac:dyDescent="0.25">
      <c r="AB176" s="270" t="s">
        <v>1343</v>
      </c>
      <c r="AC176" s="270"/>
    </row>
    <row r="177" spans="28:29" x14ac:dyDescent="0.25">
      <c r="AB177" s="270" t="s">
        <v>1344</v>
      </c>
      <c r="AC177" s="270"/>
    </row>
    <row r="178" spans="28:29" ht="14.25" customHeight="1" x14ac:dyDescent="0.25">
      <c r="AB178" s="270" t="s">
        <v>1130</v>
      </c>
      <c r="AC178" s="270"/>
    </row>
    <row r="179" spans="28:29" x14ac:dyDescent="0.25">
      <c r="AB179" s="270" t="s">
        <v>1131</v>
      </c>
      <c r="AC179" s="270"/>
    </row>
    <row r="180" spans="28:29" x14ac:dyDescent="0.25">
      <c r="AB180" s="270" t="s">
        <v>46</v>
      </c>
      <c r="AC180" s="270"/>
    </row>
    <row r="181" spans="28:29" x14ac:dyDescent="0.25">
      <c r="AB181" s="270" t="s">
        <v>1132</v>
      </c>
      <c r="AC181" s="270"/>
    </row>
    <row r="182" spans="28:29" x14ac:dyDescent="0.25">
      <c r="AB182" s="270" t="s">
        <v>1133</v>
      </c>
      <c r="AC182" s="270"/>
    </row>
    <row r="183" spans="28:29" x14ac:dyDescent="0.25">
      <c r="AB183" s="270" t="s">
        <v>1134</v>
      </c>
      <c r="AC183" s="270"/>
    </row>
    <row r="184" spans="28:29" x14ac:dyDescent="0.25">
      <c r="AB184" s="270" t="s">
        <v>1135</v>
      </c>
      <c r="AC184" s="270"/>
    </row>
    <row r="185" spans="28:29" x14ac:dyDescent="0.25">
      <c r="AB185" s="270" t="s">
        <v>1136</v>
      </c>
      <c r="AC185" s="270"/>
    </row>
    <row r="186" spans="28:29" x14ac:dyDescent="0.25">
      <c r="AB186" s="270" t="s">
        <v>1137</v>
      </c>
      <c r="AC186" s="270"/>
    </row>
    <row r="187" spans="28:29" x14ac:dyDescent="0.25">
      <c r="AB187" s="270" t="s">
        <v>1138</v>
      </c>
      <c r="AC187" s="270"/>
    </row>
    <row r="188" spans="28:29" x14ac:dyDescent="0.25">
      <c r="AB188" s="270" t="s">
        <v>1139</v>
      </c>
      <c r="AC188" s="270"/>
    </row>
    <row r="189" spans="28:29" x14ac:dyDescent="0.25">
      <c r="AB189" s="270" t="s">
        <v>1140</v>
      </c>
      <c r="AC189" s="270"/>
    </row>
    <row r="190" spans="28:29" x14ac:dyDescent="0.25">
      <c r="AB190" s="270" t="s">
        <v>1141</v>
      </c>
      <c r="AC190" s="270"/>
    </row>
    <row r="191" spans="28:29" x14ac:dyDescent="0.25">
      <c r="AB191" s="270" t="s">
        <v>1142</v>
      </c>
      <c r="AC191" s="270"/>
    </row>
    <row r="192" spans="28:29" x14ac:dyDescent="0.25">
      <c r="AB192" s="270" t="s">
        <v>1143</v>
      </c>
      <c r="AC192" s="270"/>
    </row>
    <row r="193" spans="28:29" x14ac:dyDescent="0.25">
      <c r="AB193" s="270" t="s">
        <v>1144</v>
      </c>
      <c r="AC193" s="270"/>
    </row>
    <row r="194" spans="28:29" x14ac:dyDescent="0.25">
      <c r="AB194" s="270" t="s">
        <v>1145</v>
      </c>
      <c r="AC194" s="270"/>
    </row>
    <row r="195" spans="28:29" x14ac:dyDescent="0.25">
      <c r="AB195" s="270" t="s">
        <v>1146</v>
      </c>
      <c r="AC195" s="270"/>
    </row>
    <row r="196" spans="28:29" x14ac:dyDescent="0.25">
      <c r="AB196" s="270" t="s">
        <v>1147</v>
      </c>
      <c r="AC196" s="270"/>
    </row>
    <row r="197" spans="28:29" x14ac:dyDescent="0.25">
      <c r="AB197" s="270" t="s">
        <v>1148</v>
      </c>
      <c r="AC197" s="270"/>
    </row>
    <row r="198" spans="28:29" x14ac:dyDescent="0.25">
      <c r="AB198" s="270" t="s">
        <v>1149</v>
      </c>
      <c r="AC198" s="270"/>
    </row>
    <row r="199" spans="28:29" x14ac:dyDescent="0.25">
      <c r="AB199" s="270" t="s">
        <v>1150</v>
      </c>
      <c r="AC199" s="270"/>
    </row>
    <row r="200" spans="28:29" x14ac:dyDescent="0.25">
      <c r="AB200" s="270" t="s">
        <v>1151</v>
      </c>
      <c r="AC200" s="270"/>
    </row>
    <row r="201" spans="28:29" x14ac:dyDescent="0.25">
      <c r="AB201" s="270" t="s">
        <v>1152</v>
      </c>
      <c r="AC201" s="270"/>
    </row>
    <row r="202" spans="28:29" x14ac:dyDescent="0.25">
      <c r="AB202" s="270" t="s">
        <v>1153</v>
      </c>
      <c r="AC202" s="270"/>
    </row>
    <row r="203" spans="28:29" x14ac:dyDescent="0.25">
      <c r="AB203" s="270" t="s">
        <v>1154</v>
      </c>
      <c r="AC203" s="270"/>
    </row>
    <row r="204" spans="28:29" x14ac:dyDescent="0.25">
      <c r="AB204" s="270" t="s">
        <v>1155</v>
      </c>
      <c r="AC204" s="270"/>
    </row>
    <row r="205" spans="28:29" x14ac:dyDescent="0.25">
      <c r="AB205" s="270" t="s">
        <v>1156</v>
      </c>
      <c r="AC205" s="270"/>
    </row>
    <row r="206" spans="28:29" x14ac:dyDescent="0.25">
      <c r="AB206" s="270" t="s">
        <v>1157</v>
      </c>
      <c r="AC206" s="270"/>
    </row>
    <row r="207" spans="28:29" x14ac:dyDescent="0.25">
      <c r="AB207" s="270" t="s">
        <v>1158</v>
      </c>
      <c r="AC207" s="270"/>
    </row>
    <row r="208" spans="28:29" x14ac:dyDescent="0.25">
      <c r="AB208" s="270" t="s">
        <v>1159</v>
      </c>
      <c r="AC208" s="270"/>
    </row>
    <row r="209" spans="28:29" x14ac:dyDescent="0.25">
      <c r="AB209" s="270" t="s">
        <v>1160</v>
      </c>
      <c r="AC209" s="270"/>
    </row>
    <row r="210" spans="28:29" x14ac:dyDescent="0.25">
      <c r="AB210" s="270" t="s">
        <v>1161</v>
      </c>
      <c r="AC210" s="270"/>
    </row>
    <row r="211" spans="28:29" x14ac:dyDescent="0.25">
      <c r="AB211" s="270" t="s">
        <v>1162</v>
      </c>
      <c r="AC211" s="270"/>
    </row>
    <row r="212" spans="28:29" x14ac:dyDescent="0.25">
      <c r="AB212" s="270" t="s">
        <v>1163</v>
      </c>
      <c r="AC212" s="270"/>
    </row>
    <row r="213" spans="28:29" x14ac:dyDescent="0.25">
      <c r="AB213" s="270" t="s">
        <v>1164</v>
      </c>
      <c r="AC213" s="270"/>
    </row>
    <row r="214" spans="28:29" x14ac:dyDescent="0.25">
      <c r="AB214" s="270" t="s">
        <v>1165</v>
      </c>
      <c r="AC214" s="270"/>
    </row>
    <row r="215" spans="28:29" x14ac:dyDescent="0.25">
      <c r="AB215" s="270" t="s">
        <v>1166</v>
      </c>
      <c r="AC215" s="270"/>
    </row>
    <row r="216" spans="28:29" x14ac:dyDescent="0.25">
      <c r="AB216" s="270" t="s">
        <v>1167</v>
      </c>
      <c r="AC216" s="270"/>
    </row>
    <row r="217" spans="28:29" x14ac:dyDescent="0.25">
      <c r="AB217" s="270" t="s">
        <v>1168</v>
      </c>
      <c r="AC217" s="270"/>
    </row>
    <row r="218" spans="28:29" x14ac:dyDescent="0.25">
      <c r="AB218" s="270" t="s">
        <v>1169</v>
      </c>
      <c r="AC218" s="270"/>
    </row>
    <row r="219" spans="28:29" x14ac:dyDescent="0.25">
      <c r="AB219" s="270" t="s">
        <v>1170</v>
      </c>
      <c r="AC219" s="270"/>
    </row>
    <row r="220" spans="28:29" x14ac:dyDescent="0.25">
      <c r="AB220" s="270" t="s">
        <v>1171</v>
      </c>
      <c r="AC220" s="270"/>
    </row>
    <row r="221" spans="28:29" x14ac:dyDescent="0.25">
      <c r="AB221" s="270" t="s">
        <v>1172</v>
      </c>
      <c r="AC221" s="270"/>
    </row>
    <row r="222" spans="28:29" x14ac:dyDescent="0.25">
      <c r="AB222" s="270" t="s">
        <v>1173</v>
      </c>
      <c r="AC222" s="270"/>
    </row>
    <row r="223" spans="28:29" x14ac:dyDescent="0.25">
      <c r="AB223" s="270" t="s">
        <v>1174</v>
      </c>
      <c r="AC223" s="270"/>
    </row>
    <row r="224" spans="28:29" x14ac:dyDescent="0.25">
      <c r="AB224" s="270" t="s">
        <v>1175</v>
      </c>
      <c r="AC224" s="270"/>
    </row>
    <row r="225" spans="28:29" x14ac:dyDescent="0.25">
      <c r="AB225" s="270" t="s">
        <v>1176</v>
      </c>
      <c r="AC225" s="270"/>
    </row>
    <row r="226" spans="28:29" x14ac:dyDescent="0.25">
      <c r="AB226" s="270" t="s">
        <v>1177</v>
      </c>
      <c r="AC226" s="270"/>
    </row>
    <row r="227" spans="28:29" x14ac:dyDescent="0.25">
      <c r="AB227" s="270" t="s">
        <v>1178</v>
      </c>
      <c r="AC227" s="270"/>
    </row>
    <row r="228" spans="28:29" x14ac:dyDescent="0.25">
      <c r="AB228" s="270" t="s">
        <v>1179</v>
      </c>
      <c r="AC228" s="270"/>
    </row>
    <row r="229" spans="28:29" x14ac:dyDescent="0.25">
      <c r="AB229" s="270" t="s">
        <v>1180</v>
      </c>
      <c r="AC229" s="270"/>
    </row>
    <row r="230" spans="28:29" x14ac:dyDescent="0.25">
      <c r="AB230" s="270" t="s">
        <v>1181</v>
      </c>
      <c r="AC230" s="270"/>
    </row>
    <row r="231" spans="28:29" x14ac:dyDescent="0.25">
      <c r="AB231" s="270" t="s">
        <v>1182</v>
      </c>
      <c r="AC231" s="270"/>
    </row>
    <row r="232" spans="28:29" x14ac:dyDescent="0.25">
      <c r="AB232" s="270" t="s">
        <v>1183</v>
      </c>
      <c r="AC232" s="270"/>
    </row>
    <row r="233" spans="28:29" x14ac:dyDescent="0.25">
      <c r="AB233" s="270" t="s">
        <v>1183</v>
      </c>
      <c r="AC233" s="270"/>
    </row>
    <row r="234" spans="28:29" x14ac:dyDescent="0.25">
      <c r="AB234" s="270" t="s">
        <v>1184</v>
      </c>
      <c r="AC234" s="270"/>
    </row>
    <row r="235" spans="28:29" x14ac:dyDescent="0.25">
      <c r="AB235" s="270" t="s">
        <v>1185</v>
      </c>
      <c r="AC235" s="270"/>
    </row>
    <row r="236" spans="28:29" x14ac:dyDescent="0.25">
      <c r="AB236" s="270" t="s">
        <v>1186</v>
      </c>
      <c r="AC236" s="270"/>
    </row>
    <row r="237" spans="28:29" x14ac:dyDescent="0.25">
      <c r="AB237" s="270" t="s">
        <v>1187</v>
      </c>
      <c r="AC237" s="270"/>
    </row>
    <row r="238" spans="28:29" x14ac:dyDescent="0.25">
      <c r="AB238" s="270" t="s">
        <v>1188</v>
      </c>
      <c r="AC238" s="270"/>
    </row>
    <row r="239" spans="28:29" x14ac:dyDescent="0.25">
      <c r="AB239" s="270" t="s">
        <v>1189</v>
      </c>
      <c r="AC239" s="270"/>
    </row>
    <row r="240" spans="28:29" x14ac:dyDescent="0.25">
      <c r="AB240" s="270" t="s">
        <v>1190</v>
      </c>
      <c r="AC240" s="270"/>
    </row>
    <row r="241" spans="28:29" x14ac:dyDescent="0.25">
      <c r="AB241" s="270" t="s">
        <v>1191</v>
      </c>
      <c r="AC241" s="270"/>
    </row>
    <row r="242" spans="28:29" x14ac:dyDescent="0.25">
      <c r="AB242" s="270" t="s">
        <v>1192</v>
      </c>
      <c r="AC242" s="270"/>
    </row>
    <row r="243" spans="28:29" x14ac:dyDescent="0.25">
      <c r="AB243" s="270" t="s">
        <v>1193</v>
      </c>
      <c r="AC243" s="270"/>
    </row>
    <row r="244" spans="28:29" x14ac:dyDescent="0.25">
      <c r="AB244" s="270" t="s">
        <v>1194</v>
      </c>
      <c r="AC244" s="270"/>
    </row>
    <row r="245" spans="28:29" x14ac:dyDescent="0.25">
      <c r="AB245" s="270" t="s">
        <v>1195</v>
      </c>
      <c r="AC245" s="270"/>
    </row>
    <row r="246" spans="28:29" x14ac:dyDescent="0.25">
      <c r="AB246" s="270" t="s">
        <v>1196</v>
      </c>
      <c r="AC246" s="270"/>
    </row>
    <row r="247" spans="28:29" x14ac:dyDescent="0.25">
      <c r="AB247" s="270" t="s">
        <v>1197</v>
      </c>
      <c r="AC247" s="270"/>
    </row>
    <row r="248" spans="28:29" x14ac:dyDescent="0.25">
      <c r="AB248" s="270" t="s">
        <v>1198</v>
      </c>
      <c r="AC248" s="270"/>
    </row>
    <row r="249" spans="28:29" x14ac:dyDescent="0.25">
      <c r="AB249" s="270" t="s">
        <v>1199</v>
      </c>
      <c r="AC249" s="270"/>
    </row>
    <row r="250" spans="28:29" x14ac:dyDescent="0.25">
      <c r="AB250" s="270" t="s">
        <v>1200</v>
      </c>
      <c r="AC250" s="270"/>
    </row>
    <row r="251" spans="28:29" x14ac:dyDescent="0.25">
      <c r="AB251" s="270" t="s">
        <v>1201</v>
      </c>
      <c r="AC251" s="270"/>
    </row>
    <row r="252" spans="28:29" x14ac:dyDescent="0.25">
      <c r="AB252" s="270" t="s">
        <v>1202</v>
      </c>
      <c r="AC252" s="270"/>
    </row>
    <row r="253" spans="28:29" x14ac:dyDescent="0.25">
      <c r="AB253" s="270" t="s">
        <v>1203</v>
      </c>
      <c r="AC253" s="270"/>
    </row>
    <row r="254" spans="28:29" x14ac:dyDescent="0.25">
      <c r="AB254" s="270" t="s">
        <v>1204</v>
      </c>
      <c r="AC254" s="270"/>
    </row>
    <row r="255" spans="28:29" x14ac:dyDescent="0.25">
      <c r="AB255" s="270" t="s">
        <v>1205</v>
      </c>
      <c r="AC255" s="270"/>
    </row>
    <row r="256" spans="28:29" x14ac:dyDescent="0.25">
      <c r="AB256" s="270" t="s">
        <v>1206</v>
      </c>
      <c r="AC256" s="270"/>
    </row>
    <row r="257" spans="28:29" x14ac:dyDescent="0.25">
      <c r="AB257" s="270" t="s">
        <v>1207</v>
      </c>
      <c r="AC257" s="270"/>
    </row>
    <row r="258" spans="28:29" x14ac:dyDescent="0.25">
      <c r="AB258" s="270" t="s">
        <v>1208</v>
      </c>
      <c r="AC258" s="270"/>
    </row>
    <row r="259" spans="28:29" x14ac:dyDescent="0.25">
      <c r="AB259" s="270" t="s">
        <v>1209</v>
      </c>
      <c r="AC259" s="270"/>
    </row>
    <row r="260" spans="28:29" x14ac:dyDescent="0.25">
      <c r="AB260" s="270" t="s">
        <v>1210</v>
      </c>
      <c r="AC260" s="270"/>
    </row>
    <row r="261" spans="28:29" x14ac:dyDescent="0.25">
      <c r="AB261" s="270" t="s">
        <v>1211</v>
      </c>
      <c r="AC261" s="270"/>
    </row>
    <row r="262" spans="28:29" x14ac:dyDescent="0.25">
      <c r="AB262" s="270" t="s">
        <v>1212</v>
      </c>
      <c r="AC262" s="270"/>
    </row>
    <row r="263" spans="28:29" x14ac:dyDescent="0.25">
      <c r="AB263" s="270" t="s">
        <v>1213</v>
      </c>
      <c r="AC263" s="270"/>
    </row>
    <row r="264" spans="28:29" x14ac:dyDescent="0.25">
      <c r="AB264" s="270" t="s">
        <v>1214</v>
      </c>
      <c r="AC264" s="270"/>
    </row>
    <row r="265" spans="28:29" x14ac:dyDescent="0.25">
      <c r="AB265" s="270" t="s">
        <v>1215</v>
      </c>
      <c r="AC265" s="270"/>
    </row>
    <row r="266" spans="28:29" x14ac:dyDescent="0.25">
      <c r="AB266" s="270" t="s">
        <v>1216</v>
      </c>
      <c r="AC266" s="270"/>
    </row>
    <row r="267" spans="28:29" x14ac:dyDescent="0.25">
      <c r="AB267" s="270" t="s">
        <v>1217</v>
      </c>
      <c r="AC267" s="270"/>
    </row>
    <row r="268" spans="28:29" x14ac:dyDescent="0.25">
      <c r="AB268" s="270" t="s">
        <v>1218</v>
      </c>
      <c r="AC268" s="270"/>
    </row>
    <row r="269" spans="28:29" x14ac:dyDescent="0.25">
      <c r="AB269" s="270" t="s">
        <v>1219</v>
      </c>
      <c r="AC269" s="270"/>
    </row>
    <row r="270" spans="28:29" x14ac:dyDescent="0.25">
      <c r="AB270" s="270" t="s">
        <v>1220</v>
      </c>
      <c r="AC270" s="270"/>
    </row>
    <row r="271" spans="28:29" x14ac:dyDescent="0.25">
      <c r="AB271" s="270" t="s">
        <v>1221</v>
      </c>
      <c r="AC271" s="270"/>
    </row>
    <row r="272" spans="28:29" x14ac:dyDescent="0.25">
      <c r="AB272" s="270" t="s">
        <v>1222</v>
      </c>
      <c r="AC272" s="270"/>
    </row>
    <row r="273" spans="28:29" x14ac:dyDescent="0.25">
      <c r="AB273" s="270" t="s">
        <v>1223</v>
      </c>
      <c r="AC273" s="270"/>
    </row>
    <row r="274" spans="28:29" x14ac:dyDescent="0.25">
      <c r="AB274" s="270" t="s">
        <v>1224</v>
      </c>
      <c r="AC274" s="270"/>
    </row>
    <row r="275" spans="28:29" x14ac:dyDescent="0.25">
      <c r="AB275" s="270" t="s">
        <v>1225</v>
      </c>
      <c r="AC275" s="270"/>
    </row>
    <row r="276" spans="28:29" x14ac:dyDescent="0.25">
      <c r="AB276" s="270" t="s">
        <v>1226</v>
      </c>
      <c r="AC276" s="270"/>
    </row>
    <row r="277" spans="28:29" x14ac:dyDescent="0.25">
      <c r="AB277" s="270" t="s">
        <v>1227</v>
      </c>
      <c r="AC277" s="270"/>
    </row>
    <row r="278" spans="28:29" x14ac:dyDescent="0.25">
      <c r="AB278" s="270" t="s">
        <v>1228</v>
      </c>
      <c r="AC278" s="270"/>
    </row>
    <row r="279" spans="28:29" x14ac:dyDescent="0.25">
      <c r="AB279" s="270" t="s">
        <v>1229</v>
      </c>
      <c r="AC279" s="270"/>
    </row>
    <row r="280" spans="28:29" x14ac:dyDescent="0.25">
      <c r="AB280" s="270" t="s">
        <v>1230</v>
      </c>
      <c r="AC280" s="270"/>
    </row>
    <row r="281" spans="28:29" x14ac:dyDescent="0.25">
      <c r="AB281" s="270" t="s">
        <v>1231</v>
      </c>
      <c r="AC281" s="270"/>
    </row>
    <row r="282" spans="28:29" x14ac:dyDescent="0.25">
      <c r="AB282" s="270" t="s">
        <v>1232</v>
      </c>
      <c r="AC282" s="270"/>
    </row>
    <row r="283" spans="28:29" x14ac:dyDescent="0.25">
      <c r="AB283" s="270" t="s">
        <v>1233</v>
      </c>
      <c r="AC283" s="270"/>
    </row>
    <row r="284" spans="28:29" x14ac:dyDescent="0.25">
      <c r="AB284" s="270" t="s">
        <v>1234</v>
      </c>
      <c r="AC284" s="270"/>
    </row>
    <row r="285" spans="28:29" x14ac:dyDescent="0.25">
      <c r="AB285" s="270" t="s">
        <v>1235</v>
      </c>
      <c r="AC285" s="270"/>
    </row>
    <row r="286" spans="28:29" x14ac:dyDescent="0.25">
      <c r="AB286" s="270" t="s">
        <v>1236</v>
      </c>
      <c r="AC286" s="270"/>
    </row>
    <row r="287" spans="28:29" x14ac:dyDescent="0.25">
      <c r="AB287" s="270" t="s">
        <v>1237</v>
      </c>
      <c r="AC287" s="270"/>
    </row>
    <row r="288" spans="28:29" x14ac:dyDescent="0.25">
      <c r="AB288" s="270" t="s">
        <v>1238</v>
      </c>
      <c r="AC288" s="270"/>
    </row>
    <row r="289" spans="28:29" x14ac:dyDescent="0.25">
      <c r="AB289" s="270" t="s">
        <v>1239</v>
      </c>
      <c r="AC289" s="270"/>
    </row>
    <row r="290" spans="28:29" x14ac:dyDescent="0.25">
      <c r="AB290" s="270" t="s">
        <v>1240</v>
      </c>
      <c r="AC290" s="270"/>
    </row>
    <row r="291" spans="28:29" x14ac:dyDescent="0.25">
      <c r="AB291" s="270" t="s">
        <v>1241</v>
      </c>
      <c r="AC291" s="270"/>
    </row>
    <row r="292" spans="28:29" x14ac:dyDescent="0.25">
      <c r="AB292" s="270" t="s">
        <v>1242</v>
      </c>
      <c r="AC292" s="270"/>
    </row>
    <row r="293" spans="28:29" x14ac:dyDescent="0.25">
      <c r="AB293" s="270" t="s">
        <v>1243</v>
      </c>
      <c r="AC293" s="270"/>
    </row>
    <row r="294" spans="28:29" x14ac:dyDescent="0.25">
      <c r="AB294" s="270" t="s">
        <v>1244</v>
      </c>
      <c r="AC294" s="270"/>
    </row>
    <row r="295" spans="28:29" x14ac:dyDescent="0.25">
      <c r="AB295" s="270" t="s">
        <v>1245</v>
      </c>
      <c r="AC295" s="270"/>
    </row>
    <row r="296" spans="28:29" x14ac:dyDescent="0.25">
      <c r="AB296" s="270" t="s">
        <v>1246</v>
      </c>
      <c r="AC296" s="270"/>
    </row>
    <row r="297" spans="28:29" x14ac:dyDescent="0.25">
      <c r="AB297" s="270" t="s">
        <v>1247</v>
      </c>
      <c r="AC297" s="270"/>
    </row>
    <row r="298" spans="28:29" x14ac:dyDescent="0.25">
      <c r="AB298" s="270" t="s">
        <v>1248</v>
      </c>
      <c r="AC298" s="270"/>
    </row>
    <row r="299" spans="28:29" x14ac:dyDescent="0.25">
      <c r="AB299" s="270" t="s">
        <v>1249</v>
      </c>
      <c r="AC299" s="270"/>
    </row>
    <row r="300" spans="28:29" x14ac:dyDescent="0.25">
      <c r="AB300" s="270" t="s">
        <v>1250</v>
      </c>
      <c r="AC300" s="270"/>
    </row>
    <row r="301" spans="28:29" x14ac:dyDescent="0.25">
      <c r="AB301" s="270" t="s">
        <v>1251</v>
      </c>
      <c r="AC301" s="270"/>
    </row>
    <row r="302" spans="28:29" x14ac:dyDescent="0.25">
      <c r="AB302" s="270" t="s">
        <v>1252</v>
      </c>
      <c r="AC302" s="270"/>
    </row>
    <row r="303" spans="28:29" x14ac:dyDescent="0.25">
      <c r="AB303" s="270" t="s">
        <v>1253</v>
      </c>
      <c r="AC303" s="270"/>
    </row>
    <row r="304" spans="28:29" x14ac:dyDescent="0.25">
      <c r="AB304" s="270" t="s">
        <v>1254</v>
      </c>
      <c r="AC304" s="270"/>
    </row>
    <row r="305" spans="28:29" x14ac:dyDescent="0.25">
      <c r="AB305" s="270" t="s">
        <v>1255</v>
      </c>
      <c r="AC305" s="270"/>
    </row>
    <row r="306" spans="28:29" x14ac:dyDescent="0.25">
      <c r="AB306" s="270" t="s">
        <v>1256</v>
      </c>
      <c r="AC306" s="270"/>
    </row>
    <row r="307" spans="28:29" x14ac:dyDescent="0.25">
      <c r="AB307" s="270" t="s">
        <v>1257</v>
      </c>
      <c r="AC307" s="270"/>
    </row>
    <row r="308" spans="28:29" x14ac:dyDescent="0.25">
      <c r="AB308" s="270" t="s">
        <v>1258</v>
      </c>
      <c r="AC308" s="270"/>
    </row>
    <row r="309" spans="28:29" x14ac:dyDescent="0.25">
      <c r="AB309" s="270" t="s">
        <v>1259</v>
      </c>
      <c r="AC309" s="270"/>
    </row>
    <row r="310" spans="28:29" x14ac:dyDescent="0.25">
      <c r="AB310" s="270" t="s">
        <v>1260</v>
      </c>
      <c r="AC310" s="270"/>
    </row>
    <row r="311" spans="28:29" x14ac:dyDescent="0.25">
      <c r="AB311" s="270" t="s">
        <v>1261</v>
      </c>
      <c r="AC311" s="270"/>
    </row>
    <row r="312" spans="28:29" x14ac:dyDescent="0.25">
      <c r="AB312" s="270" t="s">
        <v>1262</v>
      </c>
      <c r="AC312" s="270"/>
    </row>
    <row r="313" spans="28:29" x14ac:dyDescent="0.25">
      <c r="AB313" s="270" t="s">
        <v>1263</v>
      </c>
      <c r="AC313" s="270"/>
    </row>
    <row r="314" spans="28:29" x14ac:dyDescent="0.25">
      <c r="AB314" s="270" t="s">
        <v>1264</v>
      </c>
      <c r="AC314" s="270"/>
    </row>
    <row r="315" spans="28:29" x14ac:dyDescent="0.25">
      <c r="AB315" s="270" t="s">
        <v>1265</v>
      </c>
      <c r="AC315" s="270"/>
    </row>
    <row r="316" spans="28:29" x14ac:dyDescent="0.25">
      <c r="AB316" s="270" t="s">
        <v>1266</v>
      </c>
      <c r="AC316" s="270"/>
    </row>
    <row r="317" spans="28:29" x14ac:dyDescent="0.25">
      <c r="AB317" s="270" t="s">
        <v>1267</v>
      </c>
      <c r="AC317" s="270"/>
    </row>
    <row r="318" spans="28:29" x14ac:dyDescent="0.25">
      <c r="AB318" s="270" t="s">
        <v>1268</v>
      </c>
      <c r="AC318" s="270"/>
    </row>
    <row r="319" spans="28:29" x14ac:dyDescent="0.25">
      <c r="AB319" s="270" t="s">
        <v>1269</v>
      </c>
      <c r="AC319" s="270"/>
    </row>
    <row r="320" spans="28:29" x14ac:dyDescent="0.25">
      <c r="AB320" s="270" t="s">
        <v>1270</v>
      </c>
      <c r="AC320" s="270"/>
    </row>
    <row r="321" spans="28:29" x14ac:dyDescent="0.25">
      <c r="AB321" s="270" t="s">
        <v>1271</v>
      </c>
      <c r="AC321" s="270"/>
    </row>
    <row r="322" spans="28:29" x14ac:dyDescent="0.25">
      <c r="AB322" s="270" t="s">
        <v>1272</v>
      </c>
      <c r="AC322" s="270"/>
    </row>
    <row r="323" spans="28:29" x14ac:dyDescent="0.25">
      <c r="AB323" s="270" t="s">
        <v>1273</v>
      </c>
      <c r="AC323" s="270"/>
    </row>
    <row r="324" spans="28:29" x14ac:dyDescent="0.25">
      <c r="AB324" s="270" t="s">
        <v>1274</v>
      </c>
      <c r="AC324" s="270"/>
    </row>
    <row r="325" spans="28:29" x14ac:dyDescent="0.25">
      <c r="AB325" s="270" t="s">
        <v>1275</v>
      </c>
      <c r="AC325" s="270"/>
    </row>
    <row r="326" spans="28:29" x14ac:dyDescent="0.25">
      <c r="AB326" s="270" t="s">
        <v>1276</v>
      </c>
      <c r="AC326" s="270"/>
    </row>
    <row r="327" spans="28:29" x14ac:dyDescent="0.25">
      <c r="AB327" s="270" t="s">
        <v>1277</v>
      </c>
      <c r="AC327" s="270"/>
    </row>
    <row r="328" spans="28:29" x14ac:dyDescent="0.25">
      <c r="AB328" s="270" t="s">
        <v>1278</v>
      </c>
      <c r="AC328" s="270"/>
    </row>
    <row r="329" spans="28:29" x14ac:dyDescent="0.25">
      <c r="AB329" s="270" t="s">
        <v>1279</v>
      </c>
      <c r="AC329" s="270"/>
    </row>
    <row r="330" spans="28:29" x14ac:dyDescent="0.25">
      <c r="AB330" s="270" t="s">
        <v>1280</v>
      </c>
      <c r="AC330" s="270"/>
    </row>
    <row r="331" spans="28:29" x14ac:dyDescent="0.25">
      <c r="AB331" s="270" t="s">
        <v>1281</v>
      </c>
      <c r="AC331" s="270"/>
    </row>
    <row r="332" spans="28:29" x14ac:dyDescent="0.25">
      <c r="AB332" s="270" t="s">
        <v>1282</v>
      </c>
      <c r="AC332" s="270"/>
    </row>
    <row r="333" spans="28:29" x14ac:dyDescent="0.25">
      <c r="AB333" s="270" t="s">
        <v>1283</v>
      </c>
      <c r="AC333" s="270"/>
    </row>
    <row r="334" spans="28:29" x14ac:dyDescent="0.25">
      <c r="AB334" s="270" t="s">
        <v>1284</v>
      </c>
      <c r="AC334" s="270"/>
    </row>
    <row r="335" spans="28:29" x14ac:dyDescent="0.25">
      <c r="AB335" s="270" t="s">
        <v>1285</v>
      </c>
      <c r="AC335" s="270"/>
    </row>
    <row r="336" spans="28:29" x14ac:dyDescent="0.25">
      <c r="AB336" s="270" t="s">
        <v>1286</v>
      </c>
      <c r="AC336" s="270"/>
    </row>
    <row r="337" spans="28:29" x14ac:dyDescent="0.25">
      <c r="AB337" s="270" t="s">
        <v>1286</v>
      </c>
      <c r="AC337" s="270"/>
    </row>
    <row r="338" spans="28:29" x14ac:dyDescent="0.25">
      <c r="AB338" s="270" t="s">
        <v>1287</v>
      </c>
      <c r="AC338" s="270"/>
    </row>
    <row r="339" spans="28:29" x14ac:dyDescent="0.25">
      <c r="AB339" s="270" t="s">
        <v>1288</v>
      </c>
      <c r="AC339" s="270"/>
    </row>
    <row r="340" spans="28:29" x14ac:dyDescent="0.25">
      <c r="AB340" s="270" t="s">
        <v>1289</v>
      </c>
      <c r="AC340" s="270"/>
    </row>
    <row r="341" spans="28:29" x14ac:dyDescent="0.25">
      <c r="AB341" s="270" t="s">
        <v>1290</v>
      </c>
      <c r="AC341" s="270"/>
    </row>
    <row r="342" spans="28:29" x14ac:dyDescent="0.25">
      <c r="AB342" s="270" t="s">
        <v>1291</v>
      </c>
      <c r="AC342" s="270"/>
    </row>
    <row r="343" spans="28:29" x14ac:dyDescent="0.25">
      <c r="AB343" s="270" t="s">
        <v>1292</v>
      </c>
      <c r="AC343" s="270"/>
    </row>
    <row r="344" spans="28:29" x14ac:dyDescent="0.25">
      <c r="AB344" s="270" t="s">
        <v>1293</v>
      </c>
      <c r="AC344" s="270"/>
    </row>
    <row r="345" spans="28:29" x14ac:dyDescent="0.25">
      <c r="AB345" s="270" t="s">
        <v>1294</v>
      </c>
      <c r="AC345" s="270"/>
    </row>
    <row r="346" spans="28:29" x14ac:dyDescent="0.25">
      <c r="AB346" s="270" t="s">
        <v>1295</v>
      </c>
      <c r="AC346" s="270"/>
    </row>
    <row r="347" spans="28:29" x14ac:dyDescent="0.25">
      <c r="AB347" s="270" t="s">
        <v>1296</v>
      </c>
      <c r="AC347" s="270"/>
    </row>
    <row r="348" spans="28:29" x14ac:dyDescent="0.25">
      <c r="AB348" s="270" t="s">
        <v>1297</v>
      </c>
      <c r="AC348" s="270"/>
    </row>
    <row r="349" spans="28:29" x14ac:dyDescent="0.25">
      <c r="AB349" s="270" t="s">
        <v>1298</v>
      </c>
      <c r="AC349" s="270"/>
    </row>
    <row r="350" spans="28:29" x14ac:dyDescent="0.25">
      <c r="AB350" s="270" t="s">
        <v>1299</v>
      </c>
      <c r="AC350" s="270"/>
    </row>
    <row r="351" spans="28:29" x14ac:dyDescent="0.25">
      <c r="AB351" s="270" t="s">
        <v>1300</v>
      </c>
      <c r="AC351" s="270"/>
    </row>
    <row r="352" spans="28:29" x14ac:dyDescent="0.25">
      <c r="AB352" s="270" t="s">
        <v>1301</v>
      </c>
      <c r="AC352" s="270"/>
    </row>
    <row r="353" spans="28:29" x14ac:dyDescent="0.25">
      <c r="AB353" s="270" t="s">
        <v>1302</v>
      </c>
      <c r="AC353" s="270"/>
    </row>
    <row r="354" spans="28:29" x14ac:dyDescent="0.25">
      <c r="AB354" s="270" t="s">
        <v>1303</v>
      </c>
      <c r="AC354" s="270"/>
    </row>
    <row r="355" spans="28:29" x14ac:dyDescent="0.25">
      <c r="AB355" s="270" t="s">
        <v>1304</v>
      </c>
      <c r="AC355" s="270"/>
    </row>
    <row r="356" spans="28:29" x14ac:dyDescent="0.25">
      <c r="AB356" s="270" t="s">
        <v>1305</v>
      </c>
      <c r="AC356" s="270"/>
    </row>
    <row r="357" spans="28:29" x14ac:dyDescent="0.25">
      <c r="AB357" s="270" t="s">
        <v>1306</v>
      </c>
      <c r="AC357" s="270"/>
    </row>
    <row r="358" spans="28:29" x14ac:dyDescent="0.25">
      <c r="AB358" s="270" t="s">
        <v>1307</v>
      </c>
      <c r="AC358" s="270"/>
    </row>
    <row r="359" spans="28:29" x14ac:dyDescent="0.25">
      <c r="AB359" s="270" t="s">
        <v>1308</v>
      </c>
      <c r="AC359" s="270"/>
    </row>
    <row r="360" spans="28:29" x14ac:dyDescent="0.25">
      <c r="AB360" s="270" t="s">
        <v>1309</v>
      </c>
      <c r="AC360" s="270"/>
    </row>
    <row r="361" spans="28:29" x14ac:dyDescent="0.25">
      <c r="AB361" s="270" t="s">
        <v>1310</v>
      </c>
      <c r="AC361" s="270"/>
    </row>
    <row r="362" spans="28:29" x14ac:dyDescent="0.25">
      <c r="AB362" s="270" t="s">
        <v>1311</v>
      </c>
      <c r="AC362" s="270"/>
    </row>
    <row r="363" spans="28:29" x14ac:dyDescent="0.25">
      <c r="AB363" s="270" t="s">
        <v>1312</v>
      </c>
      <c r="AC363" s="270"/>
    </row>
    <row r="364" spans="28:29" x14ac:dyDescent="0.25">
      <c r="AB364" s="270" t="s">
        <v>1313</v>
      </c>
      <c r="AC364" s="270"/>
    </row>
    <row r="365" spans="28:29" x14ac:dyDescent="0.25">
      <c r="AB365" s="270" t="s">
        <v>1314</v>
      </c>
      <c r="AC365" s="270"/>
    </row>
    <row r="366" spans="28:29" x14ac:dyDescent="0.25">
      <c r="AB366" s="270" t="s">
        <v>1315</v>
      </c>
      <c r="AC366" s="270"/>
    </row>
    <row r="367" spans="28:29" x14ac:dyDescent="0.25">
      <c r="AB367" s="270" t="s">
        <v>1316</v>
      </c>
      <c r="AC367" s="270"/>
    </row>
    <row r="368" spans="28:29" x14ac:dyDescent="0.25">
      <c r="AB368" s="270" t="s">
        <v>1317</v>
      </c>
      <c r="AC368" s="270"/>
    </row>
    <row r="369" spans="28:29" x14ac:dyDescent="0.25">
      <c r="AB369" s="270" t="s">
        <v>1318</v>
      </c>
      <c r="AC369" s="270"/>
    </row>
    <row r="370" spans="28:29" x14ac:dyDescent="0.25">
      <c r="AB370" s="270" t="s">
        <v>1319</v>
      </c>
      <c r="AC370" s="270"/>
    </row>
    <row r="371" spans="28:29" x14ac:dyDescent="0.25">
      <c r="AB371" s="270" t="s">
        <v>1320</v>
      </c>
      <c r="AC371" s="270"/>
    </row>
    <row r="372" spans="28:29" x14ac:dyDescent="0.25">
      <c r="AB372" s="270" t="s">
        <v>1321</v>
      </c>
      <c r="AC372" s="270"/>
    </row>
    <row r="373" spans="28:29" x14ac:dyDescent="0.25">
      <c r="AB373" s="270" t="s">
        <v>1322</v>
      </c>
      <c r="AC373" s="270"/>
    </row>
    <row r="374" spans="28:29" x14ac:dyDescent="0.25">
      <c r="AB374" s="270" t="s">
        <v>1323</v>
      </c>
      <c r="AC374" s="270"/>
    </row>
    <row r="375" spans="28:29" x14ac:dyDescent="0.25">
      <c r="AB375" s="270" t="s">
        <v>1324</v>
      </c>
      <c r="AC375" s="270"/>
    </row>
    <row r="376" spans="28:29" x14ac:dyDescent="0.25">
      <c r="AB376" s="270" t="s">
        <v>1325</v>
      </c>
      <c r="AC376" s="270"/>
    </row>
    <row r="377" spans="28:29" x14ac:dyDescent="0.25">
      <c r="AB377" s="270" t="s">
        <v>1326</v>
      </c>
      <c r="AC377" s="270"/>
    </row>
    <row r="378" spans="28:29" x14ac:dyDescent="0.25">
      <c r="AB378" s="270" t="s">
        <v>1327</v>
      </c>
      <c r="AC378" s="270"/>
    </row>
    <row r="379" spans="28:29" x14ac:dyDescent="0.25">
      <c r="AB379" s="270" t="s">
        <v>1328</v>
      </c>
      <c r="AC379" s="270"/>
    </row>
    <row r="380" spans="28:29" x14ac:dyDescent="0.25">
      <c r="AB380" s="270" t="s">
        <v>1329</v>
      </c>
      <c r="AC380" s="270"/>
    </row>
    <row r="381" spans="28:29" x14ac:dyDescent="0.25">
      <c r="AB381" s="270" t="s">
        <v>1330</v>
      </c>
      <c r="AC381" s="270"/>
    </row>
    <row r="382" spans="28:29" x14ac:dyDescent="0.25">
      <c r="AB382" s="270" t="s">
        <v>1331</v>
      </c>
      <c r="AC382" s="270"/>
    </row>
    <row r="383" spans="28:29" x14ac:dyDescent="0.25">
      <c r="AB383" s="270" t="s">
        <v>1332</v>
      </c>
      <c r="AC383" s="270"/>
    </row>
    <row r="384" spans="28:29" x14ac:dyDescent="0.25">
      <c r="AB384" s="270" t="s">
        <v>1333</v>
      </c>
      <c r="AC384" s="270"/>
    </row>
    <row r="385" spans="28:29" x14ac:dyDescent="0.25">
      <c r="AB385" s="270" t="s">
        <v>1334</v>
      </c>
      <c r="AC385" s="270"/>
    </row>
    <row r="386" spans="28:29" x14ac:dyDescent="0.25">
      <c r="AB386" s="270" t="s">
        <v>1335</v>
      </c>
      <c r="AC386" s="270"/>
    </row>
    <row r="387" spans="28:29" x14ac:dyDescent="0.25">
      <c r="AB387" s="270" t="s">
        <v>1336</v>
      </c>
      <c r="AC387" s="270"/>
    </row>
    <row r="388" spans="28:29" x14ac:dyDescent="0.25">
      <c r="AB388" s="270" t="s">
        <v>1337</v>
      </c>
      <c r="AC388" s="270"/>
    </row>
    <row r="389" spans="28:29" x14ac:dyDescent="0.25">
      <c r="AB389" s="270" t="s">
        <v>1338</v>
      </c>
      <c r="AC389" s="270"/>
    </row>
    <row r="390" spans="28:29" x14ac:dyDescent="0.25">
      <c r="AB390" s="270" t="s">
        <v>1339</v>
      </c>
      <c r="AC390" s="270"/>
    </row>
    <row r="391" spans="28:29" x14ac:dyDescent="0.25">
      <c r="AB391" s="270" t="s">
        <v>1348</v>
      </c>
      <c r="AC391" s="270"/>
    </row>
    <row r="392" spans="28:29" x14ac:dyDescent="0.25">
      <c r="AB392" s="270" t="s">
        <v>1340</v>
      </c>
      <c r="AC392" s="270"/>
    </row>
    <row r="393" spans="28:29" x14ac:dyDescent="0.25">
      <c r="AB393" s="270" t="s">
        <v>1346</v>
      </c>
      <c r="AC393" s="270"/>
    </row>
    <row r="394" spans="28:29" x14ac:dyDescent="0.25">
      <c r="AB394" s="270" t="s">
        <v>1349</v>
      </c>
      <c r="AC394" s="270"/>
    </row>
    <row r="395" spans="28:29" x14ac:dyDescent="0.25">
      <c r="AB395" s="270" t="s">
        <v>1352</v>
      </c>
      <c r="AC395" s="270"/>
    </row>
    <row r="396" spans="28:29" x14ac:dyDescent="0.25">
      <c r="AB396" s="270" t="s">
        <v>1341</v>
      </c>
      <c r="AC396" s="271"/>
    </row>
  </sheetData>
  <autoFilter ref="AB1:AC396">
    <sortState ref="AB2:AC385">
      <sortCondition ref="AB1:AB385"/>
    </sortState>
  </autoFilter>
  <mergeCells count="2">
    <mergeCell ref="A5:B5"/>
    <mergeCell ref="A14:C14"/>
  </mergeCells>
  <pageMargins left="0.7" right="0.7" top="0.75" bottom="0.75" header="0.3" footer="0.3"/>
  <pageSetup paperSize="5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U121"/>
  <sheetViews>
    <sheetView showGridLines="0" showRowColHeaders="0" view="pageBreakPreview" topLeftCell="A50" zoomScale="80" zoomScaleNormal="80" zoomScaleSheetLayoutView="80" workbookViewId="0">
      <selection activeCell="L51" sqref="L51"/>
    </sheetView>
  </sheetViews>
  <sheetFormatPr baseColWidth="10" defaultColWidth="11.42578125" defaultRowHeight="15" x14ac:dyDescent="0.25"/>
  <cols>
    <col min="1" max="1" width="3.42578125" customWidth="1"/>
    <col min="2" max="2" width="19.7109375" customWidth="1"/>
    <col min="3" max="3" width="8.5703125" hidden="1" customWidth="1"/>
    <col min="4" max="4" width="7" hidden="1" customWidth="1"/>
    <col min="5" max="6" width="10.5703125" hidden="1" customWidth="1"/>
    <col min="7" max="7" width="44.140625" style="2" customWidth="1"/>
    <col min="8" max="8" width="9.85546875" style="2" customWidth="1"/>
    <col min="9" max="9" width="40.85546875" style="2" customWidth="1"/>
    <col min="10" max="10" width="11.5703125" style="2" customWidth="1"/>
    <col min="11" max="11" width="30" style="2" customWidth="1"/>
    <col min="12" max="12" width="20.85546875" style="2" customWidth="1"/>
    <col min="13" max="13" width="19.85546875" style="2" customWidth="1"/>
    <col min="14" max="14" width="14.42578125" style="2" customWidth="1"/>
    <col min="15" max="15" width="14.42578125" style="49" customWidth="1"/>
    <col min="16" max="16" width="13.5703125" style="2" customWidth="1"/>
    <col min="17" max="18" width="9.5703125" style="2" hidden="1" customWidth="1"/>
    <col min="19" max="19" width="10.85546875" style="2" hidden="1" customWidth="1"/>
    <col min="20" max="20" width="10.42578125" style="8" hidden="1" customWidth="1"/>
    <col min="21" max="21" width="25.42578125" style="8" hidden="1" customWidth="1"/>
    <col min="22" max="22" width="19.7109375" style="8" customWidth="1"/>
    <col min="23" max="24" width="11.42578125" style="8"/>
    <col min="25" max="25" width="25.7109375" style="7" customWidth="1"/>
    <col min="26" max="35" width="11.42578125" style="8"/>
    <col min="36" max="39" width="11.42578125" style="7"/>
    <col min="40" max="47" width="11.42578125" style="5"/>
  </cols>
  <sheetData>
    <row r="1" spans="1:47" x14ac:dyDescent="0.25">
      <c r="G1" s="72"/>
      <c r="L1" s="35"/>
      <c r="M1" s="35"/>
      <c r="N1" s="35"/>
      <c r="O1" s="203"/>
      <c r="P1" s="35"/>
    </row>
    <row r="2" spans="1:47" ht="15.75" x14ac:dyDescent="0.25">
      <c r="A2" s="2"/>
      <c r="B2" s="2"/>
      <c r="C2" s="2"/>
      <c r="D2" s="2"/>
      <c r="E2" s="2"/>
      <c r="F2" s="2"/>
      <c r="G2" s="33"/>
      <c r="H2" s="34" t="s">
        <v>60</v>
      </c>
      <c r="L2" s="35"/>
      <c r="M2" s="66" t="s">
        <v>370</v>
      </c>
      <c r="N2" s="388">
        <v>2020</v>
      </c>
      <c r="O2" s="388"/>
      <c r="P2" s="388"/>
      <c r="Q2" s="388"/>
      <c r="V2" s="7"/>
    </row>
    <row r="3" spans="1:47" ht="15.75" x14ac:dyDescent="0.25">
      <c r="A3" s="2"/>
      <c r="B3" s="2"/>
      <c r="C3" s="2"/>
      <c r="D3" s="2"/>
      <c r="E3" s="2"/>
      <c r="F3" s="2"/>
      <c r="G3" s="73"/>
      <c r="H3" s="35" t="s">
        <v>61</v>
      </c>
      <c r="L3" s="35"/>
      <c r="M3" s="66" t="s">
        <v>201</v>
      </c>
      <c r="N3" s="390" t="s">
        <v>99</v>
      </c>
      <c r="O3" s="390"/>
      <c r="P3" s="390"/>
      <c r="Q3" s="390"/>
      <c r="V3" s="173" t="str">
        <f>VLOOKUP(N3,Catalogo!$B$10:$C$19,2,FALSE)</f>
        <v>Ls_DependenciasSRS</v>
      </c>
    </row>
    <row r="4" spans="1:47" x14ac:dyDescent="0.25">
      <c r="A4" s="2"/>
      <c r="B4" s="2"/>
      <c r="C4" s="2"/>
      <c r="D4" s="2"/>
      <c r="E4" s="2"/>
      <c r="F4" s="2"/>
      <c r="G4" s="74"/>
      <c r="H4" s="36"/>
      <c r="L4" s="35"/>
      <c r="M4" s="66" t="s">
        <v>230</v>
      </c>
      <c r="N4" s="390" t="s">
        <v>203</v>
      </c>
      <c r="O4" s="390"/>
      <c r="P4" s="390"/>
      <c r="Q4" s="390"/>
      <c r="V4" s="173" t="str">
        <f>IF(V3="Ls_Estructura",VLOOKUP(N4,Catalogo!B23:C27,2,FALSE),VLOOKUP(N4,Catalogo!$B$97:$C$101,2,FALSE))</f>
        <v>Ls_GerenciasSRS</v>
      </c>
    </row>
    <row r="5" spans="1:47" x14ac:dyDescent="0.25">
      <c r="A5" s="2"/>
      <c r="B5" s="2"/>
      <c r="C5" s="2"/>
      <c r="D5" s="2"/>
      <c r="E5" s="2"/>
      <c r="F5" s="2"/>
      <c r="G5" s="33"/>
      <c r="H5" s="36" t="s">
        <v>806</v>
      </c>
      <c r="L5" s="36"/>
      <c r="M5" s="66" t="str">
        <f>IF(V3="Ls_Estructura",VLOOKUP($N$4,Catalogo!$B$23:$D$28,3,FALSE),VLOOKUP($N$4,Catalogo!$B$97:$D$101,3,FALSE))</f>
        <v xml:space="preserve">Gerencias:  </v>
      </c>
      <c r="N5" s="389" t="s">
        <v>245</v>
      </c>
      <c r="O5" s="389"/>
      <c r="P5" s="389"/>
      <c r="Q5" s="389"/>
      <c r="V5" s="7"/>
    </row>
    <row r="6" spans="1:47" x14ac:dyDescent="0.25">
      <c r="A6" s="2"/>
      <c r="B6" s="2"/>
      <c r="C6" s="2"/>
      <c r="D6" s="2"/>
      <c r="E6" s="2"/>
      <c r="F6" s="2"/>
      <c r="G6" s="33"/>
      <c r="H6" s="33"/>
      <c r="I6" s="33"/>
      <c r="J6" s="33"/>
      <c r="K6" s="33"/>
      <c r="L6" s="33"/>
      <c r="M6" s="33"/>
      <c r="N6" s="8"/>
      <c r="O6" s="204"/>
      <c r="P6" s="8"/>
      <c r="Q6" s="8"/>
      <c r="R6" s="8"/>
      <c r="S6" s="8"/>
    </row>
    <row r="7" spans="1:47" x14ac:dyDescent="0.25">
      <c r="A7" s="2"/>
      <c r="B7" s="2"/>
      <c r="C7" s="2"/>
      <c r="D7" s="2"/>
      <c r="E7" s="2"/>
      <c r="F7" s="2"/>
      <c r="G7" s="14"/>
      <c r="H7" s="14"/>
      <c r="I7" s="14"/>
      <c r="J7" s="14"/>
      <c r="K7" s="14"/>
      <c r="L7" s="14"/>
      <c r="M7" s="14"/>
      <c r="N7" s="8"/>
      <c r="O7" s="204"/>
      <c r="P7" s="8"/>
      <c r="Q7" s="8"/>
      <c r="R7" s="8"/>
      <c r="S7" s="8"/>
    </row>
    <row r="8" spans="1:47" s="124" customFormat="1" ht="24" x14ac:dyDescent="0.25">
      <c r="B8" s="172" t="s">
        <v>847</v>
      </c>
      <c r="C8" s="172" t="s">
        <v>794</v>
      </c>
      <c r="D8" s="172" t="s">
        <v>91</v>
      </c>
      <c r="E8" s="172" t="s">
        <v>795</v>
      </c>
      <c r="F8" s="172" t="s">
        <v>796</v>
      </c>
      <c r="G8" s="67" t="s">
        <v>363</v>
      </c>
      <c r="H8" s="120" t="s">
        <v>436</v>
      </c>
      <c r="I8" s="120" t="s">
        <v>439</v>
      </c>
      <c r="J8" s="120" t="s">
        <v>440</v>
      </c>
      <c r="K8" s="67" t="s">
        <v>362</v>
      </c>
      <c r="L8" s="67" t="s">
        <v>63</v>
      </c>
      <c r="M8" s="67" t="s">
        <v>62</v>
      </c>
      <c r="N8" s="67" t="s">
        <v>364</v>
      </c>
      <c r="O8" s="67" t="s">
        <v>807</v>
      </c>
      <c r="P8" s="67" t="s">
        <v>0</v>
      </c>
      <c r="Q8" s="67" t="s">
        <v>21</v>
      </c>
      <c r="R8" s="67" t="s">
        <v>20</v>
      </c>
      <c r="S8" s="67" t="s">
        <v>19</v>
      </c>
      <c r="T8" s="67" t="s">
        <v>18</v>
      </c>
      <c r="U8" s="67" t="s">
        <v>360</v>
      </c>
      <c r="V8" s="67" t="s">
        <v>361</v>
      </c>
      <c r="W8" s="125"/>
      <c r="X8" s="125"/>
      <c r="Y8" s="126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6"/>
      <c r="AK8" s="126"/>
      <c r="AL8" s="126"/>
      <c r="AM8" s="126"/>
      <c r="AN8" s="127"/>
      <c r="AO8" s="127"/>
      <c r="AP8" s="127"/>
      <c r="AQ8" s="127"/>
      <c r="AR8" s="127"/>
      <c r="AS8" s="127"/>
      <c r="AT8" s="127"/>
      <c r="AU8" s="127"/>
    </row>
    <row r="9" spans="1:47" s="6" customFormat="1" ht="90" x14ac:dyDescent="0.25">
      <c r="B9" s="123" t="s">
        <v>851</v>
      </c>
      <c r="C9" s="182" t="e">
        <f>IF(Tabla3[[#This Row],[Línea estratégica]]="","",#REF!)</f>
        <v>#REF!</v>
      </c>
      <c r="D9" s="182" t="e">
        <f>IF(Tabla3[[#This Row],[Línea estratégica]]="","",#REF!)</f>
        <v>#REF!</v>
      </c>
      <c r="E9" s="182" t="e">
        <f>IF(Tabla3[[#This Row],[Línea estratégica]]="","",#REF!)</f>
        <v>#REF!</v>
      </c>
      <c r="F9" s="182" t="e">
        <f>IF(Tabla3[[#This Row],[Línea estratégica]]="","",#REF!)</f>
        <v>#REF!</v>
      </c>
      <c r="G9" s="123" t="s">
        <v>374</v>
      </c>
      <c r="H9" s="184" t="str">
        <f>IFERROR(VLOOKUP(Tabla3[[#This Row],[Línea estratégica]],Obj!$B$57:$C$90,2,FALSE),"")</f>
        <v>Le.1</v>
      </c>
      <c r="I9" s="123" t="s">
        <v>443</v>
      </c>
      <c r="J9" s="184" t="str">
        <f>IFERROR(VLOOKUP($I9,Obj!$D$132:$E$147,2,FALSE),"")</f>
        <v>Obj1.1</v>
      </c>
      <c r="K9" s="123" t="s">
        <v>381</v>
      </c>
      <c r="L9" s="123" t="s">
        <v>886</v>
      </c>
      <c r="M9" s="123"/>
      <c r="N9" s="123"/>
      <c r="O9" s="202"/>
      <c r="P9" s="202"/>
      <c r="Q9" s="185"/>
      <c r="R9" s="185"/>
      <c r="S9" s="185"/>
      <c r="T9" s="186"/>
      <c r="U9" s="187"/>
      <c r="V9" s="201"/>
      <c r="W9" s="8"/>
      <c r="X9" s="8"/>
      <c r="Y9" s="7" t="s">
        <v>848</v>
      </c>
      <c r="Z9" s="8"/>
      <c r="AA9" s="8"/>
      <c r="AB9" s="8"/>
      <c r="AC9" s="8"/>
      <c r="AD9" s="8"/>
      <c r="AE9" s="8"/>
      <c r="AF9" s="8"/>
      <c r="AG9" s="8"/>
      <c r="AH9" s="8"/>
      <c r="AI9" s="8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</row>
    <row r="10" spans="1:47" s="6" customFormat="1" ht="90" x14ac:dyDescent="0.25">
      <c r="B10" s="123" t="s">
        <v>851</v>
      </c>
      <c r="C10" s="189" t="e">
        <f>IF(Tabla3[[#This Row],[Línea estratégica]]="","",#REF!)</f>
        <v>#REF!</v>
      </c>
      <c r="D10" s="189" t="e">
        <f>IF(Tabla3[[#This Row],[Línea estratégica]]="","",#REF!)</f>
        <v>#REF!</v>
      </c>
      <c r="E10" s="189" t="e">
        <f>IF(Tabla3[[#This Row],[Línea estratégica]]="","",#REF!)</f>
        <v>#REF!</v>
      </c>
      <c r="F10" s="189" t="e">
        <f>IF(Tabla3[[#This Row],[Línea estratégica]]="","",#REF!)</f>
        <v>#REF!</v>
      </c>
      <c r="G10" s="123" t="s">
        <v>374</v>
      </c>
      <c r="H10" s="167" t="str">
        <f>IFERROR(VLOOKUP(Tabla3[[#This Row],[Línea estratégica]],Obj!$B$57:$C$90,2,FALSE),"")</f>
        <v>Le.1</v>
      </c>
      <c r="I10" s="123" t="s">
        <v>443</v>
      </c>
      <c r="J10" s="167" t="str">
        <f>IFERROR(VLOOKUP($I10,Obj!$D$132:$E$147,2,FALSE),"")</f>
        <v>Obj1.1</v>
      </c>
      <c r="K10" s="123" t="s">
        <v>381</v>
      </c>
      <c r="L10" s="123" t="s">
        <v>887</v>
      </c>
      <c r="M10" s="123"/>
      <c r="N10" s="123"/>
      <c r="O10" s="181"/>
      <c r="P10" s="190"/>
      <c r="Q10" s="169"/>
      <c r="R10" s="169"/>
      <c r="S10" s="169"/>
      <c r="T10" s="170"/>
      <c r="U10" s="157"/>
      <c r="V10" s="201"/>
      <c r="W10" s="8"/>
      <c r="X10" s="8"/>
      <c r="Y10" s="7" t="s">
        <v>849</v>
      </c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</row>
    <row r="11" spans="1:47" s="6" customFormat="1" ht="90" x14ac:dyDescent="0.25">
      <c r="B11" s="123" t="s">
        <v>851</v>
      </c>
      <c r="C11" s="171" t="e">
        <f>IF(Tabla3[[#This Row],[Línea estratégica]]="","",#REF!)</f>
        <v>#REF!</v>
      </c>
      <c r="D11" s="171" t="e">
        <f>IF(Tabla3[[#This Row],[Línea estratégica]]="","",#REF!)</f>
        <v>#REF!</v>
      </c>
      <c r="E11" s="171" t="e">
        <f>IF(Tabla3[[#This Row],[Línea estratégica]]="","",#REF!)</f>
        <v>#REF!</v>
      </c>
      <c r="F11" s="171" t="e">
        <f>IF(Tabla3[[#This Row],[Línea estratégica]]="","",#REF!)</f>
        <v>#REF!</v>
      </c>
      <c r="G11" s="123" t="s">
        <v>374</v>
      </c>
      <c r="H11" s="166" t="str">
        <f>IFERROR(VLOOKUP(Tabla3[[#This Row],[Línea estratégica]],Obj!$B$57:$C$90,2,FALSE),"")</f>
        <v>Le.1</v>
      </c>
      <c r="I11" s="123" t="s">
        <v>443</v>
      </c>
      <c r="J11" s="166" t="str">
        <f>IFERROR(VLOOKUP($I11,Obj!$D$132:$E$147,2,FALSE),"")</f>
        <v>Obj1.1</v>
      </c>
      <c r="K11" s="123" t="s">
        <v>381</v>
      </c>
      <c r="L11" s="123" t="s">
        <v>888</v>
      </c>
      <c r="M11" s="123"/>
      <c r="N11" s="123"/>
      <c r="O11" s="181"/>
      <c r="P11" s="181"/>
      <c r="Q11" s="169"/>
      <c r="R11" s="169"/>
      <c r="S11" s="169"/>
      <c r="T11" s="170"/>
      <c r="U11" s="157"/>
      <c r="V11" s="201"/>
      <c r="W11" s="8"/>
      <c r="X11" s="8"/>
      <c r="Y11" s="7" t="s">
        <v>850</v>
      </c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</row>
    <row r="12" spans="1:47" s="6" customFormat="1" ht="90" x14ac:dyDescent="0.25">
      <c r="B12" s="123" t="s">
        <v>851</v>
      </c>
      <c r="C12" s="171" t="e">
        <f>IF(Tabla3[[#This Row],[Línea estratégica]]="","",#REF!)</f>
        <v>#REF!</v>
      </c>
      <c r="D12" s="171" t="e">
        <f>IF(Tabla3[[#This Row],[Línea estratégica]]="","",#REF!)</f>
        <v>#REF!</v>
      </c>
      <c r="E12" s="171" t="e">
        <f>IF(Tabla3[[#This Row],[Línea estratégica]]="","",#REF!)</f>
        <v>#REF!</v>
      </c>
      <c r="F12" s="171" t="e">
        <f>IF(Tabla3[[#This Row],[Línea estratégica]]="","",#REF!)</f>
        <v>#REF!</v>
      </c>
      <c r="G12" s="123" t="s">
        <v>374</v>
      </c>
      <c r="H12" s="166" t="str">
        <f>IFERROR(VLOOKUP(Tabla3[[#This Row],[Línea estratégica]],Obj!$B$57:$C$90,2,FALSE),"")</f>
        <v>Le.1</v>
      </c>
      <c r="I12" s="123" t="s">
        <v>443</v>
      </c>
      <c r="J12" s="166" t="str">
        <f>IFERROR(VLOOKUP($I12,Obj!$D$132:$E$147,2,FALSE),"")</f>
        <v>Obj1.1</v>
      </c>
      <c r="K12" s="123" t="s">
        <v>381</v>
      </c>
      <c r="L12" s="123" t="s">
        <v>1354</v>
      </c>
      <c r="M12" s="123"/>
      <c r="N12" s="123"/>
      <c r="O12" s="181"/>
      <c r="P12" s="181"/>
      <c r="Q12" s="169"/>
      <c r="R12" s="169"/>
      <c r="S12" s="169"/>
      <c r="T12" s="170"/>
      <c r="U12" s="157"/>
      <c r="V12" s="201"/>
      <c r="W12" s="8"/>
      <c r="X12" s="8"/>
      <c r="Y12" s="7" t="s">
        <v>851</v>
      </c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</row>
    <row r="13" spans="1:47" s="6" customFormat="1" ht="90" x14ac:dyDescent="0.25">
      <c r="B13" s="123" t="s">
        <v>851</v>
      </c>
      <c r="C13" s="171" t="e">
        <f>IF(Tabla3[[#This Row],[Línea estratégica]]="","",#REF!)</f>
        <v>#REF!</v>
      </c>
      <c r="D13" s="171" t="e">
        <f>IF(Tabla3[[#This Row],[Línea estratégica]]="","",#REF!)</f>
        <v>#REF!</v>
      </c>
      <c r="E13" s="171" t="e">
        <f>IF(Tabla3[[#This Row],[Línea estratégica]]="","",#REF!)</f>
        <v>#REF!</v>
      </c>
      <c r="F13" s="171" t="e">
        <f>IF(Tabla3[[#This Row],[Línea estratégica]]="","",#REF!)</f>
        <v>#REF!</v>
      </c>
      <c r="G13" s="123" t="s">
        <v>374</v>
      </c>
      <c r="H13" s="166" t="str">
        <f>IFERROR(VLOOKUP(Tabla3[[#This Row],[Línea estratégica]],Obj!$B$57:$C$90,2,FALSE),"")</f>
        <v>Le.1</v>
      </c>
      <c r="I13" s="123" t="s">
        <v>789</v>
      </c>
      <c r="J13" s="166" t="str">
        <f>IFERROR(VLOOKUP($I13,Obj!$D$132:$E$147,2,FALSE),"")</f>
        <v>Obj1.10</v>
      </c>
      <c r="K13" s="123" t="s">
        <v>409</v>
      </c>
      <c r="L13" s="123" t="s">
        <v>1355</v>
      </c>
      <c r="M13" s="123"/>
      <c r="N13" s="123"/>
      <c r="O13" s="169"/>
      <c r="P13" s="181"/>
      <c r="Q13" s="169"/>
      <c r="R13" s="169"/>
      <c r="S13" s="169"/>
      <c r="T13" s="170"/>
      <c r="U13" s="157"/>
      <c r="V13" s="201"/>
      <c r="W13" s="8"/>
      <c r="X13" s="8"/>
      <c r="Y13" s="7" t="s">
        <v>852</v>
      </c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</row>
    <row r="14" spans="1:47" s="6" customFormat="1" ht="90" x14ac:dyDescent="0.25">
      <c r="B14" s="123" t="s">
        <v>851</v>
      </c>
      <c r="C14" s="171" t="e">
        <f>IF(Tabla3[[#This Row],[Línea estratégica]]="","",#REF!)</f>
        <v>#REF!</v>
      </c>
      <c r="D14" s="171" t="e">
        <f>IF(Tabla3[[#This Row],[Línea estratégica]]="","",#REF!)</f>
        <v>#REF!</v>
      </c>
      <c r="E14" s="171" t="e">
        <f>IF(Tabla3[[#This Row],[Línea estratégica]]="","",#REF!)</f>
        <v>#REF!</v>
      </c>
      <c r="F14" s="171" t="e">
        <f>IF(Tabla3[[#This Row],[Línea estratégica]]="","",#REF!)</f>
        <v>#REF!</v>
      </c>
      <c r="G14" s="123" t="s">
        <v>374</v>
      </c>
      <c r="H14" s="166" t="str">
        <f>IFERROR(VLOOKUP(Tabla3[[#This Row],[Línea estratégica]],Obj!$B$57:$C$90,2,FALSE),"")</f>
        <v>Le.1</v>
      </c>
      <c r="I14" s="123" t="s">
        <v>448</v>
      </c>
      <c r="J14" s="166" t="str">
        <f>IFERROR(VLOOKUP($I14,Obj!$D$132:$E$147,2,FALSE),"")</f>
        <v>Obj1.6</v>
      </c>
      <c r="K14" s="123" t="s">
        <v>399</v>
      </c>
      <c r="L14" s="123" t="s">
        <v>1356</v>
      </c>
      <c r="M14" s="123"/>
      <c r="N14" s="123"/>
      <c r="O14" s="181"/>
      <c r="P14" s="181"/>
      <c r="Q14" s="169"/>
      <c r="R14" s="169"/>
      <c r="S14" s="169"/>
      <c r="T14" s="170"/>
      <c r="U14" s="157"/>
      <c r="V14" s="201"/>
      <c r="W14" s="8"/>
      <c r="X14" s="8"/>
      <c r="Y14" s="7" t="s">
        <v>853</v>
      </c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</row>
    <row r="15" spans="1:47" s="6" customFormat="1" ht="105" x14ac:dyDescent="0.25">
      <c r="B15" s="123" t="s">
        <v>851</v>
      </c>
      <c r="C15" s="171" t="e">
        <f>IF(Tabla3[[#This Row],[Línea estratégica]]="","",#REF!)</f>
        <v>#REF!</v>
      </c>
      <c r="D15" s="171" t="e">
        <f>IF(Tabla3[[#This Row],[Línea estratégica]]="","",#REF!)</f>
        <v>#REF!</v>
      </c>
      <c r="E15" s="171" t="e">
        <f>IF(Tabla3[[#This Row],[Línea estratégica]]="","",#REF!)</f>
        <v>#REF!</v>
      </c>
      <c r="F15" s="171" t="e">
        <f>IF(Tabla3[[#This Row],[Línea estratégica]]="","",#REF!)</f>
        <v>#REF!</v>
      </c>
      <c r="G15" s="123" t="s">
        <v>374</v>
      </c>
      <c r="H15" s="166" t="str">
        <f>IFERROR(VLOOKUP(Tabla3[[#This Row],[Línea estratégica]],Obj!$B$57:$C$90,2,FALSE),"")</f>
        <v>Le.1</v>
      </c>
      <c r="I15" s="123" t="s">
        <v>448</v>
      </c>
      <c r="J15" s="166" t="str">
        <f>IFERROR(VLOOKUP($I15,Obj!$D$132:$E$147,2,FALSE),"")</f>
        <v>Obj1.6</v>
      </c>
      <c r="K15" s="123" t="s">
        <v>396</v>
      </c>
      <c r="L15" s="123" t="s">
        <v>1357</v>
      </c>
      <c r="M15" s="123"/>
      <c r="N15" s="123"/>
      <c r="O15" s="181"/>
      <c r="P15" s="181"/>
      <c r="Q15" s="169"/>
      <c r="R15" s="169"/>
      <c r="S15" s="169"/>
      <c r="T15" s="170"/>
      <c r="U15" s="157"/>
      <c r="V15" s="201"/>
      <c r="W15" s="8"/>
      <c r="X15" s="8"/>
      <c r="Y15" s="7" t="s">
        <v>854</v>
      </c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</row>
    <row r="16" spans="1:47" s="6" customFormat="1" ht="105" x14ac:dyDescent="0.25">
      <c r="B16" s="123" t="s">
        <v>851</v>
      </c>
      <c r="C16" s="189" t="e">
        <f>IF(Tabla3[[#This Row],[Línea estratégica]]="","",#REF!)</f>
        <v>#REF!</v>
      </c>
      <c r="D16" s="189" t="e">
        <f>IF(Tabla3[[#This Row],[Línea estratégica]]="","",#REF!)</f>
        <v>#REF!</v>
      </c>
      <c r="E16" s="189" t="e">
        <f>IF(Tabla3[[#This Row],[Línea estratégica]]="","",#REF!)</f>
        <v>#REF!</v>
      </c>
      <c r="F16" s="189" t="e">
        <f>IF(Tabla3[[#This Row],[Línea estratégica]]="","",#REF!)</f>
        <v>#REF!</v>
      </c>
      <c r="G16" s="123" t="s">
        <v>374</v>
      </c>
      <c r="H16" s="167" t="str">
        <f>IFERROR(VLOOKUP(Tabla3[[#This Row],[Línea estratégica]],Obj!$B$57:$C$90,2,FALSE),"")</f>
        <v>Le.1</v>
      </c>
      <c r="I16" s="123" t="s">
        <v>448</v>
      </c>
      <c r="J16" s="167" t="str">
        <f>IFERROR(VLOOKUP($I16,Obj!$D$132:$E$147,2,FALSE),"")</f>
        <v>Obj1.6</v>
      </c>
      <c r="K16" s="123" t="s">
        <v>396</v>
      </c>
      <c r="L16" s="123" t="s">
        <v>889</v>
      </c>
      <c r="M16" s="123"/>
      <c r="N16" s="123"/>
      <c r="O16" s="181"/>
      <c r="P16" s="181"/>
      <c r="Q16" s="169"/>
      <c r="R16" s="169"/>
      <c r="S16" s="169"/>
      <c r="T16" s="170"/>
      <c r="U16" s="157"/>
      <c r="V16" s="201"/>
      <c r="W16" s="8"/>
      <c r="X16" s="8"/>
      <c r="Y16" s="7" t="s">
        <v>855</v>
      </c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</row>
    <row r="17" spans="2:47" s="6" customFormat="1" ht="90" x14ac:dyDescent="0.25">
      <c r="B17" s="123" t="s">
        <v>855</v>
      </c>
      <c r="C17" s="171" t="e">
        <f>IF(Tabla3[[#This Row],[Línea estratégica]]="","",#REF!)</f>
        <v>#REF!</v>
      </c>
      <c r="D17" s="171" t="e">
        <f>IF(Tabla3[[#This Row],[Línea estratégica]]="","",#REF!)</f>
        <v>#REF!</v>
      </c>
      <c r="E17" s="171" t="e">
        <f>IF(Tabla3[[#This Row],[Línea estratégica]]="","",#REF!)</f>
        <v>#REF!</v>
      </c>
      <c r="F17" s="171" t="e">
        <f>IF(Tabla3[[#This Row],[Línea estratégica]]="","",#REF!)</f>
        <v>#REF!</v>
      </c>
      <c r="G17" s="123" t="s">
        <v>374</v>
      </c>
      <c r="H17" s="166" t="str">
        <f>IFERROR(VLOOKUP(Tabla3[[#This Row],[Línea estratégica]],Obj!$B$57:$C$90,2,FALSE),"")</f>
        <v>Le.1</v>
      </c>
      <c r="I17" s="123" t="s">
        <v>448</v>
      </c>
      <c r="J17" s="166" t="str">
        <f>IFERROR(VLOOKUP($I17,Obj!$D$132:$E$147,2,FALSE),"")</f>
        <v>Obj1.6</v>
      </c>
      <c r="K17" s="123" t="s">
        <v>398</v>
      </c>
      <c r="L17" s="123" t="s">
        <v>1358</v>
      </c>
      <c r="M17" s="123"/>
      <c r="N17" s="123"/>
      <c r="O17" s="169"/>
      <c r="P17" s="181"/>
      <c r="Q17" s="169"/>
      <c r="R17" s="169"/>
      <c r="S17" s="169"/>
      <c r="T17" s="170"/>
      <c r="U17" s="157"/>
      <c r="V17" s="201"/>
      <c r="W17" s="8"/>
      <c r="X17" s="8"/>
      <c r="Y17" s="7" t="s">
        <v>856</v>
      </c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</row>
    <row r="18" spans="2:47" s="6" customFormat="1" ht="120" x14ac:dyDescent="0.25">
      <c r="B18" s="123" t="s">
        <v>848</v>
      </c>
      <c r="C18" s="171" t="e">
        <f>IF(Tabla3[[#This Row],[Línea estratégica]]="","",#REF!)</f>
        <v>#REF!</v>
      </c>
      <c r="D18" s="171" t="e">
        <f>IF(Tabla3[[#This Row],[Línea estratégica]]="","",#REF!)</f>
        <v>#REF!</v>
      </c>
      <c r="E18" s="171" t="e">
        <f>IF(Tabla3[[#This Row],[Línea estratégica]]="","",#REF!)</f>
        <v>#REF!</v>
      </c>
      <c r="F18" s="171" t="e">
        <f>IF(Tabla3[[#This Row],[Línea estratégica]]="","",#REF!)</f>
        <v>#REF!</v>
      </c>
      <c r="G18" s="123" t="s">
        <v>376</v>
      </c>
      <c r="H18" s="166" t="str">
        <f>IFERROR(VLOOKUP(Tabla3[[#This Row],[Línea estratégica]],Obj!$B$57:$C$90,2,FALSE),"")</f>
        <v>Le.3</v>
      </c>
      <c r="I18" s="123" t="s">
        <v>455</v>
      </c>
      <c r="J18" s="166" t="str">
        <f>IFERROR(VLOOKUP($I18,Obj!$D$132:$E$147,2,FALSE),"")</f>
        <v>Obj3.2</v>
      </c>
      <c r="K18" s="123" t="s">
        <v>463</v>
      </c>
      <c r="L18" s="123" t="s">
        <v>890</v>
      </c>
      <c r="M18" s="123"/>
      <c r="N18" s="123"/>
      <c r="O18" s="169"/>
      <c r="P18" s="181"/>
      <c r="Q18" s="169"/>
      <c r="R18" s="169"/>
      <c r="S18" s="169"/>
      <c r="T18" s="170"/>
      <c r="U18" s="157"/>
      <c r="V18" s="201"/>
      <c r="W18" s="8"/>
      <c r="X18" s="8"/>
      <c r="Y18" s="7" t="s">
        <v>857</v>
      </c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</row>
    <row r="19" spans="2:47" s="6" customFormat="1" ht="90" x14ac:dyDescent="0.25">
      <c r="B19" s="123" t="s">
        <v>848</v>
      </c>
      <c r="C19" s="182" t="e">
        <f>IF(Tabla3[[#This Row],[Línea estratégica]]="","",#REF!)</f>
        <v>#REF!</v>
      </c>
      <c r="D19" s="182" t="e">
        <f>IF(Tabla3[[#This Row],[Línea estratégica]]="","",#REF!)</f>
        <v>#REF!</v>
      </c>
      <c r="E19" s="182" t="e">
        <f>IF(Tabla3[[#This Row],[Línea estratégica]]="","",#REF!)</f>
        <v>#REF!</v>
      </c>
      <c r="F19" s="182" t="e">
        <f>IF(Tabla3[[#This Row],[Línea estratégica]]="","",#REF!)</f>
        <v>#REF!</v>
      </c>
      <c r="G19" s="123" t="s">
        <v>374</v>
      </c>
      <c r="H19" s="184" t="str">
        <f>IFERROR(VLOOKUP(Tabla3[[#This Row],[Línea estratégica]],Obj!$B$57:$C$90,2,FALSE),"")</f>
        <v>Le.1</v>
      </c>
      <c r="I19" s="123" t="s">
        <v>445</v>
      </c>
      <c r="J19" s="184" t="str">
        <f>IFERROR(VLOOKUP($I19,Obj!$D$132:$E$147,2,FALSE),"")</f>
        <v>Obj1.3</v>
      </c>
      <c r="K19" s="123" t="s">
        <v>390</v>
      </c>
      <c r="L19" s="123" t="s">
        <v>891</v>
      </c>
      <c r="M19" s="123"/>
      <c r="N19" s="183"/>
      <c r="O19" s="169"/>
      <c r="P19" s="202"/>
      <c r="Q19" s="185"/>
      <c r="R19" s="185"/>
      <c r="S19" s="185"/>
      <c r="T19" s="186"/>
      <c r="U19" s="187"/>
      <c r="V19" s="201"/>
      <c r="W19" s="8"/>
      <c r="X19" s="8"/>
      <c r="Y19" s="7" t="s">
        <v>858</v>
      </c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</row>
    <row r="20" spans="2:47" s="6" customFormat="1" ht="105" x14ac:dyDescent="0.25">
      <c r="B20" s="123" t="s">
        <v>848</v>
      </c>
      <c r="C20" s="182" t="e">
        <f>IF(Tabla3[[#This Row],[Línea estratégica]]="","",#REF!)</f>
        <v>#REF!</v>
      </c>
      <c r="D20" s="182" t="e">
        <f>IF(Tabla3[[#This Row],[Línea estratégica]]="","",#REF!)</f>
        <v>#REF!</v>
      </c>
      <c r="E20" s="182" t="e">
        <f>IF(Tabla3[[#This Row],[Línea estratégica]]="","",#REF!)</f>
        <v>#REF!</v>
      </c>
      <c r="F20" s="182" t="e">
        <f>IF(Tabla3[[#This Row],[Línea estratégica]]="","",#REF!)</f>
        <v>#REF!</v>
      </c>
      <c r="G20" s="123" t="s">
        <v>374</v>
      </c>
      <c r="H20" s="184" t="str">
        <f>IFERROR(VLOOKUP(Tabla3[[#This Row],[Línea estratégica]],Obj!$B$57:$C$90,2,FALSE),"")</f>
        <v>Le.1</v>
      </c>
      <c r="I20" s="123" t="s">
        <v>445</v>
      </c>
      <c r="J20" s="184" t="str">
        <f>IFERROR(VLOOKUP($I20,Obj!$D$132:$E$147,2,FALSE),"")</f>
        <v>Obj1.3</v>
      </c>
      <c r="K20" s="123" t="s">
        <v>389</v>
      </c>
      <c r="L20" s="123" t="s">
        <v>892</v>
      </c>
      <c r="M20" s="123"/>
      <c r="N20" s="183"/>
      <c r="O20" s="202"/>
      <c r="P20" s="202"/>
      <c r="Q20" s="185"/>
      <c r="R20" s="185"/>
      <c r="S20" s="185"/>
      <c r="T20" s="186"/>
      <c r="U20" s="187"/>
      <c r="V20" s="201"/>
      <c r="W20" s="8"/>
      <c r="X20" s="8"/>
      <c r="Y20" s="7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</row>
    <row r="21" spans="2:47" s="6" customFormat="1" ht="105" x14ac:dyDescent="0.25">
      <c r="B21" s="123" t="s">
        <v>848</v>
      </c>
      <c r="C21" s="182" t="e">
        <f>IF(Tabla3[[#This Row],[Línea estratégica]]="","",#REF!)</f>
        <v>#REF!</v>
      </c>
      <c r="D21" s="182" t="e">
        <f>IF(Tabla3[[#This Row],[Línea estratégica]]="","",#REF!)</f>
        <v>#REF!</v>
      </c>
      <c r="E21" s="182" t="e">
        <f>IF(Tabla3[[#This Row],[Línea estratégica]]="","",#REF!)</f>
        <v>#REF!</v>
      </c>
      <c r="F21" s="182" t="e">
        <f>IF(Tabla3[[#This Row],[Línea estratégica]]="","",#REF!)</f>
        <v>#REF!</v>
      </c>
      <c r="G21" s="123" t="s">
        <v>374</v>
      </c>
      <c r="H21" s="184" t="str">
        <f>IFERROR(VLOOKUP(Tabla3[[#This Row],[Línea estratégica]],Obj!$B$57:$C$90,2,FALSE),"")</f>
        <v>Le.1</v>
      </c>
      <c r="I21" s="123" t="s">
        <v>445</v>
      </c>
      <c r="J21" s="184" t="str">
        <f>IFERROR(VLOOKUP($I21,Obj!$D$132:$E$147,2,FALSE),"")</f>
        <v>Obj1.3</v>
      </c>
      <c r="K21" s="123" t="s">
        <v>389</v>
      </c>
      <c r="L21" s="123" t="s">
        <v>893</v>
      </c>
      <c r="M21" s="123"/>
      <c r="N21" s="183"/>
      <c r="O21" s="169"/>
      <c r="P21" s="202"/>
      <c r="Q21" s="185"/>
      <c r="R21" s="185"/>
      <c r="S21" s="185"/>
      <c r="T21" s="186"/>
      <c r="U21" s="187"/>
      <c r="V21" s="201"/>
      <c r="W21" s="8"/>
      <c r="X21" s="8"/>
      <c r="Y21" s="7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</row>
    <row r="22" spans="2:47" s="6" customFormat="1" ht="90" x14ac:dyDescent="0.25">
      <c r="B22" s="123" t="s">
        <v>849</v>
      </c>
      <c r="C22" s="182" t="e">
        <f>IF(Tabla3[[#This Row],[Línea estratégica]]="","",#REF!)</f>
        <v>#REF!</v>
      </c>
      <c r="D22" s="182" t="e">
        <f>IF(Tabla3[[#This Row],[Línea estratégica]]="","",#REF!)</f>
        <v>#REF!</v>
      </c>
      <c r="E22" s="182" t="e">
        <f>IF(Tabla3[[#This Row],[Línea estratégica]]="","",#REF!)</f>
        <v>#REF!</v>
      </c>
      <c r="F22" s="182" t="e">
        <f>IF(Tabla3[[#This Row],[Línea estratégica]]="","",#REF!)</f>
        <v>#REF!</v>
      </c>
      <c r="G22" s="123" t="s">
        <v>374</v>
      </c>
      <c r="H22" s="184" t="str">
        <f>IFERROR(VLOOKUP(Tabla3[[#This Row],[Línea estratégica]],Obj!$B$57:$C$90,2,FALSE),"")</f>
        <v>Le.1</v>
      </c>
      <c r="I22" s="123" t="s">
        <v>444</v>
      </c>
      <c r="J22" s="184" t="str">
        <f>IFERROR(VLOOKUP($I22,Obj!$D$132:$E$147,2,FALSE),"")</f>
        <v>Obj1.2</v>
      </c>
      <c r="K22" s="123" t="s">
        <v>387</v>
      </c>
      <c r="L22" s="123" t="s">
        <v>894</v>
      </c>
      <c r="M22" s="123"/>
      <c r="N22" s="183"/>
      <c r="O22" s="169"/>
      <c r="P22" s="202"/>
      <c r="Q22" s="185"/>
      <c r="R22" s="185"/>
      <c r="S22" s="185"/>
      <c r="T22" s="186"/>
      <c r="U22" s="187"/>
      <c r="V22" s="201"/>
      <c r="W22" s="8"/>
      <c r="X22" s="8"/>
      <c r="Y22" s="7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</row>
    <row r="23" spans="2:47" s="6" customFormat="1" ht="120" x14ac:dyDescent="0.25">
      <c r="B23" s="123" t="s">
        <v>858</v>
      </c>
      <c r="C23" s="182" t="e">
        <f>IF(Tabla3[[#This Row],[Línea estratégica]]="","",#REF!)</f>
        <v>#REF!</v>
      </c>
      <c r="D23" s="182" t="e">
        <f>IF(Tabla3[[#This Row],[Línea estratégica]]="","",#REF!)</f>
        <v>#REF!</v>
      </c>
      <c r="E23" s="182" t="e">
        <f>IF(Tabla3[[#This Row],[Línea estratégica]]="","",#REF!)</f>
        <v>#REF!</v>
      </c>
      <c r="F23" s="182" t="e">
        <f>IF(Tabla3[[#This Row],[Línea estratégica]]="","",#REF!)</f>
        <v>#REF!</v>
      </c>
      <c r="G23" s="123" t="s">
        <v>377</v>
      </c>
      <c r="H23" s="184" t="str">
        <f>IFERROR(VLOOKUP(Tabla3[[#This Row],[Línea estratégica]],Obj!$B$57:$C$90,2,FALSE),"")</f>
        <v>Le.4</v>
      </c>
      <c r="I23" s="123" t="s">
        <v>457</v>
      </c>
      <c r="J23" s="184" t="str">
        <f>IFERROR(VLOOKUP($I23,Obj!$D$132:$E$147,2,FALSE),"")</f>
        <v>Obj4.1</v>
      </c>
      <c r="K23" s="123" t="s">
        <v>429</v>
      </c>
      <c r="L23" s="123" t="s">
        <v>895</v>
      </c>
      <c r="M23" s="123"/>
      <c r="N23" s="183"/>
      <c r="O23" s="169"/>
      <c r="P23" s="169"/>
      <c r="Q23" s="185"/>
      <c r="R23" s="185"/>
      <c r="S23" s="185"/>
      <c r="T23" s="186"/>
      <c r="U23" s="187"/>
      <c r="V23" s="201"/>
      <c r="W23" s="8"/>
      <c r="X23" s="8"/>
      <c r="Y23" s="7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</row>
    <row r="24" spans="2:47" s="6" customFormat="1" ht="105" x14ac:dyDescent="0.25">
      <c r="B24" s="123" t="s">
        <v>858</v>
      </c>
      <c r="C24" s="182" t="e">
        <f>IF(Tabla3[[#This Row],[Línea estratégica]]="","",#REF!)</f>
        <v>#REF!</v>
      </c>
      <c r="D24" s="182" t="e">
        <f>IF(Tabla3[[#This Row],[Línea estratégica]]="","",#REF!)</f>
        <v>#REF!</v>
      </c>
      <c r="E24" s="182" t="e">
        <f>IF(Tabla3[[#This Row],[Línea estratégica]]="","",#REF!)</f>
        <v>#REF!</v>
      </c>
      <c r="F24" s="182" t="e">
        <f>IF(Tabla3[[#This Row],[Línea estratégica]]="","",#REF!)</f>
        <v>#REF!</v>
      </c>
      <c r="G24" s="123" t="s">
        <v>377</v>
      </c>
      <c r="H24" s="184" t="str">
        <f>IFERROR(VLOOKUP(Tabla3[[#This Row],[Línea estratégica]],Obj!$B$57:$C$90,2,FALSE),"")</f>
        <v>Le.4</v>
      </c>
      <c r="I24" s="123" t="s">
        <v>457</v>
      </c>
      <c r="J24" s="184" t="str">
        <f>IFERROR(VLOOKUP($I24,Obj!$D$132:$E$147,2,FALSE),"")</f>
        <v>Obj4.1</v>
      </c>
      <c r="K24" s="123" t="s">
        <v>428</v>
      </c>
      <c r="L24" s="123" t="s">
        <v>896</v>
      </c>
      <c r="M24" s="123"/>
      <c r="N24" s="183"/>
      <c r="O24" s="202"/>
      <c r="P24" s="202"/>
      <c r="Q24" s="185"/>
      <c r="R24" s="185"/>
      <c r="S24" s="185"/>
      <c r="T24" s="186"/>
      <c r="U24" s="187"/>
      <c r="V24" s="201"/>
      <c r="W24" s="8"/>
      <c r="X24" s="8"/>
      <c r="Y24" s="7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</row>
    <row r="25" spans="2:47" s="6" customFormat="1" ht="90" x14ac:dyDescent="0.25">
      <c r="B25" s="123" t="s">
        <v>858</v>
      </c>
      <c r="C25" s="182" t="e">
        <f>IF(Tabla3[[#This Row],[Línea estratégica]]="","",#REF!)</f>
        <v>#REF!</v>
      </c>
      <c r="D25" s="182" t="e">
        <f>IF(Tabla3[[#This Row],[Línea estratégica]]="","",#REF!)</f>
        <v>#REF!</v>
      </c>
      <c r="E25" s="182" t="e">
        <f>IF(Tabla3[[#This Row],[Línea estratégica]]="","",#REF!)</f>
        <v>#REF!</v>
      </c>
      <c r="F25" s="182" t="e">
        <f>IF(Tabla3[[#This Row],[Línea estratégica]]="","",#REF!)</f>
        <v>#REF!</v>
      </c>
      <c r="G25" s="123" t="s">
        <v>376</v>
      </c>
      <c r="H25" s="184" t="str">
        <f>IFERROR(VLOOKUP(Tabla3[[#This Row],[Línea estratégica]],Obj!$B$57:$C$90,2,FALSE),"")</f>
        <v>Le.3</v>
      </c>
      <c r="I25" s="123" t="s">
        <v>456</v>
      </c>
      <c r="J25" s="184" t="str">
        <f>IFERROR(VLOOKUP($I25,Obj!$D$132:$E$147,2,FALSE),"")</f>
        <v>Obj3.3</v>
      </c>
      <c r="K25" s="123" t="s">
        <v>424</v>
      </c>
      <c r="L25" s="123" t="s">
        <v>897</v>
      </c>
      <c r="M25" s="123"/>
      <c r="N25" s="183"/>
      <c r="O25" s="169"/>
      <c r="P25" s="202"/>
      <c r="Q25" s="185"/>
      <c r="R25" s="185"/>
      <c r="S25" s="185"/>
      <c r="T25" s="186"/>
      <c r="U25" s="187"/>
      <c r="V25" s="201"/>
      <c r="W25" s="8"/>
      <c r="X25" s="8"/>
      <c r="Y25" s="7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</row>
    <row r="26" spans="2:47" s="6" customFormat="1" ht="90" x14ac:dyDescent="0.25">
      <c r="B26" s="123" t="s">
        <v>853</v>
      </c>
      <c r="C26" s="182" t="e">
        <f>IF(Tabla3[[#This Row],[Línea estratégica]]="","",#REF!)</f>
        <v>#REF!</v>
      </c>
      <c r="D26" s="182" t="e">
        <f>IF(Tabla3[[#This Row],[Línea estratégica]]="","",#REF!)</f>
        <v>#REF!</v>
      </c>
      <c r="E26" s="182" t="e">
        <f>IF(Tabla3[[#This Row],[Línea estratégica]]="","",#REF!)</f>
        <v>#REF!</v>
      </c>
      <c r="F26" s="182" t="e">
        <f>IF(Tabla3[[#This Row],[Línea estratégica]]="","",#REF!)</f>
        <v>#REF!</v>
      </c>
      <c r="G26" s="123" t="s">
        <v>377</v>
      </c>
      <c r="H26" s="184" t="str">
        <f>IFERROR(VLOOKUP(Tabla3[[#This Row],[Línea estratégica]],Obj!$B$57:$C$90,2,FALSE),"")</f>
        <v>Le.4</v>
      </c>
      <c r="I26" s="123" t="s">
        <v>457</v>
      </c>
      <c r="J26" s="184" t="str">
        <f>IFERROR(VLOOKUP($I26,Obj!$D$132:$E$147,2,FALSE),"")</f>
        <v>Obj4.1</v>
      </c>
      <c r="K26" s="123" t="s">
        <v>427</v>
      </c>
      <c r="L26" s="123" t="s">
        <v>898</v>
      </c>
      <c r="M26" s="123"/>
      <c r="N26" s="183"/>
      <c r="O26" s="181"/>
      <c r="P26" s="202"/>
      <c r="Q26" s="185"/>
      <c r="R26" s="185"/>
      <c r="S26" s="185"/>
      <c r="T26" s="186"/>
      <c r="U26" s="187"/>
      <c r="V26" s="201"/>
      <c r="W26" s="8"/>
      <c r="X26" s="8"/>
      <c r="Y26" s="7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</row>
    <row r="27" spans="2:47" s="6" customFormat="1" ht="90" x14ac:dyDescent="0.25">
      <c r="B27" s="123" t="s">
        <v>853</v>
      </c>
      <c r="C27" s="182" t="e">
        <f>IF(Tabla3[[#This Row],[Línea estratégica]]="","",#REF!)</f>
        <v>#REF!</v>
      </c>
      <c r="D27" s="182" t="e">
        <f>IF(Tabla3[[#This Row],[Línea estratégica]]="","",#REF!)</f>
        <v>#REF!</v>
      </c>
      <c r="E27" s="182" t="e">
        <f>IF(Tabla3[[#This Row],[Línea estratégica]]="","",#REF!)</f>
        <v>#REF!</v>
      </c>
      <c r="F27" s="182" t="e">
        <f>IF(Tabla3[[#This Row],[Línea estratégica]]="","",#REF!)</f>
        <v>#REF!</v>
      </c>
      <c r="G27" s="123" t="s">
        <v>377</v>
      </c>
      <c r="H27" s="184" t="str">
        <f>IFERROR(VLOOKUP(Tabla3[[#This Row],[Línea estratégica]],Obj!$B$57:$C$90,2,FALSE),"")</f>
        <v>Le.4</v>
      </c>
      <c r="I27" s="123" t="s">
        <v>457</v>
      </c>
      <c r="J27" s="184" t="str">
        <f>IFERROR(VLOOKUP($I27,Obj!$D$132:$E$147,2,FALSE),"")</f>
        <v>Obj4.1</v>
      </c>
      <c r="K27" s="123" t="s">
        <v>427</v>
      </c>
      <c r="L27" s="123" t="s">
        <v>899</v>
      </c>
      <c r="M27" s="123"/>
      <c r="N27" s="183"/>
      <c r="O27" s="169"/>
      <c r="P27" s="202"/>
      <c r="Q27" s="185"/>
      <c r="R27" s="185"/>
      <c r="S27" s="185"/>
      <c r="T27" s="186"/>
      <c r="U27" s="187"/>
      <c r="V27" s="201"/>
      <c r="W27" s="8"/>
      <c r="X27" s="8"/>
      <c r="Y27" s="7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</row>
    <row r="28" spans="2:47" s="6" customFormat="1" ht="240" x14ac:dyDescent="0.25">
      <c r="B28" s="123" t="s">
        <v>858</v>
      </c>
      <c r="C28" s="182" t="e">
        <f>IF(Tabla3[[#This Row],[Línea estratégica]]="","",#REF!)</f>
        <v>#REF!</v>
      </c>
      <c r="D28" s="182" t="e">
        <f>IF(Tabla3[[#This Row],[Línea estratégica]]="","",#REF!)</f>
        <v>#REF!</v>
      </c>
      <c r="E28" s="182" t="e">
        <f>IF(Tabla3[[#This Row],[Línea estratégica]]="","",#REF!)</f>
        <v>#REF!</v>
      </c>
      <c r="F28" s="182" t="e">
        <f>IF(Tabla3[[#This Row],[Línea estratégica]]="","",#REF!)</f>
        <v>#REF!</v>
      </c>
      <c r="G28" s="123" t="s">
        <v>376</v>
      </c>
      <c r="H28" s="184" t="str">
        <f>IFERROR(VLOOKUP(Tabla3[[#This Row],[Línea estratégica]],Obj!$B$57:$C$90,2,FALSE),"")</f>
        <v>Le.3</v>
      </c>
      <c r="I28" s="123" t="s">
        <v>454</v>
      </c>
      <c r="J28" s="184" t="str">
        <f>IFERROR(VLOOKUP($I28,Obj!$D$132:$E$147,2,FALSE),"")</f>
        <v>Obj3.1</v>
      </c>
      <c r="K28" s="123" t="s">
        <v>462</v>
      </c>
      <c r="L28" s="123" t="s">
        <v>1359</v>
      </c>
      <c r="M28" s="123"/>
      <c r="N28" s="183"/>
      <c r="O28" s="169"/>
      <c r="P28" s="202"/>
      <c r="Q28" s="185"/>
      <c r="R28" s="185"/>
      <c r="S28" s="185"/>
      <c r="T28" s="186"/>
      <c r="U28" s="187"/>
      <c r="V28" s="201"/>
      <c r="W28" s="8"/>
      <c r="X28" s="8"/>
      <c r="Y28" s="7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</row>
    <row r="29" spans="2:47" s="6" customFormat="1" ht="90" x14ac:dyDescent="0.25">
      <c r="B29" s="123" t="s">
        <v>858</v>
      </c>
      <c r="C29" s="182" t="e">
        <f>IF(Tabla3[[#This Row],[Línea estratégica]]="","",#REF!)</f>
        <v>#REF!</v>
      </c>
      <c r="D29" s="182" t="e">
        <f>IF(Tabla3[[#This Row],[Línea estratégica]]="","",#REF!)</f>
        <v>#REF!</v>
      </c>
      <c r="E29" s="182" t="e">
        <f>IF(Tabla3[[#This Row],[Línea estratégica]]="","",#REF!)</f>
        <v>#REF!</v>
      </c>
      <c r="F29" s="182" t="e">
        <f>IF(Tabla3[[#This Row],[Línea estratégica]]="","",#REF!)</f>
        <v>#REF!</v>
      </c>
      <c r="G29" s="123" t="s">
        <v>376</v>
      </c>
      <c r="H29" s="184" t="str">
        <f>IFERROR(VLOOKUP(Tabla3[[#This Row],[Línea estratégica]],Obj!$B$57:$C$90,2,FALSE),"")</f>
        <v>Le.3</v>
      </c>
      <c r="I29" s="123" t="s">
        <v>456</v>
      </c>
      <c r="J29" s="184" t="str">
        <f>IFERROR(VLOOKUP($I29,Obj!$D$132:$E$147,2,FALSE),"")</f>
        <v>Obj3.3</v>
      </c>
      <c r="K29" s="123" t="s">
        <v>424</v>
      </c>
      <c r="L29" s="123" t="s">
        <v>900</v>
      </c>
      <c r="M29" s="123"/>
      <c r="N29" s="123"/>
      <c r="O29" s="169"/>
      <c r="P29" s="202"/>
      <c r="Q29" s="185"/>
      <c r="R29" s="185"/>
      <c r="S29" s="185"/>
      <c r="T29" s="186"/>
      <c r="U29" s="187"/>
      <c r="V29" s="201"/>
      <c r="W29" s="8"/>
      <c r="X29" s="8"/>
      <c r="Y29" s="7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</row>
    <row r="30" spans="2:47" s="6" customFormat="1" ht="90" x14ac:dyDescent="0.25">
      <c r="B30" s="123" t="s">
        <v>858</v>
      </c>
      <c r="C30" s="182" t="e">
        <f>IF(Tabla3[[#This Row],[Línea estratégica]]="","",#REF!)</f>
        <v>#REF!</v>
      </c>
      <c r="D30" s="182" t="e">
        <f>IF(Tabla3[[#This Row],[Línea estratégica]]="","",#REF!)</f>
        <v>#REF!</v>
      </c>
      <c r="E30" s="182" t="e">
        <f>IF(Tabla3[[#This Row],[Línea estratégica]]="","",#REF!)</f>
        <v>#REF!</v>
      </c>
      <c r="F30" s="182" t="e">
        <f>IF(Tabla3[[#This Row],[Línea estratégica]]="","",#REF!)</f>
        <v>#REF!</v>
      </c>
      <c r="G30" s="123" t="s">
        <v>376</v>
      </c>
      <c r="H30" s="184" t="str">
        <f>IFERROR(VLOOKUP(Tabla3[[#This Row],[Línea estratégica]],Obj!$B$57:$C$90,2,FALSE),"")</f>
        <v>Le.3</v>
      </c>
      <c r="I30" s="123" t="s">
        <v>456</v>
      </c>
      <c r="J30" s="184" t="str">
        <f>IFERROR(VLOOKUP($I30,Obj!$D$132:$E$147,2,FALSE),"")</f>
        <v>Obj3.3</v>
      </c>
      <c r="K30" s="123" t="s">
        <v>424</v>
      </c>
      <c r="L30" s="123" t="s">
        <v>901</v>
      </c>
      <c r="M30" s="123"/>
      <c r="N30" s="183"/>
      <c r="O30" s="169"/>
      <c r="P30" s="202"/>
      <c r="Q30" s="185"/>
      <c r="R30" s="185"/>
      <c r="S30" s="185"/>
      <c r="T30" s="186"/>
      <c r="U30" s="187"/>
      <c r="V30" s="201"/>
      <c r="W30" s="8"/>
      <c r="X30" s="8"/>
      <c r="Y30" s="7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</row>
    <row r="31" spans="2:47" s="6" customFormat="1" ht="90" x14ac:dyDescent="0.25">
      <c r="B31" s="123" t="s">
        <v>858</v>
      </c>
      <c r="C31" s="182" t="e">
        <f>IF(Tabla3[[#This Row],[Línea estratégica]]="","",#REF!)</f>
        <v>#REF!</v>
      </c>
      <c r="D31" s="182" t="e">
        <f>IF(Tabla3[[#This Row],[Línea estratégica]]="","",#REF!)</f>
        <v>#REF!</v>
      </c>
      <c r="E31" s="182" t="e">
        <f>IF(Tabla3[[#This Row],[Línea estratégica]]="","",#REF!)</f>
        <v>#REF!</v>
      </c>
      <c r="F31" s="182" t="e">
        <f>IF(Tabla3[[#This Row],[Línea estratégica]]="","",#REF!)</f>
        <v>#REF!</v>
      </c>
      <c r="G31" s="123" t="s">
        <v>376</v>
      </c>
      <c r="H31" s="184" t="str">
        <f>IFERROR(VLOOKUP(Tabla3[[#This Row],[Línea estratégica]],Obj!$B$57:$C$90,2,FALSE),"")</f>
        <v>Le.3</v>
      </c>
      <c r="I31" s="123" t="s">
        <v>456</v>
      </c>
      <c r="J31" s="184" t="str">
        <f>IFERROR(VLOOKUP($I31,Obj!$D$132:$E$147,2,FALSE),"")</f>
        <v>Obj3.3</v>
      </c>
      <c r="K31" s="123" t="s">
        <v>424</v>
      </c>
      <c r="L31" s="123" t="s">
        <v>912</v>
      </c>
      <c r="M31" s="123"/>
      <c r="N31" s="183"/>
      <c r="O31" s="202"/>
      <c r="P31" s="202"/>
      <c r="Q31" s="185"/>
      <c r="R31" s="185"/>
      <c r="S31" s="185"/>
      <c r="T31" s="186"/>
      <c r="U31" s="187"/>
      <c r="V31" s="201"/>
      <c r="W31" s="8"/>
      <c r="X31" s="8"/>
      <c r="Y31" s="7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</row>
    <row r="32" spans="2:47" s="6" customFormat="1" ht="90" x14ac:dyDescent="0.25">
      <c r="B32" s="123" t="s">
        <v>858</v>
      </c>
      <c r="C32" s="182" t="e">
        <f>IF(Tabla3[[#This Row],[Línea estratégica]]="","",#REF!)</f>
        <v>#REF!</v>
      </c>
      <c r="D32" s="182" t="e">
        <f>IF(Tabla3[[#This Row],[Línea estratégica]]="","",#REF!)</f>
        <v>#REF!</v>
      </c>
      <c r="E32" s="182" t="e">
        <f>IF(Tabla3[[#This Row],[Línea estratégica]]="","",#REF!)</f>
        <v>#REF!</v>
      </c>
      <c r="F32" s="182" t="e">
        <f>IF(Tabla3[[#This Row],[Línea estratégica]]="","",#REF!)</f>
        <v>#REF!</v>
      </c>
      <c r="G32" s="123" t="s">
        <v>376</v>
      </c>
      <c r="H32" s="184" t="str">
        <f>IFERROR(VLOOKUP(Tabla3[[#This Row],[Línea estratégica]],Obj!$B$57:$C$90,2,FALSE),"")</f>
        <v>Le.3</v>
      </c>
      <c r="I32" s="123" t="s">
        <v>456</v>
      </c>
      <c r="J32" s="184" t="str">
        <f>IFERROR(VLOOKUP($I32,Obj!$D$132:$E$147,2,FALSE),"")</f>
        <v>Obj3.3</v>
      </c>
      <c r="K32" s="123" t="s">
        <v>424</v>
      </c>
      <c r="L32" s="123" t="s">
        <v>1360</v>
      </c>
      <c r="M32" s="123"/>
      <c r="N32" s="183"/>
      <c r="O32" s="202"/>
      <c r="P32" s="202"/>
      <c r="Q32" s="185"/>
      <c r="R32" s="185"/>
      <c r="S32" s="185"/>
      <c r="T32" s="186"/>
      <c r="U32" s="187"/>
      <c r="V32" s="201"/>
      <c r="W32" s="8"/>
      <c r="X32" s="8"/>
      <c r="Y32" s="7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</row>
    <row r="33" spans="2:47" s="6" customFormat="1" ht="240" x14ac:dyDescent="0.25">
      <c r="B33" s="123" t="s">
        <v>858</v>
      </c>
      <c r="C33" s="182" t="e">
        <f>IF(Tabla3[[#This Row],[Línea estratégica]]="","",#REF!)</f>
        <v>#REF!</v>
      </c>
      <c r="D33" s="182" t="e">
        <f>IF(Tabla3[[#This Row],[Línea estratégica]]="","",#REF!)</f>
        <v>#REF!</v>
      </c>
      <c r="E33" s="182" t="e">
        <f>IF(Tabla3[[#This Row],[Línea estratégica]]="","",#REF!)</f>
        <v>#REF!</v>
      </c>
      <c r="F33" s="182" t="e">
        <f>IF(Tabla3[[#This Row],[Línea estratégica]]="","",#REF!)</f>
        <v>#REF!</v>
      </c>
      <c r="G33" s="123" t="s">
        <v>376</v>
      </c>
      <c r="H33" s="184" t="str">
        <f>IFERROR(VLOOKUP(Tabla3[[#This Row],[Línea estratégica]],Obj!$B$57:$C$90,2,FALSE),"")</f>
        <v>Le.3</v>
      </c>
      <c r="I33" s="123" t="s">
        <v>454</v>
      </c>
      <c r="J33" s="184" t="str">
        <f>IFERROR(VLOOKUP($I33,Obj!$D$132:$E$147,2,FALSE),"")</f>
        <v>Obj3.1</v>
      </c>
      <c r="K33" s="123" t="s">
        <v>462</v>
      </c>
      <c r="L33" s="123" t="s">
        <v>902</v>
      </c>
      <c r="M33" s="183"/>
      <c r="N33" s="183"/>
      <c r="O33" s="169"/>
      <c r="P33" s="202"/>
      <c r="Q33" s="185"/>
      <c r="R33" s="185"/>
      <c r="S33" s="185"/>
      <c r="T33" s="186"/>
      <c r="U33" s="187"/>
      <c r="V33" s="201"/>
      <c r="W33" s="8"/>
      <c r="X33" s="8"/>
      <c r="Y33" s="7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</row>
    <row r="34" spans="2:47" s="6" customFormat="1" ht="240" x14ac:dyDescent="0.25">
      <c r="B34" s="123" t="s">
        <v>858</v>
      </c>
      <c r="C34" s="182" t="e">
        <f>IF(Tabla3[[#This Row],[Línea estratégica]]="","",#REF!)</f>
        <v>#REF!</v>
      </c>
      <c r="D34" s="182" t="e">
        <f>IF(Tabla3[[#This Row],[Línea estratégica]]="","",#REF!)</f>
        <v>#REF!</v>
      </c>
      <c r="E34" s="182" t="e">
        <f>IF(Tabla3[[#This Row],[Línea estratégica]]="","",#REF!)</f>
        <v>#REF!</v>
      </c>
      <c r="F34" s="182" t="e">
        <f>IF(Tabla3[[#This Row],[Línea estratégica]]="","",#REF!)</f>
        <v>#REF!</v>
      </c>
      <c r="G34" s="123" t="s">
        <v>376</v>
      </c>
      <c r="H34" s="184" t="str">
        <f>IFERROR(VLOOKUP(Tabla3[[#This Row],[Línea estratégica]],Obj!$B$57:$C$90,2,FALSE),"")</f>
        <v>Le.3</v>
      </c>
      <c r="I34" s="123" t="s">
        <v>454</v>
      </c>
      <c r="J34" s="184" t="str">
        <f>IFERROR(VLOOKUP($I34,Obj!$D$132:$E$147,2,FALSE),"")</f>
        <v>Obj3.1</v>
      </c>
      <c r="K34" s="123" t="s">
        <v>462</v>
      </c>
      <c r="L34" s="123" t="s">
        <v>903</v>
      </c>
      <c r="M34" s="183"/>
      <c r="N34" s="183"/>
      <c r="O34" s="169"/>
      <c r="P34" s="202"/>
      <c r="Q34" s="185"/>
      <c r="R34" s="185"/>
      <c r="S34" s="185"/>
      <c r="T34" s="186"/>
      <c r="U34" s="187"/>
      <c r="V34" s="201"/>
      <c r="W34" s="8"/>
      <c r="X34" s="8"/>
      <c r="Y34" s="7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</row>
    <row r="35" spans="2:47" s="6" customFormat="1" ht="90" x14ac:dyDescent="0.25">
      <c r="B35" s="123" t="s">
        <v>858</v>
      </c>
      <c r="C35" s="182" t="e">
        <f>IF(Tabla3[[#This Row],[Línea estratégica]]="","",#REF!)</f>
        <v>#REF!</v>
      </c>
      <c r="D35" s="182" t="e">
        <f>IF(Tabla3[[#This Row],[Línea estratégica]]="","",#REF!)</f>
        <v>#REF!</v>
      </c>
      <c r="E35" s="182" t="e">
        <f>IF(Tabla3[[#This Row],[Línea estratégica]]="","",#REF!)</f>
        <v>#REF!</v>
      </c>
      <c r="F35" s="182" t="e">
        <f>IF(Tabla3[[#This Row],[Línea estratégica]]="","",#REF!)</f>
        <v>#REF!</v>
      </c>
      <c r="G35" s="123" t="s">
        <v>377</v>
      </c>
      <c r="H35" s="184" t="str">
        <f>IFERROR(VLOOKUP(Tabla3[[#This Row],[Línea estratégica]],Obj!$B$57:$C$90,2,FALSE),"")</f>
        <v>Le.4</v>
      </c>
      <c r="I35" s="123" t="s">
        <v>457</v>
      </c>
      <c r="J35" s="184" t="str">
        <f>IFERROR(VLOOKUP($I35,Obj!$D$132:$E$147,2,FALSE),"")</f>
        <v>Obj4.1</v>
      </c>
      <c r="K35" s="123" t="s">
        <v>426</v>
      </c>
      <c r="L35" s="123" t="s">
        <v>904</v>
      </c>
      <c r="M35" s="183"/>
      <c r="N35" s="183"/>
      <c r="O35" s="169"/>
      <c r="P35" s="202"/>
      <c r="Q35" s="185"/>
      <c r="R35" s="185"/>
      <c r="S35" s="185"/>
      <c r="T35" s="186"/>
      <c r="U35" s="187"/>
      <c r="V35" s="201"/>
      <c r="W35" s="8"/>
      <c r="X35" s="8"/>
      <c r="Y35" s="7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</row>
    <row r="36" spans="2:47" s="6" customFormat="1" ht="75" x14ac:dyDescent="0.25">
      <c r="B36" s="123" t="s">
        <v>854</v>
      </c>
      <c r="C36" s="182" t="e">
        <f>IF(Tabla3[[#This Row],[Línea estratégica]]="","",#REF!)</f>
        <v>#REF!</v>
      </c>
      <c r="D36" s="182" t="e">
        <f>IF(Tabla3[[#This Row],[Línea estratégica]]="","",#REF!)</f>
        <v>#REF!</v>
      </c>
      <c r="E36" s="182" t="e">
        <f>IF(Tabla3[[#This Row],[Línea estratégica]]="","",#REF!)</f>
        <v>#REF!</v>
      </c>
      <c r="F36" s="182" t="e">
        <f>IF(Tabla3[[#This Row],[Línea estratégica]]="","",#REF!)</f>
        <v>#REF!</v>
      </c>
      <c r="G36" s="123" t="s">
        <v>375</v>
      </c>
      <c r="H36" s="184" t="str">
        <f>IFERROR(VLOOKUP(Tabla3[[#This Row],[Línea estratégica]],Obj!$B$57:$C$90,2,FALSE),"")</f>
        <v>Le.2</v>
      </c>
      <c r="I36" s="123" t="s">
        <v>453</v>
      </c>
      <c r="J36" s="184" t="str">
        <f>IFERROR(VLOOKUP($I36,Obj!$D$132:$E$147,2,FALSE),"")</f>
        <v>Obj2.2</v>
      </c>
      <c r="K36" s="123" t="s">
        <v>461</v>
      </c>
      <c r="L36" s="123" t="s">
        <v>1361</v>
      </c>
      <c r="M36" s="123"/>
      <c r="N36" s="123"/>
      <c r="O36" s="169"/>
      <c r="P36" s="185"/>
      <c r="Q36" s="185"/>
      <c r="R36" s="185"/>
      <c r="S36" s="185"/>
      <c r="T36" s="186"/>
      <c r="U36" s="187"/>
      <c r="V36" s="201"/>
      <c r="W36" s="8"/>
      <c r="X36" s="8"/>
      <c r="Y36" s="7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</row>
    <row r="37" spans="2:47" s="6" customFormat="1" ht="105" x14ac:dyDescent="0.25">
      <c r="B37" s="123" t="s">
        <v>854</v>
      </c>
      <c r="C37" s="182" t="e">
        <f>IF(Tabla3[[#This Row],[Línea estratégica]]="","",#REF!)</f>
        <v>#REF!</v>
      </c>
      <c r="D37" s="182" t="e">
        <f>IF(Tabla3[[#This Row],[Línea estratégica]]="","",#REF!)</f>
        <v>#REF!</v>
      </c>
      <c r="E37" s="182" t="e">
        <f>IF(Tabla3[[#This Row],[Línea estratégica]]="","",#REF!)</f>
        <v>#REF!</v>
      </c>
      <c r="F37" s="182" t="e">
        <f>IF(Tabla3[[#This Row],[Línea estratégica]]="","",#REF!)</f>
        <v>#REF!</v>
      </c>
      <c r="G37" s="123" t="s">
        <v>375</v>
      </c>
      <c r="H37" s="184" t="str">
        <f>IFERROR(VLOOKUP(Tabla3[[#This Row],[Línea estratégica]],Obj!$B$57:$C$90,2,FALSE),"")</f>
        <v>Le.2</v>
      </c>
      <c r="I37" s="123" t="s">
        <v>453</v>
      </c>
      <c r="J37" s="184" t="str">
        <f>IFERROR(VLOOKUP($I37,Obj!$D$132:$E$147,2,FALSE),"")</f>
        <v>Obj2.2</v>
      </c>
      <c r="K37" s="123" t="s">
        <v>418</v>
      </c>
      <c r="L37" s="123" t="s">
        <v>1362</v>
      </c>
      <c r="M37" s="123"/>
      <c r="N37" s="183"/>
      <c r="O37" s="185"/>
      <c r="P37" s="202"/>
      <c r="Q37" s="185"/>
      <c r="R37" s="185"/>
      <c r="S37" s="185"/>
      <c r="T37" s="186"/>
      <c r="U37" s="187"/>
      <c r="V37" s="201"/>
      <c r="W37" s="8"/>
      <c r="X37" s="8"/>
      <c r="Y37" s="7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</row>
    <row r="38" spans="2:47" s="6" customFormat="1" ht="105" x14ac:dyDescent="0.25">
      <c r="B38" s="123" t="s">
        <v>854</v>
      </c>
      <c r="C38" s="182" t="e">
        <f>IF(Tabla3[[#This Row],[Línea estratégica]]="","",#REF!)</f>
        <v>#REF!</v>
      </c>
      <c r="D38" s="182" t="e">
        <f>IF(Tabla3[[#This Row],[Línea estratégica]]="","",#REF!)</f>
        <v>#REF!</v>
      </c>
      <c r="E38" s="182" t="e">
        <f>IF(Tabla3[[#This Row],[Línea estratégica]]="","",#REF!)</f>
        <v>#REF!</v>
      </c>
      <c r="F38" s="182" t="e">
        <f>IF(Tabla3[[#This Row],[Línea estratégica]]="","",#REF!)</f>
        <v>#REF!</v>
      </c>
      <c r="G38" s="123" t="s">
        <v>375</v>
      </c>
      <c r="H38" s="184" t="str">
        <f>IFERROR(VLOOKUP(Tabla3[[#This Row],[Línea estratégica]],Obj!$B$57:$C$90,2,FALSE),"")</f>
        <v>Le.2</v>
      </c>
      <c r="I38" s="123" t="s">
        <v>453</v>
      </c>
      <c r="J38" s="184" t="str">
        <f>IFERROR(VLOOKUP($I38,Obj!$D$132:$E$147,2,FALSE),"")</f>
        <v>Obj2.2</v>
      </c>
      <c r="K38" s="123" t="s">
        <v>418</v>
      </c>
      <c r="L38" s="123" t="s">
        <v>905</v>
      </c>
      <c r="M38" s="123"/>
      <c r="N38" s="183"/>
      <c r="O38" s="205"/>
      <c r="P38" s="202"/>
      <c r="Q38" s="185"/>
      <c r="R38" s="185"/>
      <c r="S38" s="185"/>
      <c r="T38" s="186"/>
      <c r="U38" s="187"/>
      <c r="V38" s="201"/>
      <c r="W38" s="8"/>
      <c r="X38" s="8"/>
      <c r="Y38" s="7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</row>
    <row r="39" spans="2:47" s="6" customFormat="1" ht="90" x14ac:dyDescent="0.25">
      <c r="B39" s="123" t="s">
        <v>855</v>
      </c>
      <c r="C39" s="182" t="e">
        <f>IF(Tabla3[[#This Row],[Línea estratégica]]="","",#REF!)</f>
        <v>#REF!</v>
      </c>
      <c r="D39" s="182" t="e">
        <f>IF(Tabla3[[#This Row],[Línea estratégica]]="","",#REF!)</f>
        <v>#REF!</v>
      </c>
      <c r="E39" s="182" t="e">
        <f>IF(Tabla3[[#This Row],[Línea estratégica]]="","",#REF!)</f>
        <v>#REF!</v>
      </c>
      <c r="F39" s="182" t="e">
        <f>IF(Tabla3[[#This Row],[Línea estratégica]]="","",#REF!)</f>
        <v>#REF!</v>
      </c>
      <c r="G39" s="123" t="s">
        <v>374</v>
      </c>
      <c r="H39" s="184" t="str">
        <f>IFERROR(VLOOKUP(Tabla3[[#This Row],[Línea estratégica]],Obj!$B$57:$C$90,2,FALSE),"")</f>
        <v>Le.1</v>
      </c>
      <c r="I39" s="123" t="s">
        <v>448</v>
      </c>
      <c r="J39" s="184" t="str">
        <f>IFERROR(VLOOKUP($I39,Obj!$D$132:$E$147,2,FALSE),"")</f>
        <v>Obj1.6</v>
      </c>
      <c r="K39" s="123" t="s">
        <v>398</v>
      </c>
      <c r="L39" s="123" t="s">
        <v>1363</v>
      </c>
      <c r="M39" s="123"/>
      <c r="N39" s="183"/>
      <c r="O39" s="169"/>
      <c r="P39" s="202"/>
      <c r="Q39" s="185"/>
      <c r="R39" s="185"/>
      <c r="S39" s="185"/>
      <c r="T39" s="186"/>
      <c r="U39" s="187"/>
      <c r="V39" s="201"/>
      <c r="W39" s="8"/>
      <c r="X39" s="8"/>
      <c r="Y39" s="7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</row>
    <row r="40" spans="2:47" s="6" customFormat="1" ht="90" x14ac:dyDescent="0.25">
      <c r="B40" s="123" t="s">
        <v>855</v>
      </c>
      <c r="C40" s="182" t="e">
        <f>IF(Tabla3[[#This Row],[Línea estratégica]]="","",#REF!)</f>
        <v>#REF!</v>
      </c>
      <c r="D40" s="182" t="e">
        <f>IF(Tabla3[[#This Row],[Línea estratégica]]="","",#REF!)</f>
        <v>#REF!</v>
      </c>
      <c r="E40" s="182" t="e">
        <f>IF(Tabla3[[#This Row],[Línea estratégica]]="","",#REF!)</f>
        <v>#REF!</v>
      </c>
      <c r="F40" s="182" t="e">
        <f>IF(Tabla3[[#This Row],[Línea estratégica]]="","",#REF!)</f>
        <v>#REF!</v>
      </c>
      <c r="G40" s="123" t="s">
        <v>374</v>
      </c>
      <c r="H40" s="184" t="str">
        <f>IFERROR(VLOOKUP(Tabla3[[#This Row],[Línea estratégica]],Obj!$B$57:$C$90,2,FALSE),"")</f>
        <v>Le.1</v>
      </c>
      <c r="I40" s="123" t="s">
        <v>448</v>
      </c>
      <c r="J40" s="184" t="str">
        <f>IFERROR(VLOOKUP($I40,Obj!$D$132:$E$147,2,FALSE),"")</f>
        <v>Obj1.6</v>
      </c>
      <c r="K40" s="123" t="s">
        <v>398</v>
      </c>
      <c r="L40" s="123" t="s">
        <v>908</v>
      </c>
      <c r="M40" s="123"/>
      <c r="N40" s="183"/>
      <c r="O40" s="169"/>
      <c r="P40" s="202"/>
      <c r="Q40" s="185"/>
      <c r="R40" s="185"/>
      <c r="S40" s="185"/>
      <c r="T40" s="186"/>
      <c r="U40" s="187"/>
      <c r="V40" s="201"/>
      <c r="W40" s="8"/>
      <c r="X40" s="8"/>
      <c r="Y40" s="7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</row>
    <row r="41" spans="2:47" s="6" customFormat="1" ht="240" x14ac:dyDescent="0.25">
      <c r="B41" s="123" t="s">
        <v>856</v>
      </c>
      <c r="C41" s="182" t="e">
        <f>IF(Tabla3[[#This Row],[Línea estratégica]]="","",#REF!)</f>
        <v>#REF!</v>
      </c>
      <c r="D41" s="182" t="e">
        <f>IF(Tabla3[[#This Row],[Línea estratégica]]="","",#REF!)</f>
        <v>#REF!</v>
      </c>
      <c r="E41" s="182" t="e">
        <f>IF(Tabla3[[#This Row],[Línea estratégica]]="","",#REF!)</f>
        <v>#REF!</v>
      </c>
      <c r="F41" s="182" t="e">
        <f>IF(Tabla3[[#This Row],[Línea estratégica]]="","",#REF!)</f>
        <v>#REF!</v>
      </c>
      <c r="G41" s="123" t="s">
        <v>376</v>
      </c>
      <c r="H41" s="184" t="str">
        <f>IFERROR(VLOOKUP(Tabla3[[#This Row],[Línea estratégica]],Obj!$B$57:$C$90,2,FALSE),"")</f>
        <v>Le.3</v>
      </c>
      <c r="I41" s="123" t="s">
        <v>454</v>
      </c>
      <c r="J41" s="184" t="str">
        <f>IFERROR(VLOOKUP($I41,Obj!$D$132:$E$147,2,FALSE),"")</f>
        <v>Obj3.1</v>
      </c>
      <c r="K41" s="123" t="s">
        <v>462</v>
      </c>
      <c r="L41" s="123" t="s">
        <v>906</v>
      </c>
      <c r="M41" s="123"/>
      <c r="N41" s="183"/>
      <c r="O41" s="169"/>
      <c r="P41" s="202"/>
      <c r="Q41" s="185"/>
      <c r="R41" s="185"/>
      <c r="S41" s="185"/>
      <c r="T41" s="186"/>
      <c r="U41" s="187"/>
      <c r="V41" s="201"/>
      <c r="W41" s="8"/>
      <c r="X41" s="8"/>
      <c r="Y41" s="7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</row>
    <row r="42" spans="2:47" s="6" customFormat="1" ht="240" x14ac:dyDescent="0.25">
      <c r="B42" s="123" t="s">
        <v>858</v>
      </c>
      <c r="C42" s="182" t="e">
        <f>IF(Tabla3[[#This Row],[Línea estratégica]]="","",#REF!)</f>
        <v>#REF!</v>
      </c>
      <c r="D42" s="182" t="e">
        <f>IF(Tabla3[[#This Row],[Línea estratégica]]="","",#REF!)</f>
        <v>#REF!</v>
      </c>
      <c r="E42" s="182" t="e">
        <f>IF(Tabla3[[#This Row],[Línea estratégica]]="","",#REF!)</f>
        <v>#REF!</v>
      </c>
      <c r="F42" s="182" t="e">
        <f>IF(Tabla3[[#This Row],[Línea estratégica]]="","",#REF!)</f>
        <v>#REF!</v>
      </c>
      <c r="G42" s="123" t="s">
        <v>376</v>
      </c>
      <c r="H42" s="184" t="str">
        <f>IFERROR(VLOOKUP(Tabla3[[#This Row],[Línea estratégica]],Obj!$B$57:$C$90,2,FALSE),"")</f>
        <v>Le.3</v>
      </c>
      <c r="I42" s="123" t="s">
        <v>454</v>
      </c>
      <c r="J42" s="184" t="str">
        <f>IFERROR(VLOOKUP($I42,Obj!$D$132:$E$147,2,FALSE),"")</f>
        <v>Obj3.1</v>
      </c>
      <c r="K42" s="123" t="s">
        <v>462</v>
      </c>
      <c r="L42" s="123" t="s">
        <v>1364</v>
      </c>
      <c r="M42" s="183"/>
      <c r="N42" s="183"/>
      <c r="O42" s="169"/>
      <c r="P42" s="202"/>
      <c r="Q42" s="185"/>
      <c r="R42" s="185"/>
      <c r="S42" s="185"/>
      <c r="T42" s="186"/>
      <c r="U42" s="187"/>
      <c r="V42" s="201"/>
      <c r="W42" s="8"/>
      <c r="X42" s="8"/>
      <c r="Y42" s="7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</row>
    <row r="43" spans="2:47" s="6" customFormat="1" ht="240" x14ac:dyDescent="0.25">
      <c r="B43" s="123" t="s">
        <v>848</v>
      </c>
      <c r="C43" s="182" t="e">
        <f>IF(Tabla3[[#This Row],[Línea estratégica]]="","",#REF!)</f>
        <v>#REF!</v>
      </c>
      <c r="D43" s="182" t="e">
        <f>IF(Tabla3[[#This Row],[Línea estratégica]]="","",#REF!)</f>
        <v>#REF!</v>
      </c>
      <c r="E43" s="182" t="e">
        <f>IF(Tabla3[[#This Row],[Línea estratégica]]="","",#REF!)</f>
        <v>#REF!</v>
      </c>
      <c r="F43" s="182" t="e">
        <f>IF(Tabla3[[#This Row],[Línea estratégica]]="","",#REF!)</f>
        <v>#REF!</v>
      </c>
      <c r="G43" s="123" t="s">
        <v>376</v>
      </c>
      <c r="H43" s="184" t="str">
        <f>IFERROR(VLOOKUP(Tabla3[[#This Row],[Línea estratégica]],Obj!$B$57:$C$90,2,FALSE),"")</f>
        <v>Le.3</v>
      </c>
      <c r="I43" s="123" t="s">
        <v>454</v>
      </c>
      <c r="J43" s="184" t="str">
        <f>IFERROR(VLOOKUP($I43,Obj!$D$132:$E$147,2,FALSE),"")</f>
        <v>Obj3.1</v>
      </c>
      <c r="K43" s="123" t="s">
        <v>462</v>
      </c>
      <c r="L43" s="123" t="s">
        <v>907</v>
      </c>
      <c r="M43" s="123"/>
      <c r="N43" s="183"/>
      <c r="O43" s="169"/>
      <c r="P43" s="202"/>
      <c r="Q43" s="185"/>
      <c r="R43" s="185"/>
      <c r="S43" s="185"/>
      <c r="T43" s="186"/>
      <c r="U43" s="187"/>
      <c r="V43" s="201"/>
      <c r="W43" s="8"/>
      <c r="X43" s="8"/>
      <c r="Y43" s="7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</row>
    <row r="44" spans="2:47" s="6" customFormat="1" ht="240" x14ac:dyDescent="0.25">
      <c r="B44" s="123" t="s">
        <v>848</v>
      </c>
      <c r="C44" s="182" t="e">
        <f>IF(Tabla3[[#This Row],[Línea estratégica]]="","",#REF!)</f>
        <v>#REF!</v>
      </c>
      <c r="D44" s="182" t="e">
        <f>IF(Tabla3[[#This Row],[Línea estratégica]]="","",#REF!)</f>
        <v>#REF!</v>
      </c>
      <c r="E44" s="182" t="e">
        <f>IF(Tabla3[[#This Row],[Línea estratégica]]="","",#REF!)</f>
        <v>#REF!</v>
      </c>
      <c r="F44" s="182" t="e">
        <f>IF(Tabla3[[#This Row],[Línea estratégica]]="","",#REF!)</f>
        <v>#REF!</v>
      </c>
      <c r="G44" s="123" t="s">
        <v>376</v>
      </c>
      <c r="H44" s="184" t="str">
        <f>IFERROR(VLOOKUP(Tabla3[[#This Row],[Línea estratégica]],Obj!$B$57:$C$90,2,FALSE),"")</f>
        <v>Le.3</v>
      </c>
      <c r="I44" s="123" t="s">
        <v>454</v>
      </c>
      <c r="J44" s="184" t="str">
        <f>IFERROR(VLOOKUP($I44,Obj!$D$132:$E$147,2,FALSE),"")</f>
        <v>Obj3.1</v>
      </c>
      <c r="K44" s="123" t="s">
        <v>462</v>
      </c>
      <c r="L44" s="123" t="s">
        <v>1365</v>
      </c>
      <c r="M44" s="183"/>
      <c r="N44" s="183"/>
      <c r="O44" s="169"/>
      <c r="P44" s="202"/>
      <c r="Q44" s="185"/>
      <c r="R44" s="185"/>
      <c r="S44" s="185"/>
      <c r="T44" s="186"/>
      <c r="U44" s="187"/>
      <c r="V44" s="201"/>
      <c r="W44" s="8"/>
      <c r="X44" s="8"/>
      <c r="Y44" s="7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</row>
    <row r="45" spans="2:47" s="6" customFormat="1" ht="90" x14ac:dyDescent="0.25">
      <c r="B45" s="123" t="s">
        <v>848</v>
      </c>
      <c r="C45" s="189" t="e">
        <f>IF(Tabla3[[#This Row],[Línea estratégica]]="","",#REF!)</f>
        <v>#REF!</v>
      </c>
      <c r="D45" s="189" t="e">
        <f>IF(Tabla3[[#This Row],[Línea estratégica]]="","",#REF!)</f>
        <v>#REF!</v>
      </c>
      <c r="E45" s="189" t="e">
        <f>IF(Tabla3[[#This Row],[Línea estratégica]]="","",#REF!)</f>
        <v>#REF!</v>
      </c>
      <c r="F45" s="189" t="e">
        <f>IF(Tabla3[[#This Row],[Línea estratégica]]="","",#REF!)</f>
        <v>#REF!</v>
      </c>
      <c r="G45" s="123" t="s">
        <v>374</v>
      </c>
      <c r="H45" s="167" t="str">
        <f>IFERROR(VLOOKUP(Tabla3[[#This Row],[Línea estratégica]],Obj!$B$57:$C$90,2,FALSE),"")</f>
        <v>Le.1</v>
      </c>
      <c r="I45" s="123" t="s">
        <v>443</v>
      </c>
      <c r="J45" s="167" t="str">
        <f>IFERROR(VLOOKUP($I45,Obj!$D$132:$E$147,2,FALSE),"")</f>
        <v>Obj1.1</v>
      </c>
      <c r="K45" s="123" t="s">
        <v>464</v>
      </c>
      <c r="L45" s="123" t="s">
        <v>1366</v>
      </c>
      <c r="M45" s="123"/>
      <c r="N45" s="123"/>
      <c r="O45" s="169"/>
      <c r="P45" s="181"/>
      <c r="Q45" s="169"/>
      <c r="R45" s="169"/>
      <c r="S45" s="169"/>
      <c r="T45" s="170"/>
      <c r="U45" s="157"/>
      <c r="V45" s="201"/>
      <c r="W45" s="8"/>
      <c r="X45" s="8"/>
      <c r="Y45" s="7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</row>
    <row r="46" spans="2:47" s="6" customFormat="1" ht="90" x14ac:dyDescent="0.25">
      <c r="B46" s="123" t="s">
        <v>848</v>
      </c>
      <c r="C46" s="189" t="e">
        <f>IF(Tabla3[[#This Row],[Línea estratégica]]="","",#REF!)</f>
        <v>#REF!</v>
      </c>
      <c r="D46" s="189" t="e">
        <f>IF(Tabla3[[#This Row],[Línea estratégica]]="","",#REF!)</f>
        <v>#REF!</v>
      </c>
      <c r="E46" s="189" t="e">
        <f>IF(Tabla3[[#This Row],[Línea estratégica]]="","",#REF!)</f>
        <v>#REF!</v>
      </c>
      <c r="F46" s="189" t="e">
        <f>IF(Tabla3[[#This Row],[Línea estratégica]]="","",#REF!)</f>
        <v>#REF!</v>
      </c>
      <c r="G46" s="123" t="s">
        <v>374</v>
      </c>
      <c r="H46" s="167" t="str">
        <f>IFERROR(VLOOKUP(Tabla3[[#This Row],[Línea estratégica]],Obj!$B$57:$C$90,2,FALSE),"")</f>
        <v>Le.1</v>
      </c>
      <c r="I46" s="123" t="s">
        <v>443</v>
      </c>
      <c r="J46" s="167" t="str">
        <f>IFERROR(VLOOKUP($I46,Obj!$D$132:$E$147,2,FALSE),"")</f>
        <v>Obj1.1</v>
      </c>
      <c r="K46" s="123" t="s">
        <v>464</v>
      </c>
      <c r="L46" s="123" t="s">
        <v>1367</v>
      </c>
      <c r="M46" s="123"/>
      <c r="N46" s="123"/>
      <c r="O46" s="181"/>
      <c r="P46" s="181"/>
      <c r="Q46" s="169"/>
      <c r="R46" s="169"/>
      <c r="S46" s="169"/>
      <c r="T46" s="170"/>
      <c r="U46" s="157"/>
      <c r="V46" s="201"/>
      <c r="W46" s="8"/>
      <c r="X46" s="8"/>
      <c r="Y46" s="7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</row>
    <row r="47" spans="2:47" s="6" customFormat="1" ht="105" x14ac:dyDescent="0.25">
      <c r="B47" s="123" t="s">
        <v>848</v>
      </c>
      <c r="C47" s="189" t="e">
        <f>IF(Tabla3[[#This Row],[Línea estratégica]]="","",#REF!)</f>
        <v>#REF!</v>
      </c>
      <c r="D47" s="189" t="e">
        <f>IF(Tabla3[[#This Row],[Línea estratégica]]="","",#REF!)</f>
        <v>#REF!</v>
      </c>
      <c r="E47" s="189" t="e">
        <f>IF(Tabla3[[#This Row],[Línea estratégica]]="","",#REF!)</f>
        <v>#REF!</v>
      </c>
      <c r="F47" s="189" t="e">
        <f>IF(Tabla3[[#This Row],[Línea estratégica]]="","",#REF!)</f>
        <v>#REF!</v>
      </c>
      <c r="G47" s="123" t="s">
        <v>374</v>
      </c>
      <c r="H47" s="167" t="str">
        <f>IFERROR(VLOOKUP(Tabla3[[#This Row],[Línea estratégica]],Obj!$B$57:$C$90,2,FALSE),"")</f>
        <v>Le.1</v>
      </c>
      <c r="I47" s="123" t="s">
        <v>444</v>
      </c>
      <c r="J47" s="167" t="str">
        <f>IFERROR(VLOOKUP($I47,Obj!$D$132:$E$147,2,FALSE),"")</f>
        <v>Obj1.2</v>
      </c>
      <c r="K47" s="123" t="s">
        <v>387</v>
      </c>
      <c r="L47" s="123" t="s">
        <v>1368</v>
      </c>
      <c r="M47" s="123"/>
      <c r="N47" s="123"/>
      <c r="O47" s="169"/>
      <c r="P47" s="181"/>
      <c r="Q47" s="169"/>
      <c r="R47" s="169"/>
      <c r="S47" s="169"/>
      <c r="T47" s="170"/>
      <c r="U47" s="157"/>
      <c r="V47" s="201"/>
      <c r="W47" s="8"/>
      <c r="X47" s="8"/>
      <c r="Y47" s="7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</row>
    <row r="48" spans="2:47" s="6" customFormat="1" ht="90" x14ac:dyDescent="0.25">
      <c r="B48" s="123" t="s">
        <v>850</v>
      </c>
      <c r="C48" s="182" t="e">
        <f>IF(Tabla3[[#This Row],[Línea estratégica]]="","",#REF!)</f>
        <v>#REF!</v>
      </c>
      <c r="D48" s="182" t="e">
        <f>IF(Tabla3[[#This Row],[Línea estratégica]]="","",#REF!)</f>
        <v>#REF!</v>
      </c>
      <c r="E48" s="182" t="e">
        <f>IF(Tabla3[[#This Row],[Línea estratégica]]="","",#REF!)</f>
        <v>#REF!</v>
      </c>
      <c r="F48" s="182" t="e">
        <f>IF(Tabla3[[#This Row],[Línea estratégica]]="","",#REF!)</f>
        <v>#REF!</v>
      </c>
      <c r="G48" s="123" t="s">
        <v>374</v>
      </c>
      <c r="H48" s="184" t="str">
        <f>IFERROR(VLOOKUP(Tabla3[[#This Row],[Línea estratégica]],Obj!$B$57:$C$90,2,FALSE),"")</f>
        <v>Le.1</v>
      </c>
      <c r="I48" s="123" t="s">
        <v>449</v>
      </c>
      <c r="J48" s="184" t="str">
        <f>IFERROR(VLOOKUP($I48,Obj!$D$132:$E$147,2,FALSE),"")</f>
        <v>Obj1.7</v>
      </c>
      <c r="K48" s="123" t="s">
        <v>401</v>
      </c>
      <c r="L48" s="123" t="s">
        <v>1369</v>
      </c>
      <c r="M48" s="123"/>
      <c r="N48" s="183"/>
      <c r="O48" s="169"/>
      <c r="P48" s="181"/>
      <c r="Q48" s="185"/>
      <c r="R48" s="185"/>
      <c r="S48" s="185"/>
      <c r="T48" s="186"/>
      <c r="U48" s="187"/>
      <c r="V48" s="201"/>
      <c r="W48" s="8"/>
      <c r="X48" s="8"/>
      <c r="Y48" s="7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</row>
    <row r="49" spans="2:47" s="6" customFormat="1" ht="90" x14ac:dyDescent="0.25">
      <c r="B49" s="123" t="s">
        <v>848</v>
      </c>
      <c r="C49" s="182" t="e">
        <f>IF(Tabla3[[#This Row],[Línea estratégica]]="","",#REF!)</f>
        <v>#REF!</v>
      </c>
      <c r="D49" s="182" t="e">
        <f>IF(Tabla3[[#This Row],[Línea estratégica]]="","",#REF!)</f>
        <v>#REF!</v>
      </c>
      <c r="E49" s="182" t="e">
        <f>IF(Tabla3[[#This Row],[Línea estratégica]]="","",#REF!)</f>
        <v>#REF!</v>
      </c>
      <c r="F49" s="182" t="e">
        <f>IF(Tabla3[[#This Row],[Línea estratégica]]="","",#REF!)</f>
        <v>#REF!</v>
      </c>
      <c r="G49" s="123" t="s">
        <v>374</v>
      </c>
      <c r="H49" s="184" t="str">
        <f>IFERROR(VLOOKUP(Tabla3[[#This Row],[Línea estratégica]],Obj!$B$57:$C$90,2,FALSE),"")</f>
        <v>Le.1</v>
      </c>
      <c r="I49" s="123" t="s">
        <v>450</v>
      </c>
      <c r="J49" s="184" t="str">
        <f>IFERROR(VLOOKUP($I49,Obj!$D$132:$E$147,2,FALSE),"")</f>
        <v>Obj1.8</v>
      </c>
      <c r="K49" s="123" t="s">
        <v>403</v>
      </c>
      <c r="L49" s="123" t="s">
        <v>1370</v>
      </c>
      <c r="M49" s="123"/>
      <c r="N49" s="183"/>
      <c r="O49" s="169"/>
      <c r="P49" s="202"/>
      <c r="Q49" s="185"/>
      <c r="R49" s="185"/>
      <c r="S49" s="185"/>
      <c r="T49" s="186"/>
      <c r="U49" s="187"/>
      <c r="V49" s="201"/>
      <c r="W49" s="8"/>
      <c r="X49" s="8"/>
      <c r="Y49" s="7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</row>
    <row r="50" spans="2:47" s="6" customFormat="1" ht="240" x14ac:dyDescent="0.25">
      <c r="B50" s="123" t="s">
        <v>856</v>
      </c>
      <c r="C50" s="182" t="e">
        <f>IF(Tabla3[[#This Row],[Línea estratégica]]="","",#REF!)</f>
        <v>#REF!</v>
      </c>
      <c r="D50" s="182" t="e">
        <f>IF(Tabla3[[#This Row],[Línea estratégica]]="","",#REF!)</f>
        <v>#REF!</v>
      </c>
      <c r="E50" s="182" t="e">
        <f>IF(Tabla3[[#This Row],[Línea estratégica]]="","",#REF!)</f>
        <v>#REF!</v>
      </c>
      <c r="F50" s="182" t="e">
        <f>IF(Tabla3[[#This Row],[Línea estratégica]]="","",#REF!)</f>
        <v>#REF!</v>
      </c>
      <c r="G50" s="123" t="s">
        <v>376</v>
      </c>
      <c r="H50" s="184" t="str">
        <f>IFERROR(VLOOKUP(Tabla3[[#This Row],[Línea estratégica]],Obj!$B$57:$C$90,2,FALSE),"")</f>
        <v>Le.3</v>
      </c>
      <c r="I50" s="123" t="s">
        <v>454</v>
      </c>
      <c r="J50" s="184" t="str">
        <f>IFERROR(VLOOKUP($I50,Obj!$D$132:$E$147,2,FALSE),"")</f>
        <v>Obj3.1</v>
      </c>
      <c r="K50" s="123" t="s">
        <v>462</v>
      </c>
      <c r="L50" s="123" t="s">
        <v>1371</v>
      </c>
      <c r="M50" s="123"/>
      <c r="N50" s="183"/>
      <c r="O50" s="169"/>
      <c r="P50" s="202"/>
      <c r="Q50" s="185"/>
      <c r="R50" s="185"/>
      <c r="S50" s="185"/>
      <c r="T50" s="186"/>
      <c r="U50" s="187"/>
      <c r="V50" s="201"/>
      <c r="W50" s="8"/>
      <c r="X50" s="8"/>
      <c r="Y50" s="7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</row>
    <row r="51" spans="2:47" s="6" customFormat="1" ht="90" x14ac:dyDescent="0.25">
      <c r="B51" s="123" t="s">
        <v>856</v>
      </c>
      <c r="C51" s="182" t="e">
        <f>IF(Tabla3[[#This Row],[Línea estratégica]]="","",#REF!)</f>
        <v>#REF!</v>
      </c>
      <c r="D51" s="182" t="e">
        <f>IF(Tabla3[[#This Row],[Línea estratégica]]="","",#REF!)</f>
        <v>#REF!</v>
      </c>
      <c r="E51" s="182" t="e">
        <f>IF(Tabla3[[#This Row],[Línea estratégica]]="","",#REF!)</f>
        <v>#REF!</v>
      </c>
      <c r="F51" s="182" t="e">
        <f>IF(Tabla3[[#This Row],[Línea estratégica]]="","",#REF!)</f>
        <v>#REF!</v>
      </c>
      <c r="G51" s="123" t="s">
        <v>376</v>
      </c>
      <c r="H51" s="184" t="str">
        <f>IFERROR(VLOOKUP(Tabla3[[#This Row],[Línea estratégica]],Obj!$B$57:$C$90,2,FALSE),"")</f>
        <v>Le.3</v>
      </c>
      <c r="I51" s="123" t="s">
        <v>456</v>
      </c>
      <c r="J51" s="184" t="str">
        <f>IFERROR(VLOOKUP($I51,Obj!$D$132:$E$147,2,FALSE),"")</f>
        <v>Obj3.3</v>
      </c>
      <c r="K51" s="123" t="s">
        <v>424</v>
      </c>
      <c r="L51" s="123" t="s">
        <v>1372</v>
      </c>
      <c r="M51" s="123"/>
      <c r="N51" s="183"/>
      <c r="O51" s="185"/>
      <c r="P51" s="202"/>
      <c r="Q51" s="185"/>
      <c r="R51" s="185"/>
      <c r="S51" s="185"/>
      <c r="T51" s="186"/>
      <c r="U51" s="187"/>
      <c r="V51" s="201"/>
      <c r="W51" s="8"/>
      <c r="X51" s="8"/>
      <c r="Y51" s="7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</row>
    <row r="52" spans="2:47" s="6" customFormat="1" ht="90" x14ac:dyDescent="0.25">
      <c r="B52" s="123" t="s">
        <v>848</v>
      </c>
      <c r="C52" s="182" t="e">
        <f>IF(Tabla3[[#This Row],[Línea estratégica]]="","",#REF!)</f>
        <v>#REF!</v>
      </c>
      <c r="D52" s="182" t="e">
        <f>IF(Tabla3[[#This Row],[Línea estratégica]]="","",#REF!)</f>
        <v>#REF!</v>
      </c>
      <c r="E52" s="182" t="e">
        <f>IF(Tabla3[[#This Row],[Línea estratégica]]="","",#REF!)</f>
        <v>#REF!</v>
      </c>
      <c r="F52" s="182" t="e">
        <f>IF(Tabla3[[#This Row],[Línea estratégica]]="","",#REF!)</f>
        <v>#REF!</v>
      </c>
      <c r="G52" s="123" t="s">
        <v>374</v>
      </c>
      <c r="H52" s="184" t="str">
        <f>IFERROR(VLOOKUP(Tabla3[[#This Row],[Línea estratégica]],Obj!$B$57:$C$90,2,FALSE),"")</f>
        <v>Le.1</v>
      </c>
      <c r="I52" s="123" t="s">
        <v>444</v>
      </c>
      <c r="J52" s="184" t="str">
        <f>IFERROR(VLOOKUP($I52,Obj!$D$132:$E$147,2,FALSE),"")</f>
        <v>Obj1.2</v>
      </c>
      <c r="K52" s="123" t="s">
        <v>387</v>
      </c>
      <c r="L52" s="123" t="s">
        <v>1373</v>
      </c>
      <c r="M52" s="123"/>
      <c r="N52" s="183"/>
      <c r="O52" s="185"/>
      <c r="P52" s="202"/>
      <c r="Q52" s="185"/>
      <c r="R52" s="185"/>
      <c r="S52" s="185"/>
      <c r="T52" s="186"/>
      <c r="U52" s="187"/>
      <c r="V52" s="201"/>
      <c r="W52" s="8"/>
      <c r="X52" s="8"/>
      <c r="Y52" s="7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</row>
    <row r="53" spans="2:47" s="6" customFormat="1" ht="105" x14ac:dyDescent="0.25">
      <c r="B53" s="123" t="s">
        <v>848</v>
      </c>
      <c r="C53" s="235" t="e">
        <f>IF(Tabla3[[#This Row],[Línea estratégica]]="","",#REF!)</f>
        <v>#REF!</v>
      </c>
      <c r="D53" s="235" t="e">
        <f>IF(Tabla3[[#This Row],[Línea estratégica]]="","",#REF!)</f>
        <v>#REF!</v>
      </c>
      <c r="E53" s="235" t="e">
        <f>IF(Tabla3[[#This Row],[Línea estratégica]]="","",#REF!)</f>
        <v>#REF!</v>
      </c>
      <c r="F53" s="235" t="e">
        <f>IF(Tabla3[[#This Row],[Línea estratégica]]="","",#REF!)</f>
        <v>#REF!</v>
      </c>
      <c r="G53" s="123" t="s">
        <v>374</v>
      </c>
      <c r="H53" s="237" t="str">
        <f>IFERROR(VLOOKUP(Tabla3[[#This Row],[Línea estratégica]],Obj!$B$57:$C$90,2,FALSE),"")</f>
        <v>Le.1</v>
      </c>
      <c r="I53" s="123" t="s">
        <v>445</v>
      </c>
      <c r="J53" s="237" t="str">
        <f>IFERROR(VLOOKUP($I53,Obj!$D$132:$E$147,2,FALSE),"")</f>
        <v>Obj1.3</v>
      </c>
      <c r="K53" s="123" t="s">
        <v>389</v>
      </c>
      <c r="L53" s="123" t="s">
        <v>1374</v>
      </c>
      <c r="M53" s="236"/>
      <c r="N53" s="236"/>
      <c r="O53" s="238"/>
      <c r="P53" s="242"/>
      <c r="Q53" s="238"/>
      <c r="R53" s="238"/>
      <c r="S53" s="238"/>
      <c r="T53" s="239"/>
      <c r="U53" s="240"/>
      <c r="V53" s="241"/>
      <c r="W53" s="8"/>
      <c r="X53" s="8"/>
      <c r="Y53" s="7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</row>
    <row r="54" spans="2:47" s="6" customFormat="1" ht="105" x14ac:dyDescent="0.25">
      <c r="B54" s="123" t="s">
        <v>848</v>
      </c>
      <c r="C54" s="189" t="e">
        <f>IF(Tabla3[[#This Row],[Línea estratégica]]="","",#REF!)</f>
        <v>#REF!</v>
      </c>
      <c r="D54" s="189" t="e">
        <f>IF(Tabla3[[#This Row],[Línea estratégica]]="","",#REF!)</f>
        <v>#REF!</v>
      </c>
      <c r="E54" s="189" t="e">
        <f>IF(Tabla3[[#This Row],[Línea estratégica]]="","",#REF!)</f>
        <v>#REF!</v>
      </c>
      <c r="F54" s="189" t="e">
        <f>IF(Tabla3[[#This Row],[Línea estratégica]]="","",#REF!)</f>
        <v>#REF!</v>
      </c>
      <c r="G54" s="123" t="s">
        <v>374</v>
      </c>
      <c r="H54" s="167" t="str">
        <f>IFERROR(VLOOKUP(Tabla3[[#This Row],[Línea estratégica]],Obj!$B$57:$C$90,2,FALSE),"")</f>
        <v>Le.1</v>
      </c>
      <c r="I54" s="123" t="s">
        <v>445</v>
      </c>
      <c r="J54" s="167" t="str">
        <f>IFERROR(VLOOKUP($I54,Obj!$D$132:$E$147,2,FALSE),"")</f>
        <v>Obj1.3</v>
      </c>
      <c r="K54" s="123" t="s">
        <v>389</v>
      </c>
      <c r="L54" s="123" t="s">
        <v>1375</v>
      </c>
      <c r="M54" s="123"/>
      <c r="N54" s="123"/>
      <c r="O54" s="169"/>
      <c r="P54" s="181"/>
      <c r="Q54" s="169"/>
      <c r="R54" s="169"/>
      <c r="S54" s="169"/>
      <c r="T54" s="170"/>
      <c r="U54" s="157"/>
      <c r="V54" s="201"/>
      <c r="W54" s="8"/>
      <c r="X54" s="8"/>
      <c r="Y54" s="7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</row>
    <row r="55" spans="2:47" s="6" customFormat="1" ht="90" x14ac:dyDescent="0.25">
      <c r="B55" s="123" t="s">
        <v>848</v>
      </c>
      <c r="C55" s="189" t="e">
        <f>IF(Tabla3[[#This Row],[Línea estratégica]]="","",#REF!)</f>
        <v>#REF!</v>
      </c>
      <c r="D55" s="189" t="e">
        <f>IF(Tabla3[[#This Row],[Línea estratégica]]="","",#REF!)</f>
        <v>#REF!</v>
      </c>
      <c r="E55" s="189" t="e">
        <f>IF(Tabla3[[#This Row],[Línea estratégica]]="","",#REF!)</f>
        <v>#REF!</v>
      </c>
      <c r="F55" s="189" t="e">
        <f>IF(Tabla3[[#This Row],[Línea estratégica]]="","",#REF!)</f>
        <v>#REF!</v>
      </c>
      <c r="G55" s="123" t="s">
        <v>374</v>
      </c>
      <c r="H55" s="167" t="str">
        <f>IFERROR(VLOOKUP(Tabla3[[#This Row],[Línea estratégica]],Obj!$B$57:$C$90,2,FALSE),"")</f>
        <v>Le.1</v>
      </c>
      <c r="I55" s="123" t="s">
        <v>443</v>
      </c>
      <c r="J55" s="167" t="str">
        <f>IFERROR(VLOOKUP($I55,Obj!$D$132:$E$147,2,FALSE),"")</f>
        <v>Obj1.1</v>
      </c>
      <c r="K55" s="123" t="s">
        <v>381</v>
      </c>
      <c r="L55" s="123" t="s">
        <v>1376</v>
      </c>
      <c r="M55" s="123"/>
      <c r="N55" s="123"/>
      <c r="O55" s="169"/>
      <c r="P55" s="181"/>
      <c r="Q55" s="169"/>
      <c r="R55" s="169"/>
      <c r="S55" s="169"/>
      <c r="T55" s="170"/>
      <c r="U55" s="157"/>
      <c r="V55" s="201"/>
      <c r="W55" s="8"/>
      <c r="X55" s="8"/>
      <c r="Y55" s="7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</row>
    <row r="56" spans="2:47" s="6" customFormat="1" ht="90" x14ac:dyDescent="0.25">
      <c r="B56" s="123" t="s">
        <v>855</v>
      </c>
      <c r="C56" s="182" t="e">
        <f>IF(Tabla3[[#This Row],[Línea estratégica]]="","",#REF!)</f>
        <v>#REF!</v>
      </c>
      <c r="D56" s="182" t="e">
        <f>IF(Tabla3[[#This Row],[Línea estratégica]]="","",#REF!)</f>
        <v>#REF!</v>
      </c>
      <c r="E56" s="182" t="e">
        <f>IF(Tabla3[[#This Row],[Línea estratégica]]="","",#REF!)</f>
        <v>#REF!</v>
      </c>
      <c r="F56" s="182" t="e">
        <f>IF(Tabla3[[#This Row],[Línea estratégica]]="","",#REF!)</f>
        <v>#REF!</v>
      </c>
      <c r="G56" s="123" t="s">
        <v>374</v>
      </c>
      <c r="H56" s="184" t="str">
        <f>IFERROR(VLOOKUP(Tabla3[[#This Row],[Línea estratégica]],Obj!$B$57:$C$90,2,FALSE),"")</f>
        <v>Le.1</v>
      </c>
      <c r="I56" s="123" t="s">
        <v>448</v>
      </c>
      <c r="J56" s="184" t="str">
        <f>IFERROR(VLOOKUP($I56,Obj!$D$132:$E$147,2,FALSE),"")</f>
        <v>Obj1.6</v>
      </c>
      <c r="K56" s="123" t="s">
        <v>459</v>
      </c>
      <c r="L56" s="123" t="s">
        <v>1377</v>
      </c>
      <c r="M56" s="123"/>
      <c r="N56" s="183"/>
      <c r="O56" s="185"/>
      <c r="P56" s="202"/>
      <c r="Q56" s="185"/>
      <c r="R56" s="185"/>
      <c r="S56" s="185"/>
      <c r="T56" s="186"/>
      <c r="U56" s="187"/>
      <c r="V56" s="201"/>
      <c r="W56" s="8"/>
      <c r="X56" s="8"/>
      <c r="Y56" s="7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</row>
    <row r="57" spans="2:47" s="6" customFormat="1" ht="90" x14ac:dyDescent="0.25">
      <c r="B57" s="123" t="s">
        <v>855</v>
      </c>
      <c r="C57" s="182" t="e">
        <f>IF(Tabla3[[#This Row],[Línea estratégica]]="","",#REF!)</f>
        <v>#REF!</v>
      </c>
      <c r="D57" s="182" t="e">
        <f>IF(Tabla3[[#This Row],[Línea estratégica]]="","",#REF!)</f>
        <v>#REF!</v>
      </c>
      <c r="E57" s="182" t="e">
        <f>IF(Tabla3[[#This Row],[Línea estratégica]]="","",#REF!)</f>
        <v>#REF!</v>
      </c>
      <c r="F57" s="182" t="e">
        <f>IF(Tabla3[[#This Row],[Línea estratégica]]="","",#REF!)</f>
        <v>#REF!</v>
      </c>
      <c r="G57" s="123" t="s">
        <v>374</v>
      </c>
      <c r="H57" s="184" t="str">
        <f>IFERROR(VLOOKUP(Tabla3[[#This Row],[Línea estratégica]],Obj!$B$57:$C$90,2,FALSE),"")</f>
        <v>Le.1</v>
      </c>
      <c r="I57" s="123" t="s">
        <v>448</v>
      </c>
      <c r="J57" s="184" t="str">
        <f>IFERROR(VLOOKUP($I57,Obj!$D$132:$E$147,2,FALSE),"")</f>
        <v>Obj1.6</v>
      </c>
      <c r="K57" s="123" t="s">
        <v>459</v>
      </c>
      <c r="L57" s="123" t="s">
        <v>1378</v>
      </c>
      <c r="M57" s="123"/>
      <c r="N57" s="183"/>
      <c r="O57" s="185"/>
      <c r="P57" s="202"/>
      <c r="Q57" s="185"/>
      <c r="R57" s="185"/>
      <c r="S57" s="185"/>
      <c r="T57" s="186"/>
      <c r="U57" s="187"/>
      <c r="V57" s="201"/>
      <c r="W57" s="8"/>
      <c r="X57" s="8"/>
      <c r="Y57" s="7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</row>
    <row r="58" spans="2:47" s="6" customFormat="1" ht="90" x14ac:dyDescent="0.25">
      <c r="B58" s="123" t="s">
        <v>857</v>
      </c>
      <c r="C58" s="189" t="e">
        <f>IF(Tabla3[[#This Row],[Línea estratégica]]="","",#REF!)</f>
        <v>#REF!</v>
      </c>
      <c r="D58" s="189" t="e">
        <f>IF(Tabla3[[#This Row],[Línea estratégica]]="","",#REF!)</f>
        <v>#REF!</v>
      </c>
      <c r="E58" s="189" t="e">
        <f>IF(Tabla3[[#This Row],[Línea estratégica]]="","",#REF!)</f>
        <v>#REF!</v>
      </c>
      <c r="F58" s="189" t="e">
        <f>IF(Tabla3[[#This Row],[Línea estratégica]]="","",#REF!)</f>
        <v>#REF!</v>
      </c>
      <c r="G58" s="123" t="s">
        <v>374</v>
      </c>
      <c r="H58" s="184" t="str">
        <f>IFERROR(VLOOKUP(Tabla3[[#This Row],[Línea estratégica]],Obj!$B$57:$C$90,2,FALSE),"")</f>
        <v>Le.1</v>
      </c>
      <c r="I58" s="123" t="s">
        <v>444</v>
      </c>
      <c r="J58" s="184" t="str">
        <f>+J57</f>
        <v>Obj1.6</v>
      </c>
      <c r="K58" s="123" t="s">
        <v>386</v>
      </c>
      <c r="L58" s="123" t="s">
        <v>1379</v>
      </c>
      <c r="M58" s="123"/>
      <c r="N58" s="123"/>
      <c r="O58" s="169"/>
      <c r="P58" s="202"/>
      <c r="Q58" s="185"/>
      <c r="R58" s="185"/>
      <c r="S58" s="185"/>
      <c r="T58" s="186"/>
      <c r="U58" s="187"/>
      <c r="V58" s="201"/>
      <c r="W58" s="8"/>
      <c r="X58" s="8"/>
      <c r="Y58" s="7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</row>
    <row r="59" spans="2:47" s="6" customFormat="1" ht="240" x14ac:dyDescent="0.25">
      <c r="B59" s="123" t="s">
        <v>858</v>
      </c>
      <c r="C59" s="182" t="e">
        <f>IF(Tabla3[[#This Row],[Línea estratégica]]="","",#REF!)</f>
        <v>#REF!</v>
      </c>
      <c r="D59" s="182" t="e">
        <f>IF(Tabla3[[#This Row],[Línea estratégica]]="","",#REF!)</f>
        <v>#REF!</v>
      </c>
      <c r="E59" s="182" t="e">
        <f>IF(Tabla3[[#This Row],[Línea estratégica]]="","",#REF!)</f>
        <v>#REF!</v>
      </c>
      <c r="F59" s="182" t="e">
        <f>IF(Tabla3[[#This Row],[Línea estratégica]]="","",#REF!)</f>
        <v>#REF!</v>
      </c>
      <c r="G59" s="123" t="s">
        <v>376</v>
      </c>
      <c r="H59" s="184" t="str">
        <f>IFERROR(VLOOKUP(Tabla3[[#This Row],[Línea estratégica]],Obj!$B$57:$C$90,2,FALSE),"")</f>
        <v>Le.3</v>
      </c>
      <c r="I59" s="123" t="s">
        <v>454</v>
      </c>
      <c r="J59" s="184" t="str">
        <f>IFERROR(VLOOKUP($I59,Obj!$D$132:$E$147,2,FALSE),"")</f>
        <v>Obj3.1</v>
      </c>
      <c r="K59" s="123" t="s">
        <v>462</v>
      </c>
      <c r="L59" s="123" t="s">
        <v>1380</v>
      </c>
      <c r="M59" s="123"/>
      <c r="N59" s="183"/>
      <c r="O59" s="185"/>
      <c r="P59" s="202"/>
      <c r="Q59" s="185"/>
      <c r="R59" s="185"/>
      <c r="S59" s="185"/>
      <c r="T59" s="186"/>
      <c r="U59" s="187"/>
      <c r="V59" s="201"/>
      <c r="W59" s="8"/>
      <c r="X59" s="8"/>
      <c r="Y59" s="7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</row>
    <row r="60" spans="2:47" s="6" customFormat="1" ht="90" x14ac:dyDescent="0.25">
      <c r="B60" s="123" t="s">
        <v>858</v>
      </c>
      <c r="C60" s="182" t="e">
        <f>IF(Tabla3[[#This Row],[Línea estratégica]]="","",#REF!)</f>
        <v>#REF!</v>
      </c>
      <c r="D60" s="182" t="e">
        <f>IF(Tabla3[[#This Row],[Línea estratégica]]="","",#REF!)</f>
        <v>#REF!</v>
      </c>
      <c r="E60" s="182" t="e">
        <f>IF(Tabla3[[#This Row],[Línea estratégica]]="","",#REF!)</f>
        <v>#REF!</v>
      </c>
      <c r="F60" s="182" t="e">
        <f>IF(Tabla3[[#This Row],[Línea estratégica]]="","",#REF!)</f>
        <v>#REF!</v>
      </c>
      <c r="G60" s="123" t="s">
        <v>374</v>
      </c>
      <c r="H60" s="184" t="str">
        <f>IFERROR(VLOOKUP(Tabla3[[#This Row],[Línea estratégica]],Obj!$B$57:$C$90,2,FALSE),"")</f>
        <v>Le.1</v>
      </c>
      <c r="I60" s="123" t="s">
        <v>789</v>
      </c>
      <c r="J60" s="184" t="str">
        <f>IFERROR(VLOOKUP($I60,Obj!$D$132:$E$147,2,FALSE),"")</f>
        <v>Obj1.10</v>
      </c>
      <c r="K60" s="123" t="s">
        <v>788</v>
      </c>
      <c r="L60" s="123" t="s">
        <v>1381</v>
      </c>
      <c r="M60" s="123"/>
      <c r="N60" s="183"/>
      <c r="O60" s="202"/>
      <c r="P60" s="202"/>
      <c r="Q60" s="185"/>
      <c r="R60" s="185"/>
      <c r="S60" s="185"/>
      <c r="T60" s="186"/>
      <c r="U60" s="187"/>
      <c r="V60" s="201"/>
      <c r="W60" s="8"/>
      <c r="X60" s="8"/>
      <c r="Y60" s="7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</row>
    <row r="61" spans="2:47" s="6" customFormat="1" ht="120" x14ac:dyDescent="0.25">
      <c r="B61" s="123" t="s">
        <v>858</v>
      </c>
      <c r="C61" s="182" t="e">
        <f>IF(Tabla3[[#This Row],[Línea estratégica]]="","",#REF!)</f>
        <v>#REF!</v>
      </c>
      <c r="D61" s="182" t="e">
        <f>IF(Tabla3[[#This Row],[Línea estratégica]]="","",#REF!)</f>
        <v>#REF!</v>
      </c>
      <c r="E61" s="182" t="e">
        <f>IF(Tabla3[[#This Row],[Línea estratégica]]="","",#REF!)</f>
        <v>#REF!</v>
      </c>
      <c r="F61" s="182" t="e">
        <f>IF(Tabla3[[#This Row],[Línea estratégica]]="","",#REF!)</f>
        <v>#REF!</v>
      </c>
      <c r="G61" s="123" t="s">
        <v>377</v>
      </c>
      <c r="H61" s="184" t="str">
        <f>IFERROR(VLOOKUP(Tabla3[[#This Row],[Línea estratégica]],Obj!$B$57:$C$90,2,FALSE),"")</f>
        <v>Le.4</v>
      </c>
      <c r="I61" s="123" t="s">
        <v>457</v>
      </c>
      <c r="J61" s="184" t="str">
        <f>IFERROR(VLOOKUP($I61,Obj!$D$132:$E$147,2,FALSE),"")</f>
        <v>Obj4.1</v>
      </c>
      <c r="K61" s="123" t="s">
        <v>429</v>
      </c>
      <c r="L61" s="123" t="s">
        <v>1382</v>
      </c>
      <c r="M61" s="123"/>
      <c r="N61" s="183"/>
      <c r="O61" s="202"/>
      <c r="P61" s="202"/>
      <c r="Q61" s="185"/>
      <c r="R61" s="185"/>
      <c r="S61" s="185"/>
      <c r="T61" s="186"/>
      <c r="U61" s="187"/>
      <c r="V61" s="206"/>
      <c r="W61" s="8"/>
      <c r="X61" s="8"/>
      <c r="Y61" s="7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</row>
    <row r="62" spans="2:47" s="6" customFormat="1" ht="240" x14ac:dyDescent="0.25">
      <c r="B62" s="123" t="s">
        <v>848</v>
      </c>
      <c r="C62" s="182" t="e">
        <f>IF(Tabla3[[#This Row],[Línea estratégica]]="","",#REF!)</f>
        <v>#REF!</v>
      </c>
      <c r="D62" s="182" t="e">
        <f>IF(Tabla3[[#This Row],[Línea estratégica]]="","",#REF!)</f>
        <v>#REF!</v>
      </c>
      <c r="E62" s="182" t="e">
        <f>IF(Tabla3[[#This Row],[Línea estratégica]]="","",#REF!)</f>
        <v>#REF!</v>
      </c>
      <c r="F62" s="182" t="e">
        <f>IF(Tabla3[[#This Row],[Línea estratégica]]="","",#REF!)</f>
        <v>#REF!</v>
      </c>
      <c r="G62" s="123" t="s">
        <v>376</v>
      </c>
      <c r="H62" s="184" t="str">
        <f>IFERROR(VLOOKUP(Tabla3[[#This Row],[Línea estratégica]],Obj!$B$57:$C$90,2,FALSE),"")</f>
        <v>Le.3</v>
      </c>
      <c r="I62" s="123" t="s">
        <v>454</v>
      </c>
      <c r="J62" s="184" t="str">
        <f>IFERROR(VLOOKUP($I62,Obj!$D$132:$E$147,2,FALSE),"")</f>
        <v>Obj3.1</v>
      </c>
      <c r="K62" s="123" t="s">
        <v>462</v>
      </c>
      <c r="L62" s="123" t="s">
        <v>1383</v>
      </c>
      <c r="M62" s="183"/>
      <c r="N62" s="183"/>
      <c r="O62" s="185"/>
      <c r="P62" s="185"/>
      <c r="Q62" s="185"/>
      <c r="R62" s="185"/>
      <c r="S62" s="185"/>
      <c r="T62" s="186"/>
      <c r="U62" s="187"/>
      <c r="V62" s="201"/>
      <c r="W62" s="8"/>
      <c r="X62" s="8"/>
      <c r="Y62" s="7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</row>
    <row r="63" spans="2:47" s="6" customFormat="1" ht="240" x14ac:dyDescent="0.25">
      <c r="B63" s="123" t="s">
        <v>848</v>
      </c>
      <c r="C63" s="235" t="e">
        <f>IF(Tabla3[[#This Row],[Línea estratégica]]="","",#REF!)</f>
        <v>#REF!</v>
      </c>
      <c r="D63" s="235" t="e">
        <f>IF(Tabla3[[#This Row],[Línea estratégica]]="","",#REF!)</f>
        <v>#REF!</v>
      </c>
      <c r="E63" s="235" t="e">
        <f>IF(Tabla3[[#This Row],[Línea estratégica]]="","",#REF!)</f>
        <v>#REF!</v>
      </c>
      <c r="F63" s="235" t="e">
        <f>IF(Tabla3[[#This Row],[Línea estratégica]]="","",#REF!)</f>
        <v>#REF!</v>
      </c>
      <c r="G63" s="123" t="s">
        <v>376</v>
      </c>
      <c r="H63" s="237" t="str">
        <f>IFERROR(VLOOKUP(Tabla3[[#This Row],[Línea estratégica]],Obj!$B$57:$C$90,2,FALSE),"")</f>
        <v>Le.3</v>
      </c>
      <c r="I63" s="123" t="s">
        <v>454</v>
      </c>
      <c r="J63" s="237" t="str">
        <f>IFERROR(VLOOKUP($I63,Obj!$D$132:$E$147,2,FALSE),"")</f>
        <v>Obj3.1</v>
      </c>
      <c r="K63" s="123" t="s">
        <v>462</v>
      </c>
      <c r="L63" s="123" t="s">
        <v>1384</v>
      </c>
      <c r="M63" s="123"/>
      <c r="N63" s="123"/>
      <c r="O63" s="185"/>
      <c r="P63" s="185"/>
      <c r="Q63" s="185"/>
      <c r="R63" s="185"/>
      <c r="S63" s="185"/>
      <c r="T63" s="186"/>
      <c r="U63" s="187"/>
      <c r="V63" s="201"/>
      <c r="W63" s="8"/>
      <c r="X63" s="8"/>
      <c r="Y63" s="7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</row>
    <row r="64" spans="2:47" s="6" customFormat="1" ht="90" x14ac:dyDescent="0.25">
      <c r="B64" s="123" t="s">
        <v>848</v>
      </c>
      <c r="C64" s="182" t="e">
        <f>IF(Tabla3[[#This Row],[Línea estratégica]]="","",#REF!)</f>
        <v>#REF!</v>
      </c>
      <c r="D64" s="182" t="e">
        <f>IF(Tabla3[[#This Row],[Línea estratégica]]="","",#REF!)</f>
        <v>#REF!</v>
      </c>
      <c r="E64" s="182" t="e">
        <f>IF(Tabla3[[#This Row],[Línea estratégica]]="","",#REF!)</f>
        <v>#REF!</v>
      </c>
      <c r="F64" s="182" t="e">
        <f>IF(Tabla3[[#This Row],[Línea estratégica]]="","",#REF!)</f>
        <v>#REF!</v>
      </c>
      <c r="G64" s="123" t="s">
        <v>376</v>
      </c>
      <c r="H64" s="184" t="str">
        <f>IFERROR(VLOOKUP(Tabla3[[#This Row],[Línea estratégica]],Obj!$B$57:$C$90,2,FALSE),"")</f>
        <v>Le.3</v>
      </c>
      <c r="I64" s="123" t="s">
        <v>456</v>
      </c>
      <c r="J64" s="184" t="str">
        <f>IFERROR(VLOOKUP($I64,Obj!$D$132:$E$147,2,FALSE),"")</f>
        <v>Obj3.3</v>
      </c>
      <c r="K64" s="123" t="s">
        <v>424</v>
      </c>
      <c r="L64" s="123" t="s">
        <v>1385</v>
      </c>
      <c r="M64" s="123"/>
      <c r="N64" s="123"/>
      <c r="O64" s="185"/>
      <c r="P64" s="202"/>
      <c r="Q64" s="185"/>
      <c r="R64" s="185"/>
      <c r="S64" s="185"/>
      <c r="T64" s="186"/>
      <c r="U64" s="187"/>
      <c r="V64" s="201"/>
      <c r="W64" s="8"/>
      <c r="X64" s="8"/>
      <c r="Y64" s="7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</row>
    <row r="65" spans="2:47" s="6" customFormat="1" ht="240" x14ac:dyDescent="0.25">
      <c r="B65" s="123" t="s">
        <v>849</v>
      </c>
      <c r="C65" s="189" t="e">
        <f>IF(Tabla3[[#This Row],[Línea estratégica]]="","",#REF!)</f>
        <v>#REF!</v>
      </c>
      <c r="D65" s="189" t="e">
        <f>IF(Tabla3[[#This Row],[Línea estratégica]]="","",#REF!)</f>
        <v>#REF!</v>
      </c>
      <c r="E65" s="189" t="e">
        <f>IF(Tabla3[[#This Row],[Línea estratégica]]="","",#REF!)</f>
        <v>#REF!</v>
      </c>
      <c r="F65" s="189" t="e">
        <f>IF(Tabla3[[#This Row],[Línea estratégica]]="","",#REF!)</f>
        <v>#REF!</v>
      </c>
      <c r="G65" s="123" t="s">
        <v>374</v>
      </c>
      <c r="H65" s="184" t="str">
        <f>IFERROR(VLOOKUP(Tabla3[[#This Row],[Línea estratégica]],Obj!$B$57:$C$90,2,FALSE),"")</f>
        <v>Le.1</v>
      </c>
      <c r="I65" s="123" t="s">
        <v>443</v>
      </c>
      <c r="J65" s="184" t="str">
        <f>+J59</f>
        <v>Obj3.1</v>
      </c>
      <c r="K65" s="123" t="s">
        <v>462</v>
      </c>
      <c r="L65" s="123" t="s">
        <v>1386</v>
      </c>
      <c r="M65" s="123"/>
      <c r="N65" s="123"/>
      <c r="O65" s="169"/>
      <c r="P65" s="202"/>
      <c r="Q65" s="185"/>
      <c r="R65" s="185"/>
      <c r="S65" s="185"/>
      <c r="T65" s="186"/>
      <c r="U65" s="187"/>
      <c r="V65" s="201"/>
      <c r="W65" s="8"/>
      <c r="X65" s="8"/>
      <c r="Y65" s="7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</row>
    <row r="66" spans="2:47" s="6" customFormat="1" ht="90" x14ac:dyDescent="0.25">
      <c r="B66" s="123" t="s">
        <v>849</v>
      </c>
      <c r="C66" s="189" t="e">
        <f>IF(Tabla3[[#This Row],[Línea estratégica]]="","",#REF!)</f>
        <v>#REF!</v>
      </c>
      <c r="D66" s="189" t="e">
        <f>IF(Tabla3[[#This Row],[Línea estratégica]]="","",#REF!)</f>
        <v>#REF!</v>
      </c>
      <c r="E66" s="189" t="e">
        <f>IF(Tabla3[[#This Row],[Línea estratégica]]="","",#REF!)</f>
        <v>#REF!</v>
      </c>
      <c r="F66" s="189" t="e">
        <f>IF(Tabla3[[#This Row],[Línea estratégica]]="","",#REF!)</f>
        <v>#REF!</v>
      </c>
      <c r="G66" s="123" t="s">
        <v>374</v>
      </c>
      <c r="H66" s="184" t="str">
        <f>IFERROR(VLOOKUP(Tabla3[[#This Row],[Línea estratégica]],Obj!$B$57:$C$90,2,FALSE),"")</f>
        <v>Le.1</v>
      </c>
      <c r="I66" s="123" t="s">
        <v>443</v>
      </c>
      <c r="J66" s="184" t="str">
        <f t="shared" ref="J66:J121" si="0">+J60</f>
        <v>Obj1.10</v>
      </c>
      <c r="K66" s="123" t="s">
        <v>409</v>
      </c>
      <c r="L66" s="123" t="s">
        <v>1387</v>
      </c>
      <c r="M66" s="123"/>
      <c r="N66" s="123"/>
      <c r="O66" s="169"/>
      <c r="P66" s="202"/>
      <c r="Q66" s="185"/>
      <c r="R66" s="185"/>
      <c r="S66" s="185"/>
      <c r="T66" s="186"/>
      <c r="U66" s="187"/>
      <c r="V66" s="201"/>
      <c r="W66" s="8"/>
      <c r="X66" s="8"/>
      <c r="Y66" s="7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</row>
    <row r="67" spans="2:47" s="6" customFormat="1" ht="105" x14ac:dyDescent="0.25">
      <c r="B67" s="123" t="s">
        <v>858</v>
      </c>
      <c r="C67" s="189" t="e">
        <f>IF(Tabla3[[#This Row],[Línea estratégica]]="","",#REF!)</f>
        <v>#REF!</v>
      </c>
      <c r="D67" s="189" t="e">
        <f>IF(Tabla3[[#This Row],[Línea estratégica]]="","",#REF!)</f>
        <v>#REF!</v>
      </c>
      <c r="E67" s="189" t="e">
        <f>IF(Tabla3[[#This Row],[Línea estratégica]]="","",#REF!)</f>
        <v>#REF!</v>
      </c>
      <c r="F67" s="189" t="e">
        <f>IF(Tabla3[[#This Row],[Línea estratégica]]="","",#REF!)</f>
        <v>#REF!</v>
      </c>
      <c r="G67" s="123" t="s">
        <v>374</v>
      </c>
      <c r="H67" s="184" t="str">
        <f>IFERROR(VLOOKUP(Tabla3[[#This Row],[Línea estratégica]],Obj!$B$57:$C$90,2,FALSE),"")</f>
        <v>Le.1</v>
      </c>
      <c r="I67" s="123" t="s">
        <v>444</v>
      </c>
      <c r="J67" s="184" t="str">
        <f t="shared" si="0"/>
        <v>Obj4.1</v>
      </c>
      <c r="K67" s="123" t="s">
        <v>428</v>
      </c>
      <c r="L67" s="274" t="s">
        <v>1388</v>
      </c>
      <c r="M67" s="123"/>
      <c r="N67" s="123"/>
      <c r="O67" s="169"/>
      <c r="P67" s="202"/>
      <c r="Q67" s="185"/>
      <c r="R67" s="185"/>
      <c r="S67" s="185"/>
      <c r="T67" s="186"/>
      <c r="U67" s="187"/>
      <c r="V67" s="201"/>
      <c r="W67" s="8"/>
      <c r="X67" s="8"/>
      <c r="Y67" s="7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</row>
    <row r="68" spans="2:47" s="6" customFormat="1" ht="75" x14ac:dyDescent="0.25">
      <c r="B68" s="123" t="s">
        <v>858</v>
      </c>
      <c r="C68" s="189" t="e">
        <f>IF(Tabla3[[#This Row],[Línea estratégica]]="","",#REF!)</f>
        <v>#REF!</v>
      </c>
      <c r="D68" s="189" t="e">
        <f>IF(Tabla3[[#This Row],[Línea estratégica]]="","",#REF!)</f>
        <v>#REF!</v>
      </c>
      <c r="E68" s="189" t="e">
        <f>IF(Tabla3[[#This Row],[Línea estratégica]]="","",#REF!)</f>
        <v>#REF!</v>
      </c>
      <c r="F68" s="189" t="e">
        <f>IF(Tabla3[[#This Row],[Línea estratégica]]="","",#REF!)</f>
        <v>#REF!</v>
      </c>
      <c r="G68" s="123" t="s">
        <v>377</v>
      </c>
      <c r="H68" s="184" t="str">
        <f>IFERROR(VLOOKUP(Tabla3[[#This Row],[Línea estratégica]],Obj!$B$57:$C$90,2,FALSE),"")</f>
        <v>Le.4</v>
      </c>
      <c r="I68" s="123" t="s">
        <v>457</v>
      </c>
      <c r="J68" s="184" t="str">
        <f t="shared" si="0"/>
        <v>Obj3.1</v>
      </c>
      <c r="K68" s="123"/>
      <c r="L68" s="274" t="s">
        <v>1389</v>
      </c>
      <c r="M68" s="123"/>
      <c r="N68" s="123"/>
      <c r="O68" s="169"/>
      <c r="P68" s="202"/>
      <c r="Q68" s="185"/>
      <c r="R68" s="185"/>
      <c r="S68" s="185"/>
      <c r="T68" s="186"/>
      <c r="U68" s="187"/>
      <c r="V68" s="201"/>
      <c r="W68" s="8"/>
      <c r="X68" s="8"/>
      <c r="Y68" s="7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</row>
    <row r="69" spans="2:47" s="6" customFormat="1" ht="240" x14ac:dyDescent="0.25">
      <c r="B69" s="123" t="s">
        <v>858</v>
      </c>
      <c r="C69" s="189" t="e">
        <f>IF(Tabla3[[#This Row],[Línea estratégica]]="","",#REF!)</f>
        <v>#REF!</v>
      </c>
      <c r="D69" s="189" t="e">
        <f>IF(Tabla3[[#This Row],[Línea estratégica]]="","",#REF!)</f>
        <v>#REF!</v>
      </c>
      <c r="E69" s="189" t="e">
        <f>IF(Tabla3[[#This Row],[Línea estratégica]]="","",#REF!)</f>
        <v>#REF!</v>
      </c>
      <c r="F69" s="189" t="e">
        <f>IF(Tabla3[[#This Row],[Línea estratégica]]="","",#REF!)</f>
        <v>#REF!</v>
      </c>
      <c r="G69" s="123" t="s">
        <v>376</v>
      </c>
      <c r="H69" s="184" t="str">
        <f>IFERROR(VLOOKUP(Tabla3[[#This Row],[Línea estratégica]],Obj!$B$57:$C$90,2,FALSE),"")</f>
        <v>Le.3</v>
      </c>
      <c r="I69" s="123" t="s">
        <v>454</v>
      </c>
      <c r="J69" s="184" t="str">
        <f t="shared" si="0"/>
        <v>Obj3.1</v>
      </c>
      <c r="K69" s="123" t="s">
        <v>462</v>
      </c>
      <c r="L69" s="274" t="s">
        <v>1390</v>
      </c>
      <c r="M69" s="123"/>
      <c r="N69" s="123"/>
      <c r="O69" s="169"/>
      <c r="P69" s="202"/>
      <c r="Q69" s="185"/>
      <c r="R69" s="185"/>
      <c r="S69" s="185"/>
      <c r="T69" s="186"/>
      <c r="U69" s="187"/>
      <c r="V69" s="201"/>
      <c r="W69" s="8"/>
      <c r="X69" s="8"/>
      <c r="Y69" s="7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</row>
    <row r="70" spans="2:47" s="6" customFormat="1" ht="60" x14ac:dyDescent="0.25">
      <c r="B70" s="123" t="s">
        <v>858</v>
      </c>
      <c r="C70" s="189" t="e">
        <f>IF(Tabla3[[#This Row],[Línea estratégica]]="","",#REF!)</f>
        <v>#REF!</v>
      </c>
      <c r="D70" s="189" t="e">
        <f>IF(Tabla3[[#This Row],[Línea estratégica]]="","",#REF!)</f>
        <v>#REF!</v>
      </c>
      <c r="E70" s="189" t="e">
        <f>IF(Tabla3[[#This Row],[Línea estratégica]]="","",#REF!)</f>
        <v>#REF!</v>
      </c>
      <c r="F70" s="189" t="e">
        <f>IF(Tabla3[[#This Row],[Línea estratégica]]="","",#REF!)</f>
        <v>#REF!</v>
      </c>
      <c r="G70" s="123" t="s">
        <v>377</v>
      </c>
      <c r="H70" s="184" t="str">
        <f>IFERROR(VLOOKUP(Tabla3[[#This Row],[Línea estratégica]],Obj!$B$57:$C$90,2,FALSE),"")</f>
        <v>Le.4</v>
      </c>
      <c r="I70" s="123" t="s">
        <v>457</v>
      </c>
      <c r="J70" s="184" t="str">
        <f t="shared" si="0"/>
        <v>Obj3.3</v>
      </c>
      <c r="K70" s="123"/>
      <c r="L70" s="274" t="s">
        <v>1391</v>
      </c>
      <c r="M70" s="123"/>
      <c r="N70" s="123"/>
      <c r="O70" s="169"/>
      <c r="P70" s="202"/>
      <c r="Q70" s="185"/>
      <c r="R70" s="185"/>
      <c r="S70" s="185"/>
      <c r="T70" s="186"/>
      <c r="U70" s="187"/>
      <c r="V70" s="201"/>
      <c r="W70" s="8"/>
      <c r="X70" s="8"/>
      <c r="Y70" s="7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</row>
    <row r="71" spans="2:47" s="6" customFormat="1" x14ac:dyDescent="0.25">
      <c r="B71" s="123"/>
      <c r="C71" s="189" t="str">
        <f>IF(Tabla3[[#This Row],[Línea estratégica]]="","",#REF!)</f>
        <v/>
      </c>
      <c r="D71" s="189" t="str">
        <f>IF(Tabla3[[#This Row],[Línea estratégica]]="","",#REF!)</f>
        <v/>
      </c>
      <c r="E71" s="189" t="str">
        <f>IF(Tabla3[[#This Row],[Línea estratégica]]="","",#REF!)</f>
        <v/>
      </c>
      <c r="F71" s="189" t="str">
        <f>IF(Tabla3[[#This Row],[Línea estratégica]]="","",#REF!)</f>
        <v/>
      </c>
      <c r="G71" s="123"/>
      <c r="H71" s="184" t="str">
        <f>IFERROR(VLOOKUP(Tabla3[[#This Row],[Línea estratégica]],Obj!$B$57:$C$90,2,FALSE),"")</f>
        <v/>
      </c>
      <c r="I71" s="123"/>
      <c r="J71" s="184" t="str">
        <f t="shared" si="0"/>
        <v>Obj3.1</v>
      </c>
      <c r="K71" s="123"/>
      <c r="L71" s="200"/>
      <c r="M71" s="123"/>
      <c r="N71" s="123"/>
      <c r="O71" s="169"/>
      <c r="P71" s="202"/>
      <c r="Q71" s="185"/>
      <c r="R71" s="185"/>
      <c r="S71" s="185"/>
      <c r="T71" s="186"/>
      <c r="U71" s="187"/>
      <c r="V71" s="201"/>
      <c r="W71" s="8"/>
      <c r="X71" s="8"/>
      <c r="Y71" s="7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</row>
    <row r="72" spans="2:47" s="6" customFormat="1" x14ac:dyDescent="0.25">
      <c r="B72" s="123"/>
      <c r="C72" s="189" t="str">
        <f>IF(Tabla3[[#This Row],[Línea estratégica]]="","",#REF!)</f>
        <v/>
      </c>
      <c r="D72" s="189" t="str">
        <f>IF(Tabla3[[#This Row],[Línea estratégica]]="","",#REF!)</f>
        <v/>
      </c>
      <c r="E72" s="189" t="str">
        <f>IF(Tabla3[[#This Row],[Línea estratégica]]="","",#REF!)</f>
        <v/>
      </c>
      <c r="F72" s="189" t="str">
        <f>IF(Tabla3[[#This Row],[Línea estratégica]]="","",#REF!)</f>
        <v/>
      </c>
      <c r="G72" s="123"/>
      <c r="H72" s="184" t="str">
        <f>IFERROR(VLOOKUP(Tabla3[[#This Row],[Línea estratégica]],Obj!$B$57:$C$90,2,FALSE),"")</f>
        <v/>
      </c>
      <c r="I72" s="123"/>
      <c r="J72" s="184" t="str">
        <f t="shared" si="0"/>
        <v>Obj1.10</v>
      </c>
      <c r="K72" s="123"/>
      <c r="L72" s="200"/>
      <c r="M72" s="123"/>
      <c r="N72" s="123"/>
      <c r="O72" s="169"/>
      <c r="P72" s="202"/>
      <c r="Q72" s="185"/>
      <c r="R72" s="185"/>
      <c r="S72" s="185"/>
      <c r="T72" s="186"/>
      <c r="U72" s="187"/>
      <c r="V72" s="201"/>
      <c r="W72" s="8"/>
      <c r="X72" s="8"/>
      <c r="Y72" s="7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</row>
    <row r="73" spans="2:47" s="6" customFormat="1" x14ac:dyDescent="0.25">
      <c r="B73" s="123"/>
      <c r="C73" s="189" t="str">
        <f>IF(Tabla3[[#This Row],[Línea estratégica]]="","",#REF!)</f>
        <v/>
      </c>
      <c r="D73" s="189" t="str">
        <f>IF(Tabla3[[#This Row],[Línea estratégica]]="","",#REF!)</f>
        <v/>
      </c>
      <c r="E73" s="189" t="str">
        <f>IF(Tabla3[[#This Row],[Línea estratégica]]="","",#REF!)</f>
        <v/>
      </c>
      <c r="F73" s="189" t="str">
        <f>IF(Tabla3[[#This Row],[Línea estratégica]]="","",#REF!)</f>
        <v/>
      </c>
      <c r="G73" s="123"/>
      <c r="H73" s="184" t="str">
        <f>IFERROR(VLOOKUP(Tabla3[[#This Row],[Línea estratégica]],Obj!$B$57:$C$90,2,FALSE),"")</f>
        <v/>
      </c>
      <c r="I73" s="123"/>
      <c r="J73" s="184" t="str">
        <f t="shared" si="0"/>
        <v>Obj4.1</v>
      </c>
      <c r="K73" s="123"/>
      <c r="L73" s="200"/>
      <c r="M73" s="123"/>
      <c r="N73" s="123"/>
      <c r="O73" s="169"/>
      <c r="P73" s="202"/>
      <c r="Q73" s="185"/>
      <c r="R73" s="185"/>
      <c r="S73" s="185"/>
      <c r="T73" s="186"/>
      <c r="U73" s="187"/>
      <c r="V73" s="201"/>
      <c r="W73" s="8"/>
      <c r="X73" s="8"/>
      <c r="Y73" s="7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</row>
    <row r="74" spans="2:47" s="6" customFormat="1" x14ac:dyDescent="0.25">
      <c r="B74" s="123"/>
      <c r="C74" s="189" t="str">
        <f>IF(Tabla3[[#This Row],[Línea estratégica]]="","",#REF!)</f>
        <v/>
      </c>
      <c r="D74" s="189" t="str">
        <f>IF(Tabla3[[#This Row],[Línea estratégica]]="","",#REF!)</f>
        <v/>
      </c>
      <c r="E74" s="189" t="str">
        <f>IF(Tabla3[[#This Row],[Línea estratégica]]="","",#REF!)</f>
        <v/>
      </c>
      <c r="F74" s="189" t="str">
        <f>IF(Tabla3[[#This Row],[Línea estratégica]]="","",#REF!)</f>
        <v/>
      </c>
      <c r="G74" s="123"/>
      <c r="H74" s="184" t="str">
        <f>IFERROR(VLOOKUP(Tabla3[[#This Row],[Línea estratégica]],Obj!$B$57:$C$90,2,FALSE),"")</f>
        <v/>
      </c>
      <c r="I74" s="123"/>
      <c r="J74" s="184" t="str">
        <f t="shared" si="0"/>
        <v>Obj3.1</v>
      </c>
      <c r="K74" s="123"/>
      <c r="L74" s="200"/>
      <c r="M74" s="123"/>
      <c r="N74" s="123"/>
      <c r="O74" s="169"/>
      <c r="P74" s="202"/>
      <c r="Q74" s="185"/>
      <c r="R74" s="185"/>
      <c r="S74" s="185"/>
      <c r="T74" s="186"/>
      <c r="U74" s="187"/>
      <c r="V74" s="201"/>
      <c r="W74" s="8"/>
      <c r="X74" s="8"/>
      <c r="Y74" s="7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</row>
    <row r="75" spans="2:47" s="6" customFormat="1" x14ac:dyDescent="0.25">
      <c r="B75" s="123"/>
      <c r="C75" s="189" t="str">
        <f>IF(Tabla3[[#This Row],[Línea estratégica]]="","",#REF!)</f>
        <v/>
      </c>
      <c r="D75" s="189" t="str">
        <f>IF(Tabla3[[#This Row],[Línea estratégica]]="","",#REF!)</f>
        <v/>
      </c>
      <c r="E75" s="189" t="str">
        <f>IF(Tabla3[[#This Row],[Línea estratégica]]="","",#REF!)</f>
        <v/>
      </c>
      <c r="F75" s="189" t="str">
        <f>IF(Tabla3[[#This Row],[Línea estratégica]]="","",#REF!)</f>
        <v/>
      </c>
      <c r="G75" s="123"/>
      <c r="H75" s="184" t="str">
        <f>IFERROR(VLOOKUP(Tabla3[[#This Row],[Línea estratégica]],Obj!$B$57:$C$90,2,FALSE),"")</f>
        <v/>
      </c>
      <c r="I75" s="123"/>
      <c r="J75" s="184" t="str">
        <f t="shared" si="0"/>
        <v>Obj3.1</v>
      </c>
      <c r="K75" s="123"/>
      <c r="L75" s="200"/>
      <c r="M75" s="123"/>
      <c r="N75" s="123"/>
      <c r="O75" s="169"/>
      <c r="P75" s="202"/>
      <c r="Q75" s="185"/>
      <c r="R75" s="185"/>
      <c r="S75" s="185"/>
      <c r="T75" s="186"/>
      <c r="U75" s="187"/>
      <c r="V75" s="201"/>
      <c r="W75" s="8"/>
      <c r="X75" s="8"/>
      <c r="Y75" s="7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</row>
    <row r="76" spans="2:47" x14ac:dyDescent="0.25">
      <c r="B76" s="123"/>
      <c r="C76" s="189" t="str">
        <f>IF(Tabla3[[#This Row],[Línea estratégica]]="","",#REF!)</f>
        <v/>
      </c>
      <c r="D76" s="189" t="str">
        <f>IF(Tabla3[[#This Row],[Línea estratégica]]="","",#REF!)</f>
        <v/>
      </c>
      <c r="E76" s="189" t="str">
        <f>IF(Tabla3[[#This Row],[Línea estratégica]]="","",#REF!)</f>
        <v/>
      </c>
      <c r="F76" s="189" t="str">
        <f>IF(Tabla3[[#This Row],[Línea estratégica]]="","",#REF!)</f>
        <v/>
      </c>
      <c r="G76" s="123"/>
      <c r="H76" s="184" t="str">
        <f>IFERROR(VLOOKUP(Tabla3[[#This Row],[Línea estratégica]],Obj!$B$57:$C$90,2,FALSE),"")</f>
        <v/>
      </c>
      <c r="I76" s="123"/>
      <c r="J76" s="184" t="str">
        <f t="shared" si="0"/>
        <v>Obj3.3</v>
      </c>
      <c r="K76" s="123"/>
      <c r="L76" s="200"/>
      <c r="M76" s="123"/>
      <c r="N76" s="123"/>
      <c r="O76" s="169"/>
      <c r="P76" s="202"/>
      <c r="Q76" s="185"/>
      <c r="R76" s="185"/>
      <c r="S76" s="185"/>
      <c r="T76" s="186"/>
      <c r="U76" s="187"/>
      <c r="V76" s="201"/>
    </row>
    <row r="77" spans="2:47" x14ac:dyDescent="0.25">
      <c r="B77" s="123"/>
      <c r="C77" s="189" t="str">
        <f>IF(Tabla3[[#This Row],[Línea estratégica]]="","",#REF!)</f>
        <v/>
      </c>
      <c r="D77" s="189" t="str">
        <f>IF(Tabla3[[#This Row],[Línea estratégica]]="","",#REF!)</f>
        <v/>
      </c>
      <c r="E77" s="189" t="str">
        <f>IF(Tabla3[[#This Row],[Línea estratégica]]="","",#REF!)</f>
        <v/>
      </c>
      <c r="F77" s="189" t="str">
        <f>IF(Tabla3[[#This Row],[Línea estratégica]]="","",#REF!)</f>
        <v/>
      </c>
      <c r="G77" s="123"/>
      <c r="H77" s="184" t="str">
        <f>IFERROR(VLOOKUP(Tabla3[[#This Row],[Línea estratégica]],Obj!$B$57:$C$90,2,FALSE),"")</f>
        <v/>
      </c>
      <c r="I77" s="123"/>
      <c r="J77" s="184" t="str">
        <f t="shared" si="0"/>
        <v>Obj3.1</v>
      </c>
      <c r="K77" s="123"/>
      <c r="L77" s="200"/>
      <c r="M77" s="123"/>
      <c r="N77" s="123"/>
      <c r="O77" s="169"/>
      <c r="P77" s="202"/>
      <c r="Q77" s="185"/>
      <c r="R77" s="185"/>
      <c r="S77" s="185"/>
      <c r="T77" s="186"/>
      <c r="U77" s="187"/>
      <c r="V77" s="201"/>
    </row>
    <row r="78" spans="2:47" x14ac:dyDescent="0.25">
      <c r="B78" s="123"/>
      <c r="C78" s="189" t="str">
        <f>IF(Tabla3[[#This Row],[Línea estratégica]]="","",#REF!)</f>
        <v/>
      </c>
      <c r="D78" s="189" t="str">
        <f>IF(Tabla3[[#This Row],[Línea estratégica]]="","",#REF!)</f>
        <v/>
      </c>
      <c r="E78" s="189" t="str">
        <f>IF(Tabla3[[#This Row],[Línea estratégica]]="","",#REF!)</f>
        <v/>
      </c>
      <c r="F78" s="189" t="str">
        <f>IF(Tabla3[[#This Row],[Línea estratégica]]="","",#REF!)</f>
        <v/>
      </c>
      <c r="G78" s="123"/>
      <c r="H78" s="184" t="str">
        <f>IFERROR(VLOOKUP(Tabla3[[#This Row],[Línea estratégica]],Obj!$B$57:$C$90,2,FALSE),"")</f>
        <v/>
      </c>
      <c r="I78" s="123"/>
      <c r="J78" s="184" t="str">
        <f t="shared" si="0"/>
        <v>Obj1.10</v>
      </c>
      <c r="K78" s="123"/>
      <c r="L78" s="200"/>
      <c r="M78" s="123"/>
      <c r="N78" s="123"/>
      <c r="O78" s="169"/>
      <c r="P78" s="202"/>
      <c r="Q78" s="185"/>
      <c r="R78" s="185"/>
      <c r="S78" s="185"/>
      <c r="T78" s="186"/>
      <c r="U78" s="187"/>
      <c r="V78" s="201"/>
    </row>
    <row r="79" spans="2:47" x14ac:dyDescent="0.25">
      <c r="B79" s="123"/>
      <c r="C79" s="189" t="str">
        <f>IF(Tabla3[[#This Row],[Línea estratégica]]="","",#REF!)</f>
        <v/>
      </c>
      <c r="D79" s="189" t="str">
        <f>IF(Tabla3[[#This Row],[Línea estratégica]]="","",#REF!)</f>
        <v/>
      </c>
      <c r="E79" s="189" t="str">
        <f>IF(Tabla3[[#This Row],[Línea estratégica]]="","",#REF!)</f>
        <v/>
      </c>
      <c r="F79" s="189" t="str">
        <f>IF(Tabla3[[#This Row],[Línea estratégica]]="","",#REF!)</f>
        <v/>
      </c>
      <c r="G79" s="123"/>
      <c r="H79" s="184" t="str">
        <f>IFERROR(VLOOKUP(Tabla3[[#This Row],[Línea estratégica]],Obj!$B$57:$C$90,2,FALSE),"")</f>
        <v/>
      </c>
      <c r="I79" s="123"/>
      <c r="J79" s="184" t="str">
        <f t="shared" si="0"/>
        <v>Obj4.1</v>
      </c>
      <c r="K79" s="123"/>
      <c r="L79" s="200"/>
      <c r="M79" s="123"/>
      <c r="N79" s="123"/>
      <c r="O79" s="169"/>
      <c r="P79" s="202"/>
      <c r="Q79" s="185"/>
      <c r="R79" s="185"/>
      <c r="S79" s="185"/>
      <c r="T79" s="186"/>
      <c r="U79" s="187"/>
      <c r="V79" s="201"/>
    </row>
    <row r="80" spans="2:47" x14ac:dyDescent="0.25">
      <c r="B80" s="123"/>
      <c r="C80" s="189" t="str">
        <f>IF(Tabla3[[#This Row],[Línea estratégica]]="","",#REF!)</f>
        <v/>
      </c>
      <c r="D80" s="189" t="str">
        <f>IF(Tabla3[[#This Row],[Línea estratégica]]="","",#REF!)</f>
        <v/>
      </c>
      <c r="E80" s="189" t="str">
        <f>IF(Tabla3[[#This Row],[Línea estratégica]]="","",#REF!)</f>
        <v/>
      </c>
      <c r="F80" s="189" t="str">
        <f>IF(Tabla3[[#This Row],[Línea estratégica]]="","",#REF!)</f>
        <v/>
      </c>
      <c r="G80" s="123"/>
      <c r="H80" s="184" t="str">
        <f>IFERROR(VLOOKUP(Tabla3[[#This Row],[Línea estratégica]],Obj!$B$57:$C$90,2,FALSE),"")</f>
        <v/>
      </c>
      <c r="I80" s="123"/>
      <c r="J80" s="184" t="str">
        <f t="shared" si="0"/>
        <v>Obj3.1</v>
      </c>
      <c r="K80" s="123"/>
      <c r="L80" s="200"/>
      <c r="M80" s="123"/>
      <c r="N80" s="123"/>
      <c r="O80" s="169"/>
      <c r="P80" s="202"/>
      <c r="Q80" s="185"/>
      <c r="R80" s="185"/>
      <c r="S80" s="185"/>
      <c r="T80" s="186"/>
      <c r="U80" s="187"/>
      <c r="V80" s="201"/>
    </row>
    <row r="81" spans="2:22" x14ac:dyDescent="0.25">
      <c r="B81" s="123"/>
      <c r="C81" s="189" t="str">
        <f>IF(Tabla3[[#This Row],[Línea estratégica]]="","",#REF!)</f>
        <v/>
      </c>
      <c r="D81" s="189" t="str">
        <f>IF(Tabla3[[#This Row],[Línea estratégica]]="","",#REF!)</f>
        <v/>
      </c>
      <c r="E81" s="189" t="str">
        <f>IF(Tabla3[[#This Row],[Línea estratégica]]="","",#REF!)</f>
        <v/>
      </c>
      <c r="F81" s="189" t="str">
        <f>IF(Tabla3[[#This Row],[Línea estratégica]]="","",#REF!)</f>
        <v/>
      </c>
      <c r="G81" s="123"/>
      <c r="H81" s="184" t="str">
        <f>IFERROR(VLOOKUP(Tabla3[[#This Row],[Línea estratégica]],Obj!$B$57:$C$90,2,FALSE),"")</f>
        <v/>
      </c>
      <c r="I81" s="123"/>
      <c r="J81" s="184" t="str">
        <f t="shared" si="0"/>
        <v>Obj3.1</v>
      </c>
      <c r="K81" s="123"/>
      <c r="L81" s="200"/>
      <c r="M81" s="123"/>
      <c r="N81" s="123"/>
      <c r="O81" s="169"/>
      <c r="P81" s="202"/>
      <c r="Q81" s="185"/>
      <c r="R81" s="185"/>
      <c r="S81" s="185"/>
      <c r="T81" s="186"/>
      <c r="U81" s="187"/>
      <c r="V81" s="201"/>
    </row>
    <row r="82" spans="2:22" x14ac:dyDescent="0.25">
      <c r="B82" s="123"/>
      <c r="C82" s="189" t="str">
        <f>IF(Tabla3[[#This Row],[Línea estratégica]]="","",#REF!)</f>
        <v/>
      </c>
      <c r="D82" s="189" t="str">
        <f>IF(Tabla3[[#This Row],[Línea estratégica]]="","",#REF!)</f>
        <v/>
      </c>
      <c r="E82" s="189" t="str">
        <f>IF(Tabla3[[#This Row],[Línea estratégica]]="","",#REF!)</f>
        <v/>
      </c>
      <c r="F82" s="189" t="str">
        <f>IF(Tabla3[[#This Row],[Línea estratégica]]="","",#REF!)</f>
        <v/>
      </c>
      <c r="G82" s="123"/>
      <c r="H82" s="184" t="str">
        <f>IFERROR(VLOOKUP(Tabla3[[#This Row],[Línea estratégica]],Obj!$B$57:$C$90,2,FALSE),"")</f>
        <v/>
      </c>
      <c r="I82" s="123"/>
      <c r="J82" s="184" t="str">
        <f t="shared" si="0"/>
        <v>Obj3.3</v>
      </c>
      <c r="K82" s="123"/>
      <c r="L82" s="200"/>
      <c r="M82" s="123"/>
      <c r="N82" s="123"/>
      <c r="O82" s="169"/>
      <c r="P82" s="202"/>
      <c r="Q82" s="185"/>
      <c r="R82" s="185"/>
      <c r="S82" s="185"/>
      <c r="T82" s="186"/>
      <c r="U82" s="187"/>
      <c r="V82" s="201"/>
    </row>
    <row r="83" spans="2:22" x14ac:dyDescent="0.25">
      <c r="B83" s="123"/>
      <c r="C83" s="189" t="str">
        <f>IF(Tabla3[[#This Row],[Línea estratégica]]="","",#REF!)</f>
        <v/>
      </c>
      <c r="D83" s="189" t="str">
        <f>IF(Tabla3[[#This Row],[Línea estratégica]]="","",#REF!)</f>
        <v/>
      </c>
      <c r="E83" s="189" t="str">
        <f>IF(Tabla3[[#This Row],[Línea estratégica]]="","",#REF!)</f>
        <v/>
      </c>
      <c r="F83" s="189" t="str">
        <f>IF(Tabla3[[#This Row],[Línea estratégica]]="","",#REF!)</f>
        <v/>
      </c>
      <c r="G83" s="123"/>
      <c r="H83" s="184" t="str">
        <f>IFERROR(VLOOKUP(Tabla3[[#This Row],[Línea estratégica]],Obj!$B$57:$C$90,2,FALSE),"")</f>
        <v/>
      </c>
      <c r="I83" s="123"/>
      <c r="J83" s="184" t="str">
        <f t="shared" si="0"/>
        <v>Obj3.1</v>
      </c>
      <c r="K83" s="123"/>
      <c r="L83" s="200"/>
      <c r="M83" s="123"/>
      <c r="N83" s="123"/>
      <c r="O83" s="169"/>
      <c r="P83" s="202"/>
      <c r="Q83" s="185"/>
      <c r="R83" s="185"/>
      <c r="S83" s="185"/>
      <c r="T83" s="186"/>
      <c r="U83" s="187"/>
      <c r="V83" s="201"/>
    </row>
    <row r="84" spans="2:22" x14ac:dyDescent="0.25">
      <c r="B84" s="123"/>
      <c r="C84" s="189" t="str">
        <f>IF(Tabla3[[#This Row],[Línea estratégica]]="","",#REF!)</f>
        <v/>
      </c>
      <c r="D84" s="189" t="str">
        <f>IF(Tabla3[[#This Row],[Línea estratégica]]="","",#REF!)</f>
        <v/>
      </c>
      <c r="E84" s="189" t="str">
        <f>IF(Tabla3[[#This Row],[Línea estratégica]]="","",#REF!)</f>
        <v/>
      </c>
      <c r="F84" s="189" t="str">
        <f>IF(Tabla3[[#This Row],[Línea estratégica]]="","",#REF!)</f>
        <v/>
      </c>
      <c r="G84" s="123"/>
      <c r="H84" s="184" t="str">
        <f>IFERROR(VLOOKUP(Tabla3[[#This Row],[Línea estratégica]],Obj!$B$57:$C$90,2,FALSE),"")</f>
        <v/>
      </c>
      <c r="I84" s="123"/>
      <c r="J84" s="184" t="str">
        <f t="shared" si="0"/>
        <v>Obj1.10</v>
      </c>
      <c r="K84" s="123"/>
      <c r="L84" s="200"/>
      <c r="M84" s="123"/>
      <c r="N84" s="123"/>
      <c r="O84" s="169"/>
      <c r="P84" s="202"/>
      <c r="Q84" s="185"/>
      <c r="R84" s="185"/>
      <c r="S84" s="185"/>
      <c r="T84" s="186"/>
      <c r="U84" s="187"/>
      <c r="V84" s="201"/>
    </row>
    <row r="85" spans="2:22" x14ac:dyDescent="0.25">
      <c r="B85" s="123"/>
      <c r="C85" s="189" t="str">
        <f>IF(Tabla3[[#This Row],[Línea estratégica]]="","",#REF!)</f>
        <v/>
      </c>
      <c r="D85" s="189" t="str">
        <f>IF(Tabla3[[#This Row],[Línea estratégica]]="","",#REF!)</f>
        <v/>
      </c>
      <c r="E85" s="189" t="str">
        <f>IF(Tabla3[[#This Row],[Línea estratégica]]="","",#REF!)</f>
        <v/>
      </c>
      <c r="F85" s="189" t="str">
        <f>IF(Tabla3[[#This Row],[Línea estratégica]]="","",#REF!)</f>
        <v/>
      </c>
      <c r="G85" s="123"/>
      <c r="H85" s="184" t="str">
        <f>IFERROR(VLOOKUP(Tabla3[[#This Row],[Línea estratégica]],Obj!$B$57:$C$90,2,FALSE),"")</f>
        <v/>
      </c>
      <c r="I85" s="123"/>
      <c r="J85" s="184" t="str">
        <f t="shared" si="0"/>
        <v>Obj4.1</v>
      </c>
      <c r="K85" s="123"/>
      <c r="L85" s="200"/>
      <c r="M85" s="123"/>
      <c r="N85" s="123"/>
      <c r="O85" s="169"/>
      <c r="P85" s="202"/>
      <c r="Q85" s="185"/>
      <c r="R85" s="185"/>
      <c r="S85" s="185"/>
      <c r="T85" s="186"/>
      <c r="U85" s="187"/>
      <c r="V85" s="201"/>
    </row>
    <row r="86" spans="2:22" x14ac:dyDescent="0.25">
      <c r="B86" s="123"/>
      <c r="C86" s="189" t="str">
        <f>IF(Tabla3[[#This Row],[Línea estratégica]]="","",#REF!)</f>
        <v/>
      </c>
      <c r="D86" s="189" t="str">
        <f>IF(Tabla3[[#This Row],[Línea estratégica]]="","",#REF!)</f>
        <v/>
      </c>
      <c r="E86" s="189" t="str">
        <f>IF(Tabla3[[#This Row],[Línea estratégica]]="","",#REF!)</f>
        <v/>
      </c>
      <c r="F86" s="189" t="str">
        <f>IF(Tabla3[[#This Row],[Línea estratégica]]="","",#REF!)</f>
        <v/>
      </c>
      <c r="G86" s="123"/>
      <c r="H86" s="184" t="str">
        <f>IFERROR(VLOOKUP(Tabla3[[#This Row],[Línea estratégica]],Obj!$B$57:$C$90,2,FALSE),"")</f>
        <v/>
      </c>
      <c r="I86" s="123"/>
      <c r="J86" s="184" t="str">
        <f t="shared" si="0"/>
        <v>Obj3.1</v>
      </c>
      <c r="K86" s="123"/>
      <c r="L86" s="200"/>
      <c r="M86" s="123"/>
      <c r="N86" s="123"/>
      <c r="O86" s="169"/>
      <c r="P86" s="202"/>
      <c r="Q86" s="185"/>
      <c r="R86" s="185"/>
      <c r="S86" s="185"/>
      <c r="T86" s="186"/>
      <c r="U86" s="187"/>
      <c r="V86" s="201"/>
    </row>
    <row r="87" spans="2:22" x14ac:dyDescent="0.25">
      <c r="B87" s="123"/>
      <c r="C87" s="189" t="str">
        <f>IF(Tabla3[[#This Row],[Línea estratégica]]="","",#REF!)</f>
        <v/>
      </c>
      <c r="D87" s="189" t="str">
        <f>IF(Tabla3[[#This Row],[Línea estratégica]]="","",#REF!)</f>
        <v/>
      </c>
      <c r="E87" s="189" t="str">
        <f>IF(Tabla3[[#This Row],[Línea estratégica]]="","",#REF!)</f>
        <v/>
      </c>
      <c r="F87" s="189" t="str">
        <f>IF(Tabla3[[#This Row],[Línea estratégica]]="","",#REF!)</f>
        <v/>
      </c>
      <c r="G87" s="123"/>
      <c r="H87" s="184" t="str">
        <f>IFERROR(VLOOKUP(Tabla3[[#This Row],[Línea estratégica]],Obj!$B$57:$C$90,2,FALSE),"")</f>
        <v/>
      </c>
      <c r="I87" s="123"/>
      <c r="J87" s="184" t="str">
        <f t="shared" si="0"/>
        <v>Obj3.1</v>
      </c>
      <c r="K87" s="123"/>
      <c r="L87" s="200"/>
      <c r="M87" s="123"/>
      <c r="N87" s="123"/>
      <c r="O87" s="169"/>
      <c r="P87" s="202"/>
      <c r="Q87" s="185"/>
      <c r="R87" s="185"/>
      <c r="S87" s="185"/>
      <c r="T87" s="186"/>
      <c r="U87" s="187"/>
      <c r="V87" s="201"/>
    </row>
    <row r="88" spans="2:22" x14ac:dyDescent="0.25">
      <c r="B88" s="123"/>
      <c r="C88" s="189" t="str">
        <f>IF(Tabla3[[#This Row],[Línea estratégica]]="","",#REF!)</f>
        <v/>
      </c>
      <c r="D88" s="189" t="str">
        <f>IF(Tabla3[[#This Row],[Línea estratégica]]="","",#REF!)</f>
        <v/>
      </c>
      <c r="E88" s="189" t="str">
        <f>IF(Tabla3[[#This Row],[Línea estratégica]]="","",#REF!)</f>
        <v/>
      </c>
      <c r="F88" s="189" t="str">
        <f>IF(Tabla3[[#This Row],[Línea estratégica]]="","",#REF!)</f>
        <v/>
      </c>
      <c r="G88" s="123"/>
      <c r="H88" s="184" t="str">
        <f>IFERROR(VLOOKUP(Tabla3[[#This Row],[Línea estratégica]],Obj!$B$57:$C$90,2,FALSE),"")</f>
        <v/>
      </c>
      <c r="I88" s="123"/>
      <c r="J88" s="184" t="str">
        <f t="shared" si="0"/>
        <v>Obj3.3</v>
      </c>
      <c r="K88" s="123"/>
      <c r="L88" s="200"/>
      <c r="M88" s="123"/>
      <c r="N88" s="123"/>
      <c r="O88" s="169"/>
      <c r="P88" s="202"/>
      <c r="Q88" s="185"/>
      <c r="R88" s="185"/>
      <c r="S88" s="185"/>
      <c r="T88" s="186"/>
      <c r="U88" s="187"/>
      <c r="V88" s="201"/>
    </row>
    <row r="89" spans="2:22" x14ac:dyDescent="0.25">
      <c r="B89" s="123"/>
      <c r="C89" s="189" t="str">
        <f>IF(Tabla3[[#This Row],[Línea estratégica]]="","",#REF!)</f>
        <v/>
      </c>
      <c r="D89" s="189" t="str">
        <f>IF(Tabla3[[#This Row],[Línea estratégica]]="","",#REF!)</f>
        <v/>
      </c>
      <c r="E89" s="189" t="str">
        <f>IF(Tabla3[[#This Row],[Línea estratégica]]="","",#REF!)</f>
        <v/>
      </c>
      <c r="F89" s="189" t="str">
        <f>IF(Tabla3[[#This Row],[Línea estratégica]]="","",#REF!)</f>
        <v/>
      </c>
      <c r="G89" s="123"/>
      <c r="H89" s="184" t="str">
        <f>IFERROR(VLOOKUP(Tabla3[[#This Row],[Línea estratégica]],Obj!$B$57:$C$90,2,FALSE),"")</f>
        <v/>
      </c>
      <c r="I89" s="123"/>
      <c r="J89" s="184" t="str">
        <f t="shared" si="0"/>
        <v>Obj3.1</v>
      </c>
      <c r="K89" s="123"/>
      <c r="L89" s="200"/>
      <c r="M89" s="123"/>
      <c r="N89" s="123"/>
      <c r="O89" s="169"/>
      <c r="P89" s="202"/>
      <c r="Q89" s="185"/>
      <c r="R89" s="185"/>
      <c r="S89" s="185"/>
      <c r="T89" s="186"/>
      <c r="U89" s="187"/>
      <c r="V89" s="201"/>
    </row>
    <row r="90" spans="2:22" x14ac:dyDescent="0.25">
      <c r="B90" s="123"/>
      <c r="C90" s="189" t="str">
        <f>IF(Tabla3[[#This Row],[Línea estratégica]]="","",#REF!)</f>
        <v/>
      </c>
      <c r="D90" s="189" t="str">
        <f>IF(Tabla3[[#This Row],[Línea estratégica]]="","",#REF!)</f>
        <v/>
      </c>
      <c r="E90" s="189" t="str">
        <f>IF(Tabla3[[#This Row],[Línea estratégica]]="","",#REF!)</f>
        <v/>
      </c>
      <c r="F90" s="189" t="str">
        <f>IF(Tabla3[[#This Row],[Línea estratégica]]="","",#REF!)</f>
        <v/>
      </c>
      <c r="G90" s="123"/>
      <c r="H90" s="184" t="str">
        <f>IFERROR(VLOOKUP(Tabla3[[#This Row],[Línea estratégica]],Obj!$B$57:$C$90,2,FALSE),"")</f>
        <v/>
      </c>
      <c r="I90" s="123"/>
      <c r="J90" s="184" t="str">
        <f t="shared" si="0"/>
        <v>Obj1.10</v>
      </c>
      <c r="K90" s="123"/>
      <c r="L90" s="200"/>
      <c r="M90" s="123"/>
      <c r="N90" s="123"/>
      <c r="O90" s="169"/>
      <c r="P90" s="202"/>
      <c r="Q90" s="185"/>
      <c r="R90" s="185"/>
      <c r="S90" s="185"/>
      <c r="T90" s="186"/>
      <c r="U90" s="187"/>
      <c r="V90" s="201"/>
    </row>
    <row r="91" spans="2:22" x14ac:dyDescent="0.25">
      <c r="B91" s="123"/>
      <c r="C91" s="189" t="str">
        <f>IF(Tabla3[[#This Row],[Línea estratégica]]="","",#REF!)</f>
        <v/>
      </c>
      <c r="D91" s="189" t="str">
        <f>IF(Tabla3[[#This Row],[Línea estratégica]]="","",#REF!)</f>
        <v/>
      </c>
      <c r="E91" s="189" t="str">
        <f>IF(Tabla3[[#This Row],[Línea estratégica]]="","",#REF!)</f>
        <v/>
      </c>
      <c r="F91" s="189" t="str">
        <f>IF(Tabla3[[#This Row],[Línea estratégica]]="","",#REF!)</f>
        <v/>
      </c>
      <c r="G91" s="123"/>
      <c r="H91" s="184" t="str">
        <f>IFERROR(VLOOKUP(Tabla3[[#This Row],[Línea estratégica]],Obj!$B$57:$C$90,2,FALSE),"")</f>
        <v/>
      </c>
      <c r="I91" s="123"/>
      <c r="J91" s="184" t="str">
        <f t="shared" si="0"/>
        <v>Obj4.1</v>
      </c>
      <c r="K91" s="123"/>
      <c r="L91" s="200"/>
      <c r="M91" s="123"/>
      <c r="N91" s="123"/>
      <c r="O91" s="169"/>
      <c r="P91" s="202"/>
      <c r="Q91" s="185"/>
      <c r="R91" s="185"/>
      <c r="S91" s="185"/>
      <c r="T91" s="186"/>
      <c r="U91" s="187"/>
      <c r="V91" s="201"/>
    </row>
    <row r="92" spans="2:22" x14ac:dyDescent="0.25">
      <c r="B92" s="123"/>
      <c r="C92" s="189" t="str">
        <f>IF(Tabla3[[#This Row],[Línea estratégica]]="","",#REF!)</f>
        <v/>
      </c>
      <c r="D92" s="189" t="str">
        <f>IF(Tabla3[[#This Row],[Línea estratégica]]="","",#REF!)</f>
        <v/>
      </c>
      <c r="E92" s="189" t="str">
        <f>IF(Tabla3[[#This Row],[Línea estratégica]]="","",#REF!)</f>
        <v/>
      </c>
      <c r="F92" s="189" t="str">
        <f>IF(Tabla3[[#This Row],[Línea estratégica]]="","",#REF!)</f>
        <v/>
      </c>
      <c r="G92" s="123"/>
      <c r="H92" s="184" t="str">
        <f>IFERROR(VLOOKUP(Tabla3[[#This Row],[Línea estratégica]],Obj!$B$57:$C$90,2,FALSE),"")</f>
        <v/>
      </c>
      <c r="I92" s="123"/>
      <c r="J92" s="184" t="str">
        <f t="shared" si="0"/>
        <v>Obj3.1</v>
      </c>
      <c r="K92" s="123"/>
      <c r="L92" s="200"/>
      <c r="M92" s="123"/>
      <c r="N92" s="123"/>
      <c r="O92" s="169"/>
      <c r="P92" s="202"/>
      <c r="Q92" s="185"/>
      <c r="R92" s="185"/>
      <c r="S92" s="185"/>
      <c r="T92" s="186"/>
      <c r="U92" s="187"/>
      <c r="V92" s="201"/>
    </row>
    <row r="93" spans="2:22" x14ac:dyDescent="0.25">
      <c r="B93" s="123"/>
      <c r="C93" s="189" t="str">
        <f>IF(Tabla3[[#This Row],[Línea estratégica]]="","",#REF!)</f>
        <v/>
      </c>
      <c r="D93" s="189" t="str">
        <f>IF(Tabla3[[#This Row],[Línea estratégica]]="","",#REF!)</f>
        <v/>
      </c>
      <c r="E93" s="189" t="str">
        <f>IF(Tabla3[[#This Row],[Línea estratégica]]="","",#REF!)</f>
        <v/>
      </c>
      <c r="F93" s="189" t="str">
        <f>IF(Tabla3[[#This Row],[Línea estratégica]]="","",#REF!)</f>
        <v/>
      </c>
      <c r="G93" s="123"/>
      <c r="H93" s="184" t="str">
        <f>IFERROR(VLOOKUP(Tabla3[[#This Row],[Línea estratégica]],Obj!$B$57:$C$90,2,FALSE),"")</f>
        <v/>
      </c>
      <c r="I93" s="123"/>
      <c r="J93" s="184" t="str">
        <f t="shared" si="0"/>
        <v>Obj3.1</v>
      </c>
      <c r="K93" s="123"/>
      <c r="L93" s="200"/>
      <c r="M93" s="123"/>
      <c r="N93" s="123"/>
      <c r="O93" s="169"/>
      <c r="P93" s="202"/>
      <c r="Q93" s="185"/>
      <c r="R93" s="185"/>
      <c r="S93" s="185"/>
      <c r="T93" s="186"/>
      <c r="U93" s="187"/>
      <c r="V93" s="201"/>
    </row>
    <row r="94" spans="2:22" x14ac:dyDescent="0.25">
      <c r="B94" s="123"/>
      <c r="C94" s="189" t="str">
        <f>IF(Tabla3[[#This Row],[Línea estratégica]]="","",#REF!)</f>
        <v/>
      </c>
      <c r="D94" s="189" t="str">
        <f>IF(Tabla3[[#This Row],[Línea estratégica]]="","",#REF!)</f>
        <v/>
      </c>
      <c r="E94" s="189" t="str">
        <f>IF(Tabla3[[#This Row],[Línea estratégica]]="","",#REF!)</f>
        <v/>
      </c>
      <c r="F94" s="189" t="str">
        <f>IF(Tabla3[[#This Row],[Línea estratégica]]="","",#REF!)</f>
        <v/>
      </c>
      <c r="G94" s="123"/>
      <c r="H94" s="184" t="str">
        <f>IFERROR(VLOOKUP(Tabla3[[#This Row],[Línea estratégica]],Obj!$B$57:$C$90,2,FALSE),"")</f>
        <v/>
      </c>
      <c r="I94" s="123"/>
      <c r="J94" s="184" t="str">
        <f t="shared" si="0"/>
        <v>Obj3.3</v>
      </c>
      <c r="K94" s="123"/>
      <c r="L94" s="200"/>
      <c r="M94" s="123"/>
      <c r="N94" s="123"/>
      <c r="O94" s="169"/>
      <c r="P94" s="202"/>
      <c r="Q94" s="185"/>
      <c r="R94" s="185"/>
      <c r="S94" s="185"/>
      <c r="T94" s="186"/>
      <c r="U94" s="187"/>
      <c r="V94" s="201"/>
    </row>
    <row r="95" spans="2:22" x14ac:dyDescent="0.25">
      <c r="B95" s="123"/>
      <c r="C95" s="189" t="str">
        <f>IF(Tabla3[[#This Row],[Línea estratégica]]="","",#REF!)</f>
        <v/>
      </c>
      <c r="D95" s="189" t="str">
        <f>IF(Tabla3[[#This Row],[Línea estratégica]]="","",#REF!)</f>
        <v/>
      </c>
      <c r="E95" s="189" t="str">
        <f>IF(Tabla3[[#This Row],[Línea estratégica]]="","",#REF!)</f>
        <v/>
      </c>
      <c r="F95" s="189" t="str">
        <f>IF(Tabla3[[#This Row],[Línea estratégica]]="","",#REF!)</f>
        <v/>
      </c>
      <c r="G95" s="183"/>
      <c r="H95" s="184" t="str">
        <f>IFERROR(VLOOKUP(Tabla3[[#This Row],[Línea estratégica]],Obj!$B$57:$C$90,2,FALSE),"")</f>
        <v/>
      </c>
      <c r="I95" s="183"/>
      <c r="J95" s="184" t="str">
        <f t="shared" si="0"/>
        <v>Obj3.1</v>
      </c>
      <c r="K95" s="123"/>
      <c r="L95" s="200"/>
      <c r="M95" s="123"/>
      <c r="N95" s="123"/>
      <c r="O95" s="169"/>
      <c r="P95" s="202"/>
      <c r="Q95" s="185"/>
      <c r="R95" s="185"/>
      <c r="S95" s="185"/>
      <c r="T95" s="186"/>
      <c r="U95" s="187"/>
      <c r="V95" s="201"/>
    </row>
    <row r="96" spans="2:22" x14ac:dyDescent="0.25">
      <c r="B96" s="123"/>
      <c r="C96" s="189" t="str">
        <f>IF(Tabla3[[#This Row],[Línea estratégica]]="","",#REF!)</f>
        <v/>
      </c>
      <c r="D96" s="189" t="str">
        <f>IF(Tabla3[[#This Row],[Línea estratégica]]="","",#REF!)</f>
        <v/>
      </c>
      <c r="E96" s="189" t="str">
        <f>IF(Tabla3[[#This Row],[Línea estratégica]]="","",#REF!)</f>
        <v/>
      </c>
      <c r="F96" s="189" t="str">
        <f>IF(Tabla3[[#This Row],[Línea estratégica]]="","",#REF!)</f>
        <v/>
      </c>
      <c r="G96" s="183"/>
      <c r="H96" s="184" t="str">
        <f>IFERROR(VLOOKUP(Tabla3[[#This Row],[Línea estratégica]],Obj!$B$57:$C$90,2,FALSE),"")</f>
        <v/>
      </c>
      <c r="I96" s="183"/>
      <c r="J96" s="184" t="str">
        <f t="shared" si="0"/>
        <v>Obj1.10</v>
      </c>
      <c r="K96" s="123"/>
      <c r="L96" s="200"/>
      <c r="M96" s="123"/>
      <c r="N96" s="123"/>
      <c r="O96" s="169"/>
      <c r="P96" s="202"/>
      <c r="Q96" s="185"/>
      <c r="R96" s="185"/>
      <c r="S96" s="185"/>
      <c r="T96" s="186"/>
      <c r="U96" s="187"/>
      <c r="V96" s="201"/>
    </row>
    <row r="97" spans="2:22" x14ac:dyDescent="0.25">
      <c r="B97" s="123"/>
      <c r="C97" s="189" t="str">
        <f>IF(Tabla3[[#This Row],[Línea estratégica]]="","",#REF!)</f>
        <v/>
      </c>
      <c r="D97" s="189" t="str">
        <f>IF(Tabla3[[#This Row],[Línea estratégica]]="","",#REF!)</f>
        <v/>
      </c>
      <c r="E97" s="189" t="str">
        <f>IF(Tabla3[[#This Row],[Línea estratégica]]="","",#REF!)</f>
        <v/>
      </c>
      <c r="F97" s="189" t="str">
        <f>IF(Tabla3[[#This Row],[Línea estratégica]]="","",#REF!)</f>
        <v/>
      </c>
      <c r="G97" s="183"/>
      <c r="H97" s="184" t="str">
        <f>IFERROR(VLOOKUP(Tabla3[[#This Row],[Línea estratégica]],Obj!$B$57:$C$90,2,FALSE),"")</f>
        <v/>
      </c>
      <c r="I97" s="183"/>
      <c r="J97" s="184" t="str">
        <f t="shared" si="0"/>
        <v>Obj4.1</v>
      </c>
      <c r="K97" s="123"/>
      <c r="L97" s="200"/>
      <c r="M97" s="123"/>
      <c r="N97" s="123"/>
      <c r="O97" s="169"/>
      <c r="P97" s="202"/>
      <c r="Q97" s="185"/>
      <c r="R97" s="185"/>
      <c r="S97" s="185"/>
      <c r="T97" s="186"/>
      <c r="U97" s="187"/>
      <c r="V97" s="201"/>
    </row>
    <row r="98" spans="2:22" x14ac:dyDescent="0.25">
      <c r="B98" s="123"/>
      <c r="C98" s="189" t="str">
        <f>IF(Tabla3[[#This Row],[Línea estratégica]]="","",#REF!)</f>
        <v/>
      </c>
      <c r="D98" s="189" t="str">
        <f>IF(Tabla3[[#This Row],[Línea estratégica]]="","",#REF!)</f>
        <v/>
      </c>
      <c r="E98" s="189" t="str">
        <f>IF(Tabla3[[#This Row],[Línea estratégica]]="","",#REF!)</f>
        <v/>
      </c>
      <c r="F98" s="189" t="str">
        <f>IF(Tabla3[[#This Row],[Línea estratégica]]="","",#REF!)</f>
        <v/>
      </c>
      <c r="G98" s="183"/>
      <c r="H98" s="184" t="str">
        <f>IFERROR(VLOOKUP(Tabla3[[#This Row],[Línea estratégica]],Obj!$B$57:$C$90,2,FALSE),"")</f>
        <v/>
      </c>
      <c r="I98" s="183"/>
      <c r="J98" s="184" t="str">
        <f t="shared" si="0"/>
        <v>Obj3.1</v>
      </c>
      <c r="K98" s="123"/>
      <c r="L98" s="200"/>
      <c r="M98" s="123"/>
      <c r="N98" s="123"/>
      <c r="O98" s="169"/>
      <c r="P98" s="202"/>
      <c r="Q98" s="185"/>
      <c r="R98" s="185"/>
      <c r="S98" s="185"/>
      <c r="T98" s="186"/>
      <c r="U98" s="187"/>
      <c r="V98" s="201"/>
    </row>
    <row r="99" spans="2:22" x14ac:dyDescent="0.25">
      <c r="B99" s="183"/>
      <c r="C99" s="189" t="str">
        <f>IF(Tabla3[[#This Row],[Línea estratégica]]="","",#REF!)</f>
        <v/>
      </c>
      <c r="D99" s="189" t="str">
        <f>IF(Tabla3[[#This Row],[Línea estratégica]]="","",#REF!)</f>
        <v/>
      </c>
      <c r="E99" s="189" t="str">
        <f>IF(Tabla3[[#This Row],[Línea estratégica]]="","",#REF!)</f>
        <v/>
      </c>
      <c r="F99" s="189" t="str">
        <f>IF(Tabla3[[#This Row],[Línea estratégica]]="","",#REF!)</f>
        <v/>
      </c>
      <c r="G99" s="183"/>
      <c r="H99" s="184" t="str">
        <f>IFERROR(VLOOKUP(Tabla3[[#This Row],[Línea estratégica]],Obj!$B$57:$C$90,2,FALSE),"")</f>
        <v/>
      </c>
      <c r="I99" s="183"/>
      <c r="J99" s="184" t="str">
        <f t="shared" si="0"/>
        <v>Obj3.1</v>
      </c>
      <c r="K99" s="123"/>
      <c r="L99" s="200"/>
      <c r="M99" s="123"/>
      <c r="N99" s="123"/>
      <c r="O99" s="169"/>
      <c r="P99" s="202"/>
      <c r="Q99" s="185"/>
      <c r="R99" s="185"/>
      <c r="S99" s="185"/>
      <c r="T99" s="186"/>
      <c r="U99" s="187"/>
      <c r="V99" s="201"/>
    </row>
    <row r="100" spans="2:22" x14ac:dyDescent="0.25">
      <c r="B100" s="183"/>
      <c r="C100" s="189" t="str">
        <f>IF(Tabla3[[#This Row],[Línea estratégica]]="","",#REF!)</f>
        <v/>
      </c>
      <c r="D100" s="189" t="str">
        <f>IF(Tabla3[[#This Row],[Línea estratégica]]="","",#REF!)</f>
        <v/>
      </c>
      <c r="E100" s="189" t="str">
        <f>IF(Tabla3[[#This Row],[Línea estratégica]]="","",#REF!)</f>
        <v/>
      </c>
      <c r="F100" s="189" t="str">
        <f>IF(Tabla3[[#This Row],[Línea estratégica]]="","",#REF!)</f>
        <v/>
      </c>
      <c r="G100" s="183"/>
      <c r="H100" s="184" t="str">
        <f>IFERROR(VLOOKUP(Tabla3[[#This Row],[Línea estratégica]],Obj!$B$57:$C$90,2,FALSE),"")</f>
        <v/>
      </c>
      <c r="I100" s="183"/>
      <c r="J100" s="184" t="str">
        <f t="shared" si="0"/>
        <v>Obj3.3</v>
      </c>
      <c r="K100" s="123"/>
      <c r="L100" s="200"/>
      <c r="M100" s="123"/>
      <c r="N100" s="123"/>
      <c r="O100" s="169"/>
      <c r="P100" s="202"/>
      <c r="Q100" s="185"/>
      <c r="R100" s="185"/>
      <c r="S100" s="185"/>
      <c r="T100" s="186"/>
      <c r="U100" s="187"/>
      <c r="V100" s="201"/>
    </row>
    <row r="101" spans="2:22" x14ac:dyDescent="0.25">
      <c r="B101" s="183"/>
      <c r="C101" s="189" t="str">
        <f>IF(Tabla3[[#This Row],[Línea estratégica]]="","",#REF!)</f>
        <v/>
      </c>
      <c r="D101" s="189" t="str">
        <f>IF(Tabla3[[#This Row],[Línea estratégica]]="","",#REF!)</f>
        <v/>
      </c>
      <c r="E101" s="189" t="str">
        <f>IF(Tabla3[[#This Row],[Línea estratégica]]="","",#REF!)</f>
        <v/>
      </c>
      <c r="F101" s="189" t="str">
        <f>IF(Tabla3[[#This Row],[Línea estratégica]]="","",#REF!)</f>
        <v/>
      </c>
      <c r="G101" s="183"/>
      <c r="H101" s="184" t="str">
        <f>IFERROR(VLOOKUP(Tabla3[[#This Row],[Línea estratégica]],Obj!$B$57:$C$90,2,FALSE),"")</f>
        <v/>
      </c>
      <c r="I101" s="183"/>
      <c r="J101" s="184" t="str">
        <f t="shared" si="0"/>
        <v>Obj3.1</v>
      </c>
      <c r="K101" s="123"/>
      <c r="L101" s="200"/>
      <c r="M101" s="123"/>
      <c r="N101" s="123"/>
      <c r="O101" s="169"/>
      <c r="P101" s="202"/>
      <c r="Q101" s="185"/>
      <c r="R101" s="185"/>
      <c r="S101" s="185"/>
      <c r="T101" s="186"/>
      <c r="U101" s="187"/>
      <c r="V101" s="201"/>
    </row>
    <row r="102" spans="2:22" x14ac:dyDescent="0.25">
      <c r="B102" s="183"/>
      <c r="C102" s="189" t="str">
        <f>IF(Tabla3[[#This Row],[Línea estratégica]]="","",#REF!)</f>
        <v/>
      </c>
      <c r="D102" s="189" t="str">
        <f>IF(Tabla3[[#This Row],[Línea estratégica]]="","",#REF!)</f>
        <v/>
      </c>
      <c r="E102" s="189" t="str">
        <f>IF(Tabla3[[#This Row],[Línea estratégica]]="","",#REF!)</f>
        <v/>
      </c>
      <c r="F102" s="189" t="str">
        <f>IF(Tabla3[[#This Row],[Línea estratégica]]="","",#REF!)</f>
        <v/>
      </c>
      <c r="G102" s="183"/>
      <c r="H102" s="184" t="str">
        <f>IFERROR(VLOOKUP(Tabla3[[#This Row],[Línea estratégica]],Obj!$B$57:$C$90,2,FALSE),"")</f>
        <v/>
      </c>
      <c r="I102" s="183"/>
      <c r="J102" s="184" t="str">
        <f t="shared" si="0"/>
        <v>Obj1.10</v>
      </c>
      <c r="K102" s="123"/>
      <c r="L102" s="200"/>
      <c r="M102" s="123"/>
      <c r="N102" s="123"/>
      <c r="O102" s="169"/>
      <c r="P102" s="202"/>
      <c r="Q102" s="185"/>
      <c r="R102" s="185"/>
      <c r="S102" s="185"/>
      <c r="T102" s="186"/>
      <c r="U102" s="187"/>
      <c r="V102" s="201"/>
    </row>
    <row r="103" spans="2:22" x14ac:dyDescent="0.25">
      <c r="B103" s="183"/>
      <c r="C103" s="189" t="str">
        <f>IF(Tabla3[[#This Row],[Línea estratégica]]="","",#REF!)</f>
        <v/>
      </c>
      <c r="D103" s="189" t="str">
        <f>IF(Tabla3[[#This Row],[Línea estratégica]]="","",#REF!)</f>
        <v/>
      </c>
      <c r="E103" s="189" t="str">
        <f>IF(Tabla3[[#This Row],[Línea estratégica]]="","",#REF!)</f>
        <v/>
      </c>
      <c r="F103" s="189" t="str">
        <f>IF(Tabla3[[#This Row],[Línea estratégica]]="","",#REF!)</f>
        <v/>
      </c>
      <c r="G103" s="183"/>
      <c r="H103" s="184" t="str">
        <f>IFERROR(VLOOKUP(Tabla3[[#This Row],[Línea estratégica]],Obj!$B$57:$C$90,2,FALSE),"")</f>
        <v/>
      </c>
      <c r="I103" s="183"/>
      <c r="J103" s="184" t="str">
        <f t="shared" si="0"/>
        <v>Obj4.1</v>
      </c>
      <c r="K103" s="123"/>
      <c r="L103" s="200"/>
      <c r="M103" s="123"/>
      <c r="N103" s="123"/>
      <c r="O103" s="169"/>
      <c r="P103" s="202"/>
      <c r="Q103" s="185"/>
      <c r="R103" s="185"/>
      <c r="S103" s="185"/>
      <c r="T103" s="186"/>
      <c r="U103" s="187"/>
      <c r="V103" s="201"/>
    </row>
    <row r="104" spans="2:22" x14ac:dyDescent="0.25">
      <c r="B104" s="183"/>
      <c r="C104" s="189" t="str">
        <f>IF(Tabla3[[#This Row],[Línea estratégica]]="","",#REF!)</f>
        <v/>
      </c>
      <c r="D104" s="189" t="str">
        <f>IF(Tabla3[[#This Row],[Línea estratégica]]="","",#REF!)</f>
        <v/>
      </c>
      <c r="E104" s="189" t="str">
        <f>IF(Tabla3[[#This Row],[Línea estratégica]]="","",#REF!)</f>
        <v/>
      </c>
      <c r="F104" s="189" t="str">
        <f>IF(Tabla3[[#This Row],[Línea estratégica]]="","",#REF!)</f>
        <v/>
      </c>
      <c r="G104" s="183"/>
      <c r="H104" s="184" t="str">
        <f>IFERROR(VLOOKUP(Tabla3[[#This Row],[Línea estratégica]],Obj!$B$57:$C$90,2,FALSE),"")</f>
        <v/>
      </c>
      <c r="I104" s="183"/>
      <c r="J104" s="184" t="str">
        <f t="shared" si="0"/>
        <v>Obj3.1</v>
      </c>
      <c r="K104" s="123"/>
      <c r="L104" s="200"/>
      <c r="M104" s="123"/>
      <c r="N104" s="123"/>
      <c r="O104" s="169"/>
      <c r="P104" s="202"/>
      <c r="Q104" s="185"/>
      <c r="R104" s="185"/>
      <c r="S104" s="185"/>
      <c r="T104" s="186"/>
      <c r="U104" s="187"/>
      <c r="V104" s="201"/>
    </row>
    <row r="105" spans="2:22" x14ac:dyDescent="0.25">
      <c r="B105" s="183"/>
      <c r="C105" s="189" t="str">
        <f>IF(Tabla3[[#This Row],[Línea estratégica]]="","",#REF!)</f>
        <v/>
      </c>
      <c r="D105" s="189" t="str">
        <f>IF(Tabla3[[#This Row],[Línea estratégica]]="","",#REF!)</f>
        <v/>
      </c>
      <c r="E105" s="189" t="str">
        <f>IF(Tabla3[[#This Row],[Línea estratégica]]="","",#REF!)</f>
        <v/>
      </c>
      <c r="F105" s="189" t="str">
        <f>IF(Tabla3[[#This Row],[Línea estratégica]]="","",#REF!)</f>
        <v/>
      </c>
      <c r="G105" s="183"/>
      <c r="H105" s="184" t="str">
        <f>IFERROR(VLOOKUP(Tabla3[[#This Row],[Línea estratégica]],Obj!$B$57:$C$90,2,FALSE),"")</f>
        <v/>
      </c>
      <c r="I105" s="183"/>
      <c r="J105" s="184" t="str">
        <f t="shared" si="0"/>
        <v>Obj3.1</v>
      </c>
      <c r="K105" s="123"/>
      <c r="L105" s="200"/>
      <c r="M105" s="123"/>
      <c r="N105" s="123"/>
      <c r="O105" s="169"/>
      <c r="P105" s="202"/>
      <c r="Q105" s="185"/>
      <c r="R105" s="185"/>
      <c r="S105" s="185"/>
      <c r="T105" s="186"/>
      <c r="U105" s="187"/>
      <c r="V105" s="201"/>
    </row>
    <row r="106" spans="2:22" x14ac:dyDescent="0.25">
      <c r="B106" s="183"/>
      <c r="C106" s="189" t="str">
        <f>IF(Tabla3[[#This Row],[Línea estratégica]]="","",#REF!)</f>
        <v/>
      </c>
      <c r="D106" s="189" t="str">
        <f>IF(Tabla3[[#This Row],[Línea estratégica]]="","",#REF!)</f>
        <v/>
      </c>
      <c r="E106" s="189" t="str">
        <f>IF(Tabla3[[#This Row],[Línea estratégica]]="","",#REF!)</f>
        <v/>
      </c>
      <c r="F106" s="189" t="str">
        <f>IF(Tabla3[[#This Row],[Línea estratégica]]="","",#REF!)</f>
        <v/>
      </c>
      <c r="G106" s="183"/>
      <c r="H106" s="184" t="str">
        <f>IFERROR(VLOOKUP(Tabla3[[#This Row],[Línea estratégica]],Obj!$B$57:$C$90,2,FALSE),"")</f>
        <v/>
      </c>
      <c r="I106" s="183"/>
      <c r="J106" s="184" t="str">
        <f t="shared" si="0"/>
        <v>Obj3.3</v>
      </c>
      <c r="K106" s="123"/>
      <c r="L106" s="200"/>
      <c r="M106" s="123"/>
      <c r="N106" s="123"/>
      <c r="O106" s="169"/>
      <c r="P106" s="202"/>
      <c r="Q106" s="185"/>
      <c r="R106" s="185"/>
      <c r="S106" s="185"/>
      <c r="T106" s="186"/>
      <c r="U106" s="187"/>
      <c r="V106" s="201"/>
    </row>
    <row r="107" spans="2:22" x14ac:dyDescent="0.25">
      <c r="B107" s="183"/>
      <c r="C107" s="189" t="str">
        <f>IF(Tabla3[[#This Row],[Línea estratégica]]="","",#REF!)</f>
        <v/>
      </c>
      <c r="D107" s="189" t="str">
        <f>IF(Tabla3[[#This Row],[Línea estratégica]]="","",#REF!)</f>
        <v/>
      </c>
      <c r="E107" s="189" t="str">
        <f>IF(Tabla3[[#This Row],[Línea estratégica]]="","",#REF!)</f>
        <v/>
      </c>
      <c r="F107" s="189" t="str">
        <f>IF(Tabla3[[#This Row],[Línea estratégica]]="","",#REF!)</f>
        <v/>
      </c>
      <c r="G107" s="183"/>
      <c r="H107" s="184" t="str">
        <f>IFERROR(VLOOKUP(Tabla3[[#This Row],[Línea estratégica]],Obj!$B$57:$C$90,2,FALSE),"")</f>
        <v/>
      </c>
      <c r="I107" s="183"/>
      <c r="J107" s="184" t="str">
        <f t="shared" si="0"/>
        <v>Obj3.1</v>
      </c>
      <c r="K107" s="123"/>
      <c r="L107" s="200"/>
      <c r="M107" s="123"/>
      <c r="N107" s="123"/>
      <c r="O107" s="169"/>
      <c r="P107" s="202"/>
      <c r="Q107" s="185"/>
      <c r="R107" s="185"/>
      <c r="S107" s="185"/>
      <c r="T107" s="186"/>
      <c r="U107" s="187"/>
      <c r="V107" s="201"/>
    </row>
    <row r="108" spans="2:22" x14ac:dyDescent="0.25">
      <c r="B108" s="183"/>
      <c r="C108" s="189" t="str">
        <f>IF(Tabla3[[#This Row],[Línea estratégica]]="","",#REF!)</f>
        <v/>
      </c>
      <c r="D108" s="189" t="str">
        <f>IF(Tabla3[[#This Row],[Línea estratégica]]="","",#REF!)</f>
        <v/>
      </c>
      <c r="E108" s="189" t="str">
        <f>IF(Tabla3[[#This Row],[Línea estratégica]]="","",#REF!)</f>
        <v/>
      </c>
      <c r="F108" s="189" t="str">
        <f>IF(Tabla3[[#This Row],[Línea estratégica]]="","",#REF!)</f>
        <v/>
      </c>
      <c r="G108" s="183"/>
      <c r="H108" s="184" t="str">
        <f>IFERROR(VLOOKUP(Tabla3[[#This Row],[Línea estratégica]],Obj!$B$57:$C$90,2,FALSE),"")</f>
        <v/>
      </c>
      <c r="I108" s="183"/>
      <c r="J108" s="184" t="str">
        <f t="shared" si="0"/>
        <v>Obj1.10</v>
      </c>
      <c r="K108" s="123"/>
      <c r="L108" s="200"/>
      <c r="M108" s="123"/>
      <c r="N108" s="123"/>
      <c r="O108" s="169"/>
      <c r="P108" s="202"/>
      <c r="Q108" s="185"/>
      <c r="R108" s="185"/>
      <c r="S108" s="185"/>
      <c r="T108" s="186"/>
      <c r="U108" s="187"/>
      <c r="V108" s="201"/>
    </row>
    <row r="109" spans="2:22" x14ac:dyDescent="0.25">
      <c r="B109" s="183"/>
      <c r="C109" s="189" t="str">
        <f>IF(Tabla3[[#This Row],[Línea estratégica]]="","",#REF!)</f>
        <v/>
      </c>
      <c r="D109" s="189" t="str">
        <f>IF(Tabla3[[#This Row],[Línea estratégica]]="","",#REF!)</f>
        <v/>
      </c>
      <c r="E109" s="189" t="str">
        <f>IF(Tabla3[[#This Row],[Línea estratégica]]="","",#REF!)</f>
        <v/>
      </c>
      <c r="F109" s="189" t="str">
        <f>IF(Tabla3[[#This Row],[Línea estratégica]]="","",#REF!)</f>
        <v/>
      </c>
      <c r="G109" s="183"/>
      <c r="H109" s="184" t="str">
        <f>IFERROR(VLOOKUP(Tabla3[[#This Row],[Línea estratégica]],Obj!$B$57:$C$90,2,FALSE),"")</f>
        <v/>
      </c>
      <c r="I109" s="183"/>
      <c r="J109" s="184" t="str">
        <f t="shared" si="0"/>
        <v>Obj4.1</v>
      </c>
      <c r="K109" s="123"/>
      <c r="L109" s="200"/>
      <c r="M109" s="123"/>
      <c r="N109" s="123"/>
      <c r="O109" s="169"/>
      <c r="P109" s="202"/>
      <c r="Q109" s="185"/>
      <c r="R109" s="185"/>
      <c r="S109" s="185"/>
      <c r="T109" s="186"/>
      <c r="U109" s="187"/>
      <c r="V109" s="201"/>
    </row>
    <row r="110" spans="2:22" x14ac:dyDescent="0.25">
      <c r="B110" s="183"/>
      <c r="C110" s="189" t="str">
        <f>IF(Tabla3[[#This Row],[Línea estratégica]]="","",#REF!)</f>
        <v/>
      </c>
      <c r="D110" s="189" t="str">
        <f>IF(Tabla3[[#This Row],[Línea estratégica]]="","",#REF!)</f>
        <v/>
      </c>
      <c r="E110" s="189" t="str">
        <f>IF(Tabla3[[#This Row],[Línea estratégica]]="","",#REF!)</f>
        <v/>
      </c>
      <c r="F110" s="189" t="str">
        <f>IF(Tabla3[[#This Row],[Línea estratégica]]="","",#REF!)</f>
        <v/>
      </c>
      <c r="G110" s="183"/>
      <c r="H110" s="184" t="str">
        <f>IFERROR(VLOOKUP(Tabla3[[#This Row],[Línea estratégica]],Obj!$B$57:$C$90,2,FALSE),"")</f>
        <v/>
      </c>
      <c r="I110" s="183"/>
      <c r="J110" s="184" t="str">
        <f t="shared" si="0"/>
        <v>Obj3.1</v>
      </c>
      <c r="K110" s="183"/>
      <c r="L110" s="200"/>
      <c r="M110" s="123"/>
      <c r="N110" s="123"/>
      <c r="O110" s="169"/>
      <c r="P110" s="202"/>
      <c r="Q110" s="185"/>
      <c r="R110" s="185"/>
      <c r="S110" s="185"/>
      <c r="T110" s="186"/>
      <c r="U110" s="187"/>
      <c r="V110" s="201"/>
    </row>
    <row r="111" spans="2:22" x14ac:dyDescent="0.25">
      <c r="B111" s="183"/>
      <c r="C111" s="189" t="str">
        <f>IF(Tabla3[[#This Row],[Línea estratégica]]="","",#REF!)</f>
        <v/>
      </c>
      <c r="D111" s="189" t="str">
        <f>IF(Tabla3[[#This Row],[Línea estratégica]]="","",#REF!)</f>
        <v/>
      </c>
      <c r="E111" s="189" t="str">
        <f>IF(Tabla3[[#This Row],[Línea estratégica]]="","",#REF!)</f>
        <v/>
      </c>
      <c r="F111" s="189" t="str">
        <f>IF(Tabla3[[#This Row],[Línea estratégica]]="","",#REF!)</f>
        <v/>
      </c>
      <c r="G111" s="183"/>
      <c r="H111" s="184" t="str">
        <f>IFERROR(VLOOKUP(Tabla3[[#This Row],[Línea estratégica]],Obj!$B$57:$C$90,2,FALSE),"")</f>
        <v/>
      </c>
      <c r="I111" s="183"/>
      <c r="J111" s="184" t="str">
        <f t="shared" si="0"/>
        <v>Obj3.1</v>
      </c>
      <c r="K111" s="183"/>
      <c r="L111" s="200"/>
      <c r="M111" s="123"/>
      <c r="N111" s="123"/>
      <c r="O111" s="169"/>
      <c r="P111" s="202"/>
      <c r="Q111" s="185"/>
      <c r="R111" s="185"/>
      <c r="S111" s="185"/>
      <c r="T111" s="186"/>
      <c r="U111" s="187"/>
      <c r="V111" s="201"/>
    </row>
    <row r="112" spans="2:22" x14ac:dyDescent="0.25">
      <c r="B112" s="183"/>
      <c r="C112" s="189" t="str">
        <f>IF(Tabla3[[#This Row],[Línea estratégica]]="","",#REF!)</f>
        <v/>
      </c>
      <c r="D112" s="189" t="str">
        <f>IF(Tabla3[[#This Row],[Línea estratégica]]="","",#REF!)</f>
        <v/>
      </c>
      <c r="E112" s="189" t="str">
        <f>IF(Tabla3[[#This Row],[Línea estratégica]]="","",#REF!)</f>
        <v/>
      </c>
      <c r="F112" s="189" t="str">
        <f>IF(Tabla3[[#This Row],[Línea estratégica]]="","",#REF!)</f>
        <v/>
      </c>
      <c r="G112" s="183"/>
      <c r="H112" s="184" t="str">
        <f>IFERROR(VLOOKUP(Tabla3[[#This Row],[Línea estratégica]],Obj!$B$57:$C$90,2,FALSE),"")</f>
        <v/>
      </c>
      <c r="I112" s="183"/>
      <c r="J112" s="184" t="str">
        <f t="shared" si="0"/>
        <v>Obj3.3</v>
      </c>
      <c r="K112" s="183"/>
      <c r="L112" s="200"/>
      <c r="M112" s="123"/>
      <c r="N112" s="123"/>
      <c r="O112" s="169"/>
      <c r="P112" s="202"/>
      <c r="Q112" s="185"/>
      <c r="R112" s="185"/>
      <c r="S112" s="185"/>
      <c r="T112" s="186"/>
      <c r="U112" s="187"/>
      <c r="V112" s="201"/>
    </row>
    <row r="113" spans="2:22" x14ac:dyDescent="0.25">
      <c r="B113" s="183"/>
      <c r="C113" s="189" t="str">
        <f>IF(Tabla3[[#This Row],[Línea estratégica]]="","",#REF!)</f>
        <v/>
      </c>
      <c r="D113" s="189" t="str">
        <f>IF(Tabla3[[#This Row],[Línea estratégica]]="","",#REF!)</f>
        <v/>
      </c>
      <c r="E113" s="189" t="str">
        <f>IF(Tabla3[[#This Row],[Línea estratégica]]="","",#REF!)</f>
        <v/>
      </c>
      <c r="F113" s="189" t="str">
        <f>IF(Tabla3[[#This Row],[Línea estratégica]]="","",#REF!)</f>
        <v/>
      </c>
      <c r="G113" s="183"/>
      <c r="H113" s="184" t="str">
        <f>IFERROR(VLOOKUP(Tabla3[[#This Row],[Línea estratégica]],Obj!$B$57:$C$90,2,FALSE),"")</f>
        <v/>
      </c>
      <c r="I113" s="183"/>
      <c r="J113" s="184" t="str">
        <f t="shared" si="0"/>
        <v>Obj3.1</v>
      </c>
      <c r="K113" s="183"/>
      <c r="L113" s="200"/>
      <c r="M113" s="123"/>
      <c r="N113" s="123"/>
      <c r="O113" s="169"/>
      <c r="P113" s="202"/>
      <c r="Q113" s="185"/>
      <c r="R113" s="185"/>
      <c r="S113" s="185"/>
      <c r="T113" s="186"/>
      <c r="U113" s="187"/>
      <c r="V113" s="201"/>
    </row>
    <row r="114" spans="2:22" x14ac:dyDescent="0.25">
      <c r="B114" s="183"/>
      <c r="C114" s="189" t="str">
        <f>IF(Tabla3[[#This Row],[Línea estratégica]]="","",#REF!)</f>
        <v/>
      </c>
      <c r="D114" s="189" t="str">
        <f>IF(Tabla3[[#This Row],[Línea estratégica]]="","",#REF!)</f>
        <v/>
      </c>
      <c r="E114" s="189" t="str">
        <f>IF(Tabla3[[#This Row],[Línea estratégica]]="","",#REF!)</f>
        <v/>
      </c>
      <c r="F114" s="189" t="str">
        <f>IF(Tabla3[[#This Row],[Línea estratégica]]="","",#REF!)</f>
        <v/>
      </c>
      <c r="G114" s="183"/>
      <c r="H114" s="184" t="str">
        <f>IFERROR(VLOOKUP(Tabla3[[#This Row],[Línea estratégica]],Obj!$B$57:$C$90,2,FALSE),"")</f>
        <v/>
      </c>
      <c r="I114" s="183"/>
      <c r="J114" s="184" t="str">
        <f t="shared" si="0"/>
        <v>Obj1.10</v>
      </c>
      <c r="K114" s="183"/>
      <c r="L114" s="200"/>
      <c r="M114" s="123"/>
      <c r="N114" s="123"/>
      <c r="O114" s="169"/>
      <c r="P114" s="202"/>
      <c r="Q114" s="185"/>
      <c r="R114" s="185"/>
      <c r="S114" s="185"/>
      <c r="T114" s="186"/>
      <c r="U114" s="187"/>
      <c r="V114" s="201"/>
    </row>
    <row r="115" spans="2:22" x14ac:dyDescent="0.25">
      <c r="B115" s="183"/>
      <c r="C115" s="189" t="str">
        <f>IF(Tabla3[[#This Row],[Línea estratégica]]="","",#REF!)</f>
        <v/>
      </c>
      <c r="D115" s="189" t="str">
        <f>IF(Tabla3[[#This Row],[Línea estratégica]]="","",#REF!)</f>
        <v/>
      </c>
      <c r="E115" s="189" t="str">
        <f>IF(Tabla3[[#This Row],[Línea estratégica]]="","",#REF!)</f>
        <v/>
      </c>
      <c r="F115" s="189" t="str">
        <f>IF(Tabla3[[#This Row],[Línea estratégica]]="","",#REF!)</f>
        <v/>
      </c>
      <c r="G115" s="183"/>
      <c r="H115" s="184" t="str">
        <f>IFERROR(VLOOKUP(Tabla3[[#This Row],[Línea estratégica]],Obj!$B$57:$C$90,2,FALSE),"")</f>
        <v/>
      </c>
      <c r="I115" s="183"/>
      <c r="J115" s="184" t="str">
        <f t="shared" si="0"/>
        <v>Obj4.1</v>
      </c>
      <c r="K115" s="183"/>
      <c r="L115" s="200"/>
      <c r="M115" s="123"/>
      <c r="N115" s="123"/>
      <c r="O115" s="169"/>
      <c r="P115" s="202"/>
      <c r="Q115" s="185"/>
      <c r="R115" s="185"/>
      <c r="S115" s="185"/>
      <c r="T115" s="186"/>
      <c r="U115" s="187"/>
      <c r="V115" s="201"/>
    </row>
    <row r="116" spans="2:22" x14ac:dyDescent="0.25">
      <c r="B116" s="183"/>
      <c r="C116" s="189" t="str">
        <f>IF(Tabla3[[#This Row],[Línea estratégica]]="","",#REF!)</f>
        <v/>
      </c>
      <c r="D116" s="189" t="str">
        <f>IF(Tabla3[[#This Row],[Línea estratégica]]="","",#REF!)</f>
        <v/>
      </c>
      <c r="E116" s="189" t="str">
        <f>IF(Tabla3[[#This Row],[Línea estratégica]]="","",#REF!)</f>
        <v/>
      </c>
      <c r="F116" s="189" t="str">
        <f>IF(Tabla3[[#This Row],[Línea estratégica]]="","",#REF!)</f>
        <v/>
      </c>
      <c r="G116" s="183"/>
      <c r="H116" s="184" t="str">
        <f>IFERROR(VLOOKUP(Tabla3[[#This Row],[Línea estratégica]],Obj!$B$57:$C$90,2,FALSE),"")</f>
        <v/>
      </c>
      <c r="I116" s="183"/>
      <c r="J116" s="184" t="str">
        <f t="shared" si="0"/>
        <v>Obj3.1</v>
      </c>
      <c r="K116" s="183"/>
      <c r="L116" s="200"/>
      <c r="M116" s="123"/>
      <c r="N116" s="123"/>
      <c r="O116" s="169"/>
      <c r="P116" s="202"/>
      <c r="Q116" s="185"/>
      <c r="R116" s="185"/>
      <c r="S116" s="185"/>
      <c r="T116" s="186"/>
      <c r="U116" s="187"/>
      <c r="V116" s="201"/>
    </row>
    <row r="117" spans="2:22" x14ac:dyDescent="0.25">
      <c r="B117" s="183"/>
      <c r="C117" s="189" t="str">
        <f>IF(Tabla3[[#This Row],[Línea estratégica]]="","",#REF!)</f>
        <v/>
      </c>
      <c r="D117" s="189" t="str">
        <f>IF(Tabla3[[#This Row],[Línea estratégica]]="","",#REF!)</f>
        <v/>
      </c>
      <c r="E117" s="189" t="str">
        <f>IF(Tabla3[[#This Row],[Línea estratégica]]="","",#REF!)</f>
        <v/>
      </c>
      <c r="F117" s="189" t="str">
        <f>IF(Tabla3[[#This Row],[Línea estratégica]]="","",#REF!)</f>
        <v/>
      </c>
      <c r="G117" s="183"/>
      <c r="H117" s="184" t="str">
        <f>IFERROR(VLOOKUP(Tabla3[[#This Row],[Línea estratégica]],Obj!$B$57:$C$90,2,FALSE),"")</f>
        <v/>
      </c>
      <c r="I117" s="183"/>
      <c r="J117" s="184" t="str">
        <f t="shared" si="0"/>
        <v>Obj3.1</v>
      </c>
      <c r="K117" s="183"/>
      <c r="L117" s="200"/>
      <c r="M117" s="123"/>
      <c r="N117" s="123"/>
      <c r="O117" s="169"/>
      <c r="P117" s="202"/>
      <c r="Q117" s="185"/>
      <c r="R117" s="185"/>
      <c r="S117" s="185"/>
      <c r="T117" s="186"/>
      <c r="U117" s="187"/>
      <c r="V117" s="201"/>
    </row>
    <row r="118" spans="2:22" x14ac:dyDescent="0.25">
      <c r="B118" s="183"/>
      <c r="C118" s="189" t="str">
        <f>IF(Tabla3[[#This Row],[Línea estratégica]]="","",#REF!)</f>
        <v/>
      </c>
      <c r="D118" s="189" t="str">
        <f>IF(Tabla3[[#This Row],[Línea estratégica]]="","",#REF!)</f>
        <v/>
      </c>
      <c r="E118" s="189" t="str">
        <f>IF(Tabla3[[#This Row],[Línea estratégica]]="","",#REF!)</f>
        <v/>
      </c>
      <c r="F118" s="189" t="str">
        <f>IF(Tabla3[[#This Row],[Línea estratégica]]="","",#REF!)</f>
        <v/>
      </c>
      <c r="G118" s="183"/>
      <c r="H118" s="184" t="str">
        <f>IFERROR(VLOOKUP(Tabla3[[#This Row],[Línea estratégica]],Obj!$B$57:$C$90,2,FALSE),"")</f>
        <v/>
      </c>
      <c r="I118" s="183"/>
      <c r="J118" s="184" t="str">
        <f t="shared" si="0"/>
        <v>Obj3.3</v>
      </c>
      <c r="K118" s="183"/>
      <c r="L118" s="200"/>
      <c r="M118" s="123"/>
      <c r="N118" s="123"/>
      <c r="O118" s="169"/>
      <c r="P118" s="202"/>
      <c r="Q118" s="185"/>
      <c r="R118" s="185"/>
      <c r="S118" s="185"/>
      <c r="T118" s="186"/>
      <c r="U118" s="187"/>
      <c r="V118" s="201"/>
    </row>
    <row r="119" spans="2:22" x14ac:dyDescent="0.25">
      <c r="B119" s="183"/>
      <c r="C119" s="189" t="str">
        <f>IF(Tabla3[[#This Row],[Línea estratégica]]="","",#REF!)</f>
        <v/>
      </c>
      <c r="D119" s="189" t="str">
        <f>IF(Tabla3[[#This Row],[Línea estratégica]]="","",#REF!)</f>
        <v/>
      </c>
      <c r="E119" s="189" t="str">
        <f>IF(Tabla3[[#This Row],[Línea estratégica]]="","",#REF!)</f>
        <v/>
      </c>
      <c r="F119" s="189" t="str">
        <f>IF(Tabla3[[#This Row],[Línea estratégica]]="","",#REF!)</f>
        <v/>
      </c>
      <c r="G119" s="183"/>
      <c r="H119" s="184" t="str">
        <f>IFERROR(VLOOKUP(Tabla3[[#This Row],[Línea estratégica]],Obj!$B$57:$C$90,2,FALSE),"")</f>
        <v/>
      </c>
      <c r="I119" s="183"/>
      <c r="J119" s="184" t="str">
        <f t="shared" si="0"/>
        <v>Obj3.1</v>
      </c>
      <c r="K119" s="183"/>
      <c r="L119" s="200"/>
      <c r="M119" s="123"/>
      <c r="N119" s="123"/>
      <c r="O119" s="169"/>
      <c r="P119" s="202"/>
      <c r="Q119" s="185"/>
      <c r="R119" s="185"/>
      <c r="S119" s="185"/>
      <c r="T119" s="186"/>
      <c r="U119" s="187"/>
      <c r="V119" s="201"/>
    </row>
    <row r="120" spans="2:22" x14ac:dyDescent="0.25">
      <c r="B120" s="183"/>
      <c r="C120" s="189" t="str">
        <f>IF(Tabla3[[#This Row],[Línea estratégica]]="","",#REF!)</f>
        <v/>
      </c>
      <c r="D120" s="189" t="str">
        <f>IF(Tabla3[[#This Row],[Línea estratégica]]="","",#REF!)</f>
        <v/>
      </c>
      <c r="E120" s="189" t="str">
        <f>IF(Tabla3[[#This Row],[Línea estratégica]]="","",#REF!)</f>
        <v/>
      </c>
      <c r="F120" s="189" t="str">
        <f>IF(Tabla3[[#This Row],[Línea estratégica]]="","",#REF!)</f>
        <v/>
      </c>
      <c r="G120" s="183"/>
      <c r="H120" s="184" t="str">
        <f>IFERROR(VLOOKUP(Tabla3[[#This Row],[Línea estratégica]],Obj!$B$57:$C$90,2,FALSE),"")</f>
        <v/>
      </c>
      <c r="I120" s="183"/>
      <c r="J120" s="184" t="str">
        <f t="shared" si="0"/>
        <v>Obj1.10</v>
      </c>
      <c r="K120" s="183"/>
      <c r="L120" s="200"/>
      <c r="M120" s="123"/>
      <c r="N120" s="123"/>
      <c r="O120" s="169"/>
      <c r="P120" s="202"/>
      <c r="Q120" s="185"/>
      <c r="R120" s="185"/>
      <c r="S120" s="185"/>
      <c r="T120" s="186"/>
      <c r="U120" s="187"/>
      <c r="V120" s="201"/>
    </row>
    <row r="121" spans="2:22" x14ac:dyDescent="0.25">
      <c r="B121" s="183"/>
      <c r="C121" s="189" t="str">
        <f>IF(Tabla3[[#This Row],[Línea estratégica]]="","",#REF!)</f>
        <v/>
      </c>
      <c r="D121" s="189" t="str">
        <f>IF(Tabla3[[#This Row],[Línea estratégica]]="","",#REF!)</f>
        <v/>
      </c>
      <c r="E121" s="189" t="str">
        <f>IF(Tabla3[[#This Row],[Línea estratégica]]="","",#REF!)</f>
        <v/>
      </c>
      <c r="F121" s="189" t="str">
        <f>IF(Tabla3[[#This Row],[Línea estratégica]]="","",#REF!)</f>
        <v/>
      </c>
      <c r="G121" s="183"/>
      <c r="H121" s="184" t="str">
        <f>IFERROR(VLOOKUP(Tabla3[[#This Row],[Línea estratégica]],Obj!$B$57:$C$90,2,FALSE),"")</f>
        <v/>
      </c>
      <c r="I121" s="183"/>
      <c r="J121" s="184" t="str">
        <f t="shared" si="0"/>
        <v>Obj4.1</v>
      </c>
      <c r="K121" s="183"/>
      <c r="L121" s="200"/>
      <c r="M121" s="123"/>
      <c r="N121" s="123"/>
      <c r="O121" s="169"/>
      <c r="P121" s="202"/>
      <c r="Q121" s="185"/>
      <c r="R121" s="185"/>
      <c r="S121" s="185"/>
      <c r="T121" s="186"/>
      <c r="U121" s="187"/>
      <c r="V121" s="201"/>
    </row>
  </sheetData>
  <sheetProtection algorithmName="SHA-512" hashValue="XA8wyx9Ksap2IuUtxpyTAHjtGgx5CFLFNMZ90nPWBwmOMdOiHocc6nB3sXcam8nI/pjhYyfrFUMllqLOBeaXLA==" saltValue="fB7XPLSgp999vapuilMnzQ==" spinCount="100000" sheet="1" objects="1" scenarios="1"/>
  <mergeCells count="4">
    <mergeCell ref="N2:Q2"/>
    <mergeCell ref="N5:Q5"/>
    <mergeCell ref="N4:Q4"/>
    <mergeCell ref="N3:Q3"/>
  </mergeCells>
  <dataValidations count="10">
    <dataValidation type="list" allowBlank="1" showInputMessage="1" showErrorMessage="1" sqref="N3:O3">
      <formula1>ls_Regiones</formula1>
    </dataValidation>
    <dataValidation type="list" allowBlank="1" showInputMessage="1" showErrorMessage="1" sqref="N4:O4">
      <formula1>INDIRECT($V$3)</formula1>
    </dataValidation>
    <dataValidation type="list" allowBlank="1" showInputMessage="1" showErrorMessage="1" sqref="N5:O5">
      <formula1>INDIRECT($V$4)</formula1>
    </dataValidation>
    <dataValidation type="list" allowBlank="1" showInputMessage="1" showErrorMessage="1" sqref="N2:O2">
      <formula1>Periodo_POA</formula1>
    </dataValidation>
    <dataValidation type="whole" allowBlank="1" showInputMessage="1" showErrorMessage="1" sqref="Q9:T121">
      <formula1>0</formula1>
      <formula2>1000000</formula2>
    </dataValidation>
    <dataValidation type="list" allowBlank="1" showInputMessage="1" showErrorMessage="1" sqref="G9:G121">
      <formula1>Ls_LinesEstategica</formula1>
    </dataValidation>
    <dataValidation type="list" allowBlank="1" showInputMessage="1" showErrorMessage="1" sqref="I9:I121">
      <formula1>INDIRECT($H9)</formula1>
    </dataValidation>
    <dataValidation type="list" allowBlank="1" showInputMessage="1" showErrorMessage="1" sqref="K9:K57 K59:K121">
      <formula1>INDIRECT($J9)</formula1>
    </dataValidation>
    <dataValidation type="list" allowBlank="1" showInputMessage="1" showErrorMessage="1" sqref="K58">
      <formula1>INDIRECT($J65)</formula1>
    </dataValidation>
    <dataValidation type="list" allowBlank="1" showInputMessage="1" showErrorMessage="1" sqref="B9:B121">
      <formula1>$Y$9:$Y$19</formula1>
    </dataValidation>
  </dataValidations>
  <pageMargins left="0.734251969" right="0.15748031496063" top="0.616141732" bottom="0.49803149600000002" header="0.511811023622047" footer="0.31496062992126"/>
  <pageSetup scale="47" orientation="landscape" r:id="rId1"/>
  <colBreaks count="1" manualBreakCount="1">
    <brk id="22" max="125" man="1"/>
  </colBreaks>
  <ignoredErrors>
    <ignoredError sqref="H11" unlockedFormula="1"/>
    <ignoredError sqref="J65 J58" calculatedColumn="1"/>
  </ignoredErrors>
  <drawing r:id="rId2"/>
  <legacyDrawing r:id="rId3"/>
  <controls>
    <mc:AlternateContent xmlns:mc="http://schemas.openxmlformats.org/markup-compatibility/2006">
      <mc:Choice Requires="x14">
        <control shapeId="2055" r:id="rId4" name="CommandButton1">
          <controlPr defaultSize="0" autoLine="0" r:id="rId5">
            <anchor moveWithCells="1">
              <from>
                <xdr:col>6</xdr:col>
                <xdr:colOff>257175</xdr:colOff>
                <xdr:row>5</xdr:row>
                <xdr:rowOff>47625</xdr:rowOff>
              </from>
              <to>
                <xdr:col>6</xdr:col>
                <xdr:colOff>1638300</xdr:colOff>
                <xdr:row>6</xdr:row>
                <xdr:rowOff>133350</xdr:rowOff>
              </to>
            </anchor>
          </controlPr>
        </control>
      </mc:Choice>
      <mc:Fallback>
        <control shapeId="2055" r:id="rId4" name="CommandButton1"/>
      </mc:Fallback>
    </mc:AlternateContent>
  </controls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B2:AZ269"/>
  <sheetViews>
    <sheetView showGridLines="0" view="pageBreakPreview" topLeftCell="H1" zoomScale="70" zoomScaleNormal="90" zoomScaleSheetLayoutView="70" workbookViewId="0">
      <selection activeCell="I268" sqref="I268"/>
    </sheetView>
  </sheetViews>
  <sheetFormatPr baseColWidth="10" defaultColWidth="11.42578125" defaultRowHeight="15" x14ac:dyDescent="0.25"/>
  <cols>
    <col min="1" max="1" width="5.42578125" customWidth="1"/>
    <col min="2" max="6" width="5.42578125" hidden="1" customWidth="1"/>
    <col min="7" max="7" width="35.7109375" customWidth="1"/>
    <col min="8" max="8" width="16" style="2" customWidth="1"/>
    <col min="9" max="9" width="36.42578125" style="2" customWidth="1"/>
    <col min="10" max="12" width="7.7109375" style="2" customWidth="1"/>
    <col min="13" max="13" width="7.42578125" style="2" customWidth="1"/>
    <col min="14" max="14" width="7.140625" style="2" customWidth="1"/>
    <col min="15" max="15" width="7.5703125" style="2" customWidth="1"/>
    <col min="16" max="16" width="7" style="2" customWidth="1"/>
    <col min="17" max="17" width="7.140625" style="2" customWidth="1"/>
    <col min="18" max="18" width="7.28515625" style="2" customWidth="1"/>
    <col min="19" max="19" width="7.7109375" style="2" customWidth="1"/>
    <col min="20" max="20" width="7.140625" style="2" customWidth="1"/>
    <col min="21" max="21" width="6.85546875" style="49" customWidth="1"/>
    <col min="22" max="22" width="16" style="45" customWidth="1"/>
    <col min="23" max="23" width="24.28515625" style="45" customWidth="1"/>
    <col min="24" max="24" width="19.42578125" style="45" customWidth="1"/>
    <col min="25" max="25" width="19.85546875" style="47" customWidth="1"/>
    <col min="26" max="26" width="24.28515625" style="6" bestFit="1" customWidth="1"/>
    <col min="27" max="27" width="22.85546875" style="263" customWidth="1"/>
    <col min="28" max="52" width="11.42578125" style="6"/>
  </cols>
  <sheetData>
    <row r="2" spans="2:51" ht="15.75" x14ac:dyDescent="0.25">
      <c r="H2" s="34" t="str">
        <f>'Formulario PPGR1'!H2</f>
        <v>Servicio Nacional de Salud</v>
      </c>
    </row>
    <row r="3" spans="2:51" x14ac:dyDescent="0.25">
      <c r="H3" s="35" t="str">
        <f>'Formulario PPGR1'!H3</f>
        <v>Dirección de Planificación y Desarrollo</v>
      </c>
      <c r="AA3" s="264" t="str">
        <f>IF('Formulario PPGR1'!$N$3="SNS - Dirección Central","ls_Departamento","Ls_DepartamentosSRS")</f>
        <v>Ls_DepartamentosSRS</v>
      </c>
    </row>
    <row r="4" spans="2:51" x14ac:dyDescent="0.25">
      <c r="H4" s="36"/>
    </row>
    <row r="5" spans="2:51" x14ac:dyDescent="0.25">
      <c r="H5" s="36" t="s">
        <v>733</v>
      </c>
    </row>
    <row r="6" spans="2:51" x14ac:dyDescent="0.25">
      <c r="H6" s="36" t="str">
        <f>'Formulario PPGR1'!$N$3</f>
        <v>R6 - SRS El Valle</v>
      </c>
      <c r="J6" s="25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8" spans="2:51" s="132" customFormat="1" ht="51" x14ac:dyDescent="0.25">
      <c r="B8" s="174" t="s">
        <v>797</v>
      </c>
      <c r="C8" s="175" t="s">
        <v>794</v>
      </c>
      <c r="D8" s="175" t="s">
        <v>91</v>
      </c>
      <c r="E8" s="175" t="s">
        <v>795</v>
      </c>
      <c r="F8" s="176" t="s">
        <v>796</v>
      </c>
      <c r="G8" s="131" t="s">
        <v>1</v>
      </c>
      <c r="H8" s="131" t="s">
        <v>86</v>
      </c>
      <c r="I8" s="131" t="s">
        <v>84</v>
      </c>
      <c r="J8" s="131" t="s">
        <v>6</v>
      </c>
      <c r="K8" s="131" t="s">
        <v>7</v>
      </c>
      <c r="L8" s="131" t="s">
        <v>8</v>
      </c>
      <c r="M8" s="131" t="s">
        <v>9</v>
      </c>
      <c r="N8" s="131" t="s">
        <v>10</v>
      </c>
      <c r="O8" s="131" t="s">
        <v>11</v>
      </c>
      <c r="P8" s="131" t="s">
        <v>12</v>
      </c>
      <c r="Q8" s="131" t="s">
        <v>13</v>
      </c>
      <c r="R8" s="131" t="s">
        <v>14</v>
      </c>
      <c r="S8" s="131" t="s">
        <v>15</v>
      </c>
      <c r="T8" s="131" t="s">
        <v>16</v>
      </c>
      <c r="U8" s="131" t="s">
        <v>17</v>
      </c>
      <c r="V8" s="131" t="s">
        <v>23</v>
      </c>
      <c r="W8" s="131" t="s">
        <v>248</v>
      </c>
      <c r="X8" s="131" t="s">
        <v>250</v>
      </c>
      <c r="Y8" s="131" t="s">
        <v>249</v>
      </c>
      <c r="Z8" s="131" t="s">
        <v>65</v>
      </c>
      <c r="AA8" s="131" t="s">
        <v>64</v>
      </c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</row>
    <row r="9" spans="2:51" s="2" customFormat="1" ht="30" x14ac:dyDescent="0.25">
      <c r="B9" s="188" t="e">
        <f>IF(Tabla2[[#This Row],[Productos ]]="","",CONCATENATE(Tabla2[[#This Row],[POA]],".",Tabla2[[#This Row],[SRS]],".",Tabla2[[#This Row],[AREA]],".",Tabla2[[#This Row],[TIPO]]))</f>
        <v>#REF!</v>
      </c>
      <c r="C9" s="188" t="e">
        <f>IF(Tabla2[[#This Row],[Productos ]]="","",'Formulario PPGR1'!#REF!)</f>
        <v>#REF!</v>
      </c>
      <c r="D9" s="188" t="e">
        <f>IF(Tabla2[[#This Row],[Productos ]]="","",'Formulario PPGR1'!#REF!)</f>
        <v>#REF!</v>
      </c>
      <c r="E9" s="188" t="e">
        <f>IF(Tabla2[[#This Row],[Productos ]]="","",'Formulario PPGR1'!#REF!)</f>
        <v>#REF!</v>
      </c>
      <c r="F9" s="188" t="e">
        <f>IF(Tabla2[[#This Row],[Productos ]]="","",'Formulario PPGR1'!#REF!)</f>
        <v>#REF!</v>
      </c>
      <c r="G9" s="134" t="s">
        <v>892</v>
      </c>
      <c r="H9" s="344" t="s">
        <v>918</v>
      </c>
      <c r="I9" s="344" t="s">
        <v>916</v>
      </c>
      <c r="J9" s="345"/>
      <c r="K9" s="345"/>
      <c r="L9" s="345"/>
      <c r="M9" s="345">
        <v>1</v>
      </c>
      <c r="N9" s="345"/>
      <c r="O9" s="345"/>
      <c r="P9" s="345"/>
      <c r="Q9" s="345"/>
      <c r="R9" s="345"/>
      <c r="S9" s="345"/>
      <c r="T9" s="345"/>
      <c r="U9" s="345"/>
      <c r="V9" s="357">
        <f>SUM(Tabla2[[#This Row],[Ene]:[Dic]])</f>
        <v>1</v>
      </c>
      <c r="W9" s="344" t="s">
        <v>920</v>
      </c>
      <c r="X9" s="344"/>
      <c r="Y9" s="344"/>
      <c r="Z9" s="344"/>
      <c r="AA9" s="262" t="s">
        <v>877</v>
      </c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</row>
    <row r="10" spans="2:51" s="2" customFormat="1" ht="30" x14ac:dyDescent="0.25">
      <c r="B10" s="188" t="e">
        <f>IF(Tabla2[[#This Row],[Productos ]]="","",CONCATENATE(Tabla2[[#This Row],[POA]],".",Tabla2[[#This Row],[SRS]],".",Tabla2[[#This Row],[AREA]],".",Tabla2[[#This Row],[TIPO]]))</f>
        <v>#REF!</v>
      </c>
      <c r="C10" s="188" t="e">
        <f>IF(Tabla2[[#This Row],[Productos ]]="","",'Formulario PPGR1'!#REF!)</f>
        <v>#REF!</v>
      </c>
      <c r="D10" s="188" t="e">
        <f>IF(Tabla2[[#This Row],[Productos ]]="","",'Formulario PPGR1'!#REF!)</f>
        <v>#REF!</v>
      </c>
      <c r="E10" s="188" t="e">
        <f>IF(Tabla2[[#This Row],[Productos ]]="","",'Formulario PPGR1'!#REF!)</f>
        <v>#REF!</v>
      </c>
      <c r="F10" s="188" t="e">
        <f>IF(Tabla2[[#This Row],[Productos ]]="","",'Formulario PPGR1'!#REF!)</f>
        <v>#REF!</v>
      </c>
      <c r="G10" s="134" t="s">
        <v>892</v>
      </c>
      <c r="H10" s="344" t="s">
        <v>919</v>
      </c>
      <c r="I10" s="344" t="s">
        <v>917</v>
      </c>
      <c r="J10" s="345"/>
      <c r="K10" s="345"/>
      <c r="L10" s="345"/>
      <c r="M10" s="345"/>
      <c r="N10" s="345"/>
      <c r="O10" s="345"/>
      <c r="P10" s="345"/>
      <c r="Q10" s="345">
        <v>1</v>
      </c>
      <c r="R10" s="345"/>
      <c r="S10" s="345"/>
      <c r="T10" s="345">
        <v>1</v>
      </c>
      <c r="U10" s="345"/>
      <c r="V10" s="357">
        <f>SUM(Tabla2[[#This Row],[Ene]:[Dic]])</f>
        <v>2</v>
      </c>
      <c r="W10" s="344" t="s">
        <v>921</v>
      </c>
      <c r="X10" s="344" t="s">
        <v>66</v>
      </c>
      <c r="Y10" s="344"/>
      <c r="Z10" s="344"/>
      <c r="AA10" s="262" t="s">
        <v>877</v>
      </c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2:51" s="2" customFormat="1" ht="30" x14ac:dyDescent="0.25">
      <c r="B11" s="191" t="e">
        <f>IF(Tabla2[[#This Row],[Productos ]]="","",CONCATENATE(Tabla2[[#This Row],[POA]],".",Tabla2[[#This Row],[SRS]],".",Tabla2[[#This Row],[AREA]],".",Tabla2[[#This Row],[TIPO]]))</f>
        <v>#REF!</v>
      </c>
      <c r="C11" s="191" t="e">
        <f>IF(Tabla2[[#This Row],[Productos ]]="","",'Formulario PPGR1'!#REF!)</f>
        <v>#REF!</v>
      </c>
      <c r="D11" s="191" t="e">
        <f>IF(Tabla2[[#This Row],[Productos ]]="","",'Formulario PPGR1'!#REF!)</f>
        <v>#REF!</v>
      </c>
      <c r="E11" s="191" t="e">
        <f>IF(Tabla2[[#This Row],[Productos ]]="","",'Formulario PPGR1'!#REF!)</f>
        <v>#REF!</v>
      </c>
      <c r="F11" s="191" t="e">
        <f>IF(Tabla2[[#This Row],[Productos ]]="","",'Formulario PPGR1'!#REF!)</f>
        <v>#REF!</v>
      </c>
      <c r="G11" s="192" t="s">
        <v>891</v>
      </c>
      <c r="H11" s="344" t="s">
        <v>925</v>
      </c>
      <c r="I11" s="344" t="s">
        <v>922</v>
      </c>
      <c r="J11" s="193"/>
      <c r="K11" s="193"/>
      <c r="L11" s="193">
        <v>1</v>
      </c>
      <c r="M11" s="193"/>
      <c r="N11" s="193"/>
      <c r="O11" s="193">
        <v>1</v>
      </c>
      <c r="P11" s="193"/>
      <c r="Q11" s="193"/>
      <c r="R11" s="193">
        <v>1</v>
      </c>
      <c r="S11" s="193"/>
      <c r="T11" s="193"/>
      <c r="U11" s="193">
        <v>1</v>
      </c>
      <c r="V11" s="357">
        <f>SUM(Tabla2[[#This Row],[Ene]:[Dic]])</f>
        <v>4</v>
      </c>
      <c r="W11" s="192" t="s">
        <v>78</v>
      </c>
      <c r="X11" s="344"/>
      <c r="Y11" s="192"/>
      <c r="Z11" s="344"/>
      <c r="AA11" s="262" t="s">
        <v>877</v>
      </c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</row>
    <row r="12" spans="2:51" s="2" customFormat="1" ht="30" x14ac:dyDescent="0.25">
      <c r="B12" s="191" t="e">
        <f>IF(Tabla2[[#This Row],[Productos ]]="","",CONCATENATE(Tabla2[[#This Row],[POA]],".",Tabla2[[#This Row],[SRS]],".",Tabla2[[#This Row],[AREA]],".",Tabla2[[#This Row],[TIPO]]))</f>
        <v>#REF!</v>
      </c>
      <c r="C12" s="191" t="e">
        <f>IF(Tabla2[[#This Row],[Productos ]]="","",'Formulario PPGR1'!#REF!)</f>
        <v>#REF!</v>
      </c>
      <c r="D12" s="191" t="e">
        <f>IF(Tabla2[[#This Row],[Productos ]]="","",'Formulario PPGR1'!#REF!)</f>
        <v>#REF!</v>
      </c>
      <c r="E12" s="191" t="e">
        <f>IF(Tabla2[[#This Row],[Productos ]]="","",'Formulario PPGR1'!#REF!)</f>
        <v>#REF!</v>
      </c>
      <c r="F12" s="191" t="e">
        <f>IF(Tabla2[[#This Row],[Productos ]]="","",'Formulario PPGR1'!#REF!)</f>
        <v>#REF!</v>
      </c>
      <c r="G12" s="192" t="s">
        <v>891</v>
      </c>
      <c r="H12" s="344" t="s">
        <v>926</v>
      </c>
      <c r="I12" s="192" t="s">
        <v>923</v>
      </c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>
        <v>1</v>
      </c>
      <c r="U12" s="193"/>
      <c r="V12" s="357">
        <f>SUM(Tabla2[[#This Row],[Ene]:[Dic]])</f>
        <v>1</v>
      </c>
      <c r="W12" s="344" t="s">
        <v>75</v>
      </c>
      <c r="X12" s="344"/>
      <c r="Y12" s="192"/>
      <c r="Z12" s="344"/>
      <c r="AA12" s="262" t="s">
        <v>877</v>
      </c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</row>
    <row r="13" spans="2:51" s="2" customFormat="1" ht="30" x14ac:dyDescent="0.25">
      <c r="B13" s="191" t="e">
        <f>IF(Tabla2[[#This Row],[Productos ]]="","",CONCATENATE(Tabla2[[#This Row],[POA]],".",Tabla2[[#This Row],[SRS]],".",Tabla2[[#This Row],[AREA]],".",Tabla2[[#This Row],[TIPO]]))</f>
        <v>#REF!</v>
      </c>
      <c r="C13" s="191" t="e">
        <f>IF(Tabla2[[#This Row],[Productos ]]="","",'Formulario PPGR1'!#REF!)</f>
        <v>#REF!</v>
      </c>
      <c r="D13" s="191" t="e">
        <f>IF(Tabla2[[#This Row],[Productos ]]="","",'Formulario PPGR1'!#REF!)</f>
        <v>#REF!</v>
      </c>
      <c r="E13" s="191" t="e">
        <f>IF(Tabla2[[#This Row],[Productos ]]="","",'Formulario PPGR1'!#REF!)</f>
        <v>#REF!</v>
      </c>
      <c r="F13" s="191" t="e">
        <f>IF(Tabla2[[#This Row],[Productos ]]="","",'Formulario PPGR1'!#REF!)</f>
        <v>#REF!</v>
      </c>
      <c r="G13" s="192" t="s">
        <v>891</v>
      </c>
      <c r="H13" s="134" t="s">
        <v>927</v>
      </c>
      <c r="I13" s="192" t="s">
        <v>924</v>
      </c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>
        <v>1</v>
      </c>
      <c r="V13" s="357">
        <f>SUM(Tabla2[[#This Row],[Ene]:[Dic]])</f>
        <v>1</v>
      </c>
      <c r="W13" s="134" t="s">
        <v>66</v>
      </c>
      <c r="X13" s="134"/>
      <c r="Y13" s="192"/>
      <c r="Z13" s="192"/>
      <c r="AA13" s="262" t="s">
        <v>877</v>
      </c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2:51" s="32" customFormat="1" ht="45" x14ac:dyDescent="0.25">
      <c r="B14" s="191" t="e">
        <f>IF(Tabla2[[#This Row],[Productos ]]="","",CONCATENATE(Tabla2[[#This Row],[POA]],".",Tabla2[[#This Row],[SRS]],".",Tabla2[[#This Row],[AREA]],".",Tabla2[[#This Row],[TIPO]]))</f>
        <v>#REF!</v>
      </c>
      <c r="C14" s="191" t="e">
        <f>IF(Tabla2[[#This Row],[Productos ]]="","",'Formulario PPGR1'!#REF!)</f>
        <v>#REF!</v>
      </c>
      <c r="D14" s="191" t="e">
        <f>IF(Tabla2[[#This Row],[Productos ]]="","",'Formulario PPGR1'!#REF!)</f>
        <v>#REF!</v>
      </c>
      <c r="E14" s="191" t="e">
        <f>IF(Tabla2[[#This Row],[Productos ]]="","",'Formulario PPGR1'!#REF!)</f>
        <v>#REF!</v>
      </c>
      <c r="F14" s="191" t="e">
        <f>IF(Tabla2[[#This Row],[Productos ]]="","",'Formulario PPGR1'!#REF!)</f>
        <v>#REF!</v>
      </c>
      <c r="G14" s="134" t="s">
        <v>893</v>
      </c>
      <c r="H14" s="134" t="s">
        <v>933</v>
      </c>
      <c r="I14" s="134" t="s">
        <v>929</v>
      </c>
      <c r="J14" s="135"/>
      <c r="K14" s="135"/>
      <c r="L14" s="135"/>
      <c r="M14" s="135">
        <v>1</v>
      </c>
      <c r="N14" s="135"/>
      <c r="O14" s="135"/>
      <c r="P14" s="135"/>
      <c r="Q14" s="135"/>
      <c r="R14" s="135"/>
      <c r="S14" s="135">
        <v>1</v>
      </c>
      <c r="T14" s="135"/>
      <c r="U14" s="135"/>
      <c r="V14" s="357">
        <f>SUM(Tabla2[[#This Row],[Ene]:[Dic]])</f>
        <v>2</v>
      </c>
      <c r="W14" s="134" t="s">
        <v>66</v>
      </c>
      <c r="X14" s="192"/>
      <c r="Y14" s="192"/>
      <c r="Z14" s="192"/>
      <c r="AA14" s="262" t="s">
        <v>877</v>
      </c>
    </row>
    <row r="15" spans="2:51" s="32" customFormat="1" ht="45" x14ac:dyDescent="0.25">
      <c r="B15" s="191" t="e">
        <f>IF(Tabla2[[#This Row],[Productos ]]="","",CONCATENATE(Tabla2[[#This Row],[POA]],".",Tabla2[[#This Row],[SRS]],".",Tabla2[[#This Row],[AREA]],".",Tabla2[[#This Row],[TIPO]]))</f>
        <v>#REF!</v>
      </c>
      <c r="C15" s="191" t="e">
        <f>IF(Tabla2[[#This Row],[Productos ]]="","",'Formulario PPGR1'!#REF!)</f>
        <v>#REF!</v>
      </c>
      <c r="D15" s="191" t="e">
        <f>IF(Tabla2[[#This Row],[Productos ]]="","",'Formulario PPGR1'!#REF!)</f>
        <v>#REF!</v>
      </c>
      <c r="E15" s="191" t="e">
        <f>IF(Tabla2[[#This Row],[Productos ]]="","",'Formulario PPGR1'!#REF!)</f>
        <v>#REF!</v>
      </c>
      <c r="F15" s="191" t="e">
        <f>IF(Tabla2[[#This Row],[Productos ]]="","",'Formulario PPGR1'!#REF!)</f>
        <v>#REF!</v>
      </c>
      <c r="G15" s="134" t="s">
        <v>893</v>
      </c>
      <c r="H15" s="134" t="s">
        <v>928</v>
      </c>
      <c r="I15" s="134" t="s">
        <v>931</v>
      </c>
      <c r="J15" s="135"/>
      <c r="K15" s="135"/>
      <c r="L15" s="135">
        <v>1</v>
      </c>
      <c r="M15" s="135"/>
      <c r="N15" s="135"/>
      <c r="O15" s="135">
        <v>1</v>
      </c>
      <c r="P15" s="135"/>
      <c r="Q15" s="135"/>
      <c r="R15" s="135">
        <v>1</v>
      </c>
      <c r="S15" s="135"/>
      <c r="T15" s="135"/>
      <c r="U15" s="135">
        <v>1</v>
      </c>
      <c r="V15" s="357">
        <f>SUM(Tabla2[[#This Row],[Ene]:[Dic]])</f>
        <v>4</v>
      </c>
      <c r="W15" s="134" t="s">
        <v>66</v>
      </c>
      <c r="X15" s="192"/>
      <c r="Y15" s="192"/>
      <c r="Z15" s="192"/>
      <c r="AA15" s="262" t="s">
        <v>877</v>
      </c>
    </row>
    <row r="16" spans="2:51" s="32" customFormat="1" ht="30" x14ac:dyDescent="0.25">
      <c r="B16" s="191" t="e">
        <f>IF(Tabla2[[#This Row],[Productos ]]="","",CONCATENATE(Tabla2[[#This Row],[POA]],".",Tabla2[[#This Row],[SRS]],".",Tabla2[[#This Row],[AREA]],".",Tabla2[[#This Row],[TIPO]]))</f>
        <v>#REF!</v>
      </c>
      <c r="C16" s="191" t="e">
        <f>IF(Tabla2[[#This Row],[Productos ]]="","",'Formulario PPGR1'!#REF!)</f>
        <v>#REF!</v>
      </c>
      <c r="D16" s="191" t="e">
        <f>IF(Tabla2[[#This Row],[Productos ]]="","",'Formulario PPGR1'!#REF!)</f>
        <v>#REF!</v>
      </c>
      <c r="E16" s="191" t="e">
        <f>IF(Tabla2[[#This Row],[Productos ]]="","",'Formulario PPGR1'!#REF!)</f>
        <v>#REF!</v>
      </c>
      <c r="F16" s="191" t="e">
        <f>IF(Tabla2[[#This Row],[Productos ]]="","",'Formulario PPGR1'!#REF!)</f>
        <v>#REF!</v>
      </c>
      <c r="G16" s="134" t="s">
        <v>893</v>
      </c>
      <c r="H16" s="344" t="s">
        <v>930</v>
      </c>
      <c r="I16" s="344" t="s">
        <v>939</v>
      </c>
      <c r="J16" s="345"/>
      <c r="K16" s="345"/>
      <c r="L16" s="345"/>
      <c r="M16" s="345"/>
      <c r="N16" s="345">
        <v>1</v>
      </c>
      <c r="O16" s="345"/>
      <c r="P16" s="345"/>
      <c r="Q16" s="345"/>
      <c r="R16" s="345"/>
      <c r="S16" s="345"/>
      <c r="T16" s="345">
        <v>1</v>
      </c>
      <c r="U16" s="345"/>
      <c r="V16" s="357">
        <f>SUM(Tabla2[[#This Row],[Ene]:[Dic]])</f>
        <v>2</v>
      </c>
      <c r="W16" s="344" t="s">
        <v>66</v>
      </c>
      <c r="X16" s="192"/>
      <c r="Y16" s="192"/>
      <c r="Z16" s="344"/>
      <c r="AA16" s="262" t="s">
        <v>877</v>
      </c>
    </row>
    <row r="17" spans="2:27" s="32" customFormat="1" ht="30" x14ac:dyDescent="0.25">
      <c r="B17" s="188" t="e">
        <f>IF(Tabla2[[#This Row],[Productos ]]="","",CONCATENATE(Tabla2[[#This Row],[POA]],".",Tabla2[[#This Row],[SRS]],".",Tabla2[[#This Row],[AREA]],".",Tabla2[[#This Row],[TIPO]]))</f>
        <v>#REF!</v>
      </c>
      <c r="C17" s="188" t="e">
        <f>IF(Tabla2[[#This Row],[Productos ]]="","",'Formulario PPGR1'!#REF!)</f>
        <v>#REF!</v>
      </c>
      <c r="D17" s="188" t="e">
        <f>IF(Tabla2[[#This Row],[Productos ]]="","",'Formulario PPGR1'!#REF!)</f>
        <v>#REF!</v>
      </c>
      <c r="E17" s="188" t="e">
        <f>IF(Tabla2[[#This Row],[Productos ]]="","",'Formulario PPGR1'!#REF!)</f>
        <v>#REF!</v>
      </c>
      <c r="F17" s="188" t="e">
        <f>IF(Tabla2[[#This Row],[Productos ]]="","",'Formulario PPGR1'!#REF!)</f>
        <v>#REF!</v>
      </c>
      <c r="G17" s="134" t="s">
        <v>893</v>
      </c>
      <c r="H17" s="134" t="s">
        <v>932</v>
      </c>
      <c r="I17" s="134" t="s">
        <v>940</v>
      </c>
      <c r="J17" s="135">
        <v>1</v>
      </c>
      <c r="K17" s="345">
        <v>1</v>
      </c>
      <c r="L17" s="345">
        <v>1</v>
      </c>
      <c r="M17" s="345">
        <v>1</v>
      </c>
      <c r="N17" s="345">
        <v>1</v>
      </c>
      <c r="O17" s="345">
        <v>1</v>
      </c>
      <c r="P17" s="345">
        <v>1</v>
      </c>
      <c r="Q17" s="345">
        <v>1</v>
      </c>
      <c r="R17" s="345">
        <v>1</v>
      </c>
      <c r="S17" s="345">
        <v>1</v>
      </c>
      <c r="T17" s="345">
        <v>1</v>
      </c>
      <c r="U17" s="345">
        <v>1</v>
      </c>
      <c r="V17" s="357">
        <f>SUM(Tabla2[[#This Row],[Ene]:[Dic]])</f>
        <v>12</v>
      </c>
      <c r="W17" s="134" t="s">
        <v>66</v>
      </c>
      <c r="X17" s="192"/>
      <c r="Y17" s="344" t="s">
        <v>83</v>
      </c>
      <c r="Z17" s="344" t="s">
        <v>2009</v>
      </c>
      <c r="AA17" s="262" t="s">
        <v>877</v>
      </c>
    </row>
    <row r="18" spans="2:27" s="32" customFormat="1" ht="30" x14ac:dyDescent="0.25">
      <c r="B18" s="188" t="e">
        <f>IF(Tabla2[[#This Row],[Productos ]]="","",CONCATENATE(Tabla2[[#This Row],[POA]],".",Tabla2[[#This Row],[SRS]],".",Tabla2[[#This Row],[AREA]],".",Tabla2[[#This Row],[TIPO]]))</f>
        <v>#REF!</v>
      </c>
      <c r="C18" s="188" t="e">
        <f>IF(Tabla2[[#This Row],[Productos ]]="","",'Formulario PPGR1'!#REF!)</f>
        <v>#REF!</v>
      </c>
      <c r="D18" s="188" t="e">
        <f>IF(Tabla2[[#This Row],[Productos ]]="","",'Formulario PPGR1'!#REF!)</f>
        <v>#REF!</v>
      </c>
      <c r="E18" s="188" t="e">
        <f>IF(Tabla2[[#This Row],[Productos ]]="","",'Formulario PPGR1'!#REF!)</f>
        <v>#REF!</v>
      </c>
      <c r="F18" s="188" t="e">
        <f>IF(Tabla2[[#This Row],[Productos ]]="","",'Formulario PPGR1'!#REF!)</f>
        <v>#REF!</v>
      </c>
      <c r="G18" s="134" t="s">
        <v>893</v>
      </c>
      <c r="H18" s="134" t="s">
        <v>935</v>
      </c>
      <c r="I18" s="134" t="s">
        <v>934</v>
      </c>
      <c r="J18" s="135"/>
      <c r="K18" s="135"/>
      <c r="L18" s="135">
        <v>1</v>
      </c>
      <c r="M18" s="135"/>
      <c r="N18" s="135"/>
      <c r="O18" s="135">
        <v>1</v>
      </c>
      <c r="P18" s="135"/>
      <c r="Q18" s="135"/>
      <c r="R18" s="135">
        <v>1</v>
      </c>
      <c r="S18" s="135"/>
      <c r="T18" s="135"/>
      <c r="U18" s="135">
        <v>1</v>
      </c>
      <c r="V18" s="357">
        <f>SUM(Tabla2[[#This Row],[Ene]:[Dic]])</f>
        <v>4</v>
      </c>
      <c r="W18" s="134" t="s">
        <v>66</v>
      </c>
      <c r="X18" s="192"/>
      <c r="Y18" s="192"/>
      <c r="Z18" s="192"/>
      <c r="AA18" s="262" t="s">
        <v>877</v>
      </c>
    </row>
    <row r="19" spans="2:27" s="32" customFormat="1" ht="30" x14ac:dyDescent="0.25">
      <c r="B19" s="188" t="e">
        <f>IF(Tabla2[[#This Row],[Productos ]]="","",CONCATENATE(Tabla2[[#This Row],[POA]],".",Tabla2[[#This Row],[SRS]],".",Tabla2[[#This Row],[AREA]],".",Tabla2[[#This Row],[TIPO]]))</f>
        <v>#REF!</v>
      </c>
      <c r="C19" s="188" t="e">
        <f>IF(Tabla2[[#This Row],[Productos ]]="","",'Formulario PPGR1'!#REF!)</f>
        <v>#REF!</v>
      </c>
      <c r="D19" s="188" t="e">
        <f>IF(Tabla2[[#This Row],[Productos ]]="","",'Formulario PPGR1'!#REF!)</f>
        <v>#REF!</v>
      </c>
      <c r="E19" s="188" t="e">
        <f>IF(Tabla2[[#This Row],[Productos ]]="","",'Formulario PPGR1'!#REF!)</f>
        <v>#REF!</v>
      </c>
      <c r="F19" s="188" t="e">
        <f>IF(Tabla2[[#This Row],[Productos ]]="","",'Formulario PPGR1'!#REF!)</f>
        <v>#REF!</v>
      </c>
      <c r="G19" s="134" t="s">
        <v>886</v>
      </c>
      <c r="H19" s="134" t="s">
        <v>936</v>
      </c>
      <c r="I19" s="134" t="s">
        <v>937</v>
      </c>
      <c r="J19" s="135"/>
      <c r="K19" s="135"/>
      <c r="L19" s="135"/>
      <c r="M19" s="135"/>
      <c r="N19" s="135"/>
      <c r="O19" s="135">
        <v>1</v>
      </c>
      <c r="P19" s="135"/>
      <c r="Q19" s="135"/>
      <c r="R19" s="135"/>
      <c r="S19" s="135"/>
      <c r="T19" s="135"/>
      <c r="U19" s="135"/>
      <c r="V19" s="357">
        <f>SUM(Tabla2[[#This Row],[Ene]:[Dic]])</f>
        <v>1</v>
      </c>
      <c r="W19" s="134" t="s">
        <v>70</v>
      </c>
      <c r="X19" s="192"/>
      <c r="Y19" s="192"/>
      <c r="Z19" s="192"/>
      <c r="AA19" s="262" t="s">
        <v>877</v>
      </c>
    </row>
    <row r="20" spans="2:27" s="32" customFormat="1" ht="45" x14ac:dyDescent="0.25">
      <c r="B20" s="188" t="e">
        <f>IF(Tabla2[[#This Row],[Productos ]]="","",CONCATENATE(Tabla2[[#This Row],[POA]],".",Tabla2[[#This Row],[SRS]],".",Tabla2[[#This Row],[AREA]],".",Tabla2[[#This Row],[TIPO]]))</f>
        <v>#REF!</v>
      </c>
      <c r="C20" s="188" t="e">
        <f>IF(Tabla2[[#This Row],[Productos ]]="","",'Formulario PPGR1'!#REF!)</f>
        <v>#REF!</v>
      </c>
      <c r="D20" s="188" t="e">
        <f>IF(Tabla2[[#This Row],[Productos ]]="","",'Formulario PPGR1'!#REF!)</f>
        <v>#REF!</v>
      </c>
      <c r="E20" s="188" t="e">
        <f>IF(Tabla2[[#This Row],[Productos ]]="","",'Formulario PPGR1'!#REF!)</f>
        <v>#REF!</v>
      </c>
      <c r="F20" s="188" t="e">
        <f>IF(Tabla2[[#This Row],[Productos ]]="","",'Formulario PPGR1'!#REF!)</f>
        <v>#REF!</v>
      </c>
      <c r="G20" s="134" t="s">
        <v>902</v>
      </c>
      <c r="H20" s="134" t="s">
        <v>1393</v>
      </c>
      <c r="I20" s="344" t="s">
        <v>1394</v>
      </c>
      <c r="J20" s="345"/>
      <c r="K20" s="345"/>
      <c r="L20" s="345">
        <v>1</v>
      </c>
      <c r="M20" s="345"/>
      <c r="N20" s="345"/>
      <c r="O20" s="345">
        <v>1</v>
      </c>
      <c r="P20" s="345"/>
      <c r="Q20" s="345"/>
      <c r="R20" s="345">
        <v>1</v>
      </c>
      <c r="S20" s="345"/>
      <c r="T20" s="345">
        <v>1</v>
      </c>
      <c r="U20" s="345"/>
      <c r="V20" s="357">
        <f>SUM(Tabla2[[#This Row],[Ene]:[Dic]])</f>
        <v>4</v>
      </c>
      <c r="W20" s="344" t="s">
        <v>67</v>
      </c>
      <c r="X20" s="344" t="s">
        <v>69</v>
      </c>
      <c r="Y20" s="192"/>
      <c r="Z20" s="344"/>
      <c r="AA20" s="262" t="s">
        <v>26</v>
      </c>
    </row>
    <row r="21" spans="2:27" s="32" customFormat="1" ht="30" x14ac:dyDescent="0.25">
      <c r="B21" s="188" t="e">
        <f>IF(Tabla2[[#This Row],[Productos ]]="","",CONCATENATE(Tabla2[[#This Row],[POA]],".",Tabla2[[#This Row],[SRS]],".",Tabla2[[#This Row],[AREA]],".",Tabla2[[#This Row],[TIPO]]))</f>
        <v>#REF!</v>
      </c>
      <c r="C21" s="188" t="e">
        <f>IF(Tabla2[[#This Row],[Productos ]]="","",'Formulario PPGR1'!#REF!)</f>
        <v>#REF!</v>
      </c>
      <c r="D21" s="188" t="e">
        <f>IF(Tabla2[[#This Row],[Productos ]]="","",'Formulario PPGR1'!#REF!)</f>
        <v>#REF!</v>
      </c>
      <c r="E21" s="188" t="e">
        <f>IF(Tabla2[[#This Row],[Productos ]]="","",'Formulario PPGR1'!#REF!)</f>
        <v>#REF!</v>
      </c>
      <c r="F21" s="188" t="e">
        <f>IF(Tabla2[[#This Row],[Productos ]]="","",'Formulario PPGR1'!#REF!)</f>
        <v>#REF!</v>
      </c>
      <c r="G21" s="134" t="s">
        <v>902</v>
      </c>
      <c r="H21" s="134" t="s">
        <v>1395</v>
      </c>
      <c r="I21" s="331" t="s">
        <v>1396</v>
      </c>
      <c r="J21" s="345"/>
      <c r="K21" s="345"/>
      <c r="L21" s="345">
        <v>1</v>
      </c>
      <c r="M21" s="345"/>
      <c r="N21" s="345"/>
      <c r="O21" s="345">
        <v>1</v>
      </c>
      <c r="P21" s="345"/>
      <c r="Q21" s="345"/>
      <c r="R21" s="345">
        <v>1</v>
      </c>
      <c r="S21" s="345"/>
      <c r="T21" s="345"/>
      <c r="U21" s="345"/>
      <c r="V21" s="357">
        <f>SUM(Tabla2[[#This Row],[Ene]:[Dic]])</f>
        <v>3</v>
      </c>
      <c r="W21" s="344" t="s">
        <v>66</v>
      </c>
      <c r="X21" s="192"/>
      <c r="Y21" s="192"/>
      <c r="Z21" s="344"/>
      <c r="AA21" s="262" t="s">
        <v>26</v>
      </c>
    </row>
    <row r="22" spans="2:27" s="32" customFormat="1" ht="30" x14ac:dyDescent="0.25">
      <c r="B22" s="188" t="e">
        <f>IF(Tabla2[[#This Row],[Productos ]]="","",CONCATENATE(Tabla2[[#This Row],[POA]],".",Tabla2[[#This Row],[SRS]],".",Tabla2[[#This Row],[AREA]],".",Tabla2[[#This Row],[TIPO]]))</f>
        <v>#REF!</v>
      </c>
      <c r="C22" s="188" t="e">
        <f>IF(Tabla2[[#This Row],[Productos ]]="","",'Formulario PPGR1'!#REF!)</f>
        <v>#REF!</v>
      </c>
      <c r="D22" s="188" t="e">
        <f>IF(Tabla2[[#This Row],[Productos ]]="","",'Formulario PPGR1'!#REF!)</f>
        <v>#REF!</v>
      </c>
      <c r="E22" s="188" t="e">
        <f>IF(Tabla2[[#This Row],[Productos ]]="","",'Formulario PPGR1'!#REF!)</f>
        <v>#REF!</v>
      </c>
      <c r="F22" s="188" t="e">
        <f>IF(Tabla2[[#This Row],[Productos ]]="","",'Formulario PPGR1'!#REF!)</f>
        <v>#REF!</v>
      </c>
      <c r="G22" s="134" t="s">
        <v>902</v>
      </c>
      <c r="H22" s="134" t="s">
        <v>1397</v>
      </c>
      <c r="I22" s="344" t="s">
        <v>2011</v>
      </c>
      <c r="J22" s="345"/>
      <c r="K22" s="345"/>
      <c r="L22" s="345">
        <v>1</v>
      </c>
      <c r="M22" s="345"/>
      <c r="N22" s="345"/>
      <c r="O22" s="345">
        <v>1</v>
      </c>
      <c r="P22" s="345"/>
      <c r="Q22" s="345"/>
      <c r="R22" s="345">
        <v>1</v>
      </c>
      <c r="S22" s="345"/>
      <c r="T22" s="345"/>
      <c r="U22" s="345"/>
      <c r="V22" s="357">
        <f>SUM(Tabla2[[#This Row],[Ene]:[Dic]])</f>
        <v>3</v>
      </c>
      <c r="W22" s="344" t="s">
        <v>75</v>
      </c>
      <c r="X22" s="192"/>
      <c r="Y22" s="192"/>
      <c r="Z22" s="344"/>
      <c r="AA22" s="262" t="s">
        <v>26</v>
      </c>
    </row>
    <row r="23" spans="2:27" s="32" customFormat="1" ht="30" x14ac:dyDescent="0.25">
      <c r="B23" s="188" t="e">
        <f>IF(Tabla2[[#This Row],[Productos ]]="","",CONCATENATE(Tabla2[[#This Row],[POA]],".",Tabla2[[#This Row],[SRS]],".",Tabla2[[#This Row],[AREA]],".",Tabla2[[#This Row],[TIPO]]))</f>
        <v>#REF!</v>
      </c>
      <c r="C23" s="188" t="e">
        <f>IF(Tabla2[[#This Row],[Productos ]]="","",'Formulario PPGR1'!#REF!)</f>
        <v>#REF!</v>
      </c>
      <c r="D23" s="188" t="e">
        <f>IF(Tabla2[[#This Row],[Productos ]]="","",'Formulario PPGR1'!#REF!)</f>
        <v>#REF!</v>
      </c>
      <c r="E23" s="188" t="e">
        <f>IF(Tabla2[[#This Row],[Productos ]]="","",'Formulario PPGR1'!#REF!)</f>
        <v>#REF!</v>
      </c>
      <c r="F23" s="188" t="e">
        <f>IF(Tabla2[[#This Row],[Productos ]]="","",'Formulario PPGR1'!#REF!)</f>
        <v>#REF!</v>
      </c>
      <c r="G23" s="134" t="s">
        <v>902</v>
      </c>
      <c r="H23" s="134" t="s">
        <v>1399</v>
      </c>
      <c r="I23" s="331" t="s">
        <v>1400</v>
      </c>
      <c r="J23" s="345"/>
      <c r="K23" s="345">
        <v>1</v>
      </c>
      <c r="L23" s="345"/>
      <c r="M23" s="345"/>
      <c r="N23" s="345"/>
      <c r="O23" s="345"/>
      <c r="P23" s="345"/>
      <c r="Q23" s="345">
        <v>1</v>
      </c>
      <c r="R23" s="345"/>
      <c r="S23" s="345"/>
      <c r="T23" s="345"/>
      <c r="U23" s="345"/>
      <c r="V23" s="357">
        <f>SUM(Tabla2[[#This Row],[Ene]:[Dic]])</f>
        <v>2</v>
      </c>
      <c r="W23" s="344" t="s">
        <v>75</v>
      </c>
      <c r="X23" s="192"/>
      <c r="Y23" s="192"/>
      <c r="Z23" s="344"/>
      <c r="AA23" s="262" t="s">
        <v>26</v>
      </c>
    </row>
    <row r="24" spans="2:27" s="32" customFormat="1" ht="30" x14ac:dyDescent="0.25">
      <c r="B24" s="191" t="e">
        <f>IF(Tabla2[[#This Row],[Productos ]]="","",CONCATENATE(Tabla2[[#This Row],[POA]],".",Tabla2[[#This Row],[SRS]],".",Tabla2[[#This Row],[AREA]],".",Tabla2[[#This Row],[TIPO]]))</f>
        <v>#REF!</v>
      </c>
      <c r="C24" s="191" t="e">
        <f>IF(Tabla2[[#This Row],[Productos ]]="","",'Formulario PPGR1'!#REF!)</f>
        <v>#REF!</v>
      </c>
      <c r="D24" s="191" t="e">
        <f>IF(Tabla2[[#This Row],[Productos ]]="","",'Formulario PPGR1'!#REF!)</f>
        <v>#REF!</v>
      </c>
      <c r="E24" s="191" t="e">
        <f>IF(Tabla2[[#This Row],[Productos ]]="","",'Formulario PPGR1'!#REF!)</f>
        <v>#REF!</v>
      </c>
      <c r="F24" s="191" t="e">
        <f>IF(Tabla2[[#This Row],[Productos ]]="","",'Formulario PPGR1'!#REF!)</f>
        <v>#REF!</v>
      </c>
      <c r="G24" s="134" t="s">
        <v>902</v>
      </c>
      <c r="H24" s="134" t="s">
        <v>1401</v>
      </c>
      <c r="I24" s="344" t="s">
        <v>1402</v>
      </c>
      <c r="J24" s="345"/>
      <c r="K24" s="345"/>
      <c r="L24" s="345">
        <v>1</v>
      </c>
      <c r="M24" s="345"/>
      <c r="N24" s="345"/>
      <c r="O24" s="345"/>
      <c r="P24" s="345"/>
      <c r="Q24" s="345"/>
      <c r="R24" s="345">
        <v>1</v>
      </c>
      <c r="S24" s="345"/>
      <c r="T24" s="345"/>
      <c r="U24" s="345"/>
      <c r="V24" s="357">
        <f>SUM(Tabla2[[#This Row],[Ene]:[Dic]])</f>
        <v>2</v>
      </c>
      <c r="W24" s="344" t="s">
        <v>82</v>
      </c>
      <c r="X24" s="192" t="s">
        <v>66</v>
      </c>
      <c r="Y24" s="192"/>
      <c r="Z24" s="344"/>
      <c r="AA24" s="262" t="s">
        <v>26</v>
      </c>
    </row>
    <row r="25" spans="2:27" s="32" customFormat="1" ht="30" x14ac:dyDescent="0.25">
      <c r="B25" s="191" t="e">
        <f>IF(Tabla2[[#This Row],[Productos ]]="","",CONCATENATE(Tabla2[[#This Row],[POA]],".",Tabla2[[#This Row],[SRS]],".",Tabla2[[#This Row],[AREA]],".",Tabla2[[#This Row],[TIPO]]))</f>
        <v>#REF!</v>
      </c>
      <c r="C25" s="191" t="e">
        <f>IF(Tabla2[[#This Row],[Productos ]]="","",'Formulario PPGR1'!#REF!)</f>
        <v>#REF!</v>
      </c>
      <c r="D25" s="191" t="e">
        <f>IF(Tabla2[[#This Row],[Productos ]]="","",'Formulario PPGR1'!#REF!)</f>
        <v>#REF!</v>
      </c>
      <c r="E25" s="191" t="e">
        <f>IF(Tabla2[[#This Row],[Productos ]]="","",'Formulario PPGR1'!#REF!)</f>
        <v>#REF!</v>
      </c>
      <c r="F25" s="191" t="e">
        <f>IF(Tabla2[[#This Row],[Productos ]]="","",'Formulario PPGR1'!#REF!)</f>
        <v>#REF!</v>
      </c>
      <c r="G25" s="134" t="s">
        <v>902</v>
      </c>
      <c r="H25" s="134" t="s">
        <v>1403</v>
      </c>
      <c r="I25" s="331" t="s">
        <v>1404</v>
      </c>
      <c r="J25" s="345"/>
      <c r="K25" s="345"/>
      <c r="L25" s="345">
        <v>2</v>
      </c>
      <c r="M25" s="345"/>
      <c r="N25" s="345">
        <v>2</v>
      </c>
      <c r="O25" s="345"/>
      <c r="P25" s="345">
        <v>2</v>
      </c>
      <c r="Q25" s="345"/>
      <c r="R25" s="345">
        <v>2</v>
      </c>
      <c r="S25" s="345"/>
      <c r="T25" s="345">
        <v>2</v>
      </c>
      <c r="U25" s="345"/>
      <c r="V25" s="357">
        <f>SUM(Tabla2[[#This Row],[Ene]:[Dic]])</f>
        <v>10</v>
      </c>
      <c r="W25" s="344" t="s">
        <v>82</v>
      </c>
      <c r="X25" s="192"/>
      <c r="Y25" s="192"/>
      <c r="Z25" s="344"/>
      <c r="AA25" s="262" t="s">
        <v>26</v>
      </c>
    </row>
    <row r="26" spans="2:27" s="32" customFormat="1" ht="30" x14ac:dyDescent="0.25">
      <c r="B26" s="191" t="e">
        <f>IF(Tabla2[[#This Row],[Productos ]]="","",CONCATENATE(Tabla2[[#This Row],[POA]],".",Tabla2[[#This Row],[SRS]],".",Tabla2[[#This Row],[AREA]],".",Tabla2[[#This Row],[TIPO]]))</f>
        <v>#REF!</v>
      </c>
      <c r="C26" s="191" t="e">
        <f>IF(Tabla2[[#This Row],[Productos ]]="","",'Formulario PPGR1'!#REF!)</f>
        <v>#REF!</v>
      </c>
      <c r="D26" s="191" t="e">
        <f>IF(Tabla2[[#This Row],[Productos ]]="","",'Formulario PPGR1'!#REF!)</f>
        <v>#REF!</v>
      </c>
      <c r="E26" s="191" t="e">
        <f>IF(Tabla2[[#This Row],[Productos ]]="","",'Formulario PPGR1'!#REF!)</f>
        <v>#REF!</v>
      </c>
      <c r="F26" s="191" t="e">
        <f>IF(Tabla2[[#This Row],[Productos ]]="","",'Formulario PPGR1'!#REF!)</f>
        <v>#REF!</v>
      </c>
      <c r="G26" s="134" t="s">
        <v>902</v>
      </c>
      <c r="H26" s="134" t="s">
        <v>2045</v>
      </c>
      <c r="I26" s="331" t="s">
        <v>1406</v>
      </c>
      <c r="J26" s="135">
        <v>3</v>
      </c>
      <c r="K26" s="135"/>
      <c r="L26" s="135"/>
      <c r="M26" s="135">
        <v>1</v>
      </c>
      <c r="N26" s="135"/>
      <c r="O26" s="135"/>
      <c r="P26" s="135">
        <v>1</v>
      </c>
      <c r="Q26" s="135"/>
      <c r="R26" s="135"/>
      <c r="S26" s="135"/>
      <c r="T26" s="135">
        <v>1</v>
      </c>
      <c r="U26" s="135"/>
      <c r="V26" s="357">
        <f>SUM(Tabla2[[#This Row],[Ene]:[Dic]])</f>
        <v>6</v>
      </c>
      <c r="W26" s="134" t="s">
        <v>77</v>
      </c>
      <c r="X26" s="192" t="s">
        <v>66</v>
      </c>
      <c r="Y26" s="192"/>
      <c r="Z26" s="344"/>
      <c r="AA26" s="334" t="s">
        <v>880</v>
      </c>
    </row>
    <row r="27" spans="2:27" s="32" customFormat="1" ht="30" x14ac:dyDescent="0.25">
      <c r="B27" s="191" t="e">
        <f>IF(Tabla2[[#This Row],[Productos ]]="","",CONCATENATE(Tabla2[[#This Row],[POA]],".",Tabla2[[#This Row],[SRS]],".",Tabla2[[#This Row],[AREA]],".",Tabla2[[#This Row],[TIPO]]))</f>
        <v>#REF!</v>
      </c>
      <c r="C27" s="191" t="e">
        <f>IF(Tabla2[[#This Row],[Productos ]]="","",'Formulario PPGR1'!#REF!)</f>
        <v>#REF!</v>
      </c>
      <c r="D27" s="191" t="e">
        <f>IF(Tabla2[[#This Row],[Productos ]]="","",'Formulario PPGR1'!#REF!)</f>
        <v>#REF!</v>
      </c>
      <c r="E27" s="191" t="e">
        <f>IF(Tabla2[[#This Row],[Productos ]]="","",'Formulario PPGR1'!#REF!)</f>
        <v>#REF!</v>
      </c>
      <c r="F27" s="191" t="e">
        <f>IF(Tabla2[[#This Row],[Productos ]]="","",'Formulario PPGR1'!#REF!)</f>
        <v>#REF!</v>
      </c>
      <c r="G27" s="344" t="s">
        <v>902</v>
      </c>
      <c r="H27" s="344" t="s">
        <v>2045</v>
      </c>
      <c r="I27" s="344" t="s">
        <v>2072</v>
      </c>
      <c r="J27" s="345"/>
      <c r="K27" s="345">
        <v>3</v>
      </c>
      <c r="L27" s="345"/>
      <c r="M27" s="345">
        <v>3</v>
      </c>
      <c r="N27" s="345"/>
      <c r="O27" s="345">
        <v>3</v>
      </c>
      <c r="P27" s="345"/>
      <c r="Q27" s="345">
        <v>3</v>
      </c>
      <c r="R27" s="345"/>
      <c r="S27" s="345">
        <v>3</v>
      </c>
      <c r="T27" s="345"/>
      <c r="U27" s="345">
        <v>3</v>
      </c>
      <c r="V27" s="357">
        <f>SUM(Tabla2[[#This Row],[Ene]:[Dic]])</f>
        <v>18</v>
      </c>
      <c r="W27" s="344" t="s">
        <v>77</v>
      </c>
      <c r="X27" s="192" t="s">
        <v>66</v>
      </c>
      <c r="Y27" s="344"/>
      <c r="Z27" s="344"/>
      <c r="AA27" s="262" t="s">
        <v>26</v>
      </c>
    </row>
    <row r="28" spans="2:27" s="32" customFormat="1" ht="45" x14ac:dyDescent="0.25">
      <c r="B28" s="191" t="e">
        <f>IF(Tabla2[[#This Row],[Productos ]]="","",CONCATENATE(Tabla2[[#This Row],[POA]],".",Tabla2[[#This Row],[SRS]],".",Tabla2[[#This Row],[AREA]],".",Tabla2[[#This Row],[TIPO]]))</f>
        <v>#REF!</v>
      </c>
      <c r="C28" s="191" t="e">
        <f>IF(Tabla2[[#This Row],[Productos ]]="","",'Formulario PPGR1'!#REF!)</f>
        <v>#REF!</v>
      </c>
      <c r="D28" s="191" t="e">
        <f>IF(Tabla2[[#This Row],[Productos ]]="","",'Formulario PPGR1'!#REF!)</f>
        <v>#REF!</v>
      </c>
      <c r="E28" s="191" t="e">
        <f>IF(Tabla2[[#This Row],[Productos ]]="","",'Formulario PPGR1'!#REF!)</f>
        <v>#REF!</v>
      </c>
      <c r="F28" s="191" t="e">
        <f>IF(Tabla2[[#This Row],[Productos ]]="","",'Formulario PPGR1'!#REF!)</f>
        <v>#REF!</v>
      </c>
      <c r="G28" s="134" t="s">
        <v>902</v>
      </c>
      <c r="H28" s="134" t="s">
        <v>1407</v>
      </c>
      <c r="I28" s="344" t="s">
        <v>2012</v>
      </c>
      <c r="J28" s="135"/>
      <c r="K28" s="135">
        <v>3</v>
      </c>
      <c r="L28" s="135"/>
      <c r="M28" s="135">
        <v>3</v>
      </c>
      <c r="N28" s="135"/>
      <c r="O28" s="135">
        <v>3</v>
      </c>
      <c r="P28" s="135"/>
      <c r="Q28" s="135">
        <v>3</v>
      </c>
      <c r="R28" s="135"/>
      <c r="S28" s="135">
        <v>3</v>
      </c>
      <c r="T28" s="135"/>
      <c r="U28" s="135">
        <v>3</v>
      </c>
      <c r="V28" s="357">
        <f>SUM(Tabla2[[#This Row],[Ene]:[Dic]])</f>
        <v>18</v>
      </c>
      <c r="W28" s="134" t="s">
        <v>77</v>
      </c>
      <c r="X28" s="192" t="s">
        <v>66</v>
      </c>
      <c r="Y28" s="192"/>
      <c r="Z28" s="344"/>
      <c r="AA28" s="262" t="s">
        <v>26</v>
      </c>
    </row>
    <row r="29" spans="2:27" s="32" customFormat="1" ht="30" x14ac:dyDescent="0.25">
      <c r="B29" s="188" t="e">
        <f>IF(Tabla2[[#This Row],[Productos ]]="","",CONCATENATE(Tabla2[[#This Row],[POA]],".",Tabla2[[#This Row],[SRS]],".",Tabla2[[#This Row],[AREA]],".",Tabla2[[#This Row],[TIPO]]))</f>
        <v>#REF!</v>
      </c>
      <c r="C29" s="188" t="e">
        <f>IF(Tabla2[[#This Row],[Productos ]]="","",'Formulario PPGR1'!#REF!)</f>
        <v>#REF!</v>
      </c>
      <c r="D29" s="188" t="e">
        <f>IF(Tabla2[[#This Row],[Productos ]]="","",'Formulario PPGR1'!#REF!)</f>
        <v>#REF!</v>
      </c>
      <c r="E29" s="188" t="e">
        <f>IF(Tabla2[[#This Row],[Productos ]]="","",'Formulario PPGR1'!#REF!)</f>
        <v>#REF!</v>
      </c>
      <c r="F29" s="188" t="e">
        <f>IF(Tabla2[[#This Row],[Productos ]]="","",'Formulario PPGR1'!#REF!)</f>
        <v>#REF!</v>
      </c>
      <c r="G29" s="134" t="s">
        <v>902</v>
      </c>
      <c r="H29" s="134" t="s">
        <v>1409</v>
      </c>
      <c r="I29" s="344" t="s">
        <v>2013</v>
      </c>
      <c r="J29" s="345"/>
      <c r="K29" s="345">
        <v>1</v>
      </c>
      <c r="L29" s="345"/>
      <c r="M29" s="345">
        <v>1</v>
      </c>
      <c r="N29" s="345"/>
      <c r="O29" s="345">
        <v>1</v>
      </c>
      <c r="P29" s="345"/>
      <c r="Q29" s="345">
        <v>1</v>
      </c>
      <c r="R29" s="345"/>
      <c r="S29" s="345">
        <v>1</v>
      </c>
      <c r="T29" s="345"/>
      <c r="U29" s="345">
        <v>1</v>
      </c>
      <c r="V29" s="357">
        <f>SUM(Tabla2[[#This Row],[Ene]:[Dic]])</f>
        <v>6</v>
      </c>
      <c r="W29" s="344" t="s">
        <v>77</v>
      </c>
      <c r="X29" s="192" t="s">
        <v>66</v>
      </c>
      <c r="Y29" s="192" t="s">
        <v>67</v>
      </c>
      <c r="Z29" s="344"/>
      <c r="AA29" s="262" t="s">
        <v>26</v>
      </c>
    </row>
    <row r="30" spans="2:27" s="32" customFormat="1" ht="60" x14ac:dyDescent="0.25">
      <c r="B30" s="234" t="e">
        <f>IF(Tabla2[[#This Row],[Productos ]]="","",CONCATENATE(Tabla2[[#This Row],[POA]],".",Tabla2[[#This Row],[SRS]],".",Tabla2[[#This Row],[AREA]],".",Tabla2[[#This Row],[TIPO]]))</f>
        <v>#REF!</v>
      </c>
      <c r="C30" s="234" t="e">
        <f>IF(Tabla2[[#This Row],[Productos ]]="","",'Formulario PPGR1'!#REF!)</f>
        <v>#REF!</v>
      </c>
      <c r="D30" s="234" t="e">
        <f>IF(Tabla2[[#This Row],[Productos ]]="","",'Formulario PPGR1'!#REF!)</f>
        <v>#REF!</v>
      </c>
      <c r="E30" s="234" t="e">
        <f>IF(Tabla2[[#This Row],[Productos ]]="","",'Formulario PPGR1'!#REF!)</f>
        <v>#REF!</v>
      </c>
      <c r="F30" s="234" t="e">
        <f>IF(Tabla2[[#This Row],[Productos ]]="","",'Formulario PPGR1'!#REF!)</f>
        <v>#REF!</v>
      </c>
      <c r="G30" s="134" t="s">
        <v>902</v>
      </c>
      <c r="H30" s="134" t="s">
        <v>1411</v>
      </c>
      <c r="I30" s="344" t="s">
        <v>1412</v>
      </c>
      <c r="J30" s="135"/>
      <c r="K30" s="135">
        <v>1</v>
      </c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357">
        <f>SUM(Tabla2[[#This Row],[Ene]:[Dic]])</f>
        <v>1</v>
      </c>
      <c r="W30" s="134" t="s">
        <v>67</v>
      </c>
      <c r="X30" s="344" t="s">
        <v>76</v>
      </c>
      <c r="Y30" s="192"/>
      <c r="Z30" s="192"/>
      <c r="AA30" s="262" t="s">
        <v>26</v>
      </c>
    </row>
    <row r="31" spans="2:27" s="32" customFormat="1" ht="45" x14ac:dyDescent="0.25">
      <c r="B31" s="234" t="e">
        <f>IF(Tabla2[[#This Row],[Productos ]]="","",CONCATENATE(Tabla2[[#This Row],[POA]],".",Tabla2[[#This Row],[SRS]],".",Tabla2[[#This Row],[AREA]],".",Tabla2[[#This Row],[TIPO]]))</f>
        <v>#REF!</v>
      </c>
      <c r="C31" s="234" t="e">
        <f>IF(Tabla2[[#This Row],[Productos ]]="","",'Formulario PPGR1'!#REF!)</f>
        <v>#REF!</v>
      </c>
      <c r="D31" s="234" t="e">
        <f>IF(Tabla2[[#This Row],[Productos ]]="","",'Formulario PPGR1'!#REF!)</f>
        <v>#REF!</v>
      </c>
      <c r="E31" s="234" t="e">
        <f>IF(Tabla2[[#This Row],[Productos ]]="","",'Formulario PPGR1'!#REF!)</f>
        <v>#REF!</v>
      </c>
      <c r="F31" s="234" t="e">
        <f>IF(Tabla2[[#This Row],[Productos ]]="","",'Formulario PPGR1'!#REF!)</f>
        <v>#REF!</v>
      </c>
      <c r="G31" s="134" t="s">
        <v>902</v>
      </c>
      <c r="H31" s="344" t="s">
        <v>1413</v>
      </c>
      <c r="I31" s="331" t="s">
        <v>1414</v>
      </c>
      <c r="J31" s="345">
        <v>1</v>
      </c>
      <c r="K31" s="135"/>
      <c r="L31" s="135"/>
      <c r="M31" s="135"/>
      <c r="N31" s="135"/>
      <c r="O31" s="135"/>
      <c r="P31" s="135">
        <v>1</v>
      </c>
      <c r="Q31" s="135"/>
      <c r="R31" s="135"/>
      <c r="S31" s="135"/>
      <c r="T31" s="135"/>
      <c r="U31" s="135"/>
      <c r="V31" s="357">
        <f>SUM(Tabla2[[#This Row],[Ene]:[Dic]])</f>
        <v>2</v>
      </c>
      <c r="W31" s="134" t="s">
        <v>67</v>
      </c>
      <c r="X31" s="344" t="s">
        <v>76</v>
      </c>
      <c r="Y31" s="192"/>
      <c r="Z31" s="192"/>
      <c r="AA31" s="262" t="s">
        <v>26</v>
      </c>
    </row>
    <row r="32" spans="2:27" s="32" customFormat="1" ht="45" x14ac:dyDescent="0.25">
      <c r="B32" s="234" t="e">
        <f>IF(Tabla2[[#This Row],[Productos ]]="","",CONCATENATE(Tabla2[[#This Row],[POA]],".",Tabla2[[#This Row],[SRS]],".",Tabla2[[#This Row],[AREA]],".",Tabla2[[#This Row],[TIPO]]))</f>
        <v>#REF!</v>
      </c>
      <c r="C32" s="234" t="e">
        <f>IF(Tabla2[[#This Row],[Productos ]]="","",'Formulario PPGR1'!#REF!)</f>
        <v>#REF!</v>
      </c>
      <c r="D32" s="234" t="e">
        <f>IF(Tabla2[[#This Row],[Productos ]]="","",'Formulario PPGR1'!#REF!)</f>
        <v>#REF!</v>
      </c>
      <c r="E32" s="234" t="e">
        <f>IF(Tabla2[[#This Row],[Productos ]]="","",'Formulario PPGR1'!#REF!)</f>
        <v>#REF!</v>
      </c>
      <c r="F32" s="234" t="e">
        <f>IF(Tabla2[[#This Row],[Productos ]]="","",'Formulario PPGR1'!#REF!)</f>
        <v>#REF!</v>
      </c>
      <c r="G32" s="134" t="s">
        <v>902</v>
      </c>
      <c r="H32" s="344" t="s">
        <v>1415</v>
      </c>
      <c r="I32" s="344" t="s">
        <v>1416</v>
      </c>
      <c r="J32" s="345">
        <v>1</v>
      </c>
      <c r="K32" s="345">
        <v>1</v>
      </c>
      <c r="L32" s="345">
        <v>1</v>
      </c>
      <c r="M32" s="345">
        <v>1</v>
      </c>
      <c r="N32" s="345">
        <v>1</v>
      </c>
      <c r="O32" s="345">
        <v>1</v>
      </c>
      <c r="P32" s="345">
        <v>1</v>
      </c>
      <c r="Q32" s="345">
        <v>1</v>
      </c>
      <c r="R32" s="345">
        <v>1</v>
      </c>
      <c r="S32" s="345">
        <v>1</v>
      </c>
      <c r="T32" s="345">
        <v>1</v>
      </c>
      <c r="U32" s="345">
        <v>1</v>
      </c>
      <c r="V32" s="357">
        <f>SUM(Tabla2[[#This Row],[Ene]:[Dic]])</f>
        <v>12</v>
      </c>
      <c r="W32" s="344" t="s">
        <v>77</v>
      </c>
      <c r="X32" s="344" t="s">
        <v>66</v>
      </c>
      <c r="Y32" s="192"/>
      <c r="Z32" s="344"/>
      <c r="AA32" s="262" t="s">
        <v>26</v>
      </c>
    </row>
    <row r="33" spans="2:27" s="32" customFormat="1" ht="60" x14ac:dyDescent="0.25">
      <c r="B33" s="188" t="e">
        <f>IF(Tabla2[[#This Row],[Productos ]]="","",CONCATENATE(Tabla2[[#This Row],[POA]],".",Tabla2[[#This Row],[SRS]],".",Tabla2[[#This Row],[AREA]],".",Tabla2[[#This Row],[TIPO]]))</f>
        <v>#REF!</v>
      </c>
      <c r="C33" s="188" t="e">
        <f>IF(Tabla2[[#This Row],[Productos ]]="","",'Formulario PPGR1'!#REF!)</f>
        <v>#REF!</v>
      </c>
      <c r="D33" s="188" t="e">
        <f>IF(Tabla2[[#This Row],[Productos ]]="","",'Formulario PPGR1'!#REF!)</f>
        <v>#REF!</v>
      </c>
      <c r="E33" s="188" t="e">
        <f>IF(Tabla2[[#This Row],[Productos ]]="","",'Formulario PPGR1'!#REF!)</f>
        <v>#REF!</v>
      </c>
      <c r="F33" s="188" t="e">
        <f>IF(Tabla2[[#This Row],[Productos ]]="","",'Formulario PPGR1'!#REF!)</f>
        <v>#REF!</v>
      </c>
      <c r="G33" s="134" t="s">
        <v>902</v>
      </c>
      <c r="H33" s="344" t="s">
        <v>1417</v>
      </c>
      <c r="I33" s="331" t="s">
        <v>2074</v>
      </c>
      <c r="J33" s="345"/>
      <c r="K33" s="135"/>
      <c r="L33" s="135">
        <v>1</v>
      </c>
      <c r="M33" s="135"/>
      <c r="N33" s="135"/>
      <c r="O33" s="135"/>
      <c r="P33" s="135"/>
      <c r="Q33" s="135"/>
      <c r="R33" s="135"/>
      <c r="S33" s="135"/>
      <c r="T33" s="135"/>
      <c r="U33" s="135"/>
      <c r="V33" s="357">
        <f>SUM(Tabla2[[#This Row],[Ene]:[Dic]])</f>
        <v>1</v>
      </c>
      <c r="W33" s="134" t="s">
        <v>67</v>
      </c>
      <c r="X33" s="344" t="s">
        <v>76</v>
      </c>
      <c r="Y33" s="192"/>
      <c r="Z33" s="344"/>
      <c r="AA33" s="262" t="s">
        <v>26</v>
      </c>
    </row>
    <row r="34" spans="2:27" s="32" customFormat="1" ht="30" x14ac:dyDescent="0.25">
      <c r="B34" s="188" t="e">
        <f>IF(Tabla2[[#This Row],[Productos ]]="","",CONCATENATE(Tabla2[[#This Row],[POA]],".",Tabla2[[#This Row],[SRS]],".",Tabla2[[#This Row],[AREA]],".",Tabla2[[#This Row],[TIPO]]))</f>
        <v>#REF!</v>
      </c>
      <c r="C34" s="188" t="e">
        <f>IF(Tabla2[[#This Row],[Productos ]]="","",'Formulario PPGR1'!#REF!)</f>
        <v>#REF!</v>
      </c>
      <c r="D34" s="188" t="e">
        <f>IF(Tabla2[[#This Row],[Productos ]]="","",'Formulario PPGR1'!#REF!)</f>
        <v>#REF!</v>
      </c>
      <c r="E34" s="188" t="e">
        <f>IF(Tabla2[[#This Row],[Productos ]]="","",'Formulario PPGR1'!#REF!)</f>
        <v>#REF!</v>
      </c>
      <c r="F34" s="188" t="e">
        <f>IF(Tabla2[[#This Row],[Productos ]]="","",'Formulario PPGR1'!#REF!)</f>
        <v>#REF!</v>
      </c>
      <c r="G34" s="134" t="s">
        <v>902</v>
      </c>
      <c r="H34" s="344" t="s">
        <v>1419</v>
      </c>
      <c r="I34" s="344" t="s">
        <v>1420</v>
      </c>
      <c r="J34" s="345"/>
      <c r="K34" s="345"/>
      <c r="L34" s="345"/>
      <c r="M34" s="345"/>
      <c r="N34" s="345"/>
      <c r="O34" s="345"/>
      <c r="P34" s="345">
        <v>1</v>
      </c>
      <c r="Q34" s="345"/>
      <c r="R34" s="345"/>
      <c r="S34" s="345"/>
      <c r="T34" s="345"/>
      <c r="U34" s="345"/>
      <c r="V34" s="357">
        <f>SUM(Tabla2[[#This Row],[Ene]:[Dic]])</f>
        <v>1</v>
      </c>
      <c r="W34" s="344" t="s">
        <v>77</v>
      </c>
      <c r="X34" s="344" t="s">
        <v>66</v>
      </c>
      <c r="Y34" s="192"/>
      <c r="Z34" s="344"/>
      <c r="AA34" s="262" t="s">
        <v>26</v>
      </c>
    </row>
    <row r="35" spans="2:27" s="32" customFormat="1" ht="45" x14ac:dyDescent="0.25">
      <c r="B35" s="188" t="e">
        <f>IF(Tabla2[[#This Row],[Productos ]]="","",CONCATENATE(Tabla2[[#This Row],[POA]],".",Tabla2[[#This Row],[SRS]],".",Tabla2[[#This Row],[AREA]],".",Tabla2[[#This Row],[TIPO]]))</f>
        <v>#REF!</v>
      </c>
      <c r="C35" s="188" t="e">
        <f>IF(Tabla2[[#This Row],[Productos ]]="","",'Formulario PPGR1'!#REF!)</f>
        <v>#REF!</v>
      </c>
      <c r="D35" s="188" t="e">
        <f>IF(Tabla2[[#This Row],[Productos ]]="","",'Formulario PPGR1'!#REF!)</f>
        <v>#REF!</v>
      </c>
      <c r="E35" s="188" t="e">
        <f>IF(Tabla2[[#This Row],[Productos ]]="","",'Formulario PPGR1'!#REF!)</f>
        <v>#REF!</v>
      </c>
      <c r="F35" s="188" t="e">
        <f>IF(Tabla2[[#This Row],[Productos ]]="","",'Formulario PPGR1'!#REF!)</f>
        <v>#REF!</v>
      </c>
      <c r="G35" s="344" t="s">
        <v>909</v>
      </c>
      <c r="H35" s="344" t="s">
        <v>1421</v>
      </c>
      <c r="I35" s="331" t="s">
        <v>1422</v>
      </c>
      <c r="J35" s="345">
        <v>1</v>
      </c>
      <c r="K35" s="345">
        <v>1</v>
      </c>
      <c r="L35" s="345">
        <v>1</v>
      </c>
      <c r="M35" s="345"/>
      <c r="N35" s="345"/>
      <c r="O35" s="345"/>
      <c r="P35" s="345"/>
      <c r="Q35" s="345"/>
      <c r="R35" s="345"/>
      <c r="S35" s="345"/>
      <c r="T35" s="345"/>
      <c r="U35" s="345"/>
      <c r="V35" s="357">
        <f>SUM(Tabla2[[#This Row],[Ene]:[Dic]])</f>
        <v>3</v>
      </c>
      <c r="W35" s="344" t="s">
        <v>66</v>
      </c>
      <c r="X35" s="344"/>
      <c r="Y35" s="344"/>
      <c r="Z35" s="344"/>
      <c r="AA35" s="262" t="s">
        <v>26</v>
      </c>
    </row>
    <row r="36" spans="2:27" s="32" customFormat="1" ht="45" x14ac:dyDescent="0.25">
      <c r="B36" s="188" t="e">
        <f>IF(Tabla2[[#This Row],[Productos ]]="","",CONCATENATE(Tabla2[[#This Row],[POA]],".",Tabla2[[#This Row],[SRS]],".",Tabla2[[#This Row],[AREA]],".",Tabla2[[#This Row],[TIPO]]))</f>
        <v>#REF!</v>
      </c>
      <c r="C36" s="188" t="e">
        <f>IF(Tabla2[[#This Row],[Productos ]]="","",'Formulario PPGR1'!#REF!)</f>
        <v>#REF!</v>
      </c>
      <c r="D36" s="188" t="e">
        <f>IF(Tabla2[[#This Row],[Productos ]]="","",'Formulario PPGR1'!#REF!)</f>
        <v>#REF!</v>
      </c>
      <c r="E36" s="188" t="e">
        <f>IF(Tabla2[[#This Row],[Productos ]]="","",'Formulario PPGR1'!#REF!)</f>
        <v>#REF!</v>
      </c>
      <c r="F36" s="188" t="e">
        <f>IF(Tabla2[[#This Row],[Productos ]]="","",'Formulario PPGR1'!#REF!)</f>
        <v>#REF!</v>
      </c>
      <c r="G36" s="134" t="s">
        <v>909</v>
      </c>
      <c r="H36" s="134" t="s">
        <v>1423</v>
      </c>
      <c r="I36" s="344" t="s">
        <v>1424</v>
      </c>
      <c r="J36" s="345"/>
      <c r="K36" s="135"/>
      <c r="L36" s="135"/>
      <c r="M36" s="135">
        <v>1</v>
      </c>
      <c r="N36" s="135"/>
      <c r="O36" s="135">
        <v>1</v>
      </c>
      <c r="P36" s="135"/>
      <c r="Q36" s="135"/>
      <c r="R36" s="135"/>
      <c r="S36" s="135"/>
      <c r="T36" s="135"/>
      <c r="U36" s="135"/>
      <c r="V36" s="357">
        <f>SUM(Tabla2[[#This Row],[Ene]:[Dic]])</f>
        <v>2</v>
      </c>
      <c r="W36" s="134" t="s">
        <v>67</v>
      </c>
      <c r="X36" s="344" t="s">
        <v>76</v>
      </c>
      <c r="Y36" s="192"/>
      <c r="Z36" s="192"/>
      <c r="AA36" s="262" t="s">
        <v>26</v>
      </c>
    </row>
    <row r="37" spans="2:27" s="32" customFormat="1" ht="45" x14ac:dyDescent="0.25">
      <c r="B37" s="188" t="e">
        <f>IF(Tabla2[[#This Row],[Productos ]]="","",CONCATENATE(Tabla2[[#This Row],[POA]],".",Tabla2[[#This Row],[SRS]],".",Tabla2[[#This Row],[AREA]],".",Tabla2[[#This Row],[TIPO]]))</f>
        <v>#REF!</v>
      </c>
      <c r="C37" s="188" t="e">
        <f>IF(Tabla2[[#This Row],[Productos ]]="","",'Formulario PPGR1'!#REF!)</f>
        <v>#REF!</v>
      </c>
      <c r="D37" s="188" t="e">
        <f>IF(Tabla2[[#This Row],[Productos ]]="","",'Formulario PPGR1'!#REF!)</f>
        <v>#REF!</v>
      </c>
      <c r="E37" s="188" t="e">
        <f>IF(Tabla2[[#This Row],[Productos ]]="","",'Formulario PPGR1'!#REF!)</f>
        <v>#REF!</v>
      </c>
      <c r="F37" s="188" t="e">
        <f>IF(Tabla2[[#This Row],[Productos ]]="","",'Formulario PPGR1'!#REF!)</f>
        <v>#REF!</v>
      </c>
      <c r="G37" s="134" t="s">
        <v>1361</v>
      </c>
      <c r="H37" s="134" t="s">
        <v>1425</v>
      </c>
      <c r="I37" s="344" t="s">
        <v>1426</v>
      </c>
      <c r="J37" s="345">
        <v>1</v>
      </c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357">
        <f>SUM(Tabla2[[#This Row],[Ene]:[Dic]])</f>
        <v>1</v>
      </c>
      <c r="W37" s="344" t="s">
        <v>67</v>
      </c>
      <c r="X37" s="192" t="s">
        <v>70</v>
      </c>
      <c r="Y37" s="192"/>
      <c r="Z37" s="192"/>
      <c r="AA37" s="262" t="s">
        <v>26</v>
      </c>
    </row>
    <row r="38" spans="2:27" s="32" customFormat="1" ht="30" x14ac:dyDescent="0.25">
      <c r="B38" s="188" t="e">
        <f>IF(Tabla2[[#This Row],[Productos ]]="","",CONCATENATE(Tabla2[[#This Row],[POA]],".",Tabla2[[#This Row],[SRS]],".",Tabla2[[#This Row],[AREA]],".",Tabla2[[#This Row],[TIPO]]))</f>
        <v>#REF!</v>
      </c>
      <c r="C38" s="188" t="e">
        <f>IF(Tabla2[[#This Row],[Productos ]]="","",'Formulario PPGR1'!#REF!)</f>
        <v>#REF!</v>
      </c>
      <c r="D38" s="188" t="e">
        <f>IF(Tabla2[[#This Row],[Productos ]]="","",'Formulario PPGR1'!#REF!)</f>
        <v>#REF!</v>
      </c>
      <c r="E38" s="188" t="e">
        <f>IF(Tabla2[[#This Row],[Productos ]]="","",'Formulario PPGR1'!#REF!)</f>
        <v>#REF!</v>
      </c>
      <c r="F38" s="188" t="e">
        <f>IF(Tabla2[[#This Row],[Productos ]]="","",'Formulario PPGR1'!#REF!)</f>
        <v>#REF!</v>
      </c>
      <c r="G38" s="134" t="s">
        <v>914</v>
      </c>
      <c r="H38" s="344" t="s">
        <v>1427</v>
      </c>
      <c r="I38" s="331" t="s">
        <v>2014</v>
      </c>
      <c r="J38" s="345"/>
      <c r="K38" s="345"/>
      <c r="L38" s="345">
        <v>1</v>
      </c>
      <c r="M38" s="345"/>
      <c r="N38" s="345"/>
      <c r="O38" s="345"/>
      <c r="P38" s="345">
        <v>1</v>
      </c>
      <c r="Q38" s="345"/>
      <c r="R38" s="345"/>
      <c r="S38" s="345">
        <v>1</v>
      </c>
      <c r="T38" s="345"/>
      <c r="U38" s="345"/>
      <c r="V38" s="357">
        <f>SUM(Tabla2[[#This Row],[Ene]:[Dic]])</f>
        <v>3</v>
      </c>
      <c r="W38" s="344" t="s">
        <v>66</v>
      </c>
      <c r="X38" s="192"/>
      <c r="Y38" s="192"/>
      <c r="Z38" s="344"/>
      <c r="AA38" s="262" t="s">
        <v>26</v>
      </c>
    </row>
    <row r="39" spans="2:27" s="32" customFormat="1" ht="30" x14ac:dyDescent="0.25">
      <c r="B39" s="188" t="e">
        <f>IF(Tabla2[[#This Row],[Productos ]]="","",CONCATENATE(Tabla2[[#This Row],[POA]],".",Tabla2[[#This Row],[SRS]],".",Tabla2[[#This Row],[AREA]],".",Tabla2[[#This Row],[TIPO]]))</f>
        <v>#REF!</v>
      </c>
      <c r="C39" s="188" t="e">
        <f>IF(Tabla2[[#This Row],[Productos ]]="","",'Formulario PPGR1'!#REF!)</f>
        <v>#REF!</v>
      </c>
      <c r="D39" s="188" t="e">
        <f>IF(Tabla2[[#This Row],[Productos ]]="","",'Formulario PPGR1'!#REF!)</f>
        <v>#REF!</v>
      </c>
      <c r="E39" s="188" t="e">
        <f>IF(Tabla2[[#This Row],[Productos ]]="","",'Formulario PPGR1'!#REF!)</f>
        <v>#REF!</v>
      </c>
      <c r="F39" s="188" t="e">
        <f>IF(Tabla2[[#This Row],[Productos ]]="","",'Formulario PPGR1'!#REF!)</f>
        <v>#REF!</v>
      </c>
      <c r="G39" s="134" t="s">
        <v>914</v>
      </c>
      <c r="H39" s="134" t="s">
        <v>1429</v>
      </c>
      <c r="I39" s="344" t="s">
        <v>1430</v>
      </c>
      <c r="J39" s="135"/>
      <c r="K39" s="135"/>
      <c r="L39" s="135">
        <v>1</v>
      </c>
      <c r="M39" s="135"/>
      <c r="N39" s="135"/>
      <c r="O39" s="135"/>
      <c r="P39" s="135"/>
      <c r="Q39" s="135"/>
      <c r="R39" s="135">
        <v>1</v>
      </c>
      <c r="S39" s="135"/>
      <c r="T39" s="135"/>
      <c r="U39" s="135"/>
      <c r="V39" s="357">
        <f>SUM(Tabla2[[#This Row],[Ene]:[Dic]])</f>
        <v>2</v>
      </c>
      <c r="W39" s="134" t="s">
        <v>67</v>
      </c>
      <c r="X39" s="344" t="s">
        <v>69</v>
      </c>
      <c r="Y39" s="192"/>
      <c r="Z39" s="344"/>
      <c r="AA39" s="262" t="s">
        <v>870</v>
      </c>
    </row>
    <row r="40" spans="2:27" s="32" customFormat="1" ht="45" x14ac:dyDescent="0.25">
      <c r="B40" s="188" t="e">
        <f>IF(Tabla2[[#This Row],[Productos ]]="","",CONCATENATE(Tabla2[[#This Row],[POA]],".",Tabla2[[#This Row],[SRS]],".",Tabla2[[#This Row],[AREA]],".",Tabla2[[#This Row],[TIPO]]))</f>
        <v>#REF!</v>
      </c>
      <c r="C40" s="188" t="e">
        <f>IF(Tabla2[[#This Row],[Productos ]]="","",'Formulario PPGR1'!#REF!)</f>
        <v>#REF!</v>
      </c>
      <c r="D40" s="188" t="e">
        <f>IF(Tabla2[[#This Row],[Productos ]]="","",'Formulario PPGR1'!#REF!)</f>
        <v>#REF!</v>
      </c>
      <c r="E40" s="188" t="e">
        <f>IF(Tabla2[[#This Row],[Productos ]]="","",'Formulario PPGR1'!#REF!)</f>
        <v>#REF!</v>
      </c>
      <c r="F40" s="188" t="e">
        <f>IF(Tabla2[[#This Row],[Productos ]]="","",'Formulario PPGR1'!#REF!)</f>
        <v>#REF!</v>
      </c>
      <c r="G40" s="134" t="s">
        <v>914</v>
      </c>
      <c r="H40" s="134" t="s">
        <v>1431</v>
      </c>
      <c r="I40" s="331" t="s">
        <v>1432</v>
      </c>
      <c r="J40" s="135"/>
      <c r="K40" s="135"/>
      <c r="L40" s="135">
        <v>1</v>
      </c>
      <c r="M40" s="135">
        <v>1</v>
      </c>
      <c r="N40" s="135"/>
      <c r="O40" s="135"/>
      <c r="P40" s="135"/>
      <c r="Q40" s="135"/>
      <c r="R40" s="135"/>
      <c r="S40" s="135"/>
      <c r="T40" s="135"/>
      <c r="U40" s="135"/>
      <c r="V40" s="357">
        <f>SUM(Tabla2[[#This Row],[Ene]:[Dic]])</f>
        <v>2</v>
      </c>
      <c r="W40" s="134" t="s">
        <v>67</v>
      </c>
      <c r="X40" s="344" t="s">
        <v>69</v>
      </c>
      <c r="Y40" s="192"/>
      <c r="Z40" s="344"/>
      <c r="AA40" s="262" t="s">
        <v>870</v>
      </c>
    </row>
    <row r="41" spans="2:27" s="32" customFormat="1" ht="30" x14ac:dyDescent="0.25">
      <c r="B41" s="188" t="e">
        <f>IF(Tabla2[[#This Row],[Productos ]]="","",CONCATENATE(Tabla2[[#This Row],[POA]],".",Tabla2[[#This Row],[SRS]],".",Tabla2[[#This Row],[AREA]],".",Tabla2[[#This Row],[TIPO]]))</f>
        <v>#REF!</v>
      </c>
      <c r="C41" s="188" t="e">
        <f>IF(Tabla2[[#This Row],[Productos ]]="","",'Formulario PPGR1'!#REF!)</f>
        <v>#REF!</v>
      </c>
      <c r="D41" s="188" t="e">
        <f>IF(Tabla2[[#This Row],[Productos ]]="","",'Formulario PPGR1'!#REF!)</f>
        <v>#REF!</v>
      </c>
      <c r="E41" s="188" t="e">
        <f>IF(Tabla2[[#This Row],[Productos ]]="","",'Formulario PPGR1'!#REF!)</f>
        <v>#REF!</v>
      </c>
      <c r="F41" s="188" t="e">
        <f>IF(Tabla2[[#This Row],[Productos ]]="","",'Formulario PPGR1'!#REF!)</f>
        <v>#REF!</v>
      </c>
      <c r="G41" s="344" t="s">
        <v>914</v>
      </c>
      <c r="H41" s="344" t="s">
        <v>1429</v>
      </c>
      <c r="I41" s="344" t="s">
        <v>1430</v>
      </c>
      <c r="J41" s="345"/>
      <c r="K41" s="345"/>
      <c r="L41" s="345">
        <v>1</v>
      </c>
      <c r="M41" s="345"/>
      <c r="N41" s="345"/>
      <c r="O41" s="345"/>
      <c r="P41" s="345"/>
      <c r="Q41" s="345"/>
      <c r="R41" s="345">
        <v>1</v>
      </c>
      <c r="S41" s="345"/>
      <c r="T41" s="345"/>
      <c r="U41" s="345"/>
      <c r="V41" s="357">
        <f>SUM(Tabla2[[#This Row],[Ene]:[Dic]])</f>
        <v>2</v>
      </c>
      <c r="W41" s="344" t="s">
        <v>67</v>
      </c>
      <c r="X41" s="344" t="s">
        <v>69</v>
      </c>
      <c r="Y41" s="344"/>
      <c r="Z41" s="344"/>
      <c r="AA41" s="262" t="s">
        <v>26</v>
      </c>
    </row>
    <row r="42" spans="2:27" s="32" customFormat="1" ht="45" x14ac:dyDescent="0.25">
      <c r="B42" s="188" t="e">
        <f>IF(Tabla2[[#This Row],[Productos ]]="","",CONCATENATE(Tabla2[[#This Row],[POA]],".",Tabla2[[#This Row],[SRS]],".",Tabla2[[#This Row],[AREA]],".",Tabla2[[#This Row],[TIPO]]))</f>
        <v>#REF!</v>
      </c>
      <c r="C42" s="188" t="e">
        <f>IF(Tabla2[[#This Row],[Productos ]]="","",'Formulario PPGR1'!#REF!)</f>
        <v>#REF!</v>
      </c>
      <c r="D42" s="188" t="e">
        <f>IF(Tabla2[[#This Row],[Productos ]]="","",'Formulario PPGR1'!#REF!)</f>
        <v>#REF!</v>
      </c>
      <c r="E42" s="188" t="e">
        <f>IF(Tabla2[[#This Row],[Productos ]]="","",'Formulario PPGR1'!#REF!)</f>
        <v>#REF!</v>
      </c>
      <c r="F42" s="188" t="e">
        <f>IF(Tabla2[[#This Row],[Productos ]]="","",'Formulario PPGR1'!#REF!)</f>
        <v>#REF!</v>
      </c>
      <c r="G42" s="344" t="s">
        <v>914</v>
      </c>
      <c r="H42" s="344" t="s">
        <v>1431</v>
      </c>
      <c r="I42" s="331" t="s">
        <v>1432</v>
      </c>
      <c r="J42" s="345"/>
      <c r="K42" s="345">
        <v>1</v>
      </c>
      <c r="L42" s="345"/>
      <c r="M42" s="345"/>
      <c r="N42" s="345"/>
      <c r="O42" s="345"/>
      <c r="P42" s="345"/>
      <c r="Q42" s="345"/>
      <c r="R42" s="345"/>
      <c r="S42" s="345"/>
      <c r="T42" s="345">
        <v>1</v>
      </c>
      <c r="U42" s="345"/>
      <c r="V42" s="357">
        <f>SUM(Tabla2[[#This Row],[Ene]:[Dic]])</f>
        <v>2</v>
      </c>
      <c r="W42" s="344" t="s">
        <v>67</v>
      </c>
      <c r="X42" s="344" t="s">
        <v>69</v>
      </c>
      <c r="Y42" s="344"/>
      <c r="Z42" s="344"/>
      <c r="AA42" s="262" t="s">
        <v>26</v>
      </c>
    </row>
    <row r="43" spans="2:27" s="32" customFormat="1" ht="30" x14ac:dyDescent="0.25">
      <c r="B43" s="188" t="e">
        <f>IF(Tabla2[[#This Row],[Productos ]]="","",CONCATENATE(Tabla2[[#This Row],[POA]],".",Tabla2[[#This Row],[SRS]],".",Tabla2[[#This Row],[AREA]],".",Tabla2[[#This Row],[TIPO]]))</f>
        <v>#REF!</v>
      </c>
      <c r="C43" s="188" t="e">
        <f>IF(Tabla2[[#This Row],[Productos ]]="","",'Formulario PPGR1'!#REF!)</f>
        <v>#REF!</v>
      </c>
      <c r="D43" s="188" t="e">
        <f>IF(Tabla2[[#This Row],[Productos ]]="","",'Formulario PPGR1'!#REF!)</f>
        <v>#REF!</v>
      </c>
      <c r="E43" s="188" t="e">
        <f>IF(Tabla2[[#This Row],[Productos ]]="","",'Formulario PPGR1'!#REF!)</f>
        <v>#REF!</v>
      </c>
      <c r="F43" s="188" t="e">
        <f>IF(Tabla2[[#This Row],[Productos ]]="","",'Formulario PPGR1'!#REF!)</f>
        <v>#REF!</v>
      </c>
      <c r="G43" s="134" t="s">
        <v>914</v>
      </c>
      <c r="H43" s="134" t="s">
        <v>1433</v>
      </c>
      <c r="I43" s="344" t="s">
        <v>1434</v>
      </c>
      <c r="J43" s="345"/>
      <c r="K43" s="135"/>
      <c r="L43" s="135"/>
      <c r="M43" s="135">
        <v>1</v>
      </c>
      <c r="N43" s="135"/>
      <c r="O43" s="135"/>
      <c r="P43" s="135"/>
      <c r="Q43" s="135"/>
      <c r="R43" s="135"/>
      <c r="S43" s="135">
        <v>1</v>
      </c>
      <c r="T43" s="135"/>
      <c r="U43" s="135"/>
      <c r="V43" s="357">
        <f>SUM(Tabla2[[#This Row],[Ene]:[Dic]])</f>
        <v>2</v>
      </c>
      <c r="W43" s="134" t="s">
        <v>67</v>
      </c>
      <c r="X43" s="344" t="s">
        <v>69</v>
      </c>
      <c r="Y43" s="192"/>
      <c r="Z43" s="192"/>
      <c r="AA43" s="262" t="s">
        <v>26</v>
      </c>
    </row>
    <row r="44" spans="2:27" s="32" customFormat="1" ht="30" x14ac:dyDescent="0.25">
      <c r="B44" s="188" t="e">
        <f>IF(Tabla2[[#This Row],[Productos ]]="","",CONCATENATE(Tabla2[[#This Row],[POA]],".",Tabla2[[#This Row],[SRS]],".",Tabla2[[#This Row],[AREA]],".",Tabla2[[#This Row],[TIPO]]))</f>
        <v>#REF!</v>
      </c>
      <c r="C44" s="188" t="e">
        <f>IF(Tabla2[[#This Row],[Productos ]]="","",'Formulario PPGR1'!#REF!)</f>
        <v>#REF!</v>
      </c>
      <c r="D44" s="188" t="e">
        <f>IF(Tabla2[[#This Row],[Productos ]]="","",'Formulario PPGR1'!#REF!)</f>
        <v>#REF!</v>
      </c>
      <c r="E44" s="188" t="e">
        <f>IF(Tabla2[[#This Row],[Productos ]]="","",'Formulario PPGR1'!#REF!)</f>
        <v>#REF!</v>
      </c>
      <c r="F44" s="188" t="e">
        <f>IF(Tabla2[[#This Row],[Productos ]]="","",'Formulario PPGR1'!#REF!)</f>
        <v>#REF!</v>
      </c>
      <c r="G44" s="134" t="s">
        <v>914</v>
      </c>
      <c r="H44" s="134" t="s">
        <v>1435</v>
      </c>
      <c r="I44" s="331" t="s">
        <v>1436</v>
      </c>
      <c r="J44" s="345"/>
      <c r="K44" s="135"/>
      <c r="L44" s="135">
        <v>1</v>
      </c>
      <c r="M44" s="135"/>
      <c r="N44" s="135"/>
      <c r="O44" s="135"/>
      <c r="P44" s="135">
        <v>1</v>
      </c>
      <c r="Q44" s="135"/>
      <c r="R44" s="135"/>
      <c r="S44" s="135"/>
      <c r="T44" s="135"/>
      <c r="U44" s="135"/>
      <c r="V44" s="357">
        <f>SUM(Tabla2[[#This Row],[Ene]:[Dic]])</f>
        <v>2</v>
      </c>
      <c r="W44" s="134" t="s">
        <v>67</v>
      </c>
      <c r="X44" s="344" t="s">
        <v>69</v>
      </c>
      <c r="Y44" s="192"/>
      <c r="Z44" s="192"/>
      <c r="AA44" s="262" t="s">
        <v>26</v>
      </c>
    </row>
    <row r="45" spans="2:27" s="32" customFormat="1" ht="49.5" customHeight="1" x14ac:dyDescent="0.25">
      <c r="B45" s="188" t="e">
        <f>IF(Tabla2[[#This Row],[Productos ]]="","",CONCATENATE(Tabla2[[#This Row],[POA]],".",Tabla2[[#This Row],[SRS]],".",Tabla2[[#This Row],[AREA]],".",Tabla2[[#This Row],[TIPO]]))</f>
        <v>#REF!</v>
      </c>
      <c r="C45" s="188" t="e">
        <f>IF(Tabla2[[#This Row],[Productos ]]="","",'Formulario PPGR1'!#REF!)</f>
        <v>#REF!</v>
      </c>
      <c r="D45" s="188" t="e">
        <f>IF(Tabla2[[#This Row],[Productos ]]="","",'Formulario PPGR1'!#REF!)</f>
        <v>#REF!</v>
      </c>
      <c r="E45" s="188" t="e">
        <f>IF(Tabla2[[#This Row],[Productos ]]="","",'Formulario PPGR1'!#REF!)</f>
        <v>#REF!</v>
      </c>
      <c r="F45" s="188" t="e">
        <f>IF(Tabla2[[#This Row],[Productos ]]="","",'Formulario PPGR1'!#REF!)</f>
        <v>#REF!</v>
      </c>
      <c r="G45" s="134" t="s">
        <v>914</v>
      </c>
      <c r="H45" s="134" t="s">
        <v>1437</v>
      </c>
      <c r="I45" s="344" t="s">
        <v>2015</v>
      </c>
      <c r="J45" s="345"/>
      <c r="K45" s="135">
        <v>1</v>
      </c>
      <c r="L45" s="135"/>
      <c r="M45" s="135"/>
      <c r="N45" s="135"/>
      <c r="O45" s="135">
        <v>1</v>
      </c>
      <c r="P45" s="135"/>
      <c r="Q45" s="135"/>
      <c r="R45" s="135"/>
      <c r="S45" s="135"/>
      <c r="T45" s="135">
        <v>1</v>
      </c>
      <c r="U45" s="135"/>
      <c r="V45" s="357">
        <f>SUM(Tabla2[[#This Row],[Ene]:[Dic]])</f>
        <v>3</v>
      </c>
      <c r="W45" s="134" t="s">
        <v>66</v>
      </c>
      <c r="X45" s="344" t="s">
        <v>67</v>
      </c>
      <c r="Y45" s="192"/>
      <c r="Z45" s="192"/>
      <c r="AA45" s="262" t="s">
        <v>26</v>
      </c>
    </row>
    <row r="46" spans="2:27" s="32" customFormat="1" ht="30" x14ac:dyDescent="0.25">
      <c r="B46" s="188" t="e">
        <f>IF(Tabla2[[#This Row],[Productos ]]="","",CONCATENATE(Tabla2[[#This Row],[POA]],".",Tabla2[[#This Row],[SRS]],".",Tabla2[[#This Row],[AREA]],".",Tabla2[[#This Row],[TIPO]]))</f>
        <v>#REF!</v>
      </c>
      <c r="C46" s="188" t="e">
        <f>IF(Tabla2[[#This Row],[Productos ]]="","",'Formulario PPGR1'!#REF!)</f>
        <v>#REF!</v>
      </c>
      <c r="D46" s="188" t="e">
        <f>IF(Tabla2[[#This Row],[Productos ]]="","",'Formulario PPGR1'!#REF!)</f>
        <v>#REF!</v>
      </c>
      <c r="E46" s="188" t="e">
        <f>IF(Tabla2[[#This Row],[Productos ]]="","",'Formulario PPGR1'!#REF!)</f>
        <v>#REF!</v>
      </c>
      <c r="F46" s="188" t="e">
        <f>IF(Tabla2[[#This Row],[Productos ]]="","",'Formulario PPGR1'!#REF!)</f>
        <v>#REF!</v>
      </c>
      <c r="G46" s="134" t="s">
        <v>914</v>
      </c>
      <c r="H46" s="134" t="s">
        <v>1439</v>
      </c>
      <c r="I46" s="331" t="s">
        <v>1440</v>
      </c>
      <c r="J46" s="345"/>
      <c r="K46" s="135"/>
      <c r="L46" s="135">
        <v>1</v>
      </c>
      <c r="M46" s="135"/>
      <c r="N46" s="135"/>
      <c r="O46" s="135"/>
      <c r="P46" s="135">
        <v>1</v>
      </c>
      <c r="Q46" s="135"/>
      <c r="R46" s="135"/>
      <c r="S46" s="135"/>
      <c r="T46" s="135"/>
      <c r="U46" s="135"/>
      <c r="V46" s="357">
        <f>SUM(Tabla2[[#This Row],[Ene]:[Dic]])</f>
        <v>2</v>
      </c>
      <c r="W46" s="134" t="s">
        <v>67</v>
      </c>
      <c r="X46" s="344" t="s">
        <v>69</v>
      </c>
      <c r="Y46" s="192"/>
      <c r="Z46" s="192"/>
      <c r="AA46" s="262" t="s">
        <v>26</v>
      </c>
    </row>
    <row r="47" spans="2:27" s="32" customFormat="1" ht="60" x14ac:dyDescent="0.25">
      <c r="B47" s="191" t="e">
        <f>IF(Tabla2[[#This Row],[Productos ]]="","",CONCATENATE(Tabla2[[#This Row],[POA]],".",Tabla2[[#This Row],[SRS]],".",Tabla2[[#This Row],[AREA]],".",Tabla2[[#This Row],[TIPO]]))</f>
        <v>#REF!</v>
      </c>
      <c r="C47" s="191" t="e">
        <f>IF(Tabla2[[#This Row],[Productos ]]="","",'Formulario PPGR1'!#REF!)</f>
        <v>#REF!</v>
      </c>
      <c r="D47" s="191" t="e">
        <f>IF(Tabla2[[#This Row],[Productos ]]="","",'Formulario PPGR1'!#REF!)</f>
        <v>#REF!</v>
      </c>
      <c r="E47" s="191" t="e">
        <f>IF(Tabla2[[#This Row],[Productos ]]="","",'Formulario PPGR1'!#REF!)</f>
        <v>#REF!</v>
      </c>
      <c r="F47" s="191" t="e">
        <f>IF(Tabla2[[#This Row],[Productos ]]="","",'Formulario PPGR1'!#REF!)</f>
        <v>#REF!</v>
      </c>
      <c r="G47" s="134" t="s">
        <v>914</v>
      </c>
      <c r="H47" s="134" t="s">
        <v>1441</v>
      </c>
      <c r="I47" s="344" t="s">
        <v>1442</v>
      </c>
      <c r="J47" s="345"/>
      <c r="K47" s="135"/>
      <c r="L47" s="135"/>
      <c r="M47" s="135"/>
      <c r="N47" s="135">
        <v>1</v>
      </c>
      <c r="O47" s="135"/>
      <c r="P47" s="135"/>
      <c r="Q47" s="135"/>
      <c r="R47" s="135"/>
      <c r="S47" s="135"/>
      <c r="T47" s="135"/>
      <c r="U47" s="135"/>
      <c r="V47" s="357">
        <f>SUM(Tabla2[[#This Row],[Ene]:[Dic]])</f>
        <v>1</v>
      </c>
      <c r="W47" s="134" t="s">
        <v>67</v>
      </c>
      <c r="X47" s="344" t="s">
        <v>69</v>
      </c>
      <c r="Y47" s="192"/>
      <c r="Z47" s="344" t="s">
        <v>2016</v>
      </c>
      <c r="AA47" s="262" t="s">
        <v>26</v>
      </c>
    </row>
    <row r="48" spans="2:27" s="32" customFormat="1" ht="30" x14ac:dyDescent="0.25">
      <c r="B48" s="188" t="e">
        <f>IF(Tabla2[[#This Row],[Productos ]]="","",CONCATENATE(Tabla2[[#This Row],[POA]],".",Tabla2[[#This Row],[SRS]],".",Tabla2[[#This Row],[AREA]],".",Tabla2[[#This Row],[TIPO]]))</f>
        <v>#REF!</v>
      </c>
      <c r="C48" s="188" t="e">
        <f>IF(Tabla2[[#This Row],[Productos ]]="","",'Formulario PPGR1'!#REF!)</f>
        <v>#REF!</v>
      </c>
      <c r="D48" s="188" t="e">
        <f>IF(Tabla2[[#This Row],[Productos ]]="","",'Formulario PPGR1'!#REF!)</f>
        <v>#REF!</v>
      </c>
      <c r="E48" s="188" t="e">
        <f>IF(Tabla2[[#This Row],[Productos ]]="","",'Formulario PPGR1'!#REF!)</f>
        <v>#REF!</v>
      </c>
      <c r="F48" s="188" t="e">
        <f>IF(Tabla2[[#This Row],[Productos ]]="","",'Formulario PPGR1'!#REF!)</f>
        <v>#REF!</v>
      </c>
      <c r="G48" s="134" t="s">
        <v>914</v>
      </c>
      <c r="H48" s="134" t="s">
        <v>1443</v>
      </c>
      <c r="I48" s="331" t="s">
        <v>1444</v>
      </c>
      <c r="J48" s="345"/>
      <c r="K48" s="135"/>
      <c r="L48" s="135"/>
      <c r="M48" s="135"/>
      <c r="N48" s="135"/>
      <c r="O48" s="135"/>
      <c r="P48" s="135"/>
      <c r="Q48" s="135">
        <v>1</v>
      </c>
      <c r="R48" s="135"/>
      <c r="S48" s="135"/>
      <c r="T48" s="135"/>
      <c r="U48" s="135"/>
      <c r="V48" s="357">
        <f>SUM(Tabla2[[#This Row],[Ene]:[Dic]])</f>
        <v>1</v>
      </c>
      <c r="W48" s="134" t="s">
        <v>67</v>
      </c>
      <c r="X48" s="344" t="s">
        <v>69</v>
      </c>
      <c r="Y48" s="192"/>
      <c r="Z48" s="192"/>
      <c r="AA48" s="262" t="s">
        <v>26</v>
      </c>
    </row>
    <row r="49" spans="2:27" s="32" customFormat="1" ht="30" x14ac:dyDescent="0.25">
      <c r="B49" s="188" t="e">
        <f>IF(Tabla2[[#This Row],[Productos ]]="","",CONCATENATE(Tabla2[[#This Row],[POA]],".",Tabla2[[#This Row],[SRS]],".",Tabla2[[#This Row],[AREA]],".",Tabla2[[#This Row],[TIPO]]))</f>
        <v>#REF!</v>
      </c>
      <c r="C49" s="188" t="e">
        <f>IF(Tabla2[[#This Row],[Productos ]]="","",'Formulario PPGR1'!#REF!)</f>
        <v>#REF!</v>
      </c>
      <c r="D49" s="188" t="e">
        <f>IF(Tabla2[[#This Row],[Productos ]]="","",'Formulario PPGR1'!#REF!)</f>
        <v>#REF!</v>
      </c>
      <c r="E49" s="188" t="e">
        <f>IF(Tabla2[[#This Row],[Productos ]]="","",'Formulario PPGR1'!#REF!)</f>
        <v>#REF!</v>
      </c>
      <c r="F49" s="188" t="e">
        <f>IF(Tabla2[[#This Row],[Productos ]]="","",'Formulario PPGR1'!#REF!)</f>
        <v>#REF!</v>
      </c>
      <c r="G49" s="134" t="s">
        <v>914</v>
      </c>
      <c r="H49" s="134" t="s">
        <v>1445</v>
      </c>
      <c r="I49" s="344" t="s">
        <v>1446</v>
      </c>
      <c r="J49" s="345"/>
      <c r="K49" s="135"/>
      <c r="L49" s="135"/>
      <c r="M49" s="135">
        <v>1</v>
      </c>
      <c r="N49" s="135"/>
      <c r="O49" s="135"/>
      <c r="P49" s="135"/>
      <c r="Q49" s="135"/>
      <c r="R49" s="135"/>
      <c r="S49" s="135"/>
      <c r="T49" s="135"/>
      <c r="U49" s="135"/>
      <c r="V49" s="357">
        <f>SUM(Tabla2[[#This Row],[Ene]:[Dic]])</f>
        <v>1</v>
      </c>
      <c r="W49" s="134" t="s">
        <v>67</v>
      </c>
      <c r="X49" s="344" t="s">
        <v>69</v>
      </c>
      <c r="Y49" s="192"/>
      <c r="Z49" s="192"/>
      <c r="AA49" s="262" t="s">
        <v>26</v>
      </c>
    </row>
    <row r="50" spans="2:27" s="32" customFormat="1" ht="45" x14ac:dyDescent="0.25">
      <c r="B50" s="188" t="e">
        <f>IF(Tabla2[[#This Row],[Productos ]]="","",CONCATENATE(Tabla2[[#This Row],[POA]],".",Tabla2[[#This Row],[SRS]],".",Tabla2[[#This Row],[AREA]],".",Tabla2[[#This Row],[TIPO]]))</f>
        <v>#REF!</v>
      </c>
      <c r="C50" s="188" t="e">
        <f>IF(Tabla2[[#This Row],[Productos ]]="","",'Formulario PPGR1'!#REF!)</f>
        <v>#REF!</v>
      </c>
      <c r="D50" s="188" t="e">
        <f>IF(Tabla2[[#This Row],[Productos ]]="","",'Formulario PPGR1'!#REF!)</f>
        <v>#REF!</v>
      </c>
      <c r="E50" s="188" t="e">
        <f>IF(Tabla2[[#This Row],[Productos ]]="","",'Formulario PPGR1'!#REF!)</f>
        <v>#REF!</v>
      </c>
      <c r="F50" s="188" t="e">
        <f>IF(Tabla2[[#This Row],[Productos ]]="","",'Formulario PPGR1'!#REF!)</f>
        <v>#REF!</v>
      </c>
      <c r="G50" s="134" t="s">
        <v>914</v>
      </c>
      <c r="H50" s="134" t="s">
        <v>1447</v>
      </c>
      <c r="I50" s="331" t="s">
        <v>1448</v>
      </c>
      <c r="J50" s="345"/>
      <c r="K50" s="135"/>
      <c r="L50" s="135">
        <v>1</v>
      </c>
      <c r="M50" s="135"/>
      <c r="N50" s="135"/>
      <c r="O50" s="135"/>
      <c r="P50" s="135"/>
      <c r="Q50" s="135"/>
      <c r="R50" s="135"/>
      <c r="S50" s="135">
        <v>1</v>
      </c>
      <c r="T50" s="135"/>
      <c r="U50" s="135"/>
      <c r="V50" s="357">
        <f>SUM(Tabla2[[#This Row],[Ene]:[Dic]])</f>
        <v>2</v>
      </c>
      <c r="W50" s="134" t="s">
        <v>67</v>
      </c>
      <c r="X50" s="344" t="s">
        <v>69</v>
      </c>
      <c r="Y50" s="192"/>
      <c r="Z50" s="192"/>
      <c r="AA50" s="262" t="s">
        <v>26</v>
      </c>
    </row>
    <row r="51" spans="2:27" s="32" customFormat="1" ht="60" x14ac:dyDescent="0.25">
      <c r="B51" s="191" t="e">
        <f>IF(Tabla2[[#This Row],[Productos ]]="","",CONCATENATE(Tabla2[[#This Row],[POA]],".",Tabla2[[#This Row],[SRS]],".",Tabla2[[#This Row],[AREA]],".",Tabla2[[#This Row],[TIPO]]))</f>
        <v>#REF!</v>
      </c>
      <c r="C51" s="191" t="e">
        <f>IF(Tabla2[[#This Row],[Productos ]]="","",'Formulario PPGR1'!#REF!)</f>
        <v>#REF!</v>
      </c>
      <c r="D51" s="191" t="e">
        <f>IF(Tabla2[[#This Row],[Productos ]]="","",'Formulario PPGR1'!#REF!)</f>
        <v>#REF!</v>
      </c>
      <c r="E51" s="191" t="e">
        <f>IF(Tabla2[[#This Row],[Productos ]]="","",'Formulario PPGR1'!#REF!)</f>
        <v>#REF!</v>
      </c>
      <c r="F51" s="191" t="e">
        <f>IF(Tabla2[[#This Row],[Productos ]]="","",'Formulario PPGR1'!#REF!)</f>
        <v>#REF!</v>
      </c>
      <c r="G51" s="134" t="s">
        <v>914</v>
      </c>
      <c r="H51" s="134" t="s">
        <v>1449</v>
      </c>
      <c r="I51" s="344" t="s">
        <v>1450</v>
      </c>
      <c r="J51" s="345"/>
      <c r="K51" s="135">
        <v>1</v>
      </c>
      <c r="L51" s="135"/>
      <c r="M51" s="135"/>
      <c r="N51" s="135"/>
      <c r="O51" s="135"/>
      <c r="P51" s="135"/>
      <c r="Q51" s="135"/>
      <c r="R51" s="135"/>
      <c r="S51" s="135"/>
      <c r="T51" s="135"/>
      <c r="U51" s="135"/>
      <c r="V51" s="357">
        <f>SUM(Tabla2[[#This Row],[Ene]:[Dic]])</f>
        <v>1</v>
      </c>
      <c r="W51" s="134" t="s">
        <v>67</v>
      </c>
      <c r="X51" s="344" t="s">
        <v>69</v>
      </c>
      <c r="Y51" s="192"/>
      <c r="Z51" s="192"/>
      <c r="AA51" s="262" t="s">
        <v>26</v>
      </c>
    </row>
    <row r="52" spans="2:27" s="32" customFormat="1" ht="60" x14ac:dyDescent="0.25">
      <c r="B52" s="188" t="e">
        <f>IF(Tabla2[[#This Row],[Productos ]]="","",CONCATENATE(Tabla2[[#This Row],[POA]],".",Tabla2[[#This Row],[SRS]],".",Tabla2[[#This Row],[AREA]],".",Tabla2[[#This Row],[TIPO]]))</f>
        <v>#REF!</v>
      </c>
      <c r="C52" s="188" t="e">
        <f>IF(Tabla2[[#This Row],[Productos ]]="","",'Formulario PPGR1'!#REF!)</f>
        <v>#REF!</v>
      </c>
      <c r="D52" s="188" t="e">
        <f>IF(Tabla2[[#This Row],[Productos ]]="","",'Formulario PPGR1'!#REF!)</f>
        <v>#REF!</v>
      </c>
      <c r="E52" s="188" t="e">
        <f>IF(Tabla2[[#This Row],[Productos ]]="","",'Formulario PPGR1'!#REF!)</f>
        <v>#REF!</v>
      </c>
      <c r="F52" s="188" t="e">
        <f>IF(Tabla2[[#This Row],[Productos ]]="","",'Formulario PPGR1'!#REF!)</f>
        <v>#REF!</v>
      </c>
      <c r="G52" s="134" t="s">
        <v>914</v>
      </c>
      <c r="H52" s="134" t="s">
        <v>1451</v>
      </c>
      <c r="I52" s="331" t="s">
        <v>1452</v>
      </c>
      <c r="J52" s="345">
        <v>1</v>
      </c>
      <c r="K52" s="135"/>
      <c r="L52" s="135">
        <v>1</v>
      </c>
      <c r="M52" s="135"/>
      <c r="N52" s="135">
        <v>1</v>
      </c>
      <c r="O52" s="135"/>
      <c r="P52" s="135">
        <v>1</v>
      </c>
      <c r="Q52" s="135"/>
      <c r="R52" s="135">
        <v>1</v>
      </c>
      <c r="S52" s="135"/>
      <c r="T52" s="135"/>
      <c r="U52" s="135"/>
      <c r="V52" s="357">
        <f>SUM(Tabla2[[#This Row],[Ene]:[Dic]])</f>
        <v>5</v>
      </c>
      <c r="W52" s="134" t="s">
        <v>67</v>
      </c>
      <c r="X52" s="344" t="s">
        <v>69</v>
      </c>
      <c r="Y52" s="192"/>
      <c r="Z52" s="192"/>
      <c r="AA52" s="262" t="s">
        <v>26</v>
      </c>
    </row>
    <row r="53" spans="2:27" s="32" customFormat="1" ht="60" x14ac:dyDescent="0.25">
      <c r="B53" s="188" t="e">
        <f>IF(Tabla2[[#This Row],[Productos ]]="","",CONCATENATE(Tabla2[[#This Row],[POA]],".",Tabla2[[#This Row],[SRS]],".",Tabla2[[#This Row],[AREA]],".",Tabla2[[#This Row],[TIPO]]))</f>
        <v>#REF!</v>
      </c>
      <c r="C53" s="188" t="e">
        <f>IF(Tabla2[[#This Row],[Productos ]]="","",'Formulario PPGR1'!#REF!)</f>
        <v>#REF!</v>
      </c>
      <c r="D53" s="188" t="e">
        <f>IF(Tabla2[[#This Row],[Productos ]]="","",'Formulario PPGR1'!#REF!)</f>
        <v>#REF!</v>
      </c>
      <c r="E53" s="188" t="e">
        <f>IF(Tabla2[[#This Row],[Productos ]]="","",'Formulario PPGR1'!#REF!)</f>
        <v>#REF!</v>
      </c>
      <c r="F53" s="188" t="e">
        <f>IF(Tabla2[[#This Row],[Productos ]]="","",'Formulario PPGR1'!#REF!)</f>
        <v>#REF!</v>
      </c>
      <c r="G53" s="134" t="s">
        <v>1368</v>
      </c>
      <c r="H53" s="134" t="s">
        <v>1453</v>
      </c>
      <c r="I53" s="344" t="s">
        <v>1454</v>
      </c>
      <c r="J53" s="345">
        <v>1</v>
      </c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357">
        <f>SUM(Tabla2[[#This Row],[Ene]:[Dic]])</f>
        <v>1</v>
      </c>
      <c r="W53" s="134" t="s">
        <v>67</v>
      </c>
      <c r="X53" s="192" t="s">
        <v>70</v>
      </c>
      <c r="Y53" s="192"/>
      <c r="Z53" s="192"/>
      <c r="AA53" s="262" t="s">
        <v>26</v>
      </c>
    </row>
    <row r="54" spans="2:27" s="32" customFormat="1" ht="60" x14ac:dyDescent="0.25">
      <c r="B54" s="188" t="e">
        <f>IF(Tabla2[[#This Row],[Productos ]]="","",CONCATENATE(Tabla2[[#This Row],[POA]],".",Tabla2[[#This Row],[SRS]],".",Tabla2[[#This Row],[AREA]],".",Tabla2[[#This Row],[TIPO]]))</f>
        <v>#REF!</v>
      </c>
      <c r="C54" s="188" t="e">
        <f>IF(Tabla2[[#This Row],[Productos ]]="","",'Formulario PPGR1'!#REF!)</f>
        <v>#REF!</v>
      </c>
      <c r="D54" s="188" t="e">
        <f>IF(Tabla2[[#This Row],[Productos ]]="","",'Formulario PPGR1'!#REF!)</f>
        <v>#REF!</v>
      </c>
      <c r="E54" s="188" t="e">
        <f>IF(Tabla2[[#This Row],[Productos ]]="","",'Formulario PPGR1'!#REF!)</f>
        <v>#REF!</v>
      </c>
      <c r="F54" s="188" t="e">
        <f>IF(Tabla2[[#This Row],[Productos ]]="","",'Formulario PPGR1'!#REF!)</f>
        <v>#REF!</v>
      </c>
      <c r="G54" s="134" t="s">
        <v>1368</v>
      </c>
      <c r="H54" s="134" t="s">
        <v>1455</v>
      </c>
      <c r="I54" s="331" t="s">
        <v>1456</v>
      </c>
      <c r="J54" s="345"/>
      <c r="K54" s="345"/>
      <c r="L54" s="345">
        <v>1</v>
      </c>
      <c r="M54" s="345"/>
      <c r="N54" s="345"/>
      <c r="O54" s="345">
        <v>1</v>
      </c>
      <c r="P54" s="345"/>
      <c r="Q54" s="345"/>
      <c r="R54" s="345">
        <v>1</v>
      </c>
      <c r="S54" s="345"/>
      <c r="T54" s="345"/>
      <c r="U54" s="345"/>
      <c r="V54" s="357">
        <f>SUM(Tabla2[[#This Row],[Ene]:[Dic]])</f>
        <v>3</v>
      </c>
      <c r="W54" s="344" t="s">
        <v>66</v>
      </c>
      <c r="X54" s="192"/>
      <c r="Y54" s="192"/>
      <c r="Z54" s="344"/>
      <c r="AA54" s="262" t="s">
        <v>26</v>
      </c>
    </row>
    <row r="55" spans="2:27" s="32" customFormat="1" ht="45" x14ac:dyDescent="0.25">
      <c r="B55" s="188" t="e">
        <f>IF(Tabla2[[#This Row],[Productos ]]="","",CONCATENATE(Tabla2[[#This Row],[POA]],".",Tabla2[[#This Row],[SRS]],".",Tabla2[[#This Row],[AREA]],".",Tabla2[[#This Row],[TIPO]]))</f>
        <v>#REF!</v>
      </c>
      <c r="C55" s="188" t="e">
        <f>IF(Tabla2[[#This Row],[Productos ]]="","",'Formulario PPGR1'!#REF!)</f>
        <v>#REF!</v>
      </c>
      <c r="D55" s="188" t="e">
        <f>IF(Tabla2[[#This Row],[Productos ]]="","",'Formulario PPGR1'!#REF!)</f>
        <v>#REF!</v>
      </c>
      <c r="E55" s="188" t="e">
        <f>IF(Tabla2[[#This Row],[Productos ]]="","",'Formulario PPGR1'!#REF!)</f>
        <v>#REF!</v>
      </c>
      <c r="F55" s="188" t="e">
        <f>IF(Tabla2[[#This Row],[Productos ]]="","",'Formulario PPGR1'!#REF!)</f>
        <v>#REF!</v>
      </c>
      <c r="G55" s="134" t="s">
        <v>904</v>
      </c>
      <c r="H55" s="134" t="s">
        <v>1457</v>
      </c>
      <c r="I55" s="344" t="s">
        <v>2017</v>
      </c>
      <c r="J55" s="345"/>
      <c r="K55" s="135">
        <v>1</v>
      </c>
      <c r="L55" s="135"/>
      <c r="M55" s="135">
        <v>1</v>
      </c>
      <c r="N55" s="135"/>
      <c r="O55" s="135">
        <v>1</v>
      </c>
      <c r="P55" s="135"/>
      <c r="Q55" s="135">
        <v>1</v>
      </c>
      <c r="R55" s="135"/>
      <c r="S55" s="135">
        <v>1</v>
      </c>
      <c r="T55" s="135"/>
      <c r="U55" s="135"/>
      <c r="V55" s="357">
        <f>SUM(Tabla2[[#This Row],[Ene]:[Dic]])</f>
        <v>5</v>
      </c>
      <c r="W55" s="134" t="s">
        <v>77</v>
      </c>
      <c r="X55" s="344" t="s">
        <v>66</v>
      </c>
      <c r="Y55" s="344" t="s">
        <v>67</v>
      </c>
      <c r="Z55" s="192"/>
      <c r="AA55" s="262" t="s">
        <v>26</v>
      </c>
    </row>
    <row r="56" spans="2:27" s="32" customFormat="1" ht="45" x14ac:dyDescent="0.25">
      <c r="B56" s="188" t="e">
        <f>IF(Tabla2[[#This Row],[Productos ]]="","",CONCATENATE(Tabla2[[#This Row],[POA]],".",Tabla2[[#This Row],[SRS]],".",Tabla2[[#This Row],[AREA]],".",Tabla2[[#This Row],[TIPO]]))</f>
        <v>#REF!</v>
      </c>
      <c r="C56" s="188" t="e">
        <f>IF(Tabla2[[#This Row],[Productos ]]="","",'Formulario PPGR1'!#REF!)</f>
        <v>#REF!</v>
      </c>
      <c r="D56" s="188" t="e">
        <f>IF(Tabla2[[#This Row],[Productos ]]="","",'Formulario PPGR1'!#REF!)</f>
        <v>#REF!</v>
      </c>
      <c r="E56" s="188" t="e">
        <f>IF(Tabla2[[#This Row],[Productos ]]="","",'Formulario PPGR1'!#REF!)</f>
        <v>#REF!</v>
      </c>
      <c r="F56" s="188" t="e">
        <f>IF(Tabla2[[#This Row],[Productos ]]="","",'Formulario PPGR1'!#REF!)</f>
        <v>#REF!</v>
      </c>
      <c r="G56" s="134" t="s">
        <v>904</v>
      </c>
      <c r="H56" s="134" t="s">
        <v>1459</v>
      </c>
      <c r="I56" s="331" t="s">
        <v>2018</v>
      </c>
      <c r="J56" s="345">
        <v>2</v>
      </c>
      <c r="K56" s="135"/>
      <c r="L56" s="135"/>
      <c r="M56" s="135"/>
      <c r="N56" s="135"/>
      <c r="O56" s="135">
        <v>1</v>
      </c>
      <c r="P56" s="135"/>
      <c r="Q56" s="135">
        <v>1</v>
      </c>
      <c r="R56" s="135"/>
      <c r="S56" s="135">
        <v>1</v>
      </c>
      <c r="T56" s="135"/>
      <c r="U56" s="135"/>
      <c r="V56" s="357">
        <f>SUM(Tabla2[[#This Row],[Ene]:[Dic]])</f>
        <v>5</v>
      </c>
      <c r="W56" s="134" t="s">
        <v>77</v>
      </c>
      <c r="X56" s="344" t="s">
        <v>66</v>
      </c>
      <c r="Y56" s="344" t="s">
        <v>67</v>
      </c>
      <c r="Z56" s="192"/>
      <c r="AA56" s="262" t="s">
        <v>26</v>
      </c>
    </row>
    <row r="57" spans="2:27" s="32" customFormat="1" ht="60" x14ac:dyDescent="0.25">
      <c r="B57" s="188" t="e">
        <f>IF(Tabla2[[#This Row],[Productos ]]="","",CONCATENATE(Tabla2[[#This Row],[POA]],".",Tabla2[[#This Row],[SRS]],".",Tabla2[[#This Row],[AREA]],".",Tabla2[[#This Row],[TIPO]]))</f>
        <v>#REF!</v>
      </c>
      <c r="C57" s="188" t="e">
        <f>IF(Tabla2[[#This Row],[Productos ]]="","",'Formulario PPGR1'!#REF!)</f>
        <v>#REF!</v>
      </c>
      <c r="D57" s="188" t="e">
        <f>IF(Tabla2[[#This Row],[Productos ]]="","",'Formulario PPGR1'!#REF!)</f>
        <v>#REF!</v>
      </c>
      <c r="E57" s="188" t="e">
        <f>IF(Tabla2[[#This Row],[Productos ]]="","",'Formulario PPGR1'!#REF!)</f>
        <v>#REF!</v>
      </c>
      <c r="F57" s="188" t="e">
        <f>IF(Tabla2[[#This Row],[Productos ]]="","",'Formulario PPGR1'!#REF!)</f>
        <v>#REF!</v>
      </c>
      <c r="G57" s="134" t="s">
        <v>904</v>
      </c>
      <c r="H57" s="134" t="s">
        <v>1461</v>
      </c>
      <c r="I57" s="344" t="s">
        <v>1462</v>
      </c>
      <c r="J57" s="345"/>
      <c r="K57" s="345"/>
      <c r="L57" s="345"/>
      <c r="M57" s="345"/>
      <c r="N57" s="345">
        <v>1</v>
      </c>
      <c r="O57" s="345"/>
      <c r="P57" s="345"/>
      <c r="Q57" s="345"/>
      <c r="R57" s="345">
        <v>1</v>
      </c>
      <c r="S57" s="345"/>
      <c r="T57" s="345"/>
      <c r="U57" s="345"/>
      <c r="V57" s="357">
        <f>SUM(Tabla2[[#This Row],[Ene]:[Dic]])</f>
        <v>2</v>
      </c>
      <c r="W57" s="344" t="s">
        <v>67</v>
      </c>
      <c r="X57" s="344" t="s">
        <v>76</v>
      </c>
      <c r="Y57" s="192"/>
      <c r="Z57" s="344"/>
      <c r="AA57" s="262" t="s">
        <v>26</v>
      </c>
    </row>
    <row r="58" spans="2:27" s="32" customFormat="1" ht="30" x14ac:dyDescent="0.25">
      <c r="B58" s="188" t="e">
        <f>IF(Tabla2[[#This Row],[Productos ]]="","",CONCATENATE(Tabla2[[#This Row],[POA]],".",Tabla2[[#This Row],[SRS]],".",Tabla2[[#This Row],[AREA]],".",Tabla2[[#This Row],[TIPO]]))</f>
        <v>#REF!</v>
      </c>
      <c r="C58" s="188" t="e">
        <f>IF(Tabla2[[#This Row],[Productos ]]="","",'Formulario PPGR1'!#REF!)</f>
        <v>#REF!</v>
      </c>
      <c r="D58" s="188" t="e">
        <f>IF(Tabla2[[#This Row],[Productos ]]="","",'Formulario PPGR1'!#REF!)</f>
        <v>#REF!</v>
      </c>
      <c r="E58" s="188" t="e">
        <f>IF(Tabla2[[#This Row],[Productos ]]="","",'Formulario PPGR1'!#REF!)</f>
        <v>#REF!</v>
      </c>
      <c r="F58" s="188" t="e">
        <f>IF(Tabla2[[#This Row],[Productos ]]="","",'Formulario PPGR1'!#REF!)</f>
        <v>#REF!</v>
      </c>
      <c r="G58" s="134" t="s">
        <v>902</v>
      </c>
      <c r="H58" s="134" t="s">
        <v>1463</v>
      </c>
      <c r="I58" s="331" t="s">
        <v>1464</v>
      </c>
      <c r="J58" s="345"/>
      <c r="K58" s="345"/>
      <c r="L58" s="345">
        <v>1</v>
      </c>
      <c r="M58" s="345"/>
      <c r="N58" s="345">
        <v>1</v>
      </c>
      <c r="O58" s="345"/>
      <c r="P58" s="345">
        <v>1</v>
      </c>
      <c r="Q58" s="345"/>
      <c r="R58" s="345">
        <v>1</v>
      </c>
      <c r="S58" s="345"/>
      <c r="T58" s="345">
        <v>1</v>
      </c>
      <c r="U58" s="345"/>
      <c r="V58" s="357">
        <f>SUM(Tabla2[[#This Row],[Ene]:[Dic]])</f>
        <v>5</v>
      </c>
      <c r="W58" s="344" t="s">
        <v>77</v>
      </c>
      <c r="X58" s="344" t="s">
        <v>66</v>
      </c>
      <c r="Y58" s="344" t="s">
        <v>67</v>
      </c>
      <c r="Z58" s="344"/>
      <c r="AA58" s="262" t="s">
        <v>26</v>
      </c>
    </row>
    <row r="59" spans="2:27" s="32" customFormat="1" ht="45" x14ac:dyDescent="0.25">
      <c r="B59" s="188" t="e">
        <f>IF(Tabla2[[#This Row],[Productos ]]="","",CONCATENATE(Tabla2[[#This Row],[POA]],".",Tabla2[[#This Row],[SRS]],".",Tabla2[[#This Row],[AREA]],".",Tabla2[[#This Row],[TIPO]]))</f>
        <v>#REF!</v>
      </c>
      <c r="C59" s="188" t="e">
        <f>IF(Tabla2[[#This Row],[Productos ]]="","",'Formulario PPGR1'!#REF!)</f>
        <v>#REF!</v>
      </c>
      <c r="D59" s="188" t="e">
        <f>IF(Tabla2[[#This Row],[Productos ]]="","",'Formulario PPGR1'!#REF!)</f>
        <v>#REF!</v>
      </c>
      <c r="E59" s="188" t="e">
        <f>IF(Tabla2[[#This Row],[Productos ]]="","",'Formulario PPGR1'!#REF!)</f>
        <v>#REF!</v>
      </c>
      <c r="F59" s="188" t="e">
        <f>IF(Tabla2[[#This Row],[Productos ]]="","",'Formulario PPGR1'!#REF!)</f>
        <v>#REF!</v>
      </c>
      <c r="G59" s="134" t="s">
        <v>902</v>
      </c>
      <c r="H59" s="134" t="s">
        <v>1465</v>
      </c>
      <c r="I59" s="344" t="s">
        <v>1466</v>
      </c>
      <c r="J59" s="345"/>
      <c r="K59" s="135"/>
      <c r="L59" s="135"/>
      <c r="M59" s="135"/>
      <c r="N59" s="135"/>
      <c r="O59" s="135"/>
      <c r="P59" s="135">
        <v>1</v>
      </c>
      <c r="Q59" s="135"/>
      <c r="R59" s="135"/>
      <c r="S59" s="135"/>
      <c r="T59" s="135"/>
      <c r="U59" s="135"/>
      <c r="V59" s="357">
        <f>SUM(Tabla2[[#This Row],[Ene]:[Dic]])</f>
        <v>1</v>
      </c>
      <c r="W59" s="134" t="s">
        <v>67</v>
      </c>
      <c r="X59" s="344" t="s">
        <v>76</v>
      </c>
      <c r="Y59" s="192"/>
      <c r="Z59" s="192" t="s">
        <v>1467</v>
      </c>
      <c r="AA59" s="262" t="s">
        <v>26</v>
      </c>
    </row>
    <row r="60" spans="2:27" s="32" customFormat="1" ht="60" x14ac:dyDescent="0.25">
      <c r="B60" s="191" t="e">
        <f>IF(Tabla2[[#This Row],[Productos ]]="","",CONCATENATE(Tabla2[[#This Row],[POA]],".",Tabla2[[#This Row],[SRS]],".",Tabla2[[#This Row],[AREA]],".",Tabla2[[#This Row],[TIPO]]))</f>
        <v>#REF!</v>
      </c>
      <c r="C60" s="191" t="e">
        <f>IF(Tabla2[[#This Row],[Productos ]]="","",'Formulario PPGR1'!#REF!)</f>
        <v>#REF!</v>
      </c>
      <c r="D60" s="191" t="e">
        <f>IF(Tabla2[[#This Row],[Productos ]]="","",'Formulario PPGR1'!#REF!)</f>
        <v>#REF!</v>
      </c>
      <c r="E60" s="191" t="e">
        <f>IF(Tabla2[[#This Row],[Productos ]]="","",'Formulario PPGR1'!#REF!)</f>
        <v>#REF!</v>
      </c>
      <c r="F60" s="191" t="e">
        <f>IF(Tabla2[[#This Row],[Productos ]]="","",'Formulario PPGR1'!#REF!)</f>
        <v>#REF!</v>
      </c>
      <c r="G60" s="134" t="s">
        <v>902</v>
      </c>
      <c r="H60" s="134" t="s">
        <v>1468</v>
      </c>
      <c r="I60" s="331" t="s">
        <v>2019</v>
      </c>
      <c r="J60" s="345">
        <v>2</v>
      </c>
      <c r="K60" s="345"/>
      <c r="L60" s="345">
        <v>1</v>
      </c>
      <c r="M60" s="345"/>
      <c r="N60" s="345"/>
      <c r="O60" s="345">
        <v>1</v>
      </c>
      <c r="P60" s="345"/>
      <c r="Q60" s="345"/>
      <c r="R60" s="345">
        <v>1</v>
      </c>
      <c r="S60" s="345"/>
      <c r="T60" s="345"/>
      <c r="U60" s="345">
        <v>1</v>
      </c>
      <c r="V60" s="357">
        <f>SUM(Tabla2[[#This Row],[Ene]:[Dic]])</f>
        <v>6</v>
      </c>
      <c r="W60" s="344" t="s">
        <v>77</v>
      </c>
      <c r="X60" s="344" t="s">
        <v>66</v>
      </c>
      <c r="Y60" s="344" t="s">
        <v>67</v>
      </c>
      <c r="Z60" s="344"/>
      <c r="AA60" s="262" t="s">
        <v>26</v>
      </c>
    </row>
    <row r="61" spans="2:27" s="32" customFormat="1" ht="45" x14ac:dyDescent="0.25">
      <c r="B61" s="191" t="e">
        <f>IF(Tabla2[[#This Row],[Productos ]]="","",CONCATENATE(Tabla2[[#This Row],[POA]],".",Tabla2[[#This Row],[SRS]],".",Tabla2[[#This Row],[AREA]],".",Tabla2[[#This Row],[TIPO]]))</f>
        <v>#REF!</v>
      </c>
      <c r="C61" s="191" t="e">
        <f>IF(Tabla2[[#This Row],[Productos ]]="","",'Formulario PPGR1'!#REF!)</f>
        <v>#REF!</v>
      </c>
      <c r="D61" s="191" t="e">
        <f>IF(Tabla2[[#This Row],[Productos ]]="","",'Formulario PPGR1'!#REF!)</f>
        <v>#REF!</v>
      </c>
      <c r="E61" s="191" t="e">
        <f>IF(Tabla2[[#This Row],[Productos ]]="","",'Formulario PPGR1'!#REF!)</f>
        <v>#REF!</v>
      </c>
      <c r="F61" s="191" t="e">
        <f>IF(Tabla2[[#This Row],[Productos ]]="","",'Formulario PPGR1'!#REF!)</f>
        <v>#REF!</v>
      </c>
      <c r="G61" s="134" t="s">
        <v>902</v>
      </c>
      <c r="H61" s="134" t="s">
        <v>1469</v>
      </c>
      <c r="I61" s="344" t="s">
        <v>2020</v>
      </c>
      <c r="J61" s="345"/>
      <c r="K61" s="345"/>
      <c r="L61" s="345">
        <v>1</v>
      </c>
      <c r="M61" s="345"/>
      <c r="N61" s="345"/>
      <c r="O61" s="345">
        <v>1</v>
      </c>
      <c r="P61" s="345"/>
      <c r="Q61" s="345"/>
      <c r="R61" s="345">
        <v>1</v>
      </c>
      <c r="S61" s="345"/>
      <c r="T61" s="345"/>
      <c r="U61" s="345">
        <v>1</v>
      </c>
      <c r="V61" s="357">
        <f>SUM(Tabla2[[#This Row],[Ene]:[Dic]])</f>
        <v>4</v>
      </c>
      <c r="W61" s="344" t="s">
        <v>77</v>
      </c>
      <c r="X61" s="344" t="s">
        <v>66</v>
      </c>
      <c r="Y61" s="344" t="s">
        <v>67</v>
      </c>
      <c r="Z61" s="344"/>
      <c r="AA61" s="262" t="s">
        <v>26</v>
      </c>
    </row>
    <row r="62" spans="2:27" s="32" customFormat="1" ht="60" x14ac:dyDescent="0.25">
      <c r="B62" s="191" t="e">
        <f>IF(Tabla2[[#This Row],[Productos ]]="","",CONCATENATE(Tabla2[[#This Row],[POA]],".",Tabla2[[#This Row],[SRS]],".",Tabla2[[#This Row],[AREA]],".",Tabla2[[#This Row],[TIPO]]))</f>
        <v>#REF!</v>
      </c>
      <c r="C62" s="191" t="e">
        <f>IF(Tabla2[[#This Row],[Productos ]]="","",'Formulario PPGR1'!#REF!)</f>
        <v>#REF!</v>
      </c>
      <c r="D62" s="191" t="e">
        <f>IF(Tabla2[[#This Row],[Productos ]]="","",'Formulario PPGR1'!#REF!)</f>
        <v>#REF!</v>
      </c>
      <c r="E62" s="191" t="e">
        <f>IF(Tabla2[[#This Row],[Productos ]]="","",'Formulario PPGR1'!#REF!)</f>
        <v>#REF!</v>
      </c>
      <c r="F62" s="191" t="e">
        <f>IF(Tabla2[[#This Row],[Productos ]]="","",'Formulario PPGR1'!#REF!)</f>
        <v>#REF!</v>
      </c>
      <c r="G62" s="134" t="s">
        <v>902</v>
      </c>
      <c r="H62" s="134" t="s">
        <v>1471</v>
      </c>
      <c r="I62" s="331" t="s">
        <v>1472</v>
      </c>
      <c r="J62" s="345"/>
      <c r="K62" s="135">
        <v>1</v>
      </c>
      <c r="L62" s="135"/>
      <c r="M62" s="135"/>
      <c r="N62" s="135"/>
      <c r="O62" s="135"/>
      <c r="P62" s="135"/>
      <c r="Q62" s="135">
        <v>1</v>
      </c>
      <c r="R62" s="135"/>
      <c r="S62" s="135"/>
      <c r="T62" s="135"/>
      <c r="U62" s="135"/>
      <c r="V62" s="357">
        <f>SUM(Tabla2[[#This Row],[Ene]:[Dic]])</f>
        <v>2</v>
      </c>
      <c r="W62" s="134" t="s">
        <v>67</v>
      </c>
      <c r="X62" s="192" t="s">
        <v>76</v>
      </c>
      <c r="Y62" s="192"/>
      <c r="Z62" s="192"/>
      <c r="AA62" s="262" t="s">
        <v>26</v>
      </c>
    </row>
    <row r="63" spans="2:27" s="32" customFormat="1" ht="60" x14ac:dyDescent="0.25">
      <c r="B63" s="191" t="e">
        <f>IF(Tabla2[[#This Row],[Productos ]]="","",CONCATENATE(Tabla2[[#This Row],[POA]],".",Tabla2[[#This Row],[SRS]],".",Tabla2[[#This Row],[AREA]],".",Tabla2[[#This Row],[TIPO]]))</f>
        <v>#REF!</v>
      </c>
      <c r="C63" s="191" t="e">
        <f>IF(Tabla2[[#This Row],[Productos ]]="","",'Formulario PPGR1'!#REF!)</f>
        <v>#REF!</v>
      </c>
      <c r="D63" s="191" t="e">
        <f>IF(Tabla2[[#This Row],[Productos ]]="","",'Formulario PPGR1'!#REF!)</f>
        <v>#REF!</v>
      </c>
      <c r="E63" s="191" t="e">
        <f>IF(Tabla2[[#This Row],[Productos ]]="","",'Formulario PPGR1'!#REF!)</f>
        <v>#REF!</v>
      </c>
      <c r="F63" s="191" t="e">
        <f>IF(Tabla2[[#This Row],[Productos ]]="","",'Formulario PPGR1'!#REF!)</f>
        <v>#REF!</v>
      </c>
      <c r="G63" s="134" t="s">
        <v>902</v>
      </c>
      <c r="H63" s="344" t="s">
        <v>1473</v>
      </c>
      <c r="I63" s="344" t="s">
        <v>2021</v>
      </c>
      <c r="J63" s="345">
        <v>2</v>
      </c>
      <c r="K63" s="345"/>
      <c r="L63" s="345"/>
      <c r="M63" s="345"/>
      <c r="N63" s="345"/>
      <c r="O63" s="345">
        <v>1</v>
      </c>
      <c r="P63" s="345"/>
      <c r="Q63" s="345"/>
      <c r="R63" s="345">
        <v>1</v>
      </c>
      <c r="S63" s="345"/>
      <c r="T63" s="345"/>
      <c r="U63" s="345"/>
      <c r="V63" s="357">
        <f>SUM(Tabla2[[#This Row],[Ene]:[Dic]])</f>
        <v>4</v>
      </c>
      <c r="W63" s="344" t="s">
        <v>77</v>
      </c>
      <c r="X63" s="344" t="s">
        <v>66</v>
      </c>
      <c r="Y63" s="344" t="s">
        <v>67</v>
      </c>
      <c r="Z63" s="344"/>
      <c r="AA63" s="262" t="s">
        <v>26</v>
      </c>
    </row>
    <row r="64" spans="2:27" s="32" customFormat="1" ht="45" x14ac:dyDescent="0.25">
      <c r="B64" s="191" t="e">
        <f>IF(Tabla2[[#This Row],[Productos ]]="","",CONCATENATE(Tabla2[[#This Row],[POA]],".",Tabla2[[#This Row],[SRS]],".",Tabla2[[#This Row],[AREA]],".",Tabla2[[#This Row],[TIPO]]))</f>
        <v>#REF!</v>
      </c>
      <c r="C64" s="191" t="e">
        <f>IF(Tabla2[[#This Row],[Productos ]]="","",'Formulario PPGR1'!#REF!)</f>
        <v>#REF!</v>
      </c>
      <c r="D64" s="191" t="e">
        <f>IF(Tabla2[[#This Row],[Productos ]]="","",'Formulario PPGR1'!#REF!)</f>
        <v>#REF!</v>
      </c>
      <c r="E64" s="191" t="e">
        <f>IF(Tabla2[[#This Row],[Productos ]]="","",'Formulario PPGR1'!#REF!)</f>
        <v>#REF!</v>
      </c>
      <c r="F64" s="191" t="e">
        <f>IF(Tabla2[[#This Row],[Productos ]]="","",'Formulario PPGR1'!#REF!)</f>
        <v>#REF!</v>
      </c>
      <c r="G64" s="134" t="s">
        <v>904</v>
      </c>
      <c r="H64" s="134" t="s">
        <v>1475</v>
      </c>
      <c r="I64" s="331" t="s">
        <v>1476</v>
      </c>
      <c r="J64" s="345"/>
      <c r="K64" s="135"/>
      <c r="L64" s="135">
        <v>1</v>
      </c>
      <c r="M64" s="135"/>
      <c r="N64" s="135"/>
      <c r="O64" s="135"/>
      <c r="P64" s="135">
        <v>1</v>
      </c>
      <c r="Q64" s="135"/>
      <c r="R64" s="135"/>
      <c r="S64" s="135">
        <v>1</v>
      </c>
      <c r="T64" s="135"/>
      <c r="U64" s="135"/>
      <c r="V64" s="357">
        <f>SUM(Tabla2[[#This Row],[Ene]:[Dic]])</f>
        <v>3</v>
      </c>
      <c r="W64" s="134" t="s">
        <v>76</v>
      </c>
      <c r="X64" s="344" t="s">
        <v>67</v>
      </c>
      <c r="Y64" s="192"/>
      <c r="Z64" s="192"/>
      <c r="AA64" s="262" t="s">
        <v>26</v>
      </c>
    </row>
    <row r="65" spans="2:27" s="32" customFormat="1" ht="45" x14ac:dyDescent="0.25">
      <c r="B65" s="191" t="e">
        <f>IF(Tabla2[[#This Row],[Productos ]]="","",CONCATENATE(Tabla2[[#This Row],[POA]],".",Tabla2[[#This Row],[SRS]],".",Tabla2[[#This Row],[AREA]],".",Tabla2[[#This Row],[TIPO]]))</f>
        <v>#REF!</v>
      </c>
      <c r="C65" s="191" t="e">
        <f>IF(Tabla2[[#This Row],[Productos ]]="","",'Formulario PPGR1'!#REF!)</f>
        <v>#REF!</v>
      </c>
      <c r="D65" s="191" t="e">
        <f>IF(Tabla2[[#This Row],[Productos ]]="","",'Formulario PPGR1'!#REF!)</f>
        <v>#REF!</v>
      </c>
      <c r="E65" s="191" t="e">
        <f>IF(Tabla2[[#This Row],[Productos ]]="","",'Formulario PPGR1'!#REF!)</f>
        <v>#REF!</v>
      </c>
      <c r="F65" s="191" t="e">
        <f>IF(Tabla2[[#This Row],[Productos ]]="","",'Formulario PPGR1'!#REF!)</f>
        <v>#REF!</v>
      </c>
      <c r="G65" s="134" t="s">
        <v>904</v>
      </c>
      <c r="H65" s="134" t="s">
        <v>1477</v>
      </c>
      <c r="I65" s="344" t="s">
        <v>1478</v>
      </c>
      <c r="J65" s="345"/>
      <c r="K65" s="135"/>
      <c r="L65" s="135">
        <v>1</v>
      </c>
      <c r="M65" s="135"/>
      <c r="N65" s="135"/>
      <c r="O65" s="135"/>
      <c r="P65" s="135">
        <v>1</v>
      </c>
      <c r="Q65" s="135"/>
      <c r="R65" s="135"/>
      <c r="S65" s="135">
        <v>1</v>
      </c>
      <c r="T65" s="135"/>
      <c r="U65" s="135"/>
      <c r="V65" s="357">
        <f>SUM(Tabla2[[#This Row],[Ene]:[Dic]])</f>
        <v>3</v>
      </c>
      <c r="W65" s="134" t="s">
        <v>67</v>
      </c>
      <c r="X65" s="192" t="s">
        <v>76</v>
      </c>
      <c r="Y65" s="192"/>
      <c r="Z65" s="192"/>
      <c r="AA65" s="262" t="s">
        <v>26</v>
      </c>
    </row>
    <row r="66" spans="2:27" s="32" customFormat="1" ht="30" x14ac:dyDescent="0.25">
      <c r="B66" s="191" t="e">
        <f>IF(Tabla2[[#This Row],[Productos ]]="","",CONCATENATE(Tabla2[[#This Row],[POA]],".",Tabla2[[#This Row],[SRS]],".",Tabla2[[#This Row],[AREA]],".",Tabla2[[#This Row],[TIPO]]))</f>
        <v>#REF!</v>
      </c>
      <c r="C66" s="191" t="e">
        <f>IF(Tabla2[[#This Row],[Productos ]]="","",'Formulario PPGR1'!#REF!)</f>
        <v>#REF!</v>
      </c>
      <c r="D66" s="191" t="e">
        <f>IF(Tabla2[[#This Row],[Productos ]]="","",'Formulario PPGR1'!#REF!)</f>
        <v>#REF!</v>
      </c>
      <c r="E66" s="191" t="e">
        <f>IF(Tabla2[[#This Row],[Productos ]]="","",'Formulario PPGR1'!#REF!)</f>
        <v>#REF!</v>
      </c>
      <c r="F66" s="191" t="e">
        <f>IF(Tabla2[[#This Row],[Productos ]]="","",'Formulario PPGR1'!#REF!)</f>
        <v>#REF!</v>
      </c>
      <c r="G66" s="134" t="s">
        <v>902</v>
      </c>
      <c r="H66" s="344" t="s">
        <v>1479</v>
      </c>
      <c r="I66" s="331" t="s">
        <v>2022</v>
      </c>
      <c r="J66" s="345">
        <v>2</v>
      </c>
      <c r="K66" s="345"/>
      <c r="L66" s="345"/>
      <c r="M66" s="345"/>
      <c r="N66" s="345">
        <v>1</v>
      </c>
      <c r="O66" s="345"/>
      <c r="P66" s="345"/>
      <c r="Q66" s="345"/>
      <c r="R66" s="345"/>
      <c r="S66" s="345"/>
      <c r="T66" s="345">
        <v>1</v>
      </c>
      <c r="U66" s="345"/>
      <c r="V66" s="357">
        <f>SUM(Tabla2[[#This Row],[Ene]:[Dic]])</f>
        <v>4</v>
      </c>
      <c r="W66" s="344" t="s">
        <v>77</v>
      </c>
      <c r="X66" s="344" t="s">
        <v>66</v>
      </c>
      <c r="Y66" s="344" t="s">
        <v>67</v>
      </c>
      <c r="Z66" s="344"/>
      <c r="AA66" s="262" t="s">
        <v>870</v>
      </c>
    </row>
    <row r="67" spans="2:27" s="32" customFormat="1" ht="45" x14ac:dyDescent="0.25">
      <c r="B67" s="188" t="e">
        <f>IF(Tabla2[[#This Row],[Productos ]]="","",CONCATENATE(Tabla2[[#This Row],[POA]],".",Tabla2[[#This Row],[SRS]],".",Tabla2[[#This Row],[AREA]],".",Tabla2[[#This Row],[TIPO]]))</f>
        <v>#REF!</v>
      </c>
      <c r="C67" s="188" t="e">
        <f>IF(Tabla2[[#This Row],[Productos ]]="","",'Formulario PPGR1'!#REF!)</f>
        <v>#REF!</v>
      </c>
      <c r="D67" s="188" t="e">
        <f>IF(Tabla2[[#This Row],[Productos ]]="","",'Formulario PPGR1'!#REF!)</f>
        <v>#REF!</v>
      </c>
      <c r="E67" s="188" t="e">
        <f>IF(Tabla2[[#This Row],[Productos ]]="","",'Formulario PPGR1'!#REF!)</f>
        <v>#REF!</v>
      </c>
      <c r="F67" s="188" t="e">
        <f>IF(Tabla2[[#This Row],[Productos ]]="","",'Formulario PPGR1'!#REF!)</f>
        <v>#REF!</v>
      </c>
      <c r="G67" s="134" t="s">
        <v>902</v>
      </c>
      <c r="H67" s="344" t="s">
        <v>1481</v>
      </c>
      <c r="I67" s="344" t="s">
        <v>1482</v>
      </c>
      <c r="J67" s="345"/>
      <c r="K67" s="345">
        <v>1</v>
      </c>
      <c r="L67" s="345"/>
      <c r="M67" s="345"/>
      <c r="N67" s="345"/>
      <c r="O67" s="345"/>
      <c r="P67" s="345"/>
      <c r="Q67" s="345"/>
      <c r="R67" s="345"/>
      <c r="S67" s="345"/>
      <c r="T67" s="345"/>
      <c r="U67" s="345"/>
      <c r="V67" s="357">
        <f>SUM(Tabla2[[#This Row],[Ene]:[Dic]])</f>
        <v>1</v>
      </c>
      <c r="W67" s="344" t="s">
        <v>67</v>
      </c>
      <c r="X67" s="192" t="s">
        <v>83</v>
      </c>
      <c r="Y67" s="344" t="s">
        <v>76</v>
      </c>
      <c r="Z67" s="192" t="s">
        <v>1483</v>
      </c>
      <c r="AA67" s="262" t="s">
        <v>26</v>
      </c>
    </row>
    <row r="68" spans="2:27" s="32" customFormat="1" ht="30" x14ac:dyDescent="0.25">
      <c r="B68" s="188" t="e">
        <f>IF(Tabla2[[#This Row],[Productos ]]="","",CONCATENATE(Tabla2[[#This Row],[POA]],".",Tabla2[[#This Row],[SRS]],".",Tabla2[[#This Row],[AREA]],".",Tabla2[[#This Row],[TIPO]]))</f>
        <v>#REF!</v>
      </c>
      <c r="C68" s="188" t="e">
        <f>IF(Tabla2[[#This Row],[Productos ]]="","",'Formulario PPGR1'!#REF!)</f>
        <v>#REF!</v>
      </c>
      <c r="D68" s="188" t="e">
        <f>IF(Tabla2[[#This Row],[Productos ]]="","",'Formulario PPGR1'!#REF!)</f>
        <v>#REF!</v>
      </c>
      <c r="E68" s="188" t="e">
        <f>IF(Tabla2[[#This Row],[Productos ]]="","",'Formulario PPGR1'!#REF!)</f>
        <v>#REF!</v>
      </c>
      <c r="F68" s="188" t="e">
        <f>IF(Tabla2[[#This Row],[Productos ]]="","",'Formulario PPGR1'!#REF!)</f>
        <v>#REF!</v>
      </c>
      <c r="G68" s="134" t="s">
        <v>902</v>
      </c>
      <c r="H68" s="344" t="s">
        <v>1484</v>
      </c>
      <c r="I68" s="331" t="s">
        <v>1485</v>
      </c>
      <c r="J68" s="345"/>
      <c r="K68" s="345"/>
      <c r="L68" s="345"/>
      <c r="M68" s="345"/>
      <c r="N68" s="345">
        <v>1</v>
      </c>
      <c r="O68" s="345"/>
      <c r="P68" s="345"/>
      <c r="Q68" s="345"/>
      <c r="R68" s="345"/>
      <c r="S68" s="345">
        <v>1</v>
      </c>
      <c r="T68" s="345"/>
      <c r="U68" s="345"/>
      <c r="V68" s="357">
        <f>SUM(Tabla2[[#This Row],[Ene]:[Dic]])</f>
        <v>2</v>
      </c>
      <c r="W68" s="344" t="s">
        <v>67</v>
      </c>
      <c r="X68" s="192" t="s">
        <v>66</v>
      </c>
      <c r="Y68" s="192"/>
      <c r="Z68" s="344"/>
      <c r="AA68" s="262" t="s">
        <v>26</v>
      </c>
    </row>
    <row r="69" spans="2:27" s="32" customFormat="1" ht="30" x14ac:dyDescent="0.25">
      <c r="B69" s="188" t="e">
        <f>IF(Tabla2[[#This Row],[Productos ]]="","",CONCATENATE(Tabla2[[#This Row],[POA]],".",Tabla2[[#This Row],[SRS]],".",Tabla2[[#This Row],[AREA]],".",Tabla2[[#This Row],[TIPO]]))</f>
        <v>#REF!</v>
      </c>
      <c r="C69" s="188" t="e">
        <f>IF(Tabla2[[#This Row],[Productos ]]="","",'Formulario PPGR1'!#REF!)</f>
        <v>#REF!</v>
      </c>
      <c r="D69" s="188" t="e">
        <f>IF(Tabla2[[#This Row],[Productos ]]="","",'Formulario PPGR1'!#REF!)</f>
        <v>#REF!</v>
      </c>
      <c r="E69" s="188" t="e">
        <f>IF(Tabla2[[#This Row],[Productos ]]="","",'Formulario PPGR1'!#REF!)</f>
        <v>#REF!</v>
      </c>
      <c r="F69" s="188" t="e">
        <f>IF(Tabla2[[#This Row],[Productos ]]="","",'Formulario PPGR1'!#REF!)</f>
        <v>#REF!</v>
      </c>
      <c r="G69" s="134" t="s">
        <v>902</v>
      </c>
      <c r="H69" s="344" t="s">
        <v>1486</v>
      </c>
      <c r="I69" s="344" t="s">
        <v>2023</v>
      </c>
      <c r="J69" s="345">
        <v>3</v>
      </c>
      <c r="K69" s="345"/>
      <c r="L69" s="345"/>
      <c r="M69" s="345"/>
      <c r="N69" s="345">
        <v>3</v>
      </c>
      <c r="O69" s="345"/>
      <c r="P69" s="345"/>
      <c r="Q69" s="345"/>
      <c r="R69" s="345">
        <v>3</v>
      </c>
      <c r="S69" s="345"/>
      <c r="T69" s="345"/>
      <c r="U69" s="345"/>
      <c r="V69" s="357">
        <f>SUM(Tabla2[[#This Row],[Ene]:[Dic]])</f>
        <v>9</v>
      </c>
      <c r="W69" s="344" t="s">
        <v>77</v>
      </c>
      <c r="X69" s="192" t="s">
        <v>66</v>
      </c>
      <c r="Y69" s="344" t="s">
        <v>67</v>
      </c>
      <c r="Z69" s="344"/>
      <c r="AA69" s="262" t="s">
        <v>26</v>
      </c>
    </row>
    <row r="70" spans="2:27" s="32" customFormat="1" ht="52.5" customHeight="1" x14ac:dyDescent="0.25">
      <c r="B70" s="188" t="e">
        <f>IF(Tabla2[[#This Row],[Productos ]]="","",CONCATENATE(Tabla2[[#This Row],[POA]],".",Tabla2[[#This Row],[SRS]],".",Tabla2[[#This Row],[AREA]],".",Tabla2[[#This Row],[TIPO]]))</f>
        <v>#REF!</v>
      </c>
      <c r="C70" s="188" t="e">
        <f>IF(Tabla2[[#This Row],[Productos ]]="","",'Formulario PPGR1'!#REF!)</f>
        <v>#REF!</v>
      </c>
      <c r="D70" s="188" t="e">
        <f>IF(Tabla2[[#This Row],[Productos ]]="","",'Formulario PPGR1'!#REF!)</f>
        <v>#REF!</v>
      </c>
      <c r="E70" s="188" t="e">
        <f>IF(Tabla2[[#This Row],[Productos ]]="","",'Formulario PPGR1'!#REF!)</f>
        <v>#REF!</v>
      </c>
      <c r="F70" s="188" t="e">
        <f>IF(Tabla2[[#This Row],[Productos ]]="","",'Formulario PPGR1'!#REF!)</f>
        <v>#REF!</v>
      </c>
      <c r="G70" s="134" t="s">
        <v>902</v>
      </c>
      <c r="H70" s="134" t="s">
        <v>1488</v>
      </c>
      <c r="I70" s="331" t="s">
        <v>2044</v>
      </c>
      <c r="J70" s="345">
        <v>2</v>
      </c>
      <c r="K70" s="135"/>
      <c r="L70" s="135"/>
      <c r="M70" s="135">
        <v>3</v>
      </c>
      <c r="N70" s="135"/>
      <c r="O70" s="135"/>
      <c r="P70" s="135">
        <v>3</v>
      </c>
      <c r="Q70" s="135"/>
      <c r="R70" s="135"/>
      <c r="S70" s="135">
        <v>3</v>
      </c>
      <c r="T70" s="135"/>
      <c r="U70" s="135"/>
      <c r="V70" s="357">
        <f>SUM(Tabla2[[#This Row],[Ene]:[Dic]])</f>
        <v>11</v>
      </c>
      <c r="W70" s="134" t="s">
        <v>66</v>
      </c>
      <c r="X70" s="192" t="s">
        <v>67</v>
      </c>
      <c r="Y70" s="192"/>
      <c r="Z70" s="344"/>
      <c r="AA70" s="262" t="s">
        <v>26</v>
      </c>
    </row>
    <row r="71" spans="2:27" s="32" customFormat="1" ht="30" x14ac:dyDescent="0.25">
      <c r="B71" s="188" t="e">
        <f>IF(Tabla2[[#This Row],[Productos ]]="","",CONCATENATE(Tabla2[[#This Row],[POA]],".",Tabla2[[#This Row],[SRS]],".",Tabla2[[#This Row],[AREA]],".",Tabla2[[#This Row],[TIPO]]))</f>
        <v>#REF!</v>
      </c>
      <c r="C71" s="188" t="e">
        <f>IF(Tabla2[[#This Row],[Productos ]]="","",'Formulario PPGR1'!#REF!)</f>
        <v>#REF!</v>
      </c>
      <c r="D71" s="188" t="e">
        <f>IF(Tabla2[[#This Row],[Productos ]]="","",'Formulario PPGR1'!#REF!)</f>
        <v>#REF!</v>
      </c>
      <c r="E71" s="188" t="e">
        <f>IF(Tabla2[[#This Row],[Productos ]]="","",'Formulario PPGR1'!#REF!)</f>
        <v>#REF!</v>
      </c>
      <c r="F71" s="188" t="e">
        <f>IF(Tabla2[[#This Row],[Productos ]]="","",'Formulario PPGR1'!#REF!)</f>
        <v>#REF!</v>
      </c>
      <c r="G71" s="134" t="s">
        <v>902</v>
      </c>
      <c r="H71" s="134" t="s">
        <v>1393</v>
      </c>
      <c r="I71" s="244" t="s">
        <v>1494</v>
      </c>
      <c r="J71" s="135">
        <v>1</v>
      </c>
      <c r="K71" s="135"/>
      <c r="L71" s="135"/>
      <c r="M71" s="135"/>
      <c r="N71" s="135"/>
      <c r="O71" s="135">
        <v>1</v>
      </c>
      <c r="P71" s="135"/>
      <c r="Q71" s="135"/>
      <c r="R71" s="135"/>
      <c r="S71" s="135"/>
      <c r="T71" s="135">
        <v>1</v>
      </c>
      <c r="U71" s="135"/>
      <c r="V71" s="357">
        <f>SUM(Tabla2[[#This Row],[Ene]:[Dic]])</f>
        <v>3</v>
      </c>
      <c r="W71" s="134" t="s">
        <v>66</v>
      </c>
      <c r="X71" s="192" t="s">
        <v>67</v>
      </c>
      <c r="Y71" s="192"/>
      <c r="Z71" s="192"/>
      <c r="AA71" s="279" t="s">
        <v>880</v>
      </c>
    </row>
    <row r="72" spans="2:27" s="32" customFormat="1" ht="75" x14ac:dyDescent="0.25">
      <c r="B72" s="188" t="e">
        <f>IF(Tabla2[[#This Row],[Productos ]]="","",CONCATENATE(Tabla2[[#This Row],[POA]],".",Tabla2[[#This Row],[SRS]],".",Tabla2[[#This Row],[AREA]],".",Tabla2[[#This Row],[TIPO]]))</f>
        <v>#REF!</v>
      </c>
      <c r="C72" s="188" t="e">
        <f>IF(Tabla2[[#This Row],[Productos ]]="","",'Formulario PPGR1'!#REF!)</f>
        <v>#REF!</v>
      </c>
      <c r="D72" s="188" t="e">
        <f>IF(Tabla2[[#This Row],[Productos ]]="","",'Formulario PPGR1'!#REF!)</f>
        <v>#REF!</v>
      </c>
      <c r="E72" s="188" t="e">
        <f>IF(Tabla2[[#This Row],[Productos ]]="","",'Formulario PPGR1'!#REF!)</f>
        <v>#REF!</v>
      </c>
      <c r="F72" s="188" t="e">
        <f>IF(Tabla2[[#This Row],[Productos ]]="","",'Formulario PPGR1'!#REF!)</f>
        <v>#REF!</v>
      </c>
      <c r="G72" s="134" t="s">
        <v>1371</v>
      </c>
      <c r="H72" s="134" t="s">
        <v>1495</v>
      </c>
      <c r="I72" s="244" t="s">
        <v>2027</v>
      </c>
      <c r="J72" s="135"/>
      <c r="K72" s="135"/>
      <c r="L72" s="135"/>
      <c r="M72" s="135">
        <v>1</v>
      </c>
      <c r="N72" s="135"/>
      <c r="O72" s="278"/>
      <c r="P72" s="135">
        <v>1</v>
      </c>
      <c r="Q72" s="135"/>
      <c r="R72" s="135"/>
      <c r="S72" s="135"/>
      <c r="T72" s="135">
        <v>1</v>
      </c>
      <c r="U72" s="135"/>
      <c r="V72" s="357">
        <f>SUM(Tabla2[[#This Row],[Ene]:[Dic]])</f>
        <v>3</v>
      </c>
      <c r="W72" s="134" t="s">
        <v>66</v>
      </c>
      <c r="X72" s="192" t="s">
        <v>67</v>
      </c>
      <c r="Y72" s="192"/>
      <c r="Z72" s="192"/>
      <c r="AA72" s="279" t="s">
        <v>880</v>
      </c>
    </row>
    <row r="73" spans="2:27" s="32" customFormat="1" ht="75" x14ac:dyDescent="0.25">
      <c r="B73" s="188" t="e">
        <f>IF(Tabla2[[#This Row],[Productos ]]="","",CONCATENATE(Tabla2[[#This Row],[POA]],".",Tabla2[[#This Row],[SRS]],".",Tabla2[[#This Row],[AREA]],".",Tabla2[[#This Row],[TIPO]]))</f>
        <v>#REF!</v>
      </c>
      <c r="C73" s="188" t="e">
        <f>IF(Tabla2[[#This Row],[Productos ]]="","",'Formulario PPGR1'!#REF!)</f>
        <v>#REF!</v>
      </c>
      <c r="D73" s="188" t="e">
        <f>IF(Tabla2[[#This Row],[Productos ]]="","",'Formulario PPGR1'!#REF!)</f>
        <v>#REF!</v>
      </c>
      <c r="E73" s="188" t="e">
        <f>IF(Tabla2[[#This Row],[Productos ]]="","",'Formulario PPGR1'!#REF!)</f>
        <v>#REF!</v>
      </c>
      <c r="F73" s="188" t="e">
        <f>IF(Tabla2[[#This Row],[Productos ]]="","",'Formulario PPGR1'!#REF!)</f>
        <v>#REF!</v>
      </c>
      <c r="G73" s="134" t="s">
        <v>1371</v>
      </c>
      <c r="H73" s="134" t="s">
        <v>1497</v>
      </c>
      <c r="I73" s="244" t="s">
        <v>1498</v>
      </c>
      <c r="J73" s="135">
        <v>1</v>
      </c>
      <c r="K73" s="135">
        <v>1</v>
      </c>
      <c r="L73" s="135">
        <v>1</v>
      </c>
      <c r="M73" s="135"/>
      <c r="N73" s="135">
        <v>1</v>
      </c>
      <c r="O73" s="135">
        <v>1</v>
      </c>
      <c r="P73" s="135"/>
      <c r="Q73" s="135">
        <v>1</v>
      </c>
      <c r="R73" s="135">
        <v>1</v>
      </c>
      <c r="S73" s="135"/>
      <c r="T73" s="135">
        <v>1</v>
      </c>
      <c r="U73" s="135"/>
      <c r="V73" s="357">
        <f>SUM(Tabla2[[#This Row],[Ene]:[Dic]])</f>
        <v>8</v>
      </c>
      <c r="W73" s="134" t="s">
        <v>66</v>
      </c>
      <c r="X73" s="344" t="s">
        <v>67</v>
      </c>
      <c r="Y73" s="192"/>
      <c r="Z73" s="192" t="s">
        <v>1499</v>
      </c>
      <c r="AA73" s="279" t="s">
        <v>880</v>
      </c>
    </row>
    <row r="74" spans="2:27" s="32" customFormat="1" ht="60" x14ac:dyDescent="0.25">
      <c r="B74" s="191" t="e">
        <f>IF(Tabla2[[#This Row],[Productos ]]="","",CONCATENATE(Tabla2[[#This Row],[POA]],".",Tabla2[[#This Row],[SRS]],".",Tabla2[[#This Row],[AREA]],".",Tabla2[[#This Row],[TIPO]]))</f>
        <v>#REF!</v>
      </c>
      <c r="C74" s="191" t="e">
        <f>IF(Tabla2[[#This Row],[Productos ]]="","",'Formulario PPGR1'!#REF!)</f>
        <v>#REF!</v>
      </c>
      <c r="D74" s="191" t="e">
        <f>IF(Tabla2[[#This Row],[Productos ]]="","",'Formulario PPGR1'!#REF!)</f>
        <v>#REF!</v>
      </c>
      <c r="E74" s="191" t="e">
        <f>IF(Tabla2[[#This Row],[Productos ]]="","",'Formulario PPGR1'!#REF!)</f>
        <v>#REF!</v>
      </c>
      <c r="F74" s="191" t="e">
        <f>IF(Tabla2[[#This Row],[Productos ]]="","",'Formulario PPGR1'!#REF!)</f>
        <v>#REF!</v>
      </c>
      <c r="G74" s="134" t="s">
        <v>1371</v>
      </c>
      <c r="H74" s="134" t="s">
        <v>1502</v>
      </c>
      <c r="I74" s="344" t="s">
        <v>1503</v>
      </c>
      <c r="J74" s="345"/>
      <c r="K74" s="345"/>
      <c r="L74" s="345"/>
      <c r="M74" s="345">
        <v>1</v>
      </c>
      <c r="N74" s="345"/>
      <c r="O74" s="345"/>
      <c r="P74" s="345"/>
      <c r="Q74" s="345">
        <v>1</v>
      </c>
      <c r="R74" s="345"/>
      <c r="S74" s="345"/>
      <c r="T74" s="345"/>
      <c r="U74" s="345"/>
      <c r="V74" s="357">
        <f>SUM(Tabla2[[#This Row],[Ene]:[Dic]])</f>
        <v>2</v>
      </c>
      <c r="W74" s="344" t="s">
        <v>77</v>
      </c>
      <c r="X74" s="192" t="s">
        <v>66</v>
      </c>
      <c r="Y74" s="192" t="s">
        <v>67</v>
      </c>
      <c r="Z74" s="192" t="s">
        <v>1504</v>
      </c>
      <c r="AA74" s="334" t="s">
        <v>880</v>
      </c>
    </row>
    <row r="75" spans="2:27" s="32" customFormat="1" ht="45" x14ac:dyDescent="0.25">
      <c r="B75" s="191" t="e">
        <f>IF(Tabla2[[#This Row],[Productos ]]="","",CONCATENATE(Tabla2[[#This Row],[POA]],".",Tabla2[[#This Row],[SRS]],".",Tabla2[[#This Row],[AREA]],".",Tabla2[[#This Row],[TIPO]]))</f>
        <v>#REF!</v>
      </c>
      <c r="C75" s="191" t="e">
        <f>IF(Tabla2[[#This Row],[Productos ]]="","",'Formulario PPGR1'!#REF!)</f>
        <v>#REF!</v>
      </c>
      <c r="D75" s="191" t="e">
        <f>IF(Tabla2[[#This Row],[Productos ]]="","",'Formulario PPGR1'!#REF!)</f>
        <v>#REF!</v>
      </c>
      <c r="E75" s="191" t="e">
        <f>IF(Tabla2[[#This Row],[Productos ]]="","",'Formulario PPGR1'!#REF!)</f>
        <v>#REF!</v>
      </c>
      <c r="F75" s="191" t="e">
        <f>IF(Tabla2[[#This Row],[Productos ]]="","",'Formulario PPGR1'!#REF!)</f>
        <v>#REF!</v>
      </c>
      <c r="G75" s="134" t="s">
        <v>1371</v>
      </c>
      <c r="H75" s="134" t="s">
        <v>1505</v>
      </c>
      <c r="I75" s="244" t="s">
        <v>1506</v>
      </c>
      <c r="J75" s="135">
        <v>1</v>
      </c>
      <c r="K75" s="135"/>
      <c r="L75" s="135"/>
      <c r="M75" s="135">
        <v>1</v>
      </c>
      <c r="N75" s="135"/>
      <c r="O75" s="135"/>
      <c r="P75" s="135">
        <v>1</v>
      </c>
      <c r="Q75" s="135"/>
      <c r="R75" s="135"/>
      <c r="S75" s="135">
        <v>1</v>
      </c>
      <c r="T75" s="135"/>
      <c r="U75" s="135"/>
      <c r="V75" s="357">
        <f>SUM(Tabla2[[#This Row],[Ene]:[Dic]])</f>
        <v>4</v>
      </c>
      <c r="W75" s="134" t="s">
        <v>66</v>
      </c>
      <c r="X75" s="344" t="s">
        <v>67</v>
      </c>
      <c r="Y75" s="192"/>
      <c r="Z75" s="192"/>
      <c r="AA75" s="279" t="s">
        <v>880</v>
      </c>
    </row>
    <row r="76" spans="2:27" s="32" customFormat="1" ht="45" x14ac:dyDescent="0.25">
      <c r="B76" s="188" t="e">
        <f>IF(Tabla2[[#This Row],[Productos ]]="","",CONCATENATE(Tabla2[[#This Row],[POA]],".",Tabla2[[#This Row],[SRS]],".",Tabla2[[#This Row],[AREA]],".",Tabla2[[#This Row],[TIPO]]))</f>
        <v>#REF!</v>
      </c>
      <c r="C76" s="188" t="e">
        <f>IF(Tabla2[[#This Row],[Productos ]]="","",'Formulario PPGR1'!#REF!)</f>
        <v>#REF!</v>
      </c>
      <c r="D76" s="188" t="e">
        <f>IF(Tabla2[[#This Row],[Productos ]]="","",'Formulario PPGR1'!#REF!)</f>
        <v>#REF!</v>
      </c>
      <c r="E76" s="188" t="e">
        <f>IF(Tabla2[[#This Row],[Productos ]]="","",'Formulario PPGR1'!#REF!)</f>
        <v>#REF!</v>
      </c>
      <c r="F76" s="188" t="e">
        <f>IF(Tabla2[[#This Row],[Productos ]]="","",'Formulario PPGR1'!#REF!)</f>
        <v>#REF!</v>
      </c>
      <c r="G76" s="134" t="s">
        <v>1371</v>
      </c>
      <c r="H76" s="134" t="s">
        <v>1507</v>
      </c>
      <c r="I76" s="244" t="s">
        <v>1508</v>
      </c>
      <c r="J76" s="135"/>
      <c r="K76" s="135"/>
      <c r="L76" s="135">
        <v>1</v>
      </c>
      <c r="M76" s="135"/>
      <c r="N76" s="135"/>
      <c r="O76" s="278"/>
      <c r="P76" s="135"/>
      <c r="Q76" s="135"/>
      <c r="R76" s="135"/>
      <c r="S76" s="135"/>
      <c r="T76" s="135"/>
      <c r="U76" s="135"/>
      <c r="V76" s="357">
        <f>SUM(Tabla2[[#This Row],[Ene]:[Dic]])</f>
        <v>1</v>
      </c>
      <c r="W76" s="134" t="s">
        <v>82</v>
      </c>
      <c r="X76" s="192" t="s">
        <v>66</v>
      </c>
      <c r="Y76" s="344" t="s">
        <v>2075</v>
      </c>
      <c r="Z76" s="344" t="s">
        <v>2028</v>
      </c>
      <c r="AA76" s="279" t="s">
        <v>880</v>
      </c>
    </row>
    <row r="77" spans="2:27" s="32" customFormat="1" ht="45" x14ac:dyDescent="0.25">
      <c r="B77" s="188" t="e">
        <f>IF(Tabla2[[#This Row],[Productos ]]="","",CONCATENATE(Tabla2[[#This Row],[POA]],".",Tabla2[[#This Row],[SRS]],".",Tabla2[[#This Row],[AREA]],".",Tabla2[[#This Row],[TIPO]]))</f>
        <v>#REF!</v>
      </c>
      <c r="C77" s="188" t="e">
        <f>IF(Tabla2[[#This Row],[Productos ]]="","",'Formulario PPGR1'!#REF!)</f>
        <v>#REF!</v>
      </c>
      <c r="D77" s="188" t="e">
        <f>IF(Tabla2[[#This Row],[Productos ]]="","",'Formulario PPGR1'!#REF!)</f>
        <v>#REF!</v>
      </c>
      <c r="E77" s="188" t="e">
        <f>IF(Tabla2[[#This Row],[Productos ]]="","",'Formulario PPGR1'!#REF!)</f>
        <v>#REF!</v>
      </c>
      <c r="F77" s="188" t="e">
        <f>IF(Tabla2[[#This Row],[Productos ]]="","",'Formulario PPGR1'!#REF!)</f>
        <v>#REF!</v>
      </c>
      <c r="G77" s="134" t="s">
        <v>1371</v>
      </c>
      <c r="H77" s="134" t="s">
        <v>1509</v>
      </c>
      <c r="I77" s="134" t="s">
        <v>2029</v>
      </c>
      <c r="J77" s="135"/>
      <c r="K77" s="135"/>
      <c r="L77" s="135">
        <v>1</v>
      </c>
      <c r="M77" s="135"/>
      <c r="N77" s="135"/>
      <c r="O77" s="278">
        <v>1</v>
      </c>
      <c r="P77" s="135"/>
      <c r="Q77" s="135"/>
      <c r="R77" s="135">
        <v>1</v>
      </c>
      <c r="S77" s="135"/>
      <c r="T77" s="135"/>
      <c r="U77" s="135"/>
      <c r="V77" s="357">
        <f>SUM(Tabla2[[#This Row],[Ene]:[Dic]])</f>
        <v>3</v>
      </c>
      <c r="W77" s="134" t="s">
        <v>82</v>
      </c>
      <c r="X77" s="192" t="s">
        <v>66</v>
      </c>
      <c r="Y77" s="192" t="s">
        <v>67</v>
      </c>
      <c r="Z77" s="192"/>
      <c r="AA77" s="279" t="s">
        <v>880</v>
      </c>
    </row>
    <row r="78" spans="2:27" s="32" customFormat="1" ht="60" x14ac:dyDescent="0.25">
      <c r="B78" s="188" t="e">
        <f>IF(Tabla2[[#This Row],[Productos ]]="","",CONCATENATE(Tabla2[[#This Row],[POA]],".",Tabla2[[#This Row],[SRS]],".",Tabla2[[#This Row],[AREA]],".",Tabla2[[#This Row],[TIPO]]))</f>
        <v>#REF!</v>
      </c>
      <c r="C78" s="188" t="e">
        <f>IF(Tabla2[[#This Row],[Productos ]]="","",'Formulario PPGR1'!#REF!)</f>
        <v>#REF!</v>
      </c>
      <c r="D78" s="188" t="e">
        <f>IF(Tabla2[[#This Row],[Productos ]]="","",'Formulario PPGR1'!#REF!)</f>
        <v>#REF!</v>
      </c>
      <c r="E78" s="188" t="e">
        <f>IF(Tabla2[[#This Row],[Productos ]]="","",'Formulario PPGR1'!#REF!)</f>
        <v>#REF!</v>
      </c>
      <c r="F78" s="188" t="e">
        <f>IF(Tabla2[[#This Row],[Productos ]]="","",'Formulario PPGR1'!#REF!)</f>
        <v>#REF!</v>
      </c>
      <c r="G78" s="134" t="s">
        <v>1371</v>
      </c>
      <c r="H78" s="134" t="s">
        <v>1511</v>
      </c>
      <c r="I78" s="244" t="s">
        <v>1512</v>
      </c>
      <c r="J78" s="135"/>
      <c r="K78" s="135">
        <v>1</v>
      </c>
      <c r="L78" s="135">
        <v>1</v>
      </c>
      <c r="M78" s="135"/>
      <c r="N78" s="135"/>
      <c r="O78" s="135">
        <v>1</v>
      </c>
      <c r="P78" s="135">
        <v>1</v>
      </c>
      <c r="Q78" s="135"/>
      <c r="R78" s="135">
        <v>1</v>
      </c>
      <c r="S78" s="135">
        <v>1</v>
      </c>
      <c r="T78" s="135"/>
      <c r="U78" s="135"/>
      <c r="V78" s="357">
        <f>SUM(Tabla2[[#This Row],[Ene]:[Dic]])</f>
        <v>6</v>
      </c>
      <c r="W78" s="134" t="s">
        <v>77</v>
      </c>
      <c r="X78" s="344" t="s">
        <v>67</v>
      </c>
      <c r="Y78" s="192"/>
      <c r="Z78" s="192" t="s">
        <v>1499</v>
      </c>
      <c r="AA78" s="279" t="s">
        <v>880</v>
      </c>
    </row>
    <row r="79" spans="2:27" s="32" customFormat="1" ht="45" x14ac:dyDescent="0.25">
      <c r="B79" s="191" t="e">
        <f>IF(Tabla2[[#This Row],[Productos ]]="","",CONCATENATE(Tabla2[[#This Row],[POA]],".",Tabla2[[#This Row],[SRS]],".",Tabla2[[#This Row],[AREA]],".",Tabla2[[#This Row],[TIPO]]))</f>
        <v>#REF!</v>
      </c>
      <c r="C79" s="191" t="e">
        <f>IF(Tabla2[[#This Row],[Productos ]]="","",'Formulario PPGR1'!#REF!)</f>
        <v>#REF!</v>
      </c>
      <c r="D79" s="191" t="e">
        <f>IF(Tabla2[[#This Row],[Productos ]]="","",'Formulario PPGR1'!#REF!)</f>
        <v>#REF!</v>
      </c>
      <c r="E79" s="191" t="e">
        <f>IF(Tabla2[[#This Row],[Productos ]]="","",'Formulario PPGR1'!#REF!)</f>
        <v>#REF!</v>
      </c>
      <c r="F79" s="191" t="e">
        <f>IF(Tabla2[[#This Row],[Productos ]]="","",'Formulario PPGR1'!#REF!)</f>
        <v>#REF!</v>
      </c>
      <c r="G79" s="134" t="s">
        <v>1371</v>
      </c>
      <c r="H79" s="134" t="s">
        <v>1513</v>
      </c>
      <c r="I79" s="244" t="s">
        <v>1514</v>
      </c>
      <c r="J79" s="135"/>
      <c r="K79" s="135"/>
      <c r="L79" s="135">
        <v>1</v>
      </c>
      <c r="M79" s="135"/>
      <c r="N79" s="135"/>
      <c r="O79" s="135"/>
      <c r="P79" s="135">
        <v>1</v>
      </c>
      <c r="Q79" s="135"/>
      <c r="R79" s="135"/>
      <c r="S79" s="135">
        <v>1</v>
      </c>
      <c r="T79" s="135"/>
      <c r="U79" s="135"/>
      <c r="V79" s="357">
        <f>SUM(Tabla2[[#This Row],[Ene]:[Dic]])</f>
        <v>3</v>
      </c>
      <c r="W79" s="134" t="s">
        <v>67</v>
      </c>
      <c r="X79" s="344" t="s">
        <v>69</v>
      </c>
      <c r="Y79" s="192" t="s">
        <v>68</v>
      </c>
      <c r="Z79" s="192"/>
      <c r="AA79" s="279" t="s">
        <v>880</v>
      </c>
    </row>
    <row r="80" spans="2:27" s="32" customFormat="1" ht="45" x14ac:dyDescent="0.25">
      <c r="B80" s="188" t="e">
        <f>IF(Tabla2[[#This Row],[Productos ]]="","",CONCATENATE(Tabla2[[#This Row],[POA]],".",Tabla2[[#This Row],[SRS]],".",Tabla2[[#This Row],[AREA]],".",Tabla2[[#This Row],[TIPO]]))</f>
        <v>#REF!</v>
      </c>
      <c r="C80" s="188" t="e">
        <f>IF(Tabla2[[#This Row],[Productos ]]="","",'Formulario PPGR1'!#REF!)</f>
        <v>#REF!</v>
      </c>
      <c r="D80" s="188" t="e">
        <f>IF(Tabla2[[#This Row],[Productos ]]="","",'Formulario PPGR1'!#REF!)</f>
        <v>#REF!</v>
      </c>
      <c r="E80" s="188" t="e">
        <f>IF(Tabla2[[#This Row],[Productos ]]="","",'Formulario PPGR1'!#REF!)</f>
        <v>#REF!</v>
      </c>
      <c r="F80" s="188" t="e">
        <f>IF(Tabla2[[#This Row],[Productos ]]="","",'Formulario PPGR1'!#REF!)</f>
        <v>#REF!</v>
      </c>
      <c r="G80" s="134" t="s">
        <v>1371</v>
      </c>
      <c r="H80" s="344" t="s">
        <v>1515</v>
      </c>
      <c r="I80" s="244" t="s">
        <v>1516</v>
      </c>
      <c r="J80" s="345"/>
      <c r="K80" s="345"/>
      <c r="L80" s="345">
        <v>1</v>
      </c>
      <c r="M80" s="345"/>
      <c r="N80" s="345"/>
      <c r="O80" s="345"/>
      <c r="P80" s="345"/>
      <c r="Q80" s="345">
        <v>1</v>
      </c>
      <c r="R80" s="345"/>
      <c r="S80" s="345"/>
      <c r="T80" s="345"/>
      <c r="U80" s="345"/>
      <c r="V80" s="357">
        <f>SUM(Tabla2[[#This Row],[Ene]:[Dic]])</f>
        <v>2</v>
      </c>
      <c r="W80" s="344" t="s">
        <v>57</v>
      </c>
      <c r="X80" s="192" t="s">
        <v>66</v>
      </c>
      <c r="Y80" s="192"/>
      <c r="Z80" s="344"/>
      <c r="AA80" s="279" t="s">
        <v>880</v>
      </c>
    </row>
    <row r="81" spans="2:27" s="32" customFormat="1" ht="45" x14ac:dyDescent="0.25">
      <c r="B81" s="188" t="e">
        <f>IF(Tabla2[[#This Row],[Productos ]]="","",CONCATENATE(Tabla2[[#This Row],[POA]],".",Tabla2[[#This Row],[SRS]],".",Tabla2[[#This Row],[AREA]],".",Tabla2[[#This Row],[TIPO]]))</f>
        <v>#REF!</v>
      </c>
      <c r="C81" s="188" t="e">
        <f>IF(Tabla2[[#This Row],[Productos ]]="","",'Formulario PPGR1'!#REF!)</f>
        <v>#REF!</v>
      </c>
      <c r="D81" s="188" t="e">
        <f>IF(Tabla2[[#This Row],[Productos ]]="","",'Formulario PPGR1'!#REF!)</f>
        <v>#REF!</v>
      </c>
      <c r="E81" s="188" t="e">
        <f>IF(Tabla2[[#This Row],[Productos ]]="","",'Formulario PPGR1'!#REF!)</f>
        <v>#REF!</v>
      </c>
      <c r="F81" s="188" t="e">
        <f>IF(Tabla2[[#This Row],[Productos ]]="","",'Formulario PPGR1'!#REF!)</f>
        <v>#REF!</v>
      </c>
      <c r="G81" s="134" t="s">
        <v>1371</v>
      </c>
      <c r="H81" s="134" t="s">
        <v>1517</v>
      </c>
      <c r="I81" s="244" t="s">
        <v>1518</v>
      </c>
      <c r="J81" s="135"/>
      <c r="K81" s="135"/>
      <c r="L81" s="135"/>
      <c r="M81" s="135">
        <v>1</v>
      </c>
      <c r="N81" s="135"/>
      <c r="O81" s="135"/>
      <c r="P81" s="135"/>
      <c r="Q81" s="135"/>
      <c r="R81" s="135">
        <v>1</v>
      </c>
      <c r="S81" s="135"/>
      <c r="T81" s="135"/>
      <c r="U81" s="135"/>
      <c r="V81" s="357">
        <f>SUM(Tabla2[[#This Row],[Ene]:[Dic]])</f>
        <v>2</v>
      </c>
      <c r="W81" s="134" t="s">
        <v>70</v>
      </c>
      <c r="X81" s="192"/>
      <c r="Y81" s="192"/>
      <c r="Z81" s="192" t="s">
        <v>1519</v>
      </c>
      <c r="AA81" s="279" t="s">
        <v>880</v>
      </c>
    </row>
    <row r="82" spans="2:27" s="32" customFormat="1" ht="60" x14ac:dyDescent="0.25">
      <c r="B82" s="188" t="e">
        <f>IF(Tabla2[[#This Row],[Productos ]]="","",CONCATENATE(Tabla2[[#This Row],[POA]],".",Tabla2[[#This Row],[SRS]],".",Tabla2[[#This Row],[AREA]],".",Tabla2[[#This Row],[TIPO]]))</f>
        <v>#REF!</v>
      </c>
      <c r="C82" s="188" t="e">
        <f>IF(Tabla2[[#This Row],[Productos ]]="","",'Formulario PPGR1'!#REF!)</f>
        <v>#REF!</v>
      </c>
      <c r="D82" s="188" t="e">
        <f>IF(Tabla2[[#This Row],[Productos ]]="","",'Formulario PPGR1'!#REF!)</f>
        <v>#REF!</v>
      </c>
      <c r="E82" s="188" t="e">
        <f>IF(Tabla2[[#This Row],[Productos ]]="","",'Formulario PPGR1'!#REF!)</f>
        <v>#REF!</v>
      </c>
      <c r="F82" s="188" t="e">
        <f>IF(Tabla2[[#This Row],[Productos ]]="","",'Formulario PPGR1'!#REF!)</f>
        <v>#REF!</v>
      </c>
      <c r="G82" s="134" t="s">
        <v>1371</v>
      </c>
      <c r="H82" s="134" t="s">
        <v>1520</v>
      </c>
      <c r="I82" s="134" t="s">
        <v>1521</v>
      </c>
      <c r="J82" s="135"/>
      <c r="K82" s="135"/>
      <c r="L82" s="135"/>
      <c r="M82" s="135"/>
      <c r="N82" s="135"/>
      <c r="O82" s="135">
        <v>1</v>
      </c>
      <c r="P82" s="135"/>
      <c r="Q82" s="135"/>
      <c r="R82" s="135"/>
      <c r="S82" s="135"/>
      <c r="T82" s="135"/>
      <c r="U82" s="135">
        <v>1</v>
      </c>
      <c r="V82" s="357">
        <f>SUM(Tabla2[[#This Row],[Ene]:[Dic]])</f>
        <v>2</v>
      </c>
      <c r="W82" s="134" t="s">
        <v>77</v>
      </c>
      <c r="X82" s="192" t="s">
        <v>66</v>
      </c>
      <c r="Y82" s="344" t="s">
        <v>67</v>
      </c>
      <c r="Z82" s="192"/>
      <c r="AA82" s="279" t="s">
        <v>880</v>
      </c>
    </row>
    <row r="83" spans="2:27" s="32" customFormat="1" ht="45" x14ac:dyDescent="0.25">
      <c r="B83" s="188" t="e">
        <f>IF(Tabla2[[#This Row],[Productos ]]="","",CONCATENATE(Tabla2[[#This Row],[POA]],".",Tabla2[[#This Row],[SRS]],".",Tabla2[[#This Row],[AREA]],".",Tabla2[[#This Row],[TIPO]]))</f>
        <v>#REF!</v>
      </c>
      <c r="C83" s="188" t="e">
        <f>IF(Tabla2[[#This Row],[Productos ]]="","",'Formulario PPGR1'!#REF!)</f>
        <v>#REF!</v>
      </c>
      <c r="D83" s="188" t="e">
        <f>IF(Tabla2[[#This Row],[Productos ]]="","",'Formulario PPGR1'!#REF!)</f>
        <v>#REF!</v>
      </c>
      <c r="E83" s="188" t="e">
        <f>IF(Tabla2[[#This Row],[Productos ]]="","",'Formulario PPGR1'!#REF!)</f>
        <v>#REF!</v>
      </c>
      <c r="F83" s="188" t="e">
        <f>IF(Tabla2[[#This Row],[Productos ]]="","",'Formulario PPGR1'!#REF!)</f>
        <v>#REF!</v>
      </c>
      <c r="G83" s="134" t="s">
        <v>1371</v>
      </c>
      <c r="H83" s="344" t="s">
        <v>1522</v>
      </c>
      <c r="I83" s="244" t="s">
        <v>1523</v>
      </c>
      <c r="J83" s="345"/>
      <c r="K83" s="345"/>
      <c r="L83" s="345"/>
      <c r="M83" s="345"/>
      <c r="N83" s="345">
        <v>1</v>
      </c>
      <c r="O83" s="345"/>
      <c r="P83" s="345"/>
      <c r="Q83" s="345"/>
      <c r="R83" s="345"/>
      <c r="S83" s="345">
        <v>1</v>
      </c>
      <c r="T83" s="345"/>
      <c r="U83" s="345"/>
      <c r="V83" s="357">
        <f>SUM(Tabla2[[#This Row],[Ene]:[Dic]])</f>
        <v>2</v>
      </c>
      <c r="W83" s="344" t="s">
        <v>67</v>
      </c>
      <c r="X83" s="192" t="s">
        <v>76</v>
      </c>
      <c r="Y83" s="192"/>
      <c r="Z83" s="344"/>
      <c r="AA83" s="279" t="s">
        <v>880</v>
      </c>
    </row>
    <row r="84" spans="2:27" s="32" customFormat="1" ht="45" x14ac:dyDescent="0.25">
      <c r="B84" s="191" t="e">
        <f>IF(Tabla2[[#This Row],[Productos ]]="","",CONCATENATE(Tabla2[[#This Row],[POA]],".",Tabla2[[#This Row],[SRS]],".",Tabla2[[#This Row],[AREA]],".",Tabla2[[#This Row],[TIPO]]))</f>
        <v>#REF!</v>
      </c>
      <c r="C84" s="191" t="e">
        <f>IF(Tabla2[[#This Row],[Productos ]]="","",'Formulario PPGR1'!#REF!)</f>
        <v>#REF!</v>
      </c>
      <c r="D84" s="191" t="e">
        <f>IF(Tabla2[[#This Row],[Productos ]]="","",'Formulario PPGR1'!#REF!)</f>
        <v>#REF!</v>
      </c>
      <c r="E84" s="191" t="e">
        <f>IF(Tabla2[[#This Row],[Productos ]]="","",'Formulario PPGR1'!#REF!)</f>
        <v>#REF!</v>
      </c>
      <c r="F84" s="191" t="e">
        <f>IF(Tabla2[[#This Row],[Productos ]]="","",'Formulario PPGR1'!#REF!)</f>
        <v>#REF!</v>
      </c>
      <c r="G84" s="134" t="s">
        <v>1371</v>
      </c>
      <c r="H84" s="134" t="s">
        <v>1524</v>
      </c>
      <c r="I84" s="244" t="s">
        <v>1525</v>
      </c>
      <c r="J84" s="135"/>
      <c r="K84" s="135"/>
      <c r="L84" s="135">
        <v>1</v>
      </c>
      <c r="M84" s="135"/>
      <c r="N84" s="135"/>
      <c r="O84" s="135">
        <v>1</v>
      </c>
      <c r="P84" s="135"/>
      <c r="Q84" s="135"/>
      <c r="R84" s="135">
        <v>1</v>
      </c>
      <c r="S84" s="135"/>
      <c r="T84" s="135"/>
      <c r="U84" s="135">
        <v>1</v>
      </c>
      <c r="V84" s="357">
        <f>SUM(Tabla2[[#This Row],[Ene]:[Dic]])</f>
        <v>4</v>
      </c>
      <c r="W84" s="134" t="s">
        <v>57</v>
      </c>
      <c r="X84" s="192" t="s">
        <v>66</v>
      </c>
      <c r="Y84" s="344" t="s">
        <v>67</v>
      </c>
      <c r="Z84" s="192" t="s">
        <v>1519</v>
      </c>
      <c r="AA84" s="279" t="s">
        <v>880</v>
      </c>
    </row>
    <row r="85" spans="2:27" s="32" customFormat="1" ht="45" x14ac:dyDescent="0.25">
      <c r="B85" s="191" t="e">
        <f>IF(Tabla2[[#This Row],[Productos ]]="","",CONCATENATE(Tabla2[[#This Row],[POA]],".",Tabla2[[#This Row],[SRS]],".",Tabla2[[#This Row],[AREA]],".",Tabla2[[#This Row],[TIPO]]))</f>
        <v>#REF!</v>
      </c>
      <c r="C85" s="191" t="e">
        <f>IF(Tabla2[[#This Row],[Productos ]]="","",'Formulario PPGR1'!#REF!)</f>
        <v>#REF!</v>
      </c>
      <c r="D85" s="191" t="e">
        <f>IF(Tabla2[[#This Row],[Productos ]]="","",'Formulario PPGR1'!#REF!)</f>
        <v>#REF!</v>
      </c>
      <c r="E85" s="191" t="e">
        <f>IF(Tabla2[[#This Row],[Productos ]]="","",'Formulario PPGR1'!#REF!)</f>
        <v>#REF!</v>
      </c>
      <c r="F85" s="191" t="e">
        <f>IF(Tabla2[[#This Row],[Productos ]]="","",'Formulario PPGR1'!#REF!)</f>
        <v>#REF!</v>
      </c>
      <c r="G85" s="134" t="s">
        <v>1371</v>
      </c>
      <c r="H85" s="134" t="s">
        <v>1526</v>
      </c>
      <c r="I85" s="244" t="s">
        <v>1527</v>
      </c>
      <c r="J85" s="135">
        <v>1</v>
      </c>
      <c r="K85" s="135"/>
      <c r="L85" s="135">
        <v>1</v>
      </c>
      <c r="M85" s="135"/>
      <c r="N85" s="135">
        <v>1</v>
      </c>
      <c r="O85" s="135"/>
      <c r="P85" s="135">
        <v>1</v>
      </c>
      <c r="Q85" s="135"/>
      <c r="R85" s="135">
        <v>1</v>
      </c>
      <c r="S85" s="135"/>
      <c r="T85" s="135"/>
      <c r="U85" s="135"/>
      <c r="V85" s="357">
        <f>SUM(Tabla2[[#This Row],[Ene]:[Dic]])</f>
        <v>5</v>
      </c>
      <c r="W85" s="134" t="s">
        <v>66</v>
      </c>
      <c r="X85" s="192" t="s">
        <v>67</v>
      </c>
      <c r="Y85" s="192"/>
      <c r="Z85" s="192"/>
      <c r="AA85" s="279" t="s">
        <v>880</v>
      </c>
    </row>
    <row r="86" spans="2:27" s="32" customFormat="1" ht="45" x14ac:dyDescent="0.25">
      <c r="B86" s="191" t="e">
        <f>IF(Tabla2[[#This Row],[Productos ]]="","",CONCATENATE(Tabla2[[#This Row],[POA]],".",Tabla2[[#This Row],[SRS]],".",Tabla2[[#This Row],[AREA]],".",Tabla2[[#This Row],[TIPO]]))</f>
        <v>#REF!</v>
      </c>
      <c r="C86" s="191" t="e">
        <f>IF(Tabla2[[#This Row],[Productos ]]="","",'Formulario PPGR1'!#REF!)</f>
        <v>#REF!</v>
      </c>
      <c r="D86" s="191" t="e">
        <f>IF(Tabla2[[#This Row],[Productos ]]="","",'Formulario PPGR1'!#REF!)</f>
        <v>#REF!</v>
      </c>
      <c r="E86" s="191" t="e">
        <f>IF(Tabla2[[#This Row],[Productos ]]="","",'Formulario PPGR1'!#REF!)</f>
        <v>#REF!</v>
      </c>
      <c r="F86" s="191" t="e">
        <f>IF(Tabla2[[#This Row],[Productos ]]="","",'Formulario PPGR1'!#REF!)</f>
        <v>#REF!</v>
      </c>
      <c r="G86" s="134" t="s">
        <v>902</v>
      </c>
      <c r="H86" s="134" t="s">
        <v>1395</v>
      </c>
      <c r="I86" s="134" t="s">
        <v>2043</v>
      </c>
      <c r="J86" s="135"/>
      <c r="K86" s="135"/>
      <c r="L86" s="135"/>
      <c r="M86" s="135">
        <v>1</v>
      </c>
      <c r="N86" s="135"/>
      <c r="O86" s="278"/>
      <c r="P86" s="135"/>
      <c r="Q86" s="135"/>
      <c r="R86" s="135"/>
      <c r="S86" s="135">
        <v>1</v>
      </c>
      <c r="T86" s="135"/>
      <c r="U86" s="135"/>
      <c r="V86" s="357">
        <f>SUM(Tabla2[[#This Row],[Ene]:[Dic]])</f>
        <v>2</v>
      </c>
      <c r="W86" s="134" t="s">
        <v>77</v>
      </c>
      <c r="X86" s="192" t="s">
        <v>67</v>
      </c>
      <c r="Y86" s="344" t="s">
        <v>66</v>
      </c>
      <c r="Z86" s="192"/>
      <c r="AA86" s="279" t="s">
        <v>880</v>
      </c>
    </row>
    <row r="87" spans="2:27" s="32" customFormat="1" ht="75" x14ac:dyDescent="0.25">
      <c r="B87" s="191" t="e">
        <f>IF(Tabla2[[#This Row],[Productos ]]="","",CONCATENATE(Tabla2[[#This Row],[POA]],".",Tabla2[[#This Row],[SRS]],".",Tabla2[[#This Row],[AREA]],".",Tabla2[[#This Row],[TIPO]]))</f>
        <v>#REF!</v>
      </c>
      <c r="C87" s="191" t="e">
        <f>IF(Tabla2[[#This Row],[Productos ]]="","",'Formulario PPGR1'!#REF!)</f>
        <v>#REF!</v>
      </c>
      <c r="D87" s="191" t="e">
        <f>IF(Tabla2[[#This Row],[Productos ]]="","",'Formulario PPGR1'!#REF!)</f>
        <v>#REF!</v>
      </c>
      <c r="E87" s="191" t="e">
        <f>IF(Tabla2[[#This Row],[Productos ]]="","",'Formulario PPGR1'!#REF!)</f>
        <v>#REF!</v>
      </c>
      <c r="F87" s="191" t="e">
        <f>IF(Tabla2[[#This Row],[Productos ]]="","",'Formulario PPGR1'!#REF!)</f>
        <v>#REF!</v>
      </c>
      <c r="G87" s="134" t="s">
        <v>902</v>
      </c>
      <c r="H87" s="134" t="s">
        <v>1397</v>
      </c>
      <c r="I87" s="344" t="s">
        <v>1529</v>
      </c>
      <c r="J87" s="135"/>
      <c r="K87" s="135"/>
      <c r="L87" s="135">
        <v>1</v>
      </c>
      <c r="M87" s="135"/>
      <c r="N87" s="135"/>
      <c r="O87" s="135">
        <v>1</v>
      </c>
      <c r="P87" s="135"/>
      <c r="Q87" s="135"/>
      <c r="R87" s="135">
        <v>1</v>
      </c>
      <c r="S87" s="135"/>
      <c r="T87" s="135"/>
      <c r="U87" s="135">
        <v>1</v>
      </c>
      <c r="V87" s="357">
        <f>SUM(Tabla2[[#This Row],[Ene]:[Dic]])</f>
        <v>4</v>
      </c>
      <c r="W87" s="134" t="s">
        <v>66</v>
      </c>
      <c r="X87" s="192" t="s">
        <v>67</v>
      </c>
      <c r="Y87" s="192"/>
      <c r="Z87" s="192" t="s">
        <v>1530</v>
      </c>
      <c r="AA87" s="279" t="s">
        <v>880</v>
      </c>
    </row>
    <row r="88" spans="2:27" s="32" customFormat="1" ht="60" x14ac:dyDescent="0.25">
      <c r="B88" s="191" t="e">
        <f>IF(Tabla2[[#This Row],[Productos ]]="","",CONCATENATE(Tabla2[[#This Row],[POA]],".",Tabla2[[#This Row],[SRS]],".",Tabla2[[#This Row],[AREA]],".",Tabla2[[#This Row],[TIPO]]))</f>
        <v>#REF!</v>
      </c>
      <c r="C88" s="191" t="e">
        <f>IF(Tabla2[[#This Row],[Productos ]]="","",'Formulario PPGR1'!#REF!)</f>
        <v>#REF!</v>
      </c>
      <c r="D88" s="191" t="e">
        <f>IF(Tabla2[[#This Row],[Productos ]]="","",'Formulario PPGR1'!#REF!)</f>
        <v>#REF!</v>
      </c>
      <c r="E88" s="191" t="e">
        <f>IF(Tabla2[[#This Row],[Productos ]]="","",'Formulario PPGR1'!#REF!)</f>
        <v>#REF!</v>
      </c>
      <c r="F88" s="191" t="e">
        <f>IF(Tabla2[[#This Row],[Productos ]]="","",'Formulario PPGR1'!#REF!)</f>
        <v>#REF!</v>
      </c>
      <c r="G88" s="134" t="s">
        <v>902</v>
      </c>
      <c r="H88" s="134" t="s">
        <v>1399</v>
      </c>
      <c r="I88" s="344" t="s">
        <v>1531</v>
      </c>
      <c r="J88" s="135"/>
      <c r="K88" s="135">
        <v>1</v>
      </c>
      <c r="L88" s="135"/>
      <c r="M88" s="135"/>
      <c r="N88" s="135"/>
      <c r="O88" s="135">
        <v>1</v>
      </c>
      <c r="P88" s="135"/>
      <c r="Q88" s="135"/>
      <c r="R88" s="135">
        <v>1</v>
      </c>
      <c r="S88" s="135"/>
      <c r="T88" s="135"/>
      <c r="U88" s="135"/>
      <c r="V88" s="357">
        <f>SUM(Tabla2[[#This Row],[Ene]:[Dic]])</f>
        <v>3</v>
      </c>
      <c r="W88" s="344" t="s">
        <v>66</v>
      </c>
      <c r="X88" s="344" t="s">
        <v>67</v>
      </c>
      <c r="Y88" s="192"/>
      <c r="Z88" s="192"/>
      <c r="AA88" s="279" t="s">
        <v>880</v>
      </c>
    </row>
    <row r="89" spans="2:27" s="32" customFormat="1" ht="75" x14ac:dyDescent="0.25">
      <c r="B89" s="191" t="e">
        <f>IF(Tabla2[[#This Row],[Productos ]]="","",CONCATENATE(Tabla2[[#This Row],[POA]],".",Tabla2[[#This Row],[SRS]],".",Tabla2[[#This Row],[AREA]],".",Tabla2[[#This Row],[TIPO]]))</f>
        <v>#REF!</v>
      </c>
      <c r="C89" s="191" t="e">
        <f>IF(Tabla2[[#This Row],[Productos ]]="","",'Formulario PPGR1'!#REF!)</f>
        <v>#REF!</v>
      </c>
      <c r="D89" s="191" t="e">
        <f>IF(Tabla2[[#This Row],[Productos ]]="","",'Formulario PPGR1'!#REF!)</f>
        <v>#REF!</v>
      </c>
      <c r="E89" s="191" t="e">
        <f>IF(Tabla2[[#This Row],[Productos ]]="","",'Formulario PPGR1'!#REF!)</f>
        <v>#REF!</v>
      </c>
      <c r="F89" s="191" t="e">
        <f>IF(Tabla2[[#This Row],[Productos ]]="","",'Formulario PPGR1'!#REF!)</f>
        <v>#REF!</v>
      </c>
      <c r="G89" s="134" t="s">
        <v>902</v>
      </c>
      <c r="H89" s="134" t="s">
        <v>1401</v>
      </c>
      <c r="I89" s="344" t="s">
        <v>1532</v>
      </c>
      <c r="J89" s="135"/>
      <c r="K89" s="135">
        <v>1</v>
      </c>
      <c r="L89" s="135"/>
      <c r="M89" s="135"/>
      <c r="N89" s="135"/>
      <c r="O89" s="135">
        <v>1</v>
      </c>
      <c r="P89" s="135"/>
      <c r="Q89" s="135"/>
      <c r="R89" s="135">
        <v>1</v>
      </c>
      <c r="S89" s="135"/>
      <c r="T89" s="135"/>
      <c r="U89" s="135"/>
      <c r="V89" s="357">
        <f>SUM(Tabla2[[#This Row],[Ene]:[Dic]])</f>
        <v>3</v>
      </c>
      <c r="W89" s="344" t="s">
        <v>66</v>
      </c>
      <c r="X89" s="344" t="s">
        <v>67</v>
      </c>
      <c r="Y89" s="192"/>
      <c r="Z89" s="192"/>
      <c r="AA89" s="279" t="s">
        <v>880</v>
      </c>
    </row>
    <row r="90" spans="2:27" s="32" customFormat="1" ht="45" x14ac:dyDescent="0.25">
      <c r="B90" s="188" t="e">
        <f>IF(Tabla2[[#This Row],[Productos ]]="","",CONCATENATE(Tabla2[[#This Row],[POA]],".",Tabla2[[#This Row],[SRS]],".",Tabla2[[#This Row],[AREA]],".",Tabla2[[#This Row],[TIPO]]))</f>
        <v>#REF!</v>
      </c>
      <c r="C90" s="188" t="e">
        <f>IF(Tabla2[[#This Row],[Productos ]]="","",'Formulario PPGR1'!#REF!)</f>
        <v>#REF!</v>
      </c>
      <c r="D90" s="188" t="e">
        <f>IF(Tabla2[[#This Row],[Productos ]]="","",'Formulario PPGR1'!#REF!)</f>
        <v>#REF!</v>
      </c>
      <c r="E90" s="188" t="e">
        <f>IF(Tabla2[[#This Row],[Productos ]]="","",'Formulario PPGR1'!#REF!)</f>
        <v>#REF!</v>
      </c>
      <c r="F90" s="188" t="e">
        <f>IF(Tabla2[[#This Row],[Productos ]]="","",'Formulario PPGR1'!#REF!)</f>
        <v>#REF!</v>
      </c>
      <c r="G90" s="134" t="s">
        <v>902</v>
      </c>
      <c r="H90" s="134" t="s">
        <v>1403</v>
      </c>
      <c r="I90" s="344" t="s">
        <v>1533</v>
      </c>
      <c r="J90" s="135"/>
      <c r="K90" s="135"/>
      <c r="L90" s="135"/>
      <c r="M90" s="135">
        <v>3</v>
      </c>
      <c r="N90" s="135"/>
      <c r="O90" s="135"/>
      <c r="P90" s="135"/>
      <c r="Q90" s="135"/>
      <c r="R90" s="135"/>
      <c r="S90" s="135">
        <v>3</v>
      </c>
      <c r="T90" s="135"/>
      <c r="U90" s="135"/>
      <c r="V90" s="357">
        <f>SUM(Tabla2[[#This Row],[Ene]:[Dic]])</f>
        <v>6</v>
      </c>
      <c r="W90" s="344" t="s">
        <v>66</v>
      </c>
      <c r="X90" s="344" t="s">
        <v>67</v>
      </c>
      <c r="Y90" s="192"/>
      <c r="Z90" s="192"/>
      <c r="AA90" s="279" t="s">
        <v>880</v>
      </c>
    </row>
    <row r="91" spans="2:27" s="32" customFormat="1" ht="60" x14ac:dyDescent="0.25">
      <c r="B91" s="280" t="e">
        <f>IF(Tabla2[[#This Row],[Productos ]]="","",CONCATENATE(Tabla2[[#This Row],[POA]],".",Tabla2[[#This Row],[SRS]],".",Tabla2[[#This Row],[AREA]],".",Tabla2[[#This Row],[TIPO]]))</f>
        <v>#REF!</v>
      </c>
      <c r="C91" s="280" t="e">
        <f>IF(Tabla2[[#This Row],[Productos ]]="","",'Formulario PPGR1'!#REF!)</f>
        <v>#REF!</v>
      </c>
      <c r="D91" s="280" t="e">
        <f>IF(Tabla2[[#This Row],[Productos ]]="","",'Formulario PPGR1'!#REF!)</f>
        <v>#REF!</v>
      </c>
      <c r="E91" s="280" t="e">
        <f>IF(Tabla2[[#This Row],[Productos ]]="","",'Formulario PPGR1'!#REF!)</f>
        <v>#REF!</v>
      </c>
      <c r="F91" s="280" t="e">
        <f>IF(Tabla2[[#This Row],[Productos ]]="","",'Formulario PPGR1'!#REF!)</f>
        <v>#REF!</v>
      </c>
      <c r="G91" s="281" t="s">
        <v>913</v>
      </c>
      <c r="H91" s="281" t="s">
        <v>1539</v>
      </c>
      <c r="I91" s="281" t="s">
        <v>1540</v>
      </c>
      <c r="J91" s="282"/>
      <c r="K91" s="282"/>
      <c r="L91" s="282">
        <v>1</v>
      </c>
      <c r="M91" s="282"/>
      <c r="N91" s="282"/>
      <c r="O91" s="283"/>
      <c r="P91" s="282"/>
      <c r="Q91" s="282"/>
      <c r="R91" s="282">
        <v>1</v>
      </c>
      <c r="S91" s="282"/>
      <c r="T91" s="282"/>
      <c r="U91" s="282"/>
      <c r="V91" s="357">
        <f>SUM(Tabla2[[#This Row],[Ene]:[Dic]])</f>
        <v>2</v>
      </c>
      <c r="W91" s="281" t="s">
        <v>66</v>
      </c>
      <c r="X91" s="344" t="s">
        <v>67</v>
      </c>
      <c r="Y91" s="281"/>
      <c r="Z91" s="281" t="s">
        <v>1541</v>
      </c>
      <c r="AA91" s="284" t="s">
        <v>869</v>
      </c>
    </row>
    <row r="92" spans="2:27" s="32" customFormat="1" ht="60" x14ac:dyDescent="0.25">
      <c r="B92" s="280" t="e">
        <f>IF(Tabla2[[#This Row],[Productos ]]="","",CONCATENATE(Tabla2[[#This Row],[POA]],".",Tabla2[[#This Row],[SRS]],".",Tabla2[[#This Row],[AREA]],".",Tabla2[[#This Row],[TIPO]]))</f>
        <v>#REF!</v>
      </c>
      <c r="C92" s="280" t="e">
        <f>IF(Tabla2[[#This Row],[Productos ]]="","",'Formulario PPGR1'!#REF!)</f>
        <v>#REF!</v>
      </c>
      <c r="D92" s="280" t="e">
        <f>IF(Tabla2[[#This Row],[Productos ]]="","",'Formulario PPGR1'!#REF!)</f>
        <v>#REF!</v>
      </c>
      <c r="E92" s="280" t="e">
        <f>IF(Tabla2[[#This Row],[Productos ]]="","",'Formulario PPGR1'!#REF!)</f>
        <v>#REF!</v>
      </c>
      <c r="F92" s="280" t="e">
        <f>IF(Tabla2[[#This Row],[Productos ]]="","",'Formulario PPGR1'!#REF!)</f>
        <v>#REF!</v>
      </c>
      <c r="G92" s="281" t="s">
        <v>913</v>
      </c>
      <c r="H92" s="281" t="s">
        <v>1542</v>
      </c>
      <c r="I92" s="281" t="s">
        <v>1543</v>
      </c>
      <c r="J92" s="282"/>
      <c r="K92" s="282"/>
      <c r="L92" s="282"/>
      <c r="M92" s="282">
        <v>1</v>
      </c>
      <c r="N92" s="282"/>
      <c r="O92" s="283"/>
      <c r="P92" s="282"/>
      <c r="Q92" s="282"/>
      <c r="R92" s="282"/>
      <c r="S92" s="282">
        <v>1</v>
      </c>
      <c r="T92" s="282"/>
      <c r="U92" s="282"/>
      <c r="V92" s="357">
        <f>SUM(Tabla2[[#This Row],[Ene]:[Dic]])</f>
        <v>2</v>
      </c>
      <c r="W92" s="281" t="s">
        <v>67</v>
      </c>
      <c r="X92" s="281" t="s">
        <v>66</v>
      </c>
      <c r="Y92" s="281"/>
      <c r="Z92" s="281"/>
      <c r="AA92" s="284" t="s">
        <v>869</v>
      </c>
    </row>
    <row r="93" spans="2:27" s="32" customFormat="1" ht="30" x14ac:dyDescent="0.25">
      <c r="B93" s="280" t="e">
        <f>IF(Tabla2[[#This Row],[Productos ]]="","",CONCATENATE(Tabla2[[#This Row],[POA]],".",Tabla2[[#This Row],[SRS]],".",Tabla2[[#This Row],[AREA]],".",Tabla2[[#This Row],[TIPO]]))</f>
        <v>#REF!</v>
      </c>
      <c r="C93" s="280" t="e">
        <f>IF(Tabla2[[#This Row],[Productos ]]="","",'Formulario PPGR1'!#REF!)</f>
        <v>#REF!</v>
      </c>
      <c r="D93" s="280" t="e">
        <f>IF(Tabla2[[#This Row],[Productos ]]="","",'Formulario PPGR1'!#REF!)</f>
        <v>#REF!</v>
      </c>
      <c r="E93" s="280" t="e">
        <f>IF(Tabla2[[#This Row],[Productos ]]="","",'Formulario PPGR1'!#REF!)</f>
        <v>#REF!</v>
      </c>
      <c r="F93" s="280" t="e">
        <f>IF(Tabla2[[#This Row],[Productos ]]="","",'Formulario PPGR1'!#REF!)</f>
        <v>#REF!</v>
      </c>
      <c r="G93" s="281" t="s">
        <v>898</v>
      </c>
      <c r="H93" s="281" t="s">
        <v>1544</v>
      </c>
      <c r="I93" s="281" t="s">
        <v>1545</v>
      </c>
      <c r="J93" s="282"/>
      <c r="K93" s="282">
        <v>1</v>
      </c>
      <c r="L93" s="282"/>
      <c r="M93" s="282"/>
      <c r="N93" s="282"/>
      <c r="O93" s="283">
        <v>1</v>
      </c>
      <c r="P93" s="282"/>
      <c r="Q93" s="282"/>
      <c r="R93" s="282">
        <v>1</v>
      </c>
      <c r="S93" s="282"/>
      <c r="T93" s="282"/>
      <c r="U93" s="282"/>
      <c r="V93" s="357">
        <f>SUM(Tabla2[[#This Row],[Ene]:[Dic]])</f>
        <v>3</v>
      </c>
      <c r="W93" s="281" t="s">
        <v>66</v>
      </c>
      <c r="X93" s="344" t="s">
        <v>67</v>
      </c>
      <c r="Y93" s="281"/>
      <c r="Z93" s="281"/>
      <c r="AA93" s="284" t="s">
        <v>869</v>
      </c>
    </row>
    <row r="94" spans="2:27" s="32" customFormat="1" ht="60" x14ac:dyDescent="0.25">
      <c r="B94" s="280" t="e">
        <f>IF(Tabla2[[#This Row],[Productos ]]="","",CONCATENATE(Tabla2[[#This Row],[POA]],".",Tabla2[[#This Row],[SRS]],".",Tabla2[[#This Row],[AREA]],".",Tabla2[[#This Row],[TIPO]]))</f>
        <v>#REF!</v>
      </c>
      <c r="C94" s="280" t="e">
        <f>IF(Tabla2[[#This Row],[Productos ]]="","",'Formulario PPGR1'!#REF!)</f>
        <v>#REF!</v>
      </c>
      <c r="D94" s="280" t="e">
        <f>IF(Tabla2[[#This Row],[Productos ]]="","",'Formulario PPGR1'!#REF!)</f>
        <v>#REF!</v>
      </c>
      <c r="E94" s="280" t="e">
        <f>IF(Tabla2[[#This Row],[Productos ]]="","",'Formulario PPGR1'!#REF!)</f>
        <v>#REF!</v>
      </c>
      <c r="F94" s="280" t="e">
        <f>IF(Tabla2[[#This Row],[Productos ]]="","",'Formulario PPGR1'!#REF!)</f>
        <v>#REF!</v>
      </c>
      <c r="G94" s="281" t="s">
        <v>899</v>
      </c>
      <c r="H94" s="281" t="s">
        <v>1546</v>
      </c>
      <c r="I94" s="281" t="s">
        <v>1547</v>
      </c>
      <c r="J94" s="282"/>
      <c r="K94" s="282"/>
      <c r="L94" s="282">
        <v>1</v>
      </c>
      <c r="M94" s="282"/>
      <c r="N94" s="282"/>
      <c r="O94" s="283"/>
      <c r="P94" s="282">
        <v>1</v>
      </c>
      <c r="Q94" s="282"/>
      <c r="R94" s="282"/>
      <c r="S94" s="282"/>
      <c r="T94" s="282">
        <v>1</v>
      </c>
      <c r="U94" s="282"/>
      <c r="V94" s="357">
        <f>SUM(Tabla2[[#This Row],[Ene]:[Dic]])</f>
        <v>3</v>
      </c>
      <c r="W94" s="281" t="s">
        <v>82</v>
      </c>
      <c r="X94" s="344" t="s">
        <v>67</v>
      </c>
      <c r="Y94" s="281"/>
      <c r="Z94" s="281" t="s">
        <v>1548</v>
      </c>
      <c r="AA94" s="284" t="s">
        <v>869</v>
      </c>
    </row>
    <row r="95" spans="2:27" s="32" customFormat="1" ht="30" x14ac:dyDescent="0.25">
      <c r="B95" s="280" t="e">
        <f>IF(Tabla2[[#This Row],[Productos ]]="","",CONCATENATE(Tabla2[[#This Row],[POA]],".",Tabla2[[#This Row],[SRS]],".",Tabla2[[#This Row],[AREA]],".",Tabla2[[#This Row],[TIPO]]))</f>
        <v>#REF!</v>
      </c>
      <c r="C95" s="280" t="e">
        <f>IF(Tabla2[[#This Row],[Productos ]]="","",'Formulario PPGR1'!#REF!)</f>
        <v>#REF!</v>
      </c>
      <c r="D95" s="280" t="e">
        <f>IF(Tabla2[[#This Row],[Productos ]]="","",'Formulario PPGR1'!#REF!)</f>
        <v>#REF!</v>
      </c>
      <c r="E95" s="280" t="e">
        <f>IF(Tabla2[[#This Row],[Productos ]]="","",'Formulario PPGR1'!#REF!)</f>
        <v>#REF!</v>
      </c>
      <c r="F95" s="280" t="e">
        <f>IF(Tabla2[[#This Row],[Productos ]]="","",'Formulario PPGR1'!#REF!)</f>
        <v>#REF!</v>
      </c>
      <c r="G95" s="281" t="s">
        <v>906</v>
      </c>
      <c r="H95" s="281" t="s">
        <v>1549</v>
      </c>
      <c r="I95" s="281" t="s">
        <v>1550</v>
      </c>
      <c r="J95" s="282"/>
      <c r="K95" s="282"/>
      <c r="L95" s="282">
        <v>1</v>
      </c>
      <c r="M95" s="282"/>
      <c r="N95" s="282"/>
      <c r="O95" s="283">
        <v>1</v>
      </c>
      <c r="P95" s="282"/>
      <c r="Q95" s="282"/>
      <c r="R95" s="282"/>
      <c r="S95" s="282">
        <v>1</v>
      </c>
      <c r="T95" s="282"/>
      <c r="U95" s="282"/>
      <c r="V95" s="357">
        <f>SUM(Tabla2[[#This Row],[Ene]:[Dic]])</f>
        <v>3</v>
      </c>
      <c r="W95" s="281" t="s">
        <v>66</v>
      </c>
      <c r="X95" s="281"/>
      <c r="Y95" s="281"/>
      <c r="Z95" s="281"/>
      <c r="AA95" s="284" t="s">
        <v>869</v>
      </c>
    </row>
    <row r="96" spans="2:27" s="32" customFormat="1" ht="60" x14ac:dyDescent="0.25">
      <c r="B96" s="280" t="e">
        <f>IF(Tabla2[[#This Row],[Productos ]]="","",CONCATENATE(Tabla2[[#This Row],[POA]],".",Tabla2[[#This Row],[SRS]],".",Tabla2[[#This Row],[AREA]],".",Tabla2[[#This Row],[TIPO]]))</f>
        <v>#REF!</v>
      </c>
      <c r="C96" s="280" t="e">
        <f>IF(Tabla2[[#This Row],[Productos ]]="","",'Formulario PPGR1'!#REF!)</f>
        <v>#REF!</v>
      </c>
      <c r="D96" s="280" t="e">
        <f>IF(Tabla2[[#This Row],[Productos ]]="","",'Formulario PPGR1'!#REF!)</f>
        <v>#REF!</v>
      </c>
      <c r="E96" s="280" t="e">
        <f>IF(Tabla2[[#This Row],[Productos ]]="","",'Formulario PPGR1'!#REF!)</f>
        <v>#REF!</v>
      </c>
      <c r="F96" s="280" t="e">
        <f>IF(Tabla2[[#This Row],[Productos ]]="","",'Formulario PPGR1'!#REF!)</f>
        <v>#REF!</v>
      </c>
      <c r="G96" s="281" t="s">
        <v>906</v>
      </c>
      <c r="H96" s="281" t="s">
        <v>1551</v>
      </c>
      <c r="I96" s="281" t="s">
        <v>1552</v>
      </c>
      <c r="J96" s="282"/>
      <c r="K96" s="282"/>
      <c r="L96" s="282"/>
      <c r="M96" s="282">
        <v>1</v>
      </c>
      <c r="N96" s="282"/>
      <c r="O96" s="283"/>
      <c r="P96" s="282"/>
      <c r="Q96" s="282">
        <v>1</v>
      </c>
      <c r="R96" s="282"/>
      <c r="S96" s="282"/>
      <c r="T96" s="282"/>
      <c r="U96" s="282"/>
      <c r="V96" s="357">
        <f>SUM(Tabla2[[#This Row],[Ene]:[Dic]])</f>
        <v>2</v>
      </c>
      <c r="W96" s="281" t="s">
        <v>66</v>
      </c>
      <c r="X96" s="281"/>
      <c r="Y96" s="281"/>
      <c r="Z96" s="281"/>
      <c r="AA96" s="284" t="s">
        <v>869</v>
      </c>
    </row>
    <row r="97" spans="2:27" s="32" customFormat="1" ht="30" x14ac:dyDescent="0.25">
      <c r="B97" s="280" t="e">
        <f>IF(Tabla2[[#This Row],[Productos ]]="","",CONCATENATE(Tabla2[[#This Row],[POA]],".",Tabla2[[#This Row],[SRS]],".",Tabla2[[#This Row],[AREA]],".",Tabla2[[#This Row],[TIPO]]))</f>
        <v>#REF!</v>
      </c>
      <c r="C97" s="280" t="e">
        <f>IF(Tabla2[[#This Row],[Productos ]]="","",'Formulario PPGR1'!#REF!)</f>
        <v>#REF!</v>
      </c>
      <c r="D97" s="280" t="e">
        <f>IF(Tabla2[[#This Row],[Productos ]]="","",'Formulario PPGR1'!#REF!)</f>
        <v>#REF!</v>
      </c>
      <c r="E97" s="280" t="e">
        <f>IF(Tabla2[[#This Row],[Productos ]]="","",'Formulario PPGR1'!#REF!)</f>
        <v>#REF!</v>
      </c>
      <c r="F97" s="280" t="e">
        <f>IF(Tabla2[[#This Row],[Productos ]]="","",'Formulario PPGR1'!#REF!)</f>
        <v>#REF!</v>
      </c>
      <c r="G97" s="281" t="s">
        <v>906</v>
      </c>
      <c r="H97" s="281" t="s">
        <v>1553</v>
      </c>
      <c r="I97" s="281" t="s">
        <v>1554</v>
      </c>
      <c r="J97" s="282"/>
      <c r="K97" s="282"/>
      <c r="L97" s="282"/>
      <c r="M97" s="282"/>
      <c r="N97" s="282">
        <v>1</v>
      </c>
      <c r="O97" s="283"/>
      <c r="P97" s="282"/>
      <c r="Q97" s="282"/>
      <c r="R97" s="282">
        <v>1</v>
      </c>
      <c r="S97" s="282"/>
      <c r="T97" s="282"/>
      <c r="U97" s="282"/>
      <c r="V97" s="357">
        <f>SUM(Tabla2[[#This Row],[Ene]:[Dic]])</f>
        <v>2</v>
      </c>
      <c r="W97" s="281" t="s">
        <v>66</v>
      </c>
      <c r="X97" s="281"/>
      <c r="Y97" s="281"/>
      <c r="Z97" s="281"/>
      <c r="AA97" s="284" t="s">
        <v>869</v>
      </c>
    </row>
    <row r="98" spans="2:27" s="32" customFormat="1" ht="60" x14ac:dyDescent="0.25">
      <c r="B98" s="280" t="e">
        <f>IF(Tabla2[[#This Row],[Productos ]]="","",CONCATENATE(Tabla2[[#This Row],[POA]],".",Tabla2[[#This Row],[SRS]],".",Tabla2[[#This Row],[AREA]],".",Tabla2[[#This Row],[TIPO]]))</f>
        <v>#REF!</v>
      </c>
      <c r="C98" s="280" t="e">
        <f>IF(Tabla2[[#This Row],[Productos ]]="","",'Formulario PPGR1'!#REF!)</f>
        <v>#REF!</v>
      </c>
      <c r="D98" s="280" t="e">
        <f>IF(Tabla2[[#This Row],[Productos ]]="","",'Formulario PPGR1'!#REF!)</f>
        <v>#REF!</v>
      </c>
      <c r="E98" s="280" t="e">
        <f>IF(Tabla2[[#This Row],[Productos ]]="","",'Formulario PPGR1'!#REF!)</f>
        <v>#REF!</v>
      </c>
      <c r="F98" s="280" t="e">
        <f>IF(Tabla2[[#This Row],[Productos ]]="","",'Formulario PPGR1'!#REF!)</f>
        <v>#REF!</v>
      </c>
      <c r="G98" s="281" t="s">
        <v>906</v>
      </c>
      <c r="H98" s="281" t="s">
        <v>1555</v>
      </c>
      <c r="I98" s="281" t="s">
        <v>1556</v>
      </c>
      <c r="J98" s="282"/>
      <c r="K98" s="282">
        <v>1</v>
      </c>
      <c r="L98" s="282"/>
      <c r="M98" s="282"/>
      <c r="N98" s="282">
        <v>1</v>
      </c>
      <c r="O98" s="283"/>
      <c r="P98" s="282"/>
      <c r="Q98" s="282"/>
      <c r="R98" s="282"/>
      <c r="S98" s="282"/>
      <c r="T98" s="282">
        <v>1</v>
      </c>
      <c r="U98" s="282"/>
      <c r="V98" s="357">
        <f>SUM(Tabla2[[#This Row],[Ene]:[Dic]])</f>
        <v>3</v>
      </c>
      <c r="W98" s="281" t="s">
        <v>1557</v>
      </c>
      <c r="X98" s="344" t="s">
        <v>66</v>
      </c>
      <c r="Y98" s="344" t="s">
        <v>67</v>
      </c>
      <c r="Z98" s="281"/>
      <c r="AA98" s="284" t="s">
        <v>869</v>
      </c>
    </row>
    <row r="99" spans="2:27" s="32" customFormat="1" ht="30" x14ac:dyDescent="0.25">
      <c r="B99" s="280" t="e">
        <f>IF(Tabla2[[#This Row],[Productos ]]="","",CONCATENATE(Tabla2[[#This Row],[POA]],".",Tabla2[[#This Row],[SRS]],".",Tabla2[[#This Row],[AREA]],".",Tabla2[[#This Row],[TIPO]]))</f>
        <v>#REF!</v>
      </c>
      <c r="C99" s="280" t="e">
        <f>IF(Tabla2[[#This Row],[Productos ]]="","",'Formulario PPGR1'!#REF!)</f>
        <v>#REF!</v>
      </c>
      <c r="D99" s="280" t="e">
        <f>IF(Tabla2[[#This Row],[Productos ]]="","",'Formulario PPGR1'!#REF!)</f>
        <v>#REF!</v>
      </c>
      <c r="E99" s="280" t="e">
        <f>IF(Tabla2[[#This Row],[Productos ]]="","",'Formulario PPGR1'!#REF!)</f>
        <v>#REF!</v>
      </c>
      <c r="F99" s="280" t="e">
        <f>IF(Tabla2[[#This Row],[Productos ]]="","",'Formulario PPGR1'!#REF!)</f>
        <v>#REF!</v>
      </c>
      <c r="G99" s="281" t="s">
        <v>1373</v>
      </c>
      <c r="H99" s="281" t="s">
        <v>1558</v>
      </c>
      <c r="I99" s="281" t="s">
        <v>1559</v>
      </c>
      <c r="J99" s="282"/>
      <c r="K99" s="282"/>
      <c r="L99" s="282"/>
      <c r="M99" s="282">
        <v>1</v>
      </c>
      <c r="N99" s="282"/>
      <c r="O99" s="283"/>
      <c r="P99" s="282"/>
      <c r="Q99" s="282"/>
      <c r="R99" s="282"/>
      <c r="S99" s="282"/>
      <c r="T99" s="282"/>
      <c r="U99" s="282"/>
      <c r="V99" s="357">
        <f>SUM(Tabla2[[#This Row],[Ene]:[Dic]])</f>
        <v>1</v>
      </c>
      <c r="W99" s="281" t="s">
        <v>67</v>
      </c>
      <c r="X99" s="344" t="s">
        <v>69</v>
      </c>
      <c r="Y99" s="281"/>
      <c r="Z99" s="344" t="s">
        <v>1574</v>
      </c>
      <c r="AA99" s="284" t="s">
        <v>869</v>
      </c>
    </row>
    <row r="100" spans="2:27" s="32" customFormat="1" ht="30" x14ac:dyDescent="0.25">
      <c r="B100" s="280" t="e">
        <f>IF(Tabla2[[#This Row],[Productos ]]="","",CONCATENATE(Tabla2[[#This Row],[POA]],".",Tabla2[[#This Row],[SRS]],".",Tabla2[[#This Row],[AREA]],".",Tabla2[[#This Row],[TIPO]]))</f>
        <v>#REF!</v>
      </c>
      <c r="C100" s="280" t="e">
        <f>IF(Tabla2[[#This Row],[Productos ]]="","",'Formulario PPGR1'!#REF!)</f>
        <v>#REF!</v>
      </c>
      <c r="D100" s="280" t="e">
        <f>IF(Tabla2[[#This Row],[Productos ]]="","",'Formulario PPGR1'!#REF!)</f>
        <v>#REF!</v>
      </c>
      <c r="E100" s="280" t="e">
        <f>IF(Tabla2[[#This Row],[Productos ]]="","",'Formulario PPGR1'!#REF!)</f>
        <v>#REF!</v>
      </c>
      <c r="F100" s="280" t="e">
        <f>IF(Tabla2[[#This Row],[Productos ]]="","",'Formulario PPGR1'!#REF!)</f>
        <v>#REF!</v>
      </c>
      <c r="G100" s="281" t="s">
        <v>1374</v>
      </c>
      <c r="H100" s="281" t="s">
        <v>1560</v>
      </c>
      <c r="I100" s="281" t="s">
        <v>1561</v>
      </c>
      <c r="J100" s="282"/>
      <c r="K100" s="282"/>
      <c r="L100" s="282">
        <v>1</v>
      </c>
      <c r="M100" s="282"/>
      <c r="N100" s="282"/>
      <c r="O100" s="283">
        <v>1</v>
      </c>
      <c r="P100" s="282"/>
      <c r="Q100" s="282"/>
      <c r="R100" s="282"/>
      <c r="S100" s="282">
        <v>1</v>
      </c>
      <c r="T100" s="282"/>
      <c r="U100" s="282"/>
      <c r="V100" s="357">
        <f>SUM(Tabla2[[#This Row],[Ene]:[Dic]])</f>
        <v>3</v>
      </c>
      <c r="W100" s="281" t="s">
        <v>67</v>
      </c>
      <c r="X100" s="344" t="s">
        <v>75</v>
      </c>
      <c r="Y100" s="281"/>
      <c r="Z100" s="344"/>
      <c r="AA100" s="284" t="s">
        <v>869</v>
      </c>
    </row>
    <row r="101" spans="2:27" s="32" customFormat="1" ht="45" x14ac:dyDescent="0.25">
      <c r="B101" s="280" t="e">
        <f>IF(Tabla2[[#This Row],[Productos ]]="","",CONCATENATE(Tabla2[[#This Row],[POA]],".",Tabla2[[#This Row],[SRS]],".",Tabla2[[#This Row],[AREA]],".",Tabla2[[#This Row],[TIPO]]))</f>
        <v>#REF!</v>
      </c>
      <c r="C101" s="280" t="e">
        <f>IF(Tabla2[[#This Row],[Productos ]]="","",'Formulario PPGR1'!#REF!)</f>
        <v>#REF!</v>
      </c>
      <c r="D101" s="280" t="e">
        <f>IF(Tabla2[[#This Row],[Productos ]]="","",'Formulario PPGR1'!#REF!)</f>
        <v>#REF!</v>
      </c>
      <c r="E101" s="280" t="e">
        <f>IF(Tabla2[[#This Row],[Productos ]]="","",'Formulario PPGR1'!#REF!)</f>
        <v>#REF!</v>
      </c>
      <c r="F101" s="280" t="e">
        <f>IF(Tabla2[[#This Row],[Productos ]]="","",'Formulario PPGR1'!#REF!)</f>
        <v>#REF!</v>
      </c>
      <c r="G101" s="281" t="s">
        <v>1375</v>
      </c>
      <c r="H101" s="281" t="s">
        <v>1562</v>
      </c>
      <c r="I101" s="281" t="s">
        <v>1563</v>
      </c>
      <c r="J101" s="282"/>
      <c r="K101" s="282"/>
      <c r="L101" s="282"/>
      <c r="M101" s="282">
        <v>1</v>
      </c>
      <c r="N101" s="282"/>
      <c r="O101" s="283"/>
      <c r="P101" s="282">
        <v>1</v>
      </c>
      <c r="Q101" s="282"/>
      <c r="R101" s="282"/>
      <c r="S101" s="282">
        <v>1</v>
      </c>
      <c r="T101" s="282"/>
      <c r="U101" s="282"/>
      <c r="V101" s="357">
        <f>SUM(Tabla2[[#This Row],[Ene]:[Dic]])</f>
        <v>3</v>
      </c>
      <c r="W101" s="281" t="s">
        <v>66</v>
      </c>
      <c r="X101" s="344" t="s">
        <v>67</v>
      </c>
      <c r="Y101" s="281"/>
      <c r="Z101" s="344"/>
      <c r="AA101" s="284" t="s">
        <v>869</v>
      </c>
    </row>
    <row r="102" spans="2:27" s="32" customFormat="1" ht="60" x14ac:dyDescent="0.25">
      <c r="B102" s="280" t="e">
        <f>IF(Tabla2[[#This Row],[Productos ]]="","",CONCATENATE(Tabla2[[#This Row],[POA]],".",Tabla2[[#This Row],[SRS]],".",Tabla2[[#This Row],[AREA]],".",Tabla2[[#This Row],[TIPO]]))</f>
        <v>#REF!</v>
      </c>
      <c r="C102" s="280" t="e">
        <f>IF(Tabla2[[#This Row],[Productos ]]="","",'Formulario PPGR1'!#REF!)</f>
        <v>#REF!</v>
      </c>
      <c r="D102" s="280" t="e">
        <f>IF(Tabla2[[#This Row],[Productos ]]="","",'Formulario PPGR1'!#REF!)</f>
        <v>#REF!</v>
      </c>
      <c r="E102" s="280" t="e">
        <f>IF(Tabla2[[#This Row],[Productos ]]="","",'Formulario PPGR1'!#REF!)</f>
        <v>#REF!</v>
      </c>
      <c r="F102" s="280" t="e">
        <f>IF(Tabla2[[#This Row],[Productos ]]="","",'Formulario PPGR1'!#REF!)</f>
        <v>#REF!</v>
      </c>
      <c r="G102" s="281" t="s">
        <v>1376</v>
      </c>
      <c r="H102" s="281" t="s">
        <v>1564</v>
      </c>
      <c r="I102" s="281" t="s">
        <v>1565</v>
      </c>
      <c r="J102" s="282"/>
      <c r="K102" s="282"/>
      <c r="L102" s="282"/>
      <c r="M102" s="282"/>
      <c r="N102" s="282"/>
      <c r="O102" s="283"/>
      <c r="P102" s="282"/>
      <c r="Q102" s="282"/>
      <c r="R102" s="282">
        <v>1</v>
      </c>
      <c r="S102" s="282"/>
      <c r="T102" s="282"/>
      <c r="U102" s="282"/>
      <c r="V102" s="357">
        <f>SUM(Tabla2[[#This Row],[Ene]:[Dic]])</f>
        <v>1</v>
      </c>
      <c r="W102" s="281" t="s">
        <v>67</v>
      </c>
      <c r="X102" s="344" t="s">
        <v>69</v>
      </c>
      <c r="Y102" s="281"/>
      <c r="Z102" s="344" t="s">
        <v>1467</v>
      </c>
      <c r="AA102" s="284" t="s">
        <v>869</v>
      </c>
    </row>
    <row r="103" spans="2:27" s="32" customFormat="1" ht="45" x14ac:dyDescent="0.25">
      <c r="B103" s="280" t="e">
        <f>IF(Tabla2[[#This Row],[Productos ]]="","",CONCATENATE(Tabla2[[#This Row],[POA]],".",Tabla2[[#This Row],[SRS]],".",Tabla2[[#This Row],[AREA]],".",Tabla2[[#This Row],[TIPO]]))</f>
        <v>#REF!</v>
      </c>
      <c r="C103" s="280" t="e">
        <f>IF(Tabla2[[#This Row],[Productos ]]="","",'Formulario PPGR1'!#REF!)</f>
        <v>#REF!</v>
      </c>
      <c r="D103" s="280" t="e">
        <f>IF(Tabla2[[#This Row],[Productos ]]="","",'Formulario PPGR1'!#REF!)</f>
        <v>#REF!</v>
      </c>
      <c r="E103" s="280" t="e">
        <f>IF(Tabla2[[#This Row],[Productos ]]="","",'Formulario PPGR1'!#REF!)</f>
        <v>#REF!</v>
      </c>
      <c r="F103" s="280" t="e">
        <f>IF(Tabla2[[#This Row],[Productos ]]="","",'Formulario PPGR1'!#REF!)</f>
        <v>#REF!</v>
      </c>
      <c r="G103" s="281" t="s">
        <v>1377</v>
      </c>
      <c r="H103" s="281" t="s">
        <v>1566</v>
      </c>
      <c r="I103" s="281" t="s">
        <v>1586</v>
      </c>
      <c r="J103" s="282"/>
      <c r="K103" s="282"/>
      <c r="L103" s="282">
        <v>1</v>
      </c>
      <c r="M103" s="282"/>
      <c r="N103" s="282"/>
      <c r="O103" s="283">
        <v>1</v>
      </c>
      <c r="P103" s="282"/>
      <c r="Q103" s="282"/>
      <c r="R103" s="282">
        <v>1</v>
      </c>
      <c r="S103" s="282"/>
      <c r="T103" s="282"/>
      <c r="U103" s="282"/>
      <c r="V103" s="357">
        <f>SUM(Tabla2[[#This Row],[Ene]:[Dic]])</f>
        <v>3</v>
      </c>
      <c r="W103" s="281" t="s">
        <v>66</v>
      </c>
      <c r="X103" s="344"/>
      <c r="Y103" s="281"/>
      <c r="Z103" s="344" t="s">
        <v>1567</v>
      </c>
      <c r="AA103" s="284" t="s">
        <v>869</v>
      </c>
    </row>
    <row r="104" spans="2:27" s="32" customFormat="1" ht="45" x14ac:dyDescent="0.25">
      <c r="B104" s="280" t="e">
        <f>IF(Tabla2[[#This Row],[Productos ]]="","",CONCATENATE(Tabla2[[#This Row],[POA]],".",Tabla2[[#This Row],[SRS]],".",Tabla2[[#This Row],[AREA]],".",Tabla2[[#This Row],[TIPO]]))</f>
        <v>#REF!</v>
      </c>
      <c r="C104" s="280" t="e">
        <f>IF(Tabla2[[#This Row],[Productos ]]="","",'Formulario PPGR1'!#REF!)</f>
        <v>#REF!</v>
      </c>
      <c r="D104" s="280" t="e">
        <f>IF(Tabla2[[#This Row],[Productos ]]="","",'Formulario PPGR1'!#REF!)</f>
        <v>#REF!</v>
      </c>
      <c r="E104" s="280" t="e">
        <f>IF(Tabla2[[#This Row],[Productos ]]="","",'Formulario PPGR1'!#REF!)</f>
        <v>#REF!</v>
      </c>
      <c r="F104" s="280" t="e">
        <f>IF(Tabla2[[#This Row],[Productos ]]="","",'Formulario PPGR1'!#REF!)</f>
        <v>#REF!</v>
      </c>
      <c r="G104" s="281" t="s">
        <v>1378</v>
      </c>
      <c r="H104" s="281" t="s">
        <v>1568</v>
      </c>
      <c r="I104" s="281" t="s">
        <v>1569</v>
      </c>
      <c r="J104" s="282"/>
      <c r="K104" s="282">
        <v>1</v>
      </c>
      <c r="L104" s="282"/>
      <c r="M104" s="282"/>
      <c r="N104" s="282"/>
      <c r="O104" s="283"/>
      <c r="P104" s="282"/>
      <c r="Q104" s="282"/>
      <c r="R104" s="282">
        <v>1</v>
      </c>
      <c r="S104" s="282"/>
      <c r="T104" s="282"/>
      <c r="U104" s="282"/>
      <c r="V104" s="357">
        <f>SUM(Tabla2[[#This Row],[Ene]:[Dic]])</f>
        <v>2</v>
      </c>
      <c r="W104" s="344" t="s">
        <v>66</v>
      </c>
      <c r="X104" s="281"/>
      <c r="Y104" s="281"/>
      <c r="Z104" s="281"/>
      <c r="AA104" s="284" t="s">
        <v>869</v>
      </c>
    </row>
    <row r="105" spans="2:27" s="32" customFormat="1" ht="60" x14ac:dyDescent="0.25">
      <c r="B105" s="280" t="e">
        <f>IF(Tabla2[[#This Row],[Productos ]]="","",CONCATENATE(Tabla2[[#This Row],[POA]],".",Tabla2[[#This Row],[SRS]],".",Tabla2[[#This Row],[AREA]],".",Tabla2[[#This Row],[TIPO]]))</f>
        <v>#REF!</v>
      </c>
      <c r="C105" s="280" t="e">
        <f>IF(Tabla2[[#This Row],[Productos ]]="","",'Formulario PPGR1'!#REF!)</f>
        <v>#REF!</v>
      </c>
      <c r="D105" s="280" t="e">
        <f>IF(Tabla2[[#This Row],[Productos ]]="","",'Formulario PPGR1'!#REF!)</f>
        <v>#REF!</v>
      </c>
      <c r="E105" s="280" t="e">
        <f>IF(Tabla2[[#This Row],[Productos ]]="","",'Formulario PPGR1'!#REF!)</f>
        <v>#REF!</v>
      </c>
      <c r="F105" s="280" t="e">
        <f>IF(Tabla2[[#This Row],[Productos ]]="","",'Formulario PPGR1'!#REF!)</f>
        <v>#REF!</v>
      </c>
      <c r="G105" s="281" t="s">
        <v>1380</v>
      </c>
      <c r="H105" s="281" t="s">
        <v>1570</v>
      </c>
      <c r="I105" s="281" t="s">
        <v>1571</v>
      </c>
      <c r="J105" s="282"/>
      <c r="K105" s="282"/>
      <c r="L105" s="282"/>
      <c r="M105" s="282">
        <v>1</v>
      </c>
      <c r="N105" s="282"/>
      <c r="O105" s="283"/>
      <c r="P105" s="282">
        <v>1</v>
      </c>
      <c r="Q105" s="282"/>
      <c r="R105" s="282"/>
      <c r="S105" s="282"/>
      <c r="T105" s="282"/>
      <c r="U105" s="282"/>
      <c r="V105" s="357">
        <f>SUM(Tabla2[[#This Row],[Ene]:[Dic]])</f>
        <v>2</v>
      </c>
      <c r="W105" s="281" t="s">
        <v>67</v>
      </c>
      <c r="X105" s="281" t="s">
        <v>66</v>
      </c>
      <c r="Y105" s="281"/>
      <c r="Z105" s="281"/>
      <c r="AA105" s="284" t="s">
        <v>869</v>
      </c>
    </row>
    <row r="106" spans="2:27" s="32" customFormat="1" ht="45" x14ac:dyDescent="0.25">
      <c r="B106" s="280" t="e">
        <f>IF(Tabla2[[#This Row],[Productos ]]="","",CONCATENATE(Tabla2[[#This Row],[POA]],".",Tabla2[[#This Row],[SRS]],".",Tabla2[[#This Row],[AREA]],".",Tabla2[[#This Row],[TIPO]]))</f>
        <v>#REF!</v>
      </c>
      <c r="C106" s="280" t="e">
        <f>IF(Tabla2[[#This Row],[Productos ]]="","",'Formulario PPGR1'!#REF!)</f>
        <v>#REF!</v>
      </c>
      <c r="D106" s="280" t="e">
        <f>IF(Tabla2[[#This Row],[Productos ]]="","",'Formulario PPGR1'!#REF!)</f>
        <v>#REF!</v>
      </c>
      <c r="E106" s="280" t="e">
        <f>IF(Tabla2[[#This Row],[Productos ]]="","",'Formulario PPGR1'!#REF!)</f>
        <v>#REF!</v>
      </c>
      <c r="F106" s="280" t="e">
        <f>IF(Tabla2[[#This Row],[Productos ]]="","",'Formulario PPGR1'!#REF!)</f>
        <v>#REF!</v>
      </c>
      <c r="G106" s="281" t="s">
        <v>1381</v>
      </c>
      <c r="H106" s="281" t="s">
        <v>1572</v>
      </c>
      <c r="I106" s="281" t="s">
        <v>1573</v>
      </c>
      <c r="J106" s="282"/>
      <c r="K106" s="282">
        <v>1</v>
      </c>
      <c r="L106" s="282"/>
      <c r="M106" s="282"/>
      <c r="N106" s="282"/>
      <c r="O106" s="283"/>
      <c r="P106" s="282"/>
      <c r="Q106" s="282">
        <v>1</v>
      </c>
      <c r="R106" s="282"/>
      <c r="S106" s="282"/>
      <c r="T106" s="282"/>
      <c r="U106" s="282"/>
      <c r="V106" s="357">
        <f>SUM(Tabla2[[#This Row],[Ene]:[Dic]])</f>
        <v>2</v>
      </c>
      <c r="W106" s="281" t="s">
        <v>67</v>
      </c>
      <c r="X106" s="344" t="s">
        <v>69</v>
      </c>
      <c r="Y106" s="281"/>
      <c r="Z106" s="281" t="s">
        <v>1574</v>
      </c>
      <c r="AA106" s="284" t="s">
        <v>869</v>
      </c>
    </row>
    <row r="107" spans="2:27" s="32" customFormat="1" ht="45" x14ac:dyDescent="0.25">
      <c r="B107" s="280" t="e">
        <f>IF(Tabla2[[#This Row],[Productos ]]="","",CONCATENATE(Tabla2[[#This Row],[POA]],".",Tabla2[[#This Row],[SRS]],".",Tabla2[[#This Row],[AREA]],".",Tabla2[[#This Row],[TIPO]]))</f>
        <v>#REF!</v>
      </c>
      <c r="C107" s="280" t="e">
        <f>IF(Tabla2[[#This Row],[Productos ]]="","",'Formulario PPGR1'!#REF!)</f>
        <v>#REF!</v>
      </c>
      <c r="D107" s="280" t="e">
        <f>IF(Tabla2[[#This Row],[Productos ]]="","",'Formulario PPGR1'!#REF!)</f>
        <v>#REF!</v>
      </c>
      <c r="E107" s="280" t="e">
        <f>IF(Tabla2[[#This Row],[Productos ]]="","",'Formulario PPGR1'!#REF!)</f>
        <v>#REF!</v>
      </c>
      <c r="F107" s="280" t="e">
        <f>IF(Tabla2[[#This Row],[Productos ]]="","",'Formulario PPGR1'!#REF!)</f>
        <v>#REF!</v>
      </c>
      <c r="G107" s="281" t="s">
        <v>1381</v>
      </c>
      <c r="H107" s="281" t="s">
        <v>1575</v>
      </c>
      <c r="I107" s="281" t="s">
        <v>1576</v>
      </c>
      <c r="J107" s="282"/>
      <c r="K107" s="282"/>
      <c r="L107" s="282"/>
      <c r="M107" s="282"/>
      <c r="N107" s="282"/>
      <c r="O107" s="283"/>
      <c r="P107" s="282"/>
      <c r="Q107" s="282"/>
      <c r="R107" s="282"/>
      <c r="S107" s="282"/>
      <c r="T107" s="282">
        <v>1</v>
      </c>
      <c r="U107" s="282"/>
      <c r="V107" s="357">
        <f>SUM(Tabla2[[#This Row],[Ene]:[Dic]])</f>
        <v>1</v>
      </c>
      <c r="W107" s="281" t="s">
        <v>66</v>
      </c>
      <c r="X107" s="281"/>
      <c r="Y107" s="281"/>
      <c r="Z107" s="281"/>
      <c r="AA107" s="284" t="s">
        <v>869</v>
      </c>
    </row>
    <row r="108" spans="2:27" s="32" customFormat="1" ht="30" x14ac:dyDescent="0.25">
      <c r="B108" s="280" t="e">
        <f>IF(Tabla2[[#This Row],[Productos ]]="","",CONCATENATE(Tabla2[[#This Row],[POA]],".",Tabla2[[#This Row],[SRS]],".",Tabla2[[#This Row],[AREA]],".",Tabla2[[#This Row],[TIPO]]))</f>
        <v>#REF!</v>
      </c>
      <c r="C108" s="280" t="e">
        <f>IF(Tabla2[[#This Row],[Productos ]]="","",'Formulario PPGR1'!#REF!)</f>
        <v>#REF!</v>
      </c>
      <c r="D108" s="280" t="e">
        <f>IF(Tabla2[[#This Row],[Productos ]]="","",'Formulario PPGR1'!#REF!)</f>
        <v>#REF!</v>
      </c>
      <c r="E108" s="280" t="e">
        <f>IF(Tabla2[[#This Row],[Productos ]]="","",'Formulario PPGR1'!#REF!)</f>
        <v>#REF!</v>
      </c>
      <c r="F108" s="280" t="e">
        <f>IF(Tabla2[[#This Row],[Productos ]]="","",'Formulario PPGR1'!#REF!)</f>
        <v>#REF!</v>
      </c>
      <c r="G108" s="281" t="s">
        <v>1382</v>
      </c>
      <c r="H108" s="281" t="s">
        <v>1577</v>
      </c>
      <c r="I108" s="344" t="s">
        <v>2024</v>
      </c>
      <c r="J108" s="282"/>
      <c r="K108" s="282"/>
      <c r="L108" s="282"/>
      <c r="M108" s="282"/>
      <c r="N108" s="282"/>
      <c r="O108" s="283">
        <v>1</v>
      </c>
      <c r="P108" s="282"/>
      <c r="Q108" s="282"/>
      <c r="R108" s="282"/>
      <c r="S108" s="282"/>
      <c r="T108" s="282"/>
      <c r="U108" s="282"/>
      <c r="V108" s="357">
        <f>SUM(Tabla2[[#This Row],[Ene]:[Dic]])</f>
        <v>1</v>
      </c>
      <c r="W108" s="281" t="s">
        <v>66</v>
      </c>
      <c r="X108" s="344" t="s">
        <v>2076</v>
      </c>
      <c r="Y108" s="281"/>
      <c r="Z108" s="281"/>
      <c r="AA108" s="284" t="s">
        <v>869</v>
      </c>
    </row>
    <row r="109" spans="2:27" s="32" customFormat="1" ht="60" x14ac:dyDescent="0.25">
      <c r="B109" s="280" t="e">
        <f>IF(Tabla2[[#This Row],[Productos ]]="","",CONCATENATE(Tabla2[[#This Row],[POA]],".",Tabla2[[#This Row],[SRS]],".",Tabla2[[#This Row],[AREA]],".",Tabla2[[#This Row],[TIPO]]))</f>
        <v>#REF!</v>
      </c>
      <c r="C109" s="280" t="e">
        <f>IF(Tabla2[[#This Row],[Productos ]]="","",'Formulario PPGR1'!#REF!)</f>
        <v>#REF!</v>
      </c>
      <c r="D109" s="280" t="e">
        <f>IF(Tabla2[[#This Row],[Productos ]]="","",'Formulario PPGR1'!#REF!)</f>
        <v>#REF!</v>
      </c>
      <c r="E109" s="280" t="e">
        <f>IF(Tabla2[[#This Row],[Productos ]]="","",'Formulario PPGR1'!#REF!)</f>
        <v>#REF!</v>
      </c>
      <c r="F109" s="280" t="e">
        <f>IF(Tabla2[[#This Row],[Productos ]]="","",'Formulario PPGR1'!#REF!)</f>
        <v>#REF!</v>
      </c>
      <c r="G109" s="281" t="s">
        <v>1382</v>
      </c>
      <c r="H109" s="281" t="s">
        <v>1579</v>
      </c>
      <c r="I109" s="281" t="s">
        <v>1580</v>
      </c>
      <c r="J109" s="282"/>
      <c r="K109" s="282"/>
      <c r="L109" s="282"/>
      <c r="M109" s="282"/>
      <c r="N109" s="282"/>
      <c r="O109" s="283"/>
      <c r="P109" s="282">
        <v>1</v>
      </c>
      <c r="Q109" s="282"/>
      <c r="R109" s="282"/>
      <c r="S109" s="282"/>
      <c r="T109" s="282"/>
      <c r="U109" s="282"/>
      <c r="V109" s="357">
        <f>SUM(Tabla2[[#This Row],[Ene]:[Dic]])</f>
        <v>1</v>
      </c>
      <c r="W109" s="344" t="s">
        <v>67</v>
      </c>
      <c r="X109" s="344" t="s">
        <v>69</v>
      </c>
      <c r="Y109" s="281"/>
      <c r="Z109" s="281"/>
      <c r="AA109" s="284" t="s">
        <v>869</v>
      </c>
    </row>
    <row r="110" spans="2:27" s="32" customFormat="1" ht="45" x14ac:dyDescent="0.25">
      <c r="B110" s="280" t="e">
        <f>IF(Tabla2[[#This Row],[Productos ]]="","",CONCATENATE(Tabla2[[#This Row],[POA]],".",Tabla2[[#This Row],[SRS]],".",Tabla2[[#This Row],[AREA]],".",Tabla2[[#This Row],[TIPO]]))</f>
        <v>#REF!</v>
      </c>
      <c r="C110" s="280" t="e">
        <f>IF(Tabla2[[#This Row],[Productos ]]="","",'Formulario PPGR1'!#REF!)</f>
        <v>#REF!</v>
      </c>
      <c r="D110" s="280" t="e">
        <f>IF(Tabla2[[#This Row],[Productos ]]="","",'Formulario PPGR1'!#REF!)</f>
        <v>#REF!</v>
      </c>
      <c r="E110" s="280" t="e">
        <f>IF(Tabla2[[#This Row],[Productos ]]="","",'Formulario PPGR1'!#REF!)</f>
        <v>#REF!</v>
      </c>
      <c r="F110" s="280" t="e">
        <f>IF(Tabla2[[#This Row],[Productos ]]="","",'Formulario PPGR1'!#REF!)</f>
        <v>#REF!</v>
      </c>
      <c r="G110" s="281" t="s">
        <v>1379</v>
      </c>
      <c r="H110" s="281" t="s">
        <v>1581</v>
      </c>
      <c r="I110" s="281" t="s">
        <v>1582</v>
      </c>
      <c r="J110" s="282"/>
      <c r="K110" s="282"/>
      <c r="L110" s="282"/>
      <c r="M110" s="282">
        <v>1</v>
      </c>
      <c r="N110" s="282"/>
      <c r="O110" s="283"/>
      <c r="P110" s="282"/>
      <c r="Q110" s="282"/>
      <c r="R110" s="282"/>
      <c r="S110" s="282"/>
      <c r="T110" s="282"/>
      <c r="U110" s="282"/>
      <c r="V110" s="357">
        <f>SUM(Tabla2[[#This Row],[Ene]:[Dic]])</f>
        <v>1</v>
      </c>
      <c r="W110" s="281" t="s">
        <v>67</v>
      </c>
      <c r="X110" s="344" t="s">
        <v>69</v>
      </c>
      <c r="Y110" s="281"/>
      <c r="Z110" s="281" t="s">
        <v>1583</v>
      </c>
      <c r="AA110" s="284" t="s">
        <v>869</v>
      </c>
    </row>
    <row r="111" spans="2:27" s="32" customFormat="1" ht="45" x14ac:dyDescent="0.25">
      <c r="B111" s="280" t="e">
        <f>IF(Tabla2[[#This Row],[Productos ]]="","",CONCATENATE(Tabla2[[#This Row],[POA]],".",Tabla2[[#This Row],[SRS]],".",Tabla2[[#This Row],[AREA]],".",Tabla2[[#This Row],[TIPO]]))</f>
        <v>#REF!</v>
      </c>
      <c r="C111" s="280" t="e">
        <f>IF(Tabla2[[#This Row],[Productos ]]="","",'Formulario PPGR1'!#REF!)</f>
        <v>#REF!</v>
      </c>
      <c r="D111" s="280" t="e">
        <f>IF(Tabla2[[#This Row],[Productos ]]="","",'Formulario PPGR1'!#REF!)</f>
        <v>#REF!</v>
      </c>
      <c r="E111" s="280" t="e">
        <f>IF(Tabla2[[#This Row],[Productos ]]="","",'Formulario PPGR1'!#REF!)</f>
        <v>#REF!</v>
      </c>
      <c r="F111" s="280" t="e">
        <f>IF(Tabla2[[#This Row],[Productos ]]="","",'Formulario PPGR1'!#REF!)</f>
        <v>#REF!</v>
      </c>
      <c r="G111" s="281" t="s">
        <v>1379</v>
      </c>
      <c r="H111" s="281" t="s">
        <v>1584</v>
      </c>
      <c r="I111" s="281" t="s">
        <v>1585</v>
      </c>
      <c r="J111" s="282"/>
      <c r="K111" s="282"/>
      <c r="L111" s="282"/>
      <c r="M111" s="282"/>
      <c r="N111" s="282">
        <v>1</v>
      </c>
      <c r="O111" s="283"/>
      <c r="P111" s="282"/>
      <c r="Q111" s="282">
        <v>1</v>
      </c>
      <c r="R111" s="282"/>
      <c r="S111" s="282"/>
      <c r="T111" s="282">
        <v>1</v>
      </c>
      <c r="U111" s="282"/>
      <c r="V111" s="357">
        <f>SUM(Tabla2[[#This Row],[Ene]:[Dic]])</f>
        <v>3</v>
      </c>
      <c r="W111" s="281" t="s">
        <v>66</v>
      </c>
      <c r="X111" s="344" t="s">
        <v>67</v>
      </c>
      <c r="Y111" s="281"/>
      <c r="Z111" s="281"/>
      <c r="AA111" s="284" t="s">
        <v>869</v>
      </c>
    </row>
    <row r="112" spans="2:27" s="32" customFormat="1" ht="60" x14ac:dyDescent="0.25">
      <c r="B112" s="280" t="e">
        <f>IF(Tabla2[[#This Row],[Productos ]]="","",CONCATENATE(Tabla2[[#This Row],[POA]],".",Tabla2[[#This Row],[SRS]],".",Tabla2[[#This Row],[AREA]],".",Tabla2[[#This Row],[TIPO]]))</f>
        <v>#REF!</v>
      </c>
      <c r="C112" s="280" t="e">
        <f>IF(Tabla2[[#This Row],[Productos ]]="","",'Formulario PPGR1'!#REF!)</f>
        <v>#REF!</v>
      </c>
      <c r="D112" s="280" t="e">
        <f>IF(Tabla2[[#This Row],[Productos ]]="","",'Formulario PPGR1'!#REF!)</f>
        <v>#REF!</v>
      </c>
      <c r="E112" s="280" t="e">
        <f>IF(Tabla2[[#This Row],[Productos ]]="","",'Formulario PPGR1'!#REF!)</f>
        <v>#REF!</v>
      </c>
      <c r="F112" s="280" t="e">
        <f>IF(Tabla2[[#This Row],[Productos ]]="","",'Formulario PPGR1'!#REF!)</f>
        <v>#REF!</v>
      </c>
      <c r="G112" s="134" t="s">
        <v>893</v>
      </c>
      <c r="H112" s="134" t="s">
        <v>1591</v>
      </c>
      <c r="I112" s="134" t="s">
        <v>1592</v>
      </c>
      <c r="J112" s="135"/>
      <c r="K112" s="135"/>
      <c r="L112" s="135">
        <v>1</v>
      </c>
      <c r="M112" s="135"/>
      <c r="N112" s="135"/>
      <c r="O112" s="135">
        <v>1</v>
      </c>
      <c r="P112" s="135"/>
      <c r="Q112" s="135"/>
      <c r="R112" s="135">
        <v>1</v>
      </c>
      <c r="S112" s="135"/>
      <c r="T112" s="135"/>
      <c r="U112" s="135">
        <v>1</v>
      </c>
      <c r="V112" s="357">
        <f>SUM(Tabla2[[#This Row],[Ene]:[Dic]])</f>
        <v>4</v>
      </c>
      <c r="W112" s="134" t="s">
        <v>66</v>
      </c>
      <c r="X112" s="134" t="s">
        <v>67</v>
      </c>
      <c r="Y112" s="134"/>
      <c r="Z112" s="134"/>
      <c r="AA112" s="262" t="s">
        <v>874</v>
      </c>
    </row>
    <row r="113" spans="2:27" s="32" customFormat="1" ht="30" x14ac:dyDescent="0.25">
      <c r="B113" s="280" t="e">
        <f>IF(Tabla2[[#This Row],[Productos ]]="","",CONCATENATE(Tabla2[[#This Row],[POA]],".",Tabla2[[#This Row],[SRS]],".",Tabla2[[#This Row],[AREA]],".",Tabla2[[#This Row],[TIPO]]))</f>
        <v>#REF!</v>
      </c>
      <c r="C113" s="280" t="e">
        <f>IF(Tabla2[[#This Row],[Productos ]]="","",'Formulario PPGR1'!#REF!)</f>
        <v>#REF!</v>
      </c>
      <c r="D113" s="280" t="e">
        <f>IF(Tabla2[[#This Row],[Productos ]]="","",'Formulario PPGR1'!#REF!)</f>
        <v>#REF!</v>
      </c>
      <c r="E113" s="280" t="e">
        <f>IF(Tabla2[[#This Row],[Productos ]]="","",'Formulario PPGR1'!#REF!)</f>
        <v>#REF!</v>
      </c>
      <c r="F113" s="280" t="e">
        <f>IF(Tabla2[[#This Row],[Productos ]]="","",'Formulario PPGR1'!#REF!)</f>
        <v>#REF!</v>
      </c>
      <c r="G113" s="134" t="s">
        <v>893</v>
      </c>
      <c r="H113" s="134" t="s">
        <v>1593</v>
      </c>
      <c r="I113" s="134" t="s">
        <v>1594</v>
      </c>
      <c r="J113" s="135"/>
      <c r="K113" s="135"/>
      <c r="L113" s="135">
        <v>14</v>
      </c>
      <c r="M113" s="135">
        <v>14</v>
      </c>
      <c r="N113" s="135">
        <v>14</v>
      </c>
      <c r="O113" s="135">
        <v>14</v>
      </c>
      <c r="P113" s="135">
        <v>14</v>
      </c>
      <c r="Q113" s="135">
        <v>14</v>
      </c>
      <c r="R113" s="135">
        <v>14</v>
      </c>
      <c r="S113" s="135">
        <v>14</v>
      </c>
      <c r="T113" s="135">
        <v>14</v>
      </c>
      <c r="U113" s="135">
        <v>14</v>
      </c>
      <c r="V113" s="357">
        <f>SUM(Tabla2[[#This Row],[Ene]:[Dic]])</f>
        <v>140</v>
      </c>
      <c r="W113" s="134" t="s">
        <v>66</v>
      </c>
      <c r="X113" s="134"/>
      <c r="Y113" s="134"/>
      <c r="Z113" s="134" t="s">
        <v>1595</v>
      </c>
      <c r="AA113" s="262" t="s">
        <v>874</v>
      </c>
    </row>
    <row r="114" spans="2:27" s="32" customFormat="1" ht="30" x14ac:dyDescent="0.25">
      <c r="B114" s="280" t="e">
        <f>IF(Tabla2[[#This Row],[Productos ]]="","",CONCATENATE(Tabla2[[#This Row],[POA]],".",Tabla2[[#This Row],[SRS]],".",Tabla2[[#This Row],[AREA]],".",Tabla2[[#This Row],[TIPO]]))</f>
        <v>#REF!</v>
      </c>
      <c r="C114" s="280" t="e">
        <f>IF(Tabla2[[#This Row],[Productos ]]="","",'Formulario PPGR1'!#REF!)</f>
        <v>#REF!</v>
      </c>
      <c r="D114" s="280" t="e">
        <f>IF(Tabla2[[#This Row],[Productos ]]="","",'Formulario PPGR1'!#REF!)</f>
        <v>#REF!</v>
      </c>
      <c r="E114" s="280" t="e">
        <f>IF(Tabla2[[#This Row],[Productos ]]="","",'Formulario PPGR1'!#REF!)</f>
        <v>#REF!</v>
      </c>
      <c r="F114" s="280" t="e">
        <f>IF(Tabla2[[#This Row],[Productos ]]="","",'Formulario PPGR1'!#REF!)</f>
        <v>#REF!</v>
      </c>
      <c r="G114" s="134" t="s">
        <v>893</v>
      </c>
      <c r="H114" s="134" t="s">
        <v>1596</v>
      </c>
      <c r="I114" s="134" t="s">
        <v>1597</v>
      </c>
      <c r="J114" s="135">
        <v>1</v>
      </c>
      <c r="K114" s="135">
        <v>3</v>
      </c>
      <c r="L114" s="135"/>
      <c r="M114" s="135">
        <v>3</v>
      </c>
      <c r="N114" s="135"/>
      <c r="O114" s="135"/>
      <c r="P114" s="135"/>
      <c r="Q114" s="135">
        <v>3</v>
      </c>
      <c r="R114" s="135"/>
      <c r="S114" s="135">
        <v>3</v>
      </c>
      <c r="T114" s="135"/>
      <c r="U114" s="135"/>
      <c r="V114" s="357">
        <f>SUM(Tabla2[[#This Row],[Ene]:[Dic]])</f>
        <v>13</v>
      </c>
      <c r="W114" s="134" t="s">
        <v>66</v>
      </c>
      <c r="X114" s="134"/>
      <c r="Y114" s="134"/>
      <c r="Z114" s="134"/>
      <c r="AA114" s="262" t="s">
        <v>874</v>
      </c>
    </row>
    <row r="115" spans="2:27" s="32" customFormat="1" ht="45" x14ac:dyDescent="0.25">
      <c r="B115" s="280" t="e">
        <f>IF(Tabla2[[#This Row],[Productos ]]="","",CONCATENATE(Tabla2[[#This Row],[POA]],".",Tabla2[[#This Row],[SRS]],".",Tabla2[[#This Row],[AREA]],".",Tabla2[[#This Row],[TIPO]]))</f>
        <v>#REF!</v>
      </c>
      <c r="C115" s="280" t="e">
        <f>IF(Tabla2[[#This Row],[Productos ]]="","",'Formulario PPGR1'!#REF!)</f>
        <v>#REF!</v>
      </c>
      <c r="D115" s="280" t="e">
        <f>IF(Tabla2[[#This Row],[Productos ]]="","",'Formulario PPGR1'!#REF!)</f>
        <v>#REF!</v>
      </c>
      <c r="E115" s="280" t="e">
        <f>IF(Tabla2[[#This Row],[Productos ]]="","",'Formulario PPGR1'!#REF!)</f>
        <v>#REF!</v>
      </c>
      <c r="F115" s="280" t="e">
        <f>IF(Tabla2[[#This Row],[Productos ]]="","",'Formulario PPGR1'!#REF!)</f>
        <v>#REF!</v>
      </c>
      <c r="G115" s="134" t="s">
        <v>903</v>
      </c>
      <c r="H115" s="134" t="s">
        <v>1614</v>
      </c>
      <c r="I115" s="134" t="s">
        <v>1615</v>
      </c>
      <c r="J115" s="135">
        <v>1</v>
      </c>
      <c r="K115" s="135"/>
      <c r="L115" s="135"/>
      <c r="M115" s="135">
        <v>1</v>
      </c>
      <c r="N115" s="135"/>
      <c r="O115" s="135"/>
      <c r="P115" s="135">
        <v>1</v>
      </c>
      <c r="Q115" s="135"/>
      <c r="R115" s="135"/>
      <c r="S115" s="135">
        <v>1</v>
      </c>
      <c r="T115" s="135"/>
      <c r="U115" s="135"/>
      <c r="V115" s="357">
        <f>SUM(Tabla2[[#This Row],[Ene]:[Dic]])</f>
        <v>4</v>
      </c>
      <c r="W115" s="134" t="s">
        <v>66</v>
      </c>
      <c r="X115" s="134"/>
      <c r="Y115" s="134"/>
      <c r="Z115" s="134" t="s">
        <v>1616</v>
      </c>
      <c r="AA115" s="294" t="s">
        <v>878</v>
      </c>
    </row>
    <row r="116" spans="2:27" s="32" customFormat="1" ht="45" x14ac:dyDescent="0.25">
      <c r="B116" s="280" t="e">
        <f>IF(Tabla2[[#This Row],[Productos ]]="","",CONCATENATE(Tabla2[[#This Row],[POA]],".",Tabla2[[#This Row],[SRS]],".",Tabla2[[#This Row],[AREA]],".",Tabla2[[#This Row],[TIPO]]))</f>
        <v>#REF!</v>
      </c>
      <c r="C116" s="280" t="e">
        <f>IF(Tabla2[[#This Row],[Productos ]]="","",'Formulario PPGR1'!#REF!)</f>
        <v>#REF!</v>
      </c>
      <c r="D116" s="280" t="e">
        <f>IF(Tabla2[[#This Row],[Productos ]]="","",'Formulario PPGR1'!#REF!)</f>
        <v>#REF!</v>
      </c>
      <c r="E116" s="280" t="e">
        <f>IF(Tabla2[[#This Row],[Productos ]]="","",'Formulario PPGR1'!#REF!)</f>
        <v>#REF!</v>
      </c>
      <c r="F116" s="280" t="e">
        <f>IF(Tabla2[[#This Row],[Productos ]]="","",'Formulario PPGR1'!#REF!)</f>
        <v>#REF!</v>
      </c>
      <c r="G116" s="134" t="s">
        <v>903</v>
      </c>
      <c r="H116" s="134" t="s">
        <v>1617</v>
      </c>
      <c r="I116" s="134" t="s">
        <v>1618</v>
      </c>
      <c r="J116" s="135"/>
      <c r="K116" s="135"/>
      <c r="L116" s="135">
        <v>1</v>
      </c>
      <c r="M116" s="135"/>
      <c r="N116" s="135"/>
      <c r="O116" s="135"/>
      <c r="P116" s="135"/>
      <c r="Q116" s="135"/>
      <c r="R116" s="135"/>
      <c r="S116" s="135"/>
      <c r="T116" s="135"/>
      <c r="U116" s="135"/>
      <c r="V116" s="357">
        <f>SUM(Tabla2[[#This Row],[Ene]:[Dic]])</f>
        <v>1</v>
      </c>
      <c r="W116" s="134" t="s">
        <v>66</v>
      </c>
      <c r="X116" s="134"/>
      <c r="Y116" s="134"/>
      <c r="Z116" s="134" t="s">
        <v>1619</v>
      </c>
      <c r="AA116" s="294" t="s">
        <v>878</v>
      </c>
    </row>
    <row r="117" spans="2:27" s="32" customFormat="1" ht="45" x14ac:dyDescent="0.25">
      <c r="B117" s="280" t="e">
        <f>IF(Tabla2[[#This Row],[Productos ]]="","",CONCATENATE(Tabla2[[#This Row],[POA]],".",Tabla2[[#This Row],[SRS]],".",Tabla2[[#This Row],[AREA]],".",Tabla2[[#This Row],[TIPO]]))</f>
        <v>#REF!</v>
      </c>
      <c r="C117" s="280" t="e">
        <f>IF(Tabla2[[#This Row],[Productos ]]="","",'Formulario PPGR1'!#REF!)</f>
        <v>#REF!</v>
      </c>
      <c r="D117" s="280" t="e">
        <f>IF(Tabla2[[#This Row],[Productos ]]="","",'Formulario PPGR1'!#REF!)</f>
        <v>#REF!</v>
      </c>
      <c r="E117" s="280" t="e">
        <f>IF(Tabla2[[#This Row],[Productos ]]="","",'Formulario PPGR1'!#REF!)</f>
        <v>#REF!</v>
      </c>
      <c r="F117" s="280" t="e">
        <f>IF(Tabla2[[#This Row],[Productos ]]="","",'Formulario PPGR1'!#REF!)</f>
        <v>#REF!</v>
      </c>
      <c r="G117" s="134" t="s">
        <v>903</v>
      </c>
      <c r="H117" s="134" t="s">
        <v>1620</v>
      </c>
      <c r="I117" s="134" t="s">
        <v>1621</v>
      </c>
      <c r="J117" s="135"/>
      <c r="K117" s="135"/>
      <c r="L117" s="135"/>
      <c r="M117" s="135"/>
      <c r="N117" s="135">
        <v>1</v>
      </c>
      <c r="O117" s="135"/>
      <c r="P117" s="135"/>
      <c r="Q117" s="135"/>
      <c r="R117" s="135">
        <v>1</v>
      </c>
      <c r="S117" s="135"/>
      <c r="T117" s="135"/>
      <c r="U117" s="135"/>
      <c r="V117" s="357">
        <f>SUM(Tabla2[[#This Row],[Ene]:[Dic]])</f>
        <v>2</v>
      </c>
      <c r="W117" s="134" t="s">
        <v>66</v>
      </c>
      <c r="X117" s="134"/>
      <c r="Y117" s="134"/>
      <c r="Z117" s="134"/>
      <c r="AA117" s="294" t="s">
        <v>878</v>
      </c>
    </row>
    <row r="118" spans="2:27" s="32" customFormat="1" ht="45" x14ac:dyDescent="0.25">
      <c r="B118" s="280" t="e">
        <f>IF(Tabla2[[#This Row],[Productos ]]="","",CONCATENATE(Tabla2[[#This Row],[POA]],".",Tabla2[[#This Row],[SRS]],".",Tabla2[[#This Row],[AREA]],".",Tabla2[[#This Row],[TIPO]]))</f>
        <v>#REF!</v>
      </c>
      <c r="C118" s="280" t="e">
        <f>IF(Tabla2[[#This Row],[Productos ]]="","",'Formulario PPGR1'!#REF!)</f>
        <v>#REF!</v>
      </c>
      <c r="D118" s="280" t="e">
        <f>IF(Tabla2[[#This Row],[Productos ]]="","",'Formulario PPGR1'!#REF!)</f>
        <v>#REF!</v>
      </c>
      <c r="E118" s="280" t="e">
        <f>IF(Tabla2[[#This Row],[Productos ]]="","",'Formulario PPGR1'!#REF!)</f>
        <v>#REF!</v>
      </c>
      <c r="F118" s="280" t="e">
        <f>IF(Tabla2[[#This Row],[Productos ]]="","",'Formulario PPGR1'!#REF!)</f>
        <v>#REF!</v>
      </c>
      <c r="G118" s="134" t="s">
        <v>903</v>
      </c>
      <c r="H118" s="134" t="s">
        <v>1622</v>
      </c>
      <c r="I118" s="134" t="s">
        <v>1623</v>
      </c>
      <c r="J118" s="135"/>
      <c r="K118" s="135"/>
      <c r="L118" s="135"/>
      <c r="M118" s="135">
        <v>1</v>
      </c>
      <c r="N118" s="135"/>
      <c r="O118" s="135"/>
      <c r="P118" s="135"/>
      <c r="Q118" s="135"/>
      <c r="R118" s="135"/>
      <c r="S118" s="135"/>
      <c r="T118" s="135"/>
      <c r="U118" s="135"/>
      <c r="V118" s="357">
        <f>SUM(Tabla2[[#This Row],[Ene]:[Dic]])</f>
        <v>1</v>
      </c>
      <c r="W118" s="134" t="s">
        <v>66</v>
      </c>
      <c r="X118" s="134"/>
      <c r="Y118" s="134"/>
      <c r="Z118" s="134"/>
      <c r="AA118" s="294" t="s">
        <v>878</v>
      </c>
    </row>
    <row r="119" spans="2:27" s="32" customFormat="1" ht="60" x14ac:dyDescent="0.25">
      <c r="B119" s="280" t="e">
        <f>IF(Tabla2[[#This Row],[Productos ]]="","",CONCATENATE(Tabla2[[#This Row],[POA]],".",Tabla2[[#This Row],[SRS]],".",Tabla2[[#This Row],[AREA]],".",Tabla2[[#This Row],[TIPO]]))</f>
        <v>#REF!</v>
      </c>
      <c r="C119" s="280" t="e">
        <f>IF(Tabla2[[#This Row],[Productos ]]="","",'Formulario PPGR1'!#REF!)</f>
        <v>#REF!</v>
      </c>
      <c r="D119" s="280" t="e">
        <f>IF(Tabla2[[#This Row],[Productos ]]="","",'Formulario PPGR1'!#REF!)</f>
        <v>#REF!</v>
      </c>
      <c r="E119" s="280" t="e">
        <f>IF(Tabla2[[#This Row],[Productos ]]="","",'Formulario PPGR1'!#REF!)</f>
        <v>#REF!</v>
      </c>
      <c r="F119" s="280" t="e">
        <f>IF(Tabla2[[#This Row],[Productos ]]="","",'Formulario PPGR1'!#REF!)</f>
        <v>#REF!</v>
      </c>
      <c r="G119" s="134" t="s">
        <v>903</v>
      </c>
      <c r="H119" s="134" t="s">
        <v>1624</v>
      </c>
      <c r="I119" s="134" t="s">
        <v>1625</v>
      </c>
      <c r="J119" s="135"/>
      <c r="K119" s="135"/>
      <c r="L119" s="135"/>
      <c r="M119" s="135"/>
      <c r="N119" s="135"/>
      <c r="O119" s="135"/>
      <c r="P119" s="135"/>
      <c r="Q119" s="135"/>
      <c r="R119" s="135"/>
      <c r="S119" s="135"/>
      <c r="T119" s="135"/>
      <c r="U119" s="135">
        <v>1</v>
      </c>
      <c r="V119" s="357">
        <f>SUM(Tabla2[[#This Row],[Ene]:[Dic]])</f>
        <v>1</v>
      </c>
      <c r="W119" s="134" t="s">
        <v>67</v>
      </c>
      <c r="X119" s="134" t="s">
        <v>76</v>
      </c>
      <c r="Y119" s="134"/>
      <c r="Z119" s="134"/>
      <c r="AA119" s="294" t="s">
        <v>878</v>
      </c>
    </row>
    <row r="120" spans="2:27" s="32" customFormat="1" ht="60" x14ac:dyDescent="0.25">
      <c r="B120" s="280" t="e">
        <f>IF(Tabla2[[#This Row],[Productos ]]="","",CONCATENATE(Tabla2[[#This Row],[POA]],".",Tabla2[[#This Row],[SRS]],".",Tabla2[[#This Row],[AREA]],".",Tabla2[[#This Row],[TIPO]]))</f>
        <v>#REF!</v>
      </c>
      <c r="C120" s="280" t="e">
        <f>IF(Tabla2[[#This Row],[Productos ]]="","",'Formulario PPGR1'!#REF!)</f>
        <v>#REF!</v>
      </c>
      <c r="D120" s="280" t="e">
        <f>IF(Tabla2[[#This Row],[Productos ]]="","",'Formulario PPGR1'!#REF!)</f>
        <v>#REF!</v>
      </c>
      <c r="E120" s="280" t="e">
        <f>IF(Tabla2[[#This Row],[Productos ]]="","",'Formulario PPGR1'!#REF!)</f>
        <v>#REF!</v>
      </c>
      <c r="F120" s="280" t="e">
        <f>IF(Tabla2[[#This Row],[Productos ]]="","",'Formulario PPGR1'!#REF!)</f>
        <v>#REF!</v>
      </c>
      <c r="G120" s="134" t="s">
        <v>903</v>
      </c>
      <c r="H120" s="134" t="s">
        <v>1626</v>
      </c>
      <c r="I120" s="134" t="s">
        <v>1627</v>
      </c>
      <c r="J120" s="135"/>
      <c r="K120" s="135"/>
      <c r="L120" s="135">
        <v>1</v>
      </c>
      <c r="M120" s="135"/>
      <c r="N120" s="135"/>
      <c r="O120" s="135"/>
      <c r="P120" s="135"/>
      <c r="Q120" s="135"/>
      <c r="R120" s="135"/>
      <c r="S120" s="135"/>
      <c r="T120" s="135"/>
      <c r="U120" s="135"/>
      <c r="V120" s="357">
        <f>SUM(Tabla2[[#This Row],[Ene]:[Dic]])</f>
        <v>1</v>
      </c>
      <c r="W120" s="134" t="s">
        <v>67</v>
      </c>
      <c r="X120" s="134" t="s">
        <v>76</v>
      </c>
      <c r="Y120" s="134"/>
      <c r="Z120" s="134"/>
      <c r="AA120" s="294" t="s">
        <v>878</v>
      </c>
    </row>
    <row r="121" spans="2:27" s="32" customFormat="1" ht="75" x14ac:dyDescent="0.25">
      <c r="B121" s="280" t="e">
        <f>IF(Tabla2[[#This Row],[Productos ]]="","",CONCATENATE(Tabla2[[#This Row],[POA]],".",Tabla2[[#This Row],[SRS]],".",Tabla2[[#This Row],[AREA]],".",Tabla2[[#This Row],[TIPO]]))</f>
        <v>#REF!</v>
      </c>
      <c r="C121" s="280" t="e">
        <f>IF(Tabla2[[#This Row],[Productos ]]="","",'Formulario PPGR1'!#REF!)</f>
        <v>#REF!</v>
      </c>
      <c r="D121" s="280" t="e">
        <f>IF(Tabla2[[#This Row],[Productos ]]="","",'Formulario PPGR1'!#REF!)</f>
        <v>#REF!</v>
      </c>
      <c r="E121" s="280" t="e">
        <f>IF(Tabla2[[#This Row],[Productos ]]="","",'Formulario PPGR1'!#REF!)</f>
        <v>#REF!</v>
      </c>
      <c r="F121" s="280" t="e">
        <f>IF(Tabla2[[#This Row],[Productos ]]="","",'Formulario PPGR1'!#REF!)</f>
        <v>#REF!</v>
      </c>
      <c r="G121" s="134" t="s">
        <v>903</v>
      </c>
      <c r="H121" s="134" t="s">
        <v>1628</v>
      </c>
      <c r="I121" s="134" t="s">
        <v>1629</v>
      </c>
      <c r="J121" s="135"/>
      <c r="K121" s="135"/>
      <c r="L121" s="135"/>
      <c r="M121" s="135"/>
      <c r="N121" s="135"/>
      <c r="O121" s="135">
        <v>1</v>
      </c>
      <c r="P121" s="135"/>
      <c r="Q121" s="135"/>
      <c r="R121" s="135"/>
      <c r="S121" s="135"/>
      <c r="T121" s="135"/>
      <c r="U121" s="135"/>
      <c r="V121" s="357">
        <f>SUM(Tabla2[[#This Row],[Ene]:[Dic]])</f>
        <v>1</v>
      </c>
      <c r="W121" s="134" t="s">
        <v>67</v>
      </c>
      <c r="X121" s="134" t="s">
        <v>76</v>
      </c>
      <c r="Y121" s="134"/>
      <c r="Z121" s="134"/>
      <c r="AA121" s="294" t="s">
        <v>878</v>
      </c>
    </row>
    <row r="122" spans="2:27" s="32" customFormat="1" ht="45" x14ac:dyDescent="0.25">
      <c r="B122" s="280" t="e">
        <f>IF(Tabla2[[#This Row],[Productos ]]="","",CONCATENATE(Tabla2[[#This Row],[POA]],".",Tabla2[[#This Row],[SRS]],".",Tabla2[[#This Row],[AREA]],".",Tabla2[[#This Row],[TIPO]]))</f>
        <v>#REF!</v>
      </c>
      <c r="C122" s="280" t="e">
        <f>IF(Tabla2[[#This Row],[Productos ]]="","",'Formulario PPGR1'!#REF!)</f>
        <v>#REF!</v>
      </c>
      <c r="D122" s="280" t="e">
        <f>IF(Tabla2[[#This Row],[Productos ]]="","",'Formulario PPGR1'!#REF!)</f>
        <v>#REF!</v>
      </c>
      <c r="E122" s="280" t="e">
        <f>IF(Tabla2[[#This Row],[Productos ]]="","",'Formulario PPGR1'!#REF!)</f>
        <v>#REF!</v>
      </c>
      <c r="F122" s="280" t="e">
        <f>IF(Tabla2[[#This Row],[Productos ]]="","",'Formulario PPGR1'!#REF!)</f>
        <v>#REF!</v>
      </c>
      <c r="G122" s="134" t="s">
        <v>903</v>
      </c>
      <c r="H122" s="134" t="s">
        <v>1630</v>
      </c>
      <c r="I122" s="134" t="s">
        <v>1631</v>
      </c>
      <c r="J122" s="135"/>
      <c r="K122" s="135"/>
      <c r="L122" s="135"/>
      <c r="M122" s="135"/>
      <c r="N122" s="135"/>
      <c r="O122" s="135">
        <v>1</v>
      </c>
      <c r="P122" s="135"/>
      <c r="Q122" s="135"/>
      <c r="R122" s="135"/>
      <c r="S122" s="135"/>
      <c r="T122" s="135"/>
      <c r="U122" s="135"/>
      <c r="V122" s="357">
        <f>SUM(Tabla2[[#This Row],[Ene]:[Dic]])</f>
        <v>1</v>
      </c>
      <c r="W122" s="134" t="s">
        <v>66</v>
      </c>
      <c r="X122" s="134"/>
      <c r="Y122" s="134"/>
      <c r="Z122" s="134"/>
      <c r="AA122" s="294" t="s">
        <v>878</v>
      </c>
    </row>
    <row r="123" spans="2:27" s="32" customFormat="1" ht="45" x14ac:dyDescent="0.25">
      <c r="B123" s="280" t="e">
        <f>IF(Tabla2[[#This Row],[Productos ]]="","",CONCATENATE(Tabla2[[#This Row],[POA]],".",Tabla2[[#This Row],[SRS]],".",Tabla2[[#This Row],[AREA]],".",Tabla2[[#This Row],[TIPO]]))</f>
        <v>#REF!</v>
      </c>
      <c r="C123" s="280" t="e">
        <f>IF(Tabla2[[#This Row],[Productos ]]="","",'Formulario PPGR1'!#REF!)</f>
        <v>#REF!</v>
      </c>
      <c r="D123" s="280" t="e">
        <f>IF(Tabla2[[#This Row],[Productos ]]="","",'Formulario PPGR1'!#REF!)</f>
        <v>#REF!</v>
      </c>
      <c r="E123" s="280" t="e">
        <f>IF(Tabla2[[#This Row],[Productos ]]="","",'Formulario PPGR1'!#REF!)</f>
        <v>#REF!</v>
      </c>
      <c r="F123" s="280" t="e">
        <f>IF(Tabla2[[#This Row],[Productos ]]="","",'Formulario PPGR1'!#REF!)</f>
        <v>#REF!</v>
      </c>
      <c r="G123" s="344" t="s">
        <v>1383</v>
      </c>
      <c r="H123" s="344" t="s">
        <v>1632</v>
      </c>
      <c r="I123" s="344" t="s">
        <v>1633</v>
      </c>
      <c r="J123" s="345"/>
      <c r="K123" s="345"/>
      <c r="L123" s="345"/>
      <c r="M123" s="345"/>
      <c r="N123" s="345"/>
      <c r="O123" s="345"/>
      <c r="P123" s="345"/>
      <c r="Q123" s="345">
        <v>1</v>
      </c>
      <c r="R123" s="345"/>
      <c r="S123" s="345"/>
      <c r="T123" s="345"/>
      <c r="U123" s="345"/>
      <c r="V123" s="357">
        <f>SUM(Tabla2[[#This Row],[Ene]:[Dic]])</f>
        <v>1</v>
      </c>
      <c r="W123" s="344" t="s">
        <v>66</v>
      </c>
      <c r="X123" s="344"/>
      <c r="Y123" s="344"/>
      <c r="Z123" s="344"/>
      <c r="AA123" s="346" t="s">
        <v>878</v>
      </c>
    </row>
    <row r="124" spans="2:27" s="32" customFormat="1" ht="45" x14ac:dyDescent="0.25">
      <c r="B124" s="280" t="e">
        <f>IF(Tabla2[[#This Row],[Productos ]]="","",CONCATENATE(Tabla2[[#This Row],[POA]],".",Tabla2[[#This Row],[SRS]],".",Tabla2[[#This Row],[AREA]],".",Tabla2[[#This Row],[TIPO]]))</f>
        <v>#REF!</v>
      </c>
      <c r="C124" s="280" t="e">
        <f>IF(Tabla2[[#This Row],[Productos ]]="","",'Formulario PPGR1'!#REF!)</f>
        <v>#REF!</v>
      </c>
      <c r="D124" s="280" t="e">
        <f>IF(Tabla2[[#This Row],[Productos ]]="","",'Formulario PPGR1'!#REF!)</f>
        <v>#REF!</v>
      </c>
      <c r="E124" s="280" t="e">
        <f>IF(Tabla2[[#This Row],[Productos ]]="","",'Formulario PPGR1'!#REF!)</f>
        <v>#REF!</v>
      </c>
      <c r="F124" s="280" t="e">
        <f>IF(Tabla2[[#This Row],[Productos ]]="","",'Formulario PPGR1'!#REF!)</f>
        <v>#REF!</v>
      </c>
      <c r="G124" s="134" t="s">
        <v>1383</v>
      </c>
      <c r="H124" s="134" t="s">
        <v>1634</v>
      </c>
      <c r="I124" s="134" t="s">
        <v>1635</v>
      </c>
      <c r="J124" s="135"/>
      <c r="K124" s="135"/>
      <c r="L124" s="135">
        <v>1</v>
      </c>
      <c r="M124" s="135"/>
      <c r="N124" s="135"/>
      <c r="O124" s="135"/>
      <c r="P124" s="135"/>
      <c r="Q124" s="135"/>
      <c r="R124" s="135"/>
      <c r="S124" s="135"/>
      <c r="T124" s="135"/>
      <c r="U124" s="135"/>
      <c r="V124" s="357">
        <f>SUM(Tabla2[[#This Row],[Ene]:[Dic]])</f>
        <v>1</v>
      </c>
      <c r="W124" s="134" t="s">
        <v>66</v>
      </c>
      <c r="X124" s="134"/>
      <c r="Y124" s="134"/>
      <c r="Z124" s="134"/>
      <c r="AA124" s="294" t="s">
        <v>878</v>
      </c>
    </row>
    <row r="125" spans="2:27" s="32" customFormat="1" ht="60" x14ac:dyDescent="0.25">
      <c r="B125" s="280" t="e">
        <f>IF(Tabla2[[#This Row],[Productos ]]="","",CONCATENATE(Tabla2[[#This Row],[POA]],".",Tabla2[[#This Row],[SRS]],".",Tabla2[[#This Row],[AREA]],".",Tabla2[[#This Row],[TIPO]]))</f>
        <v>#REF!</v>
      </c>
      <c r="C125" s="280" t="e">
        <f>IF(Tabla2[[#This Row],[Productos ]]="","",'Formulario PPGR1'!#REF!)</f>
        <v>#REF!</v>
      </c>
      <c r="D125" s="280" t="e">
        <f>IF(Tabla2[[#This Row],[Productos ]]="","",'Formulario PPGR1'!#REF!)</f>
        <v>#REF!</v>
      </c>
      <c r="E125" s="280" t="e">
        <f>IF(Tabla2[[#This Row],[Productos ]]="","",'Formulario PPGR1'!#REF!)</f>
        <v>#REF!</v>
      </c>
      <c r="F125" s="280" t="e">
        <f>IF(Tabla2[[#This Row],[Productos ]]="","",'Formulario PPGR1'!#REF!)</f>
        <v>#REF!</v>
      </c>
      <c r="G125" s="134" t="s">
        <v>1383</v>
      </c>
      <c r="H125" s="134" t="s">
        <v>1636</v>
      </c>
      <c r="I125" s="134" t="s">
        <v>1637</v>
      </c>
      <c r="J125" s="135"/>
      <c r="K125" s="135"/>
      <c r="L125" s="135">
        <v>1</v>
      </c>
      <c r="M125" s="135"/>
      <c r="N125" s="135"/>
      <c r="O125" s="135"/>
      <c r="P125" s="135"/>
      <c r="Q125" s="135"/>
      <c r="R125" s="135"/>
      <c r="S125" s="135"/>
      <c r="T125" s="135"/>
      <c r="U125" s="135"/>
      <c r="V125" s="357">
        <f>SUM(Tabla2[[#This Row],[Ene]:[Dic]])</f>
        <v>1</v>
      </c>
      <c r="W125" s="134" t="s">
        <v>66</v>
      </c>
      <c r="X125" s="134"/>
      <c r="Y125" s="134"/>
      <c r="Z125" s="134"/>
      <c r="AA125" s="294" t="s">
        <v>878</v>
      </c>
    </row>
    <row r="126" spans="2:27" s="32" customFormat="1" ht="45" x14ac:dyDescent="0.25">
      <c r="B126" s="280" t="e">
        <f>IF(Tabla2[[#This Row],[Productos ]]="","",CONCATENATE(Tabla2[[#This Row],[POA]],".",Tabla2[[#This Row],[SRS]],".",Tabla2[[#This Row],[AREA]],".",Tabla2[[#This Row],[TIPO]]))</f>
        <v>#REF!</v>
      </c>
      <c r="C126" s="280" t="e">
        <f>IF(Tabla2[[#This Row],[Productos ]]="","",'Formulario PPGR1'!#REF!)</f>
        <v>#REF!</v>
      </c>
      <c r="D126" s="280" t="e">
        <f>IF(Tabla2[[#This Row],[Productos ]]="","",'Formulario PPGR1'!#REF!)</f>
        <v>#REF!</v>
      </c>
      <c r="E126" s="280" t="e">
        <f>IF(Tabla2[[#This Row],[Productos ]]="","",'Formulario PPGR1'!#REF!)</f>
        <v>#REF!</v>
      </c>
      <c r="F126" s="280" t="e">
        <f>IF(Tabla2[[#This Row],[Productos ]]="","",'Formulario PPGR1'!#REF!)</f>
        <v>#REF!</v>
      </c>
      <c r="G126" s="134" t="s">
        <v>1385</v>
      </c>
      <c r="H126" s="134" t="s">
        <v>1638</v>
      </c>
      <c r="I126" s="134" t="s">
        <v>1639</v>
      </c>
      <c r="J126" s="135"/>
      <c r="K126" s="135"/>
      <c r="L126" s="135"/>
      <c r="M126" s="135"/>
      <c r="N126" s="135"/>
      <c r="O126" s="135"/>
      <c r="P126" s="135"/>
      <c r="Q126" s="135">
        <v>1</v>
      </c>
      <c r="R126" s="135"/>
      <c r="S126" s="135"/>
      <c r="T126" s="135"/>
      <c r="U126" s="135"/>
      <c r="V126" s="357">
        <f>SUM(Tabla2[[#This Row],[Ene]:[Dic]])</f>
        <v>1</v>
      </c>
      <c r="W126" s="134" t="s">
        <v>66</v>
      </c>
      <c r="X126" s="134"/>
      <c r="Y126" s="134"/>
      <c r="Z126" s="134"/>
      <c r="AA126" s="294" t="s">
        <v>878</v>
      </c>
    </row>
    <row r="127" spans="2:27" s="32" customFormat="1" ht="45" x14ac:dyDescent="0.25">
      <c r="B127" s="280" t="e">
        <f>IF(Tabla2[[#This Row],[Productos ]]="","",CONCATENATE(Tabla2[[#This Row],[POA]],".",Tabla2[[#This Row],[SRS]],".",Tabla2[[#This Row],[AREA]],".",Tabla2[[#This Row],[TIPO]]))</f>
        <v>#REF!</v>
      </c>
      <c r="C127" s="280" t="e">
        <f>IF(Tabla2[[#This Row],[Productos ]]="","",'Formulario PPGR1'!#REF!)</f>
        <v>#REF!</v>
      </c>
      <c r="D127" s="280" t="e">
        <f>IF(Tabla2[[#This Row],[Productos ]]="","",'Formulario PPGR1'!#REF!)</f>
        <v>#REF!</v>
      </c>
      <c r="E127" s="280" t="e">
        <f>IF(Tabla2[[#This Row],[Productos ]]="","",'Formulario PPGR1'!#REF!)</f>
        <v>#REF!</v>
      </c>
      <c r="F127" s="280" t="e">
        <f>IF(Tabla2[[#This Row],[Productos ]]="","",'Formulario PPGR1'!#REF!)</f>
        <v>#REF!</v>
      </c>
      <c r="G127" s="134" t="s">
        <v>1385</v>
      </c>
      <c r="H127" s="134" t="s">
        <v>1640</v>
      </c>
      <c r="I127" s="134" t="s">
        <v>1641</v>
      </c>
      <c r="J127" s="135"/>
      <c r="K127" s="135"/>
      <c r="L127" s="135"/>
      <c r="M127" s="135"/>
      <c r="N127" s="135"/>
      <c r="O127" s="135">
        <v>1</v>
      </c>
      <c r="P127" s="135"/>
      <c r="Q127" s="135"/>
      <c r="R127" s="135"/>
      <c r="S127" s="135"/>
      <c r="T127" s="135"/>
      <c r="U127" s="135"/>
      <c r="V127" s="357">
        <f>SUM(Tabla2[[#This Row],[Ene]:[Dic]])</f>
        <v>1</v>
      </c>
      <c r="W127" s="134" t="s">
        <v>66</v>
      </c>
      <c r="X127" s="134"/>
      <c r="Y127" s="134"/>
      <c r="Z127" s="134"/>
      <c r="AA127" s="294" t="s">
        <v>878</v>
      </c>
    </row>
    <row r="128" spans="2:27" s="32" customFormat="1" ht="45" x14ac:dyDescent="0.25">
      <c r="B128" s="280" t="e">
        <f>IF(Tabla2[[#This Row],[Productos ]]="","",CONCATENATE(Tabla2[[#This Row],[POA]],".",Tabla2[[#This Row],[SRS]],".",Tabla2[[#This Row],[AREA]],".",Tabla2[[#This Row],[TIPO]]))</f>
        <v>#REF!</v>
      </c>
      <c r="C128" s="280" t="e">
        <f>IF(Tabla2[[#This Row],[Productos ]]="","",'Formulario PPGR1'!#REF!)</f>
        <v>#REF!</v>
      </c>
      <c r="D128" s="280" t="e">
        <f>IF(Tabla2[[#This Row],[Productos ]]="","",'Formulario PPGR1'!#REF!)</f>
        <v>#REF!</v>
      </c>
      <c r="E128" s="280" t="e">
        <f>IF(Tabla2[[#This Row],[Productos ]]="","",'Formulario PPGR1'!#REF!)</f>
        <v>#REF!</v>
      </c>
      <c r="F128" s="280" t="e">
        <f>IF(Tabla2[[#This Row],[Productos ]]="","",'Formulario PPGR1'!#REF!)</f>
        <v>#REF!</v>
      </c>
      <c r="G128" s="134" t="s">
        <v>1385</v>
      </c>
      <c r="H128" s="134" t="s">
        <v>1642</v>
      </c>
      <c r="I128" s="134" t="s">
        <v>1643</v>
      </c>
      <c r="J128" s="135"/>
      <c r="K128" s="135"/>
      <c r="L128" s="135"/>
      <c r="M128" s="135"/>
      <c r="N128" s="135">
        <v>1</v>
      </c>
      <c r="O128" s="135"/>
      <c r="P128" s="135"/>
      <c r="Q128" s="135"/>
      <c r="R128" s="135"/>
      <c r="S128" s="135"/>
      <c r="T128" s="135"/>
      <c r="U128" s="135"/>
      <c r="V128" s="357">
        <f>SUM(Tabla2[[#This Row],[Ene]:[Dic]])</f>
        <v>1</v>
      </c>
      <c r="W128" s="134" t="s">
        <v>66</v>
      </c>
      <c r="X128" s="134"/>
      <c r="Y128" s="134"/>
      <c r="Z128" s="134"/>
      <c r="AA128" s="294" t="s">
        <v>878</v>
      </c>
    </row>
    <row r="129" spans="2:27" s="32" customFormat="1" ht="60" x14ac:dyDescent="0.25">
      <c r="B129" s="280" t="e">
        <f>IF(Tabla2[[#This Row],[Productos ]]="","",CONCATENATE(Tabla2[[#This Row],[POA]],".",Tabla2[[#This Row],[SRS]],".",Tabla2[[#This Row],[AREA]],".",Tabla2[[#This Row],[TIPO]]))</f>
        <v>#REF!</v>
      </c>
      <c r="C129" s="280" t="e">
        <f>IF(Tabla2[[#This Row],[Productos ]]="","",'Formulario PPGR1'!#REF!)</f>
        <v>#REF!</v>
      </c>
      <c r="D129" s="280" t="e">
        <f>IF(Tabla2[[#This Row],[Productos ]]="","",'Formulario PPGR1'!#REF!)</f>
        <v>#REF!</v>
      </c>
      <c r="E129" s="280" t="e">
        <f>IF(Tabla2[[#This Row],[Productos ]]="","",'Formulario PPGR1'!#REF!)</f>
        <v>#REF!</v>
      </c>
      <c r="F129" s="280" t="e">
        <f>IF(Tabla2[[#This Row],[Productos ]]="","",'Formulario PPGR1'!#REF!)</f>
        <v>#REF!</v>
      </c>
      <c r="G129" s="134" t="s">
        <v>1384</v>
      </c>
      <c r="H129" s="134" t="s">
        <v>1644</v>
      </c>
      <c r="I129" s="134" t="s">
        <v>1645</v>
      </c>
      <c r="J129" s="135">
        <v>1</v>
      </c>
      <c r="K129" s="135"/>
      <c r="L129" s="135"/>
      <c r="M129" s="135"/>
      <c r="N129" s="135"/>
      <c r="O129" s="135"/>
      <c r="P129" s="135"/>
      <c r="Q129" s="135"/>
      <c r="R129" s="135"/>
      <c r="S129" s="135"/>
      <c r="T129" s="135"/>
      <c r="U129" s="135"/>
      <c r="V129" s="357">
        <f>SUM(Tabla2[[#This Row],[Ene]:[Dic]])</f>
        <v>1</v>
      </c>
      <c r="W129" s="134" t="s">
        <v>66</v>
      </c>
      <c r="X129" s="134"/>
      <c r="Y129" s="134"/>
      <c r="Z129" s="134"/>
      <c r="AA129" s="294" t="s">
        <v>878</v>
      </c>
    </row>
    <row r="130" spans="2:27" s="32" customFormat="1" ht="60" x14ac:dyDescent="0.25">
      <c r="B130" s="280" t="e">
        <f>IF(Tabla2[[#This Row],[Productos ]]="","",CONCATENATE(Tabla2[[#This Row],[POA]],".",Tabla2[[#This Row],[SRS]],".",Tabla2[[#This Row],[AREA]],".",Tabla2[[#This Row],[TIPO]]))</f>
        <v>#REF!</v>
      </c>
      <c r="C130" s="280" t="e">
        <f>IF(Tabla2[[#This Row],[Productos ]]="","",'Formulario PPGR1'!#REF!)</f>
        <v>#REF!</v>
      </c>
      <c r="D130" s="280" t="e">
        <f>IF(Tabla2[[#This Row],[Productos ]]="","",'Formulario PPGR1'!#REF!)</f>
        <v>#REF!</v>
      </c>
      <c r="E130" s="280" t="e">
        <f>IF(Tabla2[[#This Row],[Productos ]]="","",'Formulario PPGR1'!#REF!)</f>
        <v>#REF!</v>
      </c>
      <c r="F130" s="280" t="e">
        <f>IF(Tabla2[[#This Row],[Productos ]]="","",'Formulario PPGR1'!#REF!)</f>
        <v>#REF!</v>
      </c>
      <c r="G130" s="134" t="s">
        <v>1388</v>
      </c>
      <c r="H130" s="134" t="s">
        <v>1647</v>
      </c>
      <c r="I130" s="134" t="s">
        <v>1660</v>
      </c>
      <c r="J130" s="135"/>
      <c r="K130" s="135"/>
      <c r="L130" s="135"/>
      <c r="M130" s="135">
        <v>1</v>
      </c>
      <c r="N130" s="135"/>
      <c r="O130" s="135"/>
      <c r="P130" s="135"/>
      <c r="Q130" s="135"/>
      <c r="R130" s="135"/>
      <c r="S130" s="135"/>
      <c r="T130" s="135"/>
      <c r="U130" s="135"/>
      <c r="V130" s="357">
        <f>SUM(Tabla2[[#This Row],[Ene]:[Dic]])</f>
        <v>1</v>
      </c>
      <c r="W130" s="134" t="s">
        <v>67</v>
      </c>
      <c r="X130" s="134" t="s">
        <v>69</v>
      </c>
      <c r="Y130" s="134"/>
      <c r="Z130" s="134" t="s">
        <v>1672</v>
      </c>
      <c r="AA130" s="294" t="s">
        <v>870</v>
      </c>
    </row>
    <row r="131" spans="2:27" s="32" customFormat="1" ht="75" x14ac:dyDescent="0.25">
      <c r="B131" s="280" t="e">
        <f>IF(Tabla2[[#This Row],[Productos ]]="","",CONCATENATE(Tabla2[[#This Row],[POA]],".",Tabla2[[#This Row],[SRS]],".",Tabla2[[#This Row],[AREA]],".",Tabla2[[#This Row],[TIPO]]))</f>
        <v>#REF!</v>
      </c>
      <c r="C131" s="280" t="e">
        <f>IF(Tabla2[[#This Row],[Productos ]]="","",'Formulario PPGR1'!#REF!)</f>
        <v>#REF!</v>
      </c>
      <c r="D131" s="280" t="e">
        <f>IF(Tabla2[[#This Row],[Productos ]]="","",'Formulario PPGR1'!#REF!)</f>
        <v>#REF!</v>
      </c>
      <c r="E131" s="280" t="e">
        <f>IF(Tabla2[[#This Row],[Productos ]]="","",'Formulario PPGR1'!#REF!)</f>
        <v>#REF!</v>
      </c>
      <c r="F131" s="280" t="e">
        <f>IF(Tabla2[[#This Row],[Productos ]]="","",'Formulario PPGR1'!#REF!)</f>
        <v>#REF!</v>
      </c>
      <c r="G131" s="134" t="s">
        <v>1388</v>
      </c>
      <c r="H131" s="134" t="s">
        <v>1649</v>
      </c>
      <c r="I131" s="134" t="s">
        <v>2025</v>
      </c>
      <c r="J131" s="135">
        <v>1</v>
      </c>
      <c r="K131" s="135"/>
      <c r="L131" s="135"/>
      <c r="M131" s="135"/>
      <c r="N131" s="135"/>
      <c r="O131" s="135"/>
      <c r="P131" s="135"/>
      <c r="Q131" s="135"/>
      <c r="R131" s="135"/>
      <c r="S131" s="135"/>
      <c r="T131" s="135"/>
      <c r="U131" s="135"/>
      <c r="V131" s="357">
        <f>SUM(Tabla2[[#This Row],[Ene]:[Dic]])</f>
        <v>1</v>
      </c>
      <c r="W131" s="134" t="s">
        <v>67</v>
      </c>
      <c r="X131" s="134" t="s">
        <v>76</v>
      </c>
      <c r="Y131" s="134"/>
      <c r="Z131" s="134" t="s">
        <v>1467</v>
      </c>
      <c r="AA131" s="294" t="s">
        <v>870</v>
      </c>
    </row>
    <row r="132" spans="2:27" s="32" customFormat="1" ht="45" x14ac:dyDescent="0.25">
      <c r="B132" s="280" t="e">
        <f>IF(Tabla2[[#This Row],[Productos ]]="","",CONCATENATE(Tabla2[[#This Row],[POA]],".",Tabla2[[#This Row],[SRS]],".",Tabla2[[#This Row],[AREA]],".",Tabla2[[#This Row],[TIPO]]))</f>
        <v>#REF!</v>
      </c>
      <c r="C132" s="280" t="e">
        <f>IF(Tabla2[[#This Row],[Productos ]]="","",'Formulario PPGR1'!#REF!)</f>
        <v>#REF!</v>
      </c>
      <c r="D132" s="280" t="e">
        <f>IF(Tabla2[[#This Row],[Productos ]]="","",'Formulario PPGR1'!#REF!)</f>
        <v>#REF!</v>
      </c>
      <c r="E132" s="280" t="e">
        <f>IF(Tabla2[[#This Row],[Productos ]]="","",'Formulario PPGR1'!#REF!)</f>
        <v>#REF!</v>
      </c>
      <c r="F132" s="280" t="e">
        <f>IF(Tabla2[[#This Row],[Productos ]]="","",'Formulario PPGR1'!#REF!)</f>
        <v>#REF!</v>
      </c>
      <c r="G132" s="134" t="s">
        <v>1373</v>
      </c>
      <c r="H132" s="134" t="s">
        <v>1558</v>
      </c>
      <c r="I132" s="344" t="s">
        <v>1662</v>
      </c>
      <c r="J132" s="345"/>
      <c r="K132" s="345"/>
      <c r="L132" s="345">
        <v>2</v>
      </c>
      <c r="M132" s="345"/>
      <c r="N132" s="345"/>
      <c r="O132" s="345"/>
      <c r="P132" s="345"/>
      <c r="Q132" s="345"/>
      <c r="R132" s="345"/>
      <c r="S132" s="345"/>
      <c r="T132" s="345"/>
      <c r="U132" s="345"/>
      <c r="V132" s="357">
        <f>SUM(Tabla2[[#This Row],[Ene]:[Dic]])</f>
        <v>2</v>
      </c>
      <c r="W132" s="344" t="s">
        <v>67</v>
      </c>
      <c r="X132" s="344" t="s">
        <v>76</v>
      </c>
      <c r="Y132" s="344"/>
      <c r="Z132" s="344"/>
      <c r="AA132" s="294" t="s">
        <v>870</v>
      </c>
    </row>
    <row r="133" spans="2:27" s="32" customFormat="1" ht="45" x14ac:dyDescent="0.25">
      <c r="B133" s="280" t="e">
        <f>IF(Tabla2[[#This Row],[Productos ]]="","",CONCATENATE(Tabla2[[#This Row],[POA]],".",Tabla2[[#This Row],[SRS]],".",Tabla2[[#This Row],[AREA]],".",Tabla2[[#This Row],[TIPO]]))</f>
        <v>#REF!</v>
      </c>
      <c r="C133" s="280" t="e">
        <f>IF(Tabla2[[#This Row],[Productos ]]="","",'Formulario PPGR1'!#REF!)</f>
        <v>#REF!</v>
      </c>
      <c r="D133" s="280" t="e">
        <f>IF(Tabla2[[#This Row],[Productos ]]="","",'Formulario PPGR1'!#REF!)</f>
        <v>#REF!</v>
      </c>
      <c r="E133" s="280" t="e">
        <f>IF(Tabla2[[#This Row],[Productos ]]="","",'Formulario PPGR1'!#REF!)</f>
        <v>#REF!</v>
      </c>
      <c r="F133" s="280" t="e">
        <f>IF(Tabla2[[#This Row],[Productos ]]="","",'Formulario PPGR1'!#REF!)</f>
        <v>#REF!</v>
      </c>
      <c r="G133" s="134" t="s">
        <v>1373</v>
      </c>
      <c r="H133" s="134" t="s">
        <v>1651</v>
      </c>
      <c r="I133" s="344" t="s">
        <v>1663</v>
      </c>
      <c r="J133" s="345"/>
      <c r="K133" s="345"/>
      <c r="L133" s="345">
        <v>1</v>
      </c>
      <c r="M133" s="345"/>
      <c r="N133" s="345"/>
      <c r="O133" s="345"/>
      <c r="P133" s="345"/>
      <c r="Q133" s="345"/>
      <c r="R133" s="345"/>
      <c r="S133" s="345">
        <v>1</v>
      </c>
      <c r="T133" s="345"/>
      <c r="U133" s="345"/>
      <c r="V133" s="357">
        <f>SUM(Tabla2[[#This Row],[Ene]:[Dic]])</f>
        <v>2</v>
      </c>
      <c r="W133" s="344" t="s">
        <v>77</v>
      </c>
      <c r="X133" s="344" t="s">
        <v>66</v>
      </c>
      <c r="Y133" s="344" t="s">
        <v>67</v>
      </c>
      <c r="Z133" s="344"/>
      <c r="AA133" s="294" t="s">
        <v>870</v>
      </c>
    </row>
    <row r="134" spans="2:27" s="32" customFormat="1" ht="45" x14ac:dyDescent="0.25">
      <c r="B134" s="280" t="e">
        <f>IF(Tabla2[[#This Row],[Productos ]]="","",CONCATENATE(Tabla2[[#This Row],[POA]],".",Tabla2[[#This Row],[SRS]],".",Tabla2[[#This Row],[AREA]],".",Tabla2[[#This Row],[TIPO]]))</f>
        <v>#REF!</v>
      </c>
      <c r="C134" s="280" t="e">
        <f>IF(Tabla2[[#This Row],[Productos ]]="","",'Formulario PPGR1'!#REF!)</f>
        <v>#REF!</v>
      </c>
      <c r="D134" s="280" t="e">
        <f>IF(Tabla2[[#This Row],[Productos ]]="","",'Formulario PPGR1'!#REF!)</f>
        <v>#REF!</v>
      </c>
      <c r="E134" s="280" t="e">
        <f>IF(Tabla2[[#This Row],[Productos ]]="","",'Formulario PPGR1'!#REF!)</f>
        <v>#REF!</v>
      </c>
      <c r="F134" s="280" t="e">
        <f>IF(Tabla2[[#This Row],[Productos ]]="","",'Formulario PPGR1'!#REF!)</f>
        <v>#REF!</v>
      </c>
      <c r="G134" s="134" t="s">
        <v>1391</v>
      </c>
      <c r="H134" s="134" t="s">
        <v>1652</v>
      </c>
      <c r="I134" s="134" t="s">
        <v>1664</v>
      </c>
      <c r="J134" s="135"/>
      <c r="K134" s="135"/>
      <c r="L134" s="135">
        <v>1</v>
      </c>
      <c r="M134" s="135"/>
      <c r="N134" s="135"/>
      <c r="O134" s="135"/>
      <c r="P134" s="135"/>
      <c r="Q134" s="135"/>
      <c r="R134" s="135"/>
      <c r="S134" s="135">
        <v>1</v>
      </c>
      <c r="T134" s="135"/>
      <c r="U134" s="135"/>
      <c r="V134" s="357">
        <f>SUM(Tabla2[[#This Row],[Ene]:[Dic]])</f>
        <v>2</v>
      </c>
      <c r="W134" s="134" t="s">
        <v>77</v>
      </c>
      <c r="X134" s="344" t="s">
        <v>66</v>
      </c>
      <c r="Y134" s="344" t="s">
        <v>67</v>
      </c>
      <c r="Z134" s="134"/>
      <c r="AA134" s="294" t="s">
        <v>870</v>
      </c>
    </row>
    <row r="135" spans="2:27" s="32" customFormat="1" ht="60" x14ac:dyDescent="0.25">
      <c r="B135" s="280" t="e">
        <f>IF(Tabla2[[#This Row],[Productos ]]="","",CONCATENATE(Tabla2[[#This Row],[POA]],".",Tabla2[[#This Row],[SRS]],".",Tabla2[[#This Row],[AREA]],".",Tabla2[[#This Row],[TIPO]]))</f>
        <v>#REF!</v>
      </c>
      <c r="C135" s="280" t="e">
        <f>IF(Tabla2[[#This Row],[Productos ]]="","",'Formulario PPGR1'!#REF!)</f>
        <v>#REF!</v>
      </c>
      <c r="D135" s="280" t="e">
        <f>IF(Tabla2[[#This Row],[Productos ]]="","",'Formulario PPGR1'!#REF!)</f>
        <v>#REF!</v>
      </c>
      <c r="E135" s="280" t="e">
        <f>IF(Tabla2[[#This Row],[Productos ]]="","",'Formulario PPGR1'!#REF!)</f>
        <v>#REF!</v>
      </c>
      <c r="F135" s="280" t="e">
        <f>IF(Tabla2[[#This Row],[Productos ]]="","",'Formulario PPGR1'!#REF!)</f>
        <v>#REF!</v>
      </c>
      <c r="G135" s="134" t="s">
        <v>1391</v>
      </c>
      <c r="H135" s="134" t="s">
        <v>1653</v>
      </c>
      <c r="I135" s="134" t="s">
        <v>1665</v>
      </c>
      <c r="J135" s="135"/>
      <c r="K135" s="135"/>
      <c r="L135" s="135"/>
      <c r="M135" s="135">
        <v>1</v>
      </c>
      <c r="N135" s="135"/>
      <c r="O135" s="135"/>
      <c r="P135" s="135"/>
      <c r="Q135" s="135"/>
      <c r="R135" s="135"/>
      <c r="S135" s="135"/>
      <c r="T135" s="135">
        <v>1</v>
      </c>
      <c r="U135" s="135"/>
      <c r="V135" s="357">
        <f>SUM(Tabla2[[#This Row],[Ene]:[Dic]])</f>
        <v>2</v>
      </c>
      <c r="W135" s="134" t="s">
        <v>67</v>
      </c>
      <c r="X135" s="134" t="s">
        <v>76</v>
      </c>
      <c r="Y135" s="134"/>
      <c r="Z135" s="134"/>
      <c r="AA135" s="294" t="s">
        <v>870</v>
      </c>
    </row>
    <row r="136" spans="2:27" s="32" customFormat="1" ht="45" x14ac:dyDescent="0.25">
      <c r="B136" s="280" t="e">
        <f>IF(Tabla2[[#This Row],[Productos ]]="","",CONCATENATE(Tabla2[[#This Row],[POA]],".",Tabla2[[#This Row],[SRS]],".",Tabla2[[#This Row],[AREA]],".",Tabla2[[#This Row],[TIPO]]))</f>
        <v>#REF!</v>
      </c>
      <c r="C136" s="280" t="e">
        <f>IF(Tabla2[[#This Row],[Productos ]]="","",'Formulario PPGR1'!#REF!)</f>
        <v>#REF!</v>
      </c>
      <c r="D136" s="280" t="e">
        <f>IF(Tabla2[[#This Row],[Productos ]]="","",'Formulario PPGR1'!#REF!)</f>
        <v>#REF!</v>
      </c>
      <c r="E136" s="280" t="e">
        <f>IF(Tabla2[[#This Row],[Productos ]]="","",'Formulario PPGR1'!#REF!)</f>
        <v>#REF!</v>
      </c>
      <c r="F136" s="280" t="e">
        <f>IF(Tabla2[[#This Row],[Productos ]]="","",'Formulario PPGR1'!#REF!)</f>
        <v>#REF!</v>
      </c>
      <c r="G136" s="134" t="s">
        <v>1391</v>
      </c>
      <c r="H136" s="134" t="s">
        <v>1673</v>
      </c>
      <c r="I136" s="134" t="s">
        <v>1674</v>
      </c>
      <c r="J136" s="135"/>
      <c r="K136" s="135"/>
      <c r="L136" s="135">
        <v>1</v>
      </c>
      <c r="M136" s="135"/>
      <c r="N136" s="135"/>
      <c r="O136" s="135">
        <v>1</v>
      </c>
      <c r="P136" s="135"/>
      <c r="Q136" s="135"/>
      <c r="R136" s="135">
        <v>1</v>
      </c>
      <c r="S136" s="135"/>
      <c r="T136" s="135"/>
      <c r="U136" s="135">
        <v>1</v>
      </c>
      <c r="V136" s="357">
        <f>SUM(Tabla2[[#This Row],[Ene]:[Dic]])</f>
        <v>4</v>
      </c>
      <c r="W136" s="134" t="s">
        <v>66</v>
      </c>
      <c r="X136" s="134" t="s">
        <v>67</v>
      </c>
      <c r="Y136" s="134"/>
      <c r="Z136" s="134"/>
      <c r="AA136" s="294" t="s">
        <v>870</v>
      </c>
    </row>
    <row r="137" spans="2:27" s="32" customFormat="1" ht="60" x14ac:dyDescent="0.25">
      <c r="B137" s="280" t="e">
        <f>IF(Tabla2[[#This Row],[Productos ]]="","",CONCATENATE(Tabla2[[#This Row],[POA]],".",Tabla2[[#This Row],[SRS]],".",Tabla2[[#This Row],[AREA]],".",Tabla2[[#This Row],[TIPO]]))</f>
        <v>#REF!</v>
      </c>
      <c r="C137" s="280" t="e">
        <f>IF(Tabla2[[#This Row],[Productos ]]="","",'Formulario PPGR1'!#REF!)</f>
        <v>#REF!</v>
      </c>
      <c r="D137" s="280" t="e">
        <f>IF(Tabla2[[#This Row],[Productos ]]="","",'Formulario PPGR1'!#REF!)</f>
        <v>#REF!</v>
      </c>
      <c r="E137" s="280" t="e">
        <f>IF(Tabla2[[#This Row],[Productos ]]="","",'Formulario PPGR1'!#REF!)</f>
        <v>#REF!</v>
      </c>
      <c r="F137" s="280" t="e">
        <f>IF(Tabla2[[#This Row],[Productos ]]="","",'Formulario PPGR1'!#REF!)</f>
        <v>#REF!</v>
      </c>
      <c r="G137" s="134" t="s">
        <v>1389</v>
      </c>
      <c r="H137" s="134" t="s">
        <v>1654</v>
      </c>
      <c r="I137" s="134" t="s">
        <v>1666</v>
      </c>
      <c r="J137" s="135"/>
      <c r="K137" s="135">
        <v>1</v>
      </c>
      <c r="L137" s="135"/>
      <c r="M137" s="135"/>
      <c r="N137" s="135">
        <v>1</v>
      </c>
      <c r="O137" s="135"/>
      <c r="P137" s="135"/>
      <c r="Q137" s="135">
        <v>1</v>
      </c>
      <c r="R137" s="135"/>
      <c r="S137" s="135"/>
      <c r="T137" s="135">
        <v>1</v>
      </c>
      <c r="U137" s="135"/>
      <c r="V137" s="357">
        <f>SUM(Tabla2[[#This Row],[Ene]:[Dic]])</f>
        <v>4</v>
      </c>
      <c r="W137" s="134" t="s">
        <v>77</v>
      </c>
      <c r="X137" s="134" t="s">
        <v>66</v>
      </c>
      <c r="Y137" s="134" t="s">
        <v>67</v>
      </c>
      <c r="Z137" s="134"/>
      <c r="AA137" s="294" t="s">
        <v>870</v>
      </c>
    </row>
    <row r="138" spans="2:27" s="32" customFormat="1" ht="45" x14ac:dyDescent="0.25">
      <c r="B138" s="280" t="e">
        <f>IF(Tabla2[[#This Row],[Productos ]]="","",CONCATENATE(Tabla2[[#This Row],[POA]],".",Tabla2[[#This Row],[SRS]],".",Tabla2[[#This Row],[AREA]],".",Tabla2[[#This Row],[TIPO]]))</f>
        <v>#REF!</v>
      </c>
      <c r="C138" s="280" t="e">
        <f>IF(Tabla2[[#This Row],[Productos ]]="","",'Formulario PPGR1'!#REF!)</f>
        <v>#REF!</v>
      </c>
      <c r="D138" s="280" t="e">
        <f>IF(Tabla2[[#This Row],[Productos ]]="","",'Formulario PPGR1'!#REF!)</f>
        <v>#REF!</v>
      </c>
      <c r="E138" s="280" t="e">
        <f>IF(Tabla2[[#This Row],[Productos ]]="","",'Formulario PPGR1'!#REF!)</f>
        <v>#REF!</v>
      </c>
      <c r="F138" s="280" t="e">
        <f>IF(Tabla2[[#This Row],[Productos ]]="","",'Formulario PPGR1'!#REF!)</f>
        <v>#REF!</v>
      </c>
      <c r="G138" s="134" t="s">
        <v>1389</v>
      </c>
      <c r="H138" s="134" t="s">
        <v>1655</v>
      </c>
      <c r="I138" s="134" t="s">
        <v>1667</v>
      </c>
      <c r="J138" s="135"/>
      <c r="K138" s="135"/>
      <c r="L138" s="135">
        <v>1</v>
      </c>
      <c r="M138" s="135"/>
      <c r="N138" s="135"/>
      <c r="O138" s="135">
        <v>1</v>
      </c>
      <c r="P138" s="135"/>
      <c r="Q138" s="135"/>
      <c r="R138" s="135"/>
      <c r="S138" s="135">
        <v>1</v>
      </c>
      <c r="T138" s="135"/>
      <c r="U138" s="135"/>
      <c r="V138" s="357">
        <f>SUM(Tabla2[[#This Row],[Ene]:[Dic]])</f>
        <v>3</v>
      </c>
      <c r="W138" s="134" t="s">
        <v>67</v>
      </c>
      <c r="X138" s="134" t="s">
        <v>76</v>
      </c>
      <c r="Y138" s="134"/>
      <c r="Z138" s="134"/>
      <c r="AA138" s="294" t="s">
        <v>870</v>
      </c>
    </row>
    <row r="139" spans="2:27" s="32" customFormat="1" ht="45" x14ac:dyDescent="0.25">
      <c r="B139" s="280" t="e">
        <f>IF(Tabla2[[#This Row],[Productos ]]="","",CONCATENATE(Tabla2[[#This Row],[POA]],".",Tabla2[[#This Row],[SRS]],".",Tabla2[[#This Row],[AREA]],".",Tabla2[[#This Row],[TIPO]]))</f>
        <v>#REF!</v>
      </c>
      <c r="C139" s="280" t="e">
        <f>IF(Tabla2[[#This Row],[Productos ]]="","",'Formulario PPGR1'!#REF!)</f>
        <v>#REF!</v>
      </c>
      <c r="D139" s="280" t="e">
        <f>IF(Tabla2[[#This Row],[Productos ]]="","",'Formulario PPGR1'!#REF!)</f>
        <v>#REF!</v>
      </c>
      <c r="E139" s="280" t="e">
        <f>IF(Tabla2[[#This Row],[Productos ]]="","",'Formulario PPGR1'!#REF!)</f>
        <v>#REF!</v>
      </c>
      <c r="F139" s="280" t="e">
        <f>IF(Tabla2[[#This Row],[Productos ]]="","",'Formulario PPGR1'!#REF!)</f>
        <v>#REF!</v>
      </c>
      <c r="G139" s="134" t="s">
        <v>1389</v>
      </c>
      <c r="H139" s="134" t="s">
        <v>1675</v>
      </c>
      <c r="I139" s="134" t="s">
        <v>1676</v>
      </c>
      <c r="J139" s="135"/>
      <c r="K139" s="135">
        <v>1</v>
      </c>
      <c r="L139" s="135"/>
      <c r="M139" s="135"/>
      <c r="N139" s="135">
        <v>1</v>
      </c>
      <c r="O139" s="135"/>
      <c r="P139" s="135"/>
      <c r="Q139" s="135"/>
      <c r="R139" s="135">
        <v>1</v>
      </c>
      <c r="S139" s="135"/>
      <c r="T139" s="135"/>
      <c r="U139" s="135"/>
      <c r="V139" s="357">
        <f>SUM(Tabla2[[#This Row],[Ene]:[Dic]])</f>
        <v>3</v>
      </c>
      <c r="W139" s="134" t="s">
        <v>66</v>
      </c>
      <c r="X139" s="134" t="s">
        <v>67</v>
      </c>
      <c r="Y139" s="134"/>
      <c r="Z139" s="134"/>
      <c r="AA139" s="294" t="s">
        <v>870</v>
      </c>
    </row>
    <row r="140" spans="2:27" s="32" customFormat="1" ht="30" x14ac:dyDescent="0.25">
      <c r="B140" s="280" t="e">
        <f>IF(Tabla2[[#This Row],[Productos ]]="","",CONCATENATE(Tabla2[[#This Row],[POA]],".",Tabla2[[#This Row],[SRS]],".",Tabla2[[#This Row],[AREA]],".",Tabla2[[#This Row],[TIPO]]))</f>
        <v>#REF!</v>
      </c>
      <c r="C140" s="280" t="e">
        <f>IF(Tabla2[[#This Row],[Productos ]]="","",'Formulario PPGR1'!#REF!)</f>
        <v>#REF!</v>
      </c>
      <c r="D140" s="280" t="e">
        <f>IF(Tabla2[[#This Row],[Productos ]]="","",'Formulario PPGR1'!#REF!)</f>
        <v>#REF!</v>
      </c>
      <c r="E140" s="280" t="e">
        <f>IF(Tabla2[[#This Row],[Productos ]]="","",'Formulario PPGR1'!#REF!)</f>
        <v>#REF!</v>
      </c>
      <c r="F140" s="280" t="e">
        <f>IF(Tabla2[[#This Row],[Productos ]]="","",'Formulario PPGR1'!#REF!)</f>
        <v>#REF!</v>
      </c>
      <c r="G140" s="134" t="s">
        <v>1390</v>
      </c>
      <c r="H140" s="134" t="s">
        <v>1657</v>
      </c>
      <c r="I140" s="134" t="s">
        <v>1668</v>
      </c>
      <c r="J140" s="135"/>
      <c r="K140" s="135"/>
      <c r="L140" s="135"/>
      <c r="M140" s="135">
        <v>1</v>
      </c>
      <c r="N140" s="135"/>
      <c r="O140" s="135"/>
      <c r="P140" s="135"/>
      <c r="Q140" s="135"/>
      <c r="R140" s="135"/>
      <c r="S140" s="135"/>
      <c r="T140" s="135"/>
      <c r="U140" s="135"/>
      <c r="V140" s="357">
        <f>SUM(Tabla2[[#This Row],[Ene]:[Dic]])</f>
        <v>1</v>
      </c>
      <c r="W140" s="134" t="s">
        <v>67</v>
      </c>
      <c r="X140" s="134" t="s">
        <v>76</v>
      </c>
      <c r="Y140" s="134"/>
      <c r="Z140" s="134" t="s">
        <v>1677</v>
      </c>
      <c r="AA140" s="294" t="s">
        <v>870</v>
      </c>
    </row>
    <row r="141" spans="2:27" s="32" customFormat="1" ht="30" x14ac:dyDescent="0.25">
      <c r="B141" s="280" t="e">
        <f>IF(Tabla2[[#This Row],[Productos ]]="","",CONCATENATE(Tabla2[[#This Row],[POA]],".",Tabla2[[#This Row],[SRS]],".",Tabla2[[#This Row],[AREA]],".",Tabla2[[#This Row],[TIPO]]))</f>
        <v>#REF!</v>
      </c>
      <c r="C141" s="280" t="e">
        <f>IF(Tabla2[[#This Row],[Productos ]]="","",'Formulario PPGR1'!#REF!)</f>
        <v>#REF!</v>
      </c>
      <c r="D141" s="280" t="e">
        <f>IF(Tabla2[[#This Row],[Productos ]]="","",'Formulario PPGR1'!#REF!)</f>
        <v>#REF!</v>
      </c>
      <c r="E141" s="280" t="e">
        <f>IF(Tabla2[[#This Row],[Productos ]]="","",'Formulario PPGR1'!#REF!)</f>
        <v>#REF!</v>
      </c>
      <c r="F141" s="280" t="e">
        <f>IF(Tabla2[[#This Row],[Productos ]]="","",'Formulario PPGR1'!#REF!)</f>
        <v>#REF!</v>
      </c>
      <c r="G141" s="134" t="s">
        <v>1390</v>
      </c>
      <c r="H141" s="134" t="s">
        <v>1658</v>
      </c>
      <c r="I141" s="134" t="s">
        <v>1669</v>
      </c>
      <c r="J141" s="135"/>
      <c r="K141" s="135"/>
      <c r="L141" s="135">
        <v>1</v>
      </c>
      <c r="M141" s="135"/>
      <c r="N141" s="135"/>
      <c r="O141" s="135"/>
      <c r="P141" s="135"/>
      <c r="Q141" s="135"/>
      <c r="R141" s="135"/>
      <c r="S141" s="135"/>
      <c r="T141" s="135"/>
      <c r="U141" s="135"/>
      <c r="V141" s="357">
        <f>SUM(Tabla2[[#This Row],[Ene]:[Dic]])</f>
        <v>1</v>
      </c>
      <c r="W141" s="134" t="s">
        <v>66</v>
      </c>
      <c r="X141" s="134"/>
      <c r="Y141" s="134"/>
      <c r="Z141" s="134"/>
      <c r="AA141" s="294" t="s">
        <v>870</v>
      </c>
    </row>
    <row r="142" spans="2:27" s="32" customFormat="1" ht="30" x14ac:dyDescent="0.25">
      <c r="B142" s="280" t="e">
        <f>IF(Tabla2[[#This Row],[Productos ]]="","",CONCATENATE(Tabla2[[#This Row],[POA]],".",Tabla2[[#This Row],[SRS]],".",Tabla2[[#This Row],[AREA]],".",Tabla2[[#This Row],[TIPO]]))</f>
        <v>#REF!</v>
      </c>
      <c r="C142" s="280" t="e">
        <f>IF(Tabla2[[#This Row],[Productos ]]="","",'Formulario PPGR1'!#REF!)</f>
        <v>#REF!</v>
      </c>
      <c r="D142" s="280" t="e">
        <f>IF(Tabla2[[#This Row],[Productos ]]="","",'Formulario PPGR1'!#REF!)</f>
        <v>#REF!</v>
      </c>
      <c r="E142" s="280" t="e">
        <f>IF(Tabla2[[#This Row],[Productos ]]="","",'Formulario PPGR1'!#REF!)</f>
        <v>#REF!</v>
      </c>
      <c r="F142" s="280" t="e">
        <f>IF(Tabla2[[#This Row],[Productos ]]="","",'Formulario PPGR1'!#REF!)</f>
        <v>#REF!</v>
      </c>
      <c r="G142" s="134" t="s">
        <v>1390</v>
      </c>
      <c r="H142" s="134" t="s">
        <v>1659</v>
      </c>
      <c r="I142" s="134" t="s">
        <v>1670</v>
      </c>
      <c r="J142" s="135"/>
      <c r="K142" s="135"/>
      <c r="L142" s="135"/>
      <c r="M142" s="135"/>
      <c r="N142" s="135"/>
      <c r="O142" s="135">
        <v>1</v>
      </c>
      <c r="P142" s="135"/>
      <c r="Q142" s="135"/>
      <c r="R142" s="135">
        <v>1</v>
      </c>
      <c r="S142" s="135"/>
      <c r="T142" s="135">
        <v>1</v>
      </c>
      <c r="U142" s="135"/>
      <c r="V142" s="357">
        <f>SUM(Tabla2[[#This Row],[Ene]:[Dic]])</f>
        <v>3</v>
      </c>
      <c r="W142" s="134" t="s">
        <v>66</v>
      </c>
      <c r="X142" s="134" t="s">
        <v>67</v>
      </c>
      <c r="Y142" s="134"/>
      <c r="Z142" s="134"/>
      <c r="AA142" s="294" t="s">
        <v>870</v>
      </c>
    </row>
    <row r="143" spans="2:27" s="32" customFormat="1" ht="30" x14ac:dyDescent="0.25">
      <c r="B143" s="280" t="e">
        <f>IF(Tabla2[[#This Row],[Productos ]]="","",CONCATENATE(Tabla2[[#This Row],[POA]],".",Tabla2[[#This Row],[SRS]],".",Tabla2[[#This Row],[AREA]],".",Tabla2[[#This Row],[TIPO]]))</f>
        <v>#REF!</v>
      </c>
      <c r="C143" s="280" t="e">
        <f>IF(Tabla2[[#This Row],[Productos ]]="","",'Formulario PPGR1'!#REF!)</f>
        <v>#REF!</v>
      </c>
      <c r="D143" s="280" t="e">
        <f>IF(Tabla2[[#This Row],[Productos ]]="","",'Formulario PPGR1'!#REF!)</f>
        <v>#REF!</v>
      </c>
      <c r="E143" s="280" t="e">
        <f>IF(Tabla2[[#This Row],[Productos ]]="","",'Formulario PPGR1'!#REF!)</f>
        <v>#REF!</v>
      </c>
      <c r="F143" s="280" t="e">
        <f>IF(Tabla2[[#This Row],[Productos ]]="","",'Formulario PPGR1'!#REF!)</f>
        <v>#REF!</v>
      </c>
      <c r="G143" s="134" t="s">
        <v>1356</v>
      </c>
      <c r="H143" s="134" t="s">
        <v>1539</v>
      </c>
      <c r="I143" s="134" t="s">
        <v>1678</v>
      </c>
      <c r="J143" s="135"/>
      <c r="K143" s="135">
        <v>1</v>
      </c>
      <c r="L143" s="135">
        <v>2</v>
      </c>
      <c r="M143" s="135"/>
      <c r="N143" s="135">
        <v>2</v>
      </c>
      <c r="O143" s="135">
        <v>1</v>
      </c>
      <c r="P143" s="135">
        <v>2</v>
      </c>
      <c r="Q143" s="135">
        <v>2</v>
      </c>
      <c r="R143" s="135"/>
      <c r="S143" s="135"/>
      <c r="T143" s="135">
        <v>2</v>
      </c>
      <c r="U143" s="135">
        <v>1</v>
      </c>
      <c r="V143" s="357">
        <f>SUM(Tabla2[[#This Row],[Ene]:[Dic]])</f>
        <v>13</v>
      </c>
      <c r="W143" s="134" t="s">
        <v>66</v>
      </c>
      <c r="X143" s="134" t="s">
        <v>67</v>
      </c>
      <c r="Y143" s="134"/>
      <c r="Z143" s="134"/>
      <c r="AA143" s="294" t="s">
        <v>875</v>
      </c>
    </row>
    <row r="144" spans="2:27" s="32" customFormat="1" ht="30" x14ac:dyDescent="0.25">
      <c r="B144" s="280" t="e">
        <f>IF(Tabla2[[#This Row],[Productos ]]="","",CONCATENATE(Tabla2[[#This Row],[POA]],".",Tabla2[[#This Row],[SRS]],".",Tabla2[[#This Row],[AREA]],".",Tabla2[[#This Row],[TIPO]]))</f>
        <v>#REF!</v>
      </c>
      <c r="C144" s="280" t="e">
        <f>IF(Tabla2[[#This Row],[Productos ]]="","",'Formulario PPGR1'!#REF!)</f>
        <v>#REF!</v>
      </c>
      <c r="D144" s="280" t="e">
        <f>IF(Tabla2[[#This Row],[Productos ]]="","",'Formulario PPGR1'!#REF!)</f>
        <v>#REF!</v>
      </c>
      <c r="E144" s="280" t="e">
        <f>IF(Tabla2[[#This Row],[Productos ]]="","",'Formulario PPGR1'!#REF!)</f>
        <v>#REF!</v>
      </c>
      <c r="F144" s="280" t="e">
        <f>IF(Tabla2[[#This Row],[Productos ]]="","",'Formulario PPGR1'!#REF!)</f>
        <v>#REF!</v>
      </c>
      <c r="G144" s="134" t="s">
        <v>1356</v>
      </c>
      <c r="H144" s="134" t="s">
        <v>1542</v>
      </c>
      <c r="I144" s="134" t="s">
        <v>1679</v>
      </c>
      <c r="J144" s="135">
        <v>2</v>
      </c>
      <c r="K144" s="135">
        <v>2</v>
      </c>
      <c r="L144" s="135"/>
      <c r="M144" s="135">
        <v>3</v>
      </c>
      <c r="N144" s="135"/>
      <c r="O144" s="135">
        <v>3</v>
      </c>
      <c r="P144" s="135"/>
      <c r="Q144" s="135">
        <v>3</v>
      </c>
      <c r="R144" s="135"/>
      <c r="S144" s="135">
        <v>3</v>
      </c>
      <c r="T144" s="135">
        <v>1</v>
      </c>
      <c r="U144" s="135">
        <v>3</v>
      </c>
      <c r="V144" s="357">
        <f>SUM(Tabla2[[#This Row],[Ene]:[Dic]])</f>
        <v>20</v>
      </c>
      <c r="W144" s="134" t="s">
        <v>66</v>
      </c>
      <c r="X144" s="134" t="s">
        <v>67</v>
      </c>
      <c r="Y144" s="134"/>
      <c r="Z144" s="134"/>
      <c r="AA144" s="294" t="s">
        <v>875</v>
      </c>
    </row>
    <row r="145" spans="2:27" s="32" customFormat="1" ht="45" x14ac:dyDescent="0.25">
      <c r="B145" s="280" t="e">
        <f>IF(Tabla2[[#This Row],[Productos ]]="","",CONCATENATE(Tabla2[[#This Row],[POA]],".",Tabla2[[#This Row],[SRS]],".",Tabla2[[#This Row],[AREA]],".",Tabla2[[#This Row],[TIPO]]))</f>
        <v>#REF!</v>
      </c>
      <c r="C145" s="280" t="e">
        <f>IF(Tabla2[[#This Row],[Productos ]]="","",'Formulario PPGR1'!#REF!)</f>
        <v>#REF!</v>
      </c>
      <c r="D145" s="280" t="e">
        <f>IF(Tabla2[[#This Row],[Productos ]]="","",'Formulario PPGR1'!#REF!)</f>
        <v>#REF!</v>
      </c>
      <c r="E145" s="280" t="e">
        <f>IF(Tabla2[[#This Row],[Productos ]]="","",'Formulario PPGR1'!#REF!)</f>
        <v>#REF!</v>
      </c>
      <c r="F145" s="280" t="e">
        <f>IF(Tabla2[[#This Row],[Productos ]]="","",'Formulario PPGR1'!#REF!)</f>
        <v>#REF!</v>
      </c>
      <c r="G145" s="134" t="s">
        <v>1356</v>
      </c>
      <c r="H145" s="134" t="s">
        <v>1680</v>
      </c>
      <c r="I145" s="134" t="s">
        <v>1681</v>
      </c>
      <c r="J145" s="135">
        <v>1</v>
      </c>
      <c r="K145" s="135">
        <v>1</v>
      </c>
      <c r="L145" s="135">
        <v>1</v>
      </c>
      <c r="M145" s="135"/>
      <c r="N145" s="135">
        <v>1</v>
      </c>
      <c r="O145" s="135"/>
      <c r="P145" s="135">
        <v>2</v>
      </c>
      <c r="Q145" s="135"/>
      <c r="R145" s="135"/>
      <c r="S145" s="135">
        <v>1</v>
      </c>
      <c r="T145" s="135">
        <v>1</v>
      </c>
      <c r="U145" s="135">
        <v>1</v>
      </c>
      <c r="V145" s="357">
        <f>SUM(Tabla2[[#This Row],[Ene]:[Dic]])</f>
        <v>9</v>
      </c>
      <c r="W145" s="134" t="s">
        <v>66</v>
      </c>
      <c r="X145" s="134" t="s">
        <v>67</v>
      </c>
      <c r="Y145" s="134"/>
      <c r="Z145" s="134"/>
      <c r="AA145" s="294" t="s">
        <v>875</v>
      </c>
    </row>
    <row r="146" spans="2:27" s="32" customFormat="1" ht="30" x14ac:dyDescent="0.25">
      <c r="B146" s="280" t="e">
        <f>IF(Tabla2[[#This Row],[Productos ]]="","",CONCATENATE(Tabla2[[#This Row],[POA]],".",Tabla2[[#This Row],[SRS]],".",Tabla2[[#This Row],[AREA]],".",Tabla2[[#This Row],[TIPO]]))</f>
        <v>#REF!</v>
      </c>
      <c r="C146" s="280" t="e">
        <f>IF(Tabla2[[#This Row],[Productos ]]="","",'Formulario PPGR1'!#REF!)</f>
        <v>#REF!</v>
      </c>
      <c r="D146" s="280" t="e">
        <f>IF(Tabla2[[#This Row],[Productos ]]="","",'Formulario PPGR1'!#REF!)</f>
        <v>#REF!</v>
      </c>
      <c r="E146" s="280" t="e">
        <f>IF(Tabla2[[#This Row],[Productos ]]="","",'Formulario PPGR1'!#REF!)</f>
        <v>#REF!</v>
      </c>
      <c r="F146" s="280" t="e">
        <f>IF(Tabla2[[#This Row],[Productos ]]="","",'Formulario PPGR1'!#REF!)</f>
        <v>#REF!</v>
      </c>
      <c r="G146" s="134" t="s">
        <v>1356</v>
      </c>
      <c r="H146" s="134" t="s">
        <v>1682</v>
      </c>
      <c r="I146" s="134" t="s">
        <v>1683</v>
      </c>
      <c r="J146" s="135"/>
      <c r="K146" s="135">
        <v>1</v>
      </c>
      <c r="L146" s="135"/>
      <c r="M146" s="135"/>
      <c r="N146" s="135"/>
      <c r="O146" s="135"/>
      <c r="P146" s="135"/>
      <c r="Q146" s="135"/>
      <c r="R146" s="135"/>
      <c r="S146" s="135"/>
      <c r="T146" s="135"/>
      <c r="U146" s="135">
        <v>1</v>
      </c>
      <c r="V146" s="357">
        <f>SUM(Tabla2[[#This Row],[Ene]:[Dic]])</f>
        <v>2</v>
      </c>
      <c r="W146" s="134" t="s">
        <v>67</v>
      </c>
      <c r="X146" s="134" t="s">
        <v>76</v>
      </c>
      <c r="Y146" s="134"/>
      <c r="Z146" s="134"/>
      <c r="AA146" s="294" t="s">
        <v>875</v>
      </c>
    </row>
    <row r="147" spans="2:27" s="32" customFormat="1" ht="30" x14ac:dyDescent="0.25">
      <c r="B147" s="280" t="e">
        <f>IF(Tabla2[[#This Row],[Productos ]]="","",CONCATENATE(Tabla2[[#This Row],[POA]],".",Tabla2[[#This Row],[SRS]],".",Tabla2[[#This Row],[AREA]],".",Tabla2[[#This Row],[TIPO]]))</f>
        <v>#REF!</v>
      </c>
      <c r="C147" s="280" t="e">
        <f>IF(Tabla2[[#This Row],[Productos ]]="","",'Formulario PPGR1'!#REF!)</f>
        <v>#REF!</v>
      </c>
      <c r="D147" s="280" t="e">
        <f>IF(Tabla2[[#This Row],[Productos ]]="","",'Formulario PPGR1'!#REF!)</f>
        <v>#REF!</v>
      </c>
      <c r="E147" s="280" t="e">
        <f>IF(Tabla2[[#This Row],[Productos ]]="","",'Formulario PPGR1'!#REF!)</f>
        <v>#REF!</v>
      </c>
      <c r="F147" s="280" t="e">
        <f>IF(Tabla2[[#This Row],[Productos ]]="","",'Formulario PPGR1'!#REF!)</f>
        <v>#REF!</v>
      </c>
      <c r="G147" s="134" t="s">
        <v>1356</v>
      </c>
      <c r="H147" s="134" t="s">
        <v>1684</v>
      </c>
      <c r="I147" s="134" t="s">
        <v>1685</v>
      </c>
      <c r="J147" s="135"/>
      <c r="K147" s="135">
        <v>1</v>
      </c>
      <c r="L147" s="135">
        <v>2</v>
      </c>
      <c r="M147" s="135"/>
      <c r="N147" s="135">
        <v>2</v>
      </c>
      <c r="O147" s="135">
        <v>1</v>
      </c>
      <c r="P147" s="135">
        <v>2</v>
      </c>
      <c r="Q147" s="135">
        <v>2</v>
      </c>
      <c r="R147" s="135"/>
      <c r="S147" s="135"/>
      <c r="T147" s="135">
        <v>2</v>
      </c>
      <c r="U147" s="135">
        <v>1</v>
      </c>
      <c r="V147" s="357">
        <f>SUM(Tabla2[[#This Row],[Ene]:[Dic]])</f>
        <v>13</v>
      </c>
      <c r="W147" s="134" t="s">
        <v>66</v>
      </c>
      <c r="X147" s="134" t="s">
        <v>67</v>
      </c>
      <c r="Y147" s="134"/>
      <c r="Z147" s="134"/>
      <c r="AA147" s="294" t="s">
        <v>875</v>
      </c>
    </row>
    <row r="148" spans="2:27" s="32" customFormat="1" ht="75" x14ac:dyDescent="0.25">
      <c r="B148" s="280" t="e">
        <f>IF(Tabla2[[#This Row],[Productos ]]="","",CONCATENATE(Tabla2[[#This Row],[POA]],".",Tabla2[[#This Row],[SRS]],".",Tabla2[[#This Row],[AREA]],".",Tabla2[[#This Row],[TIPO]]))</f>
        <v>#REF!</v>
      </c>
      <c r="C148" s="280" t="e">
        <f>IF(Tabla2[[#This Row],[Productos ]]="","",'Formulario PPGR1'!#REF!)</f>
        <v>#REF!</v>
      </c>
      <c r="D148" s="280" t="e">
        <f>IF(Tabla2[[#This Row],[Productos ]]="","",'Formulario PPGR1'!#REF!)</f>
        <v>#REF!</v>
      </c>
      <c r="E148" s="280" t="e">
        <f>IF(Tabla2[[#This Row],[Productos ]]="","",'Formulario PPGR1'!#REF!)</f>
        <v>#REF!</v>
      </c>
      <c r="F148" s="280" t="e">
        <f>IF(Tabla2[[#This Row],[Productos ]]="","",'Formulario PPGR1'!#REF!)</f>
        <v>#REF!</v>
      </c>
      <c r="G148" s="134" t="s">
        <v>1356</v>
      </c>
      <c r="H148" s="134" t="s">
        <v>1686</v>
      </c>
      <c r="I148" s="281" t="s">
        <v>1687</v>
      </c>
      <c r="J148" s="282"/>
      <c r="K148" s="282"/>
      <c r="L148" s="282"/>
      <c r="M148" s="282">
        <v>1</v>
      </c>
      <c r="N148" s="282"/>
      <c r="O148" s="282"/>
      <c r="P148" s="282"/>
      <c r="Q148" s="282"/>
      <c r="R148" s="282"/>
      <c r="S148" s="282"/>
      <c r="T148" s="282"/>
      <c r="U148" s="282"/>
      <c r="V148" s="357">
        <f>SUM(Tabla2[[#This Row],[Ene]:[Dic]])</f>
        <v>1</v>
      </c>
      <c r="W148" s="134" t="s">
        <v>67</v>
      </c>
      <c r="X148" s="134" t="s">
        <v>69</v>
      </c>
      <c r="Y148" s="281"/>
      <c r="Z148" s="281"/>
      <c r="AA148" s="294" t="s">
        <v>875</v>
      </c>
    </row>
    <row r="149" spans="2:27" s="32" customFormat="1" ht="45" x14ac:dyDescent="0.25">
      <c r="B149" s="280" t="e">
        <f>IF(Tabla2[[#This Row],[Productos ]]="","",CONCATENATE(Tabla2[[#This Row],[POA]],".",Tabla2[[#This Row],[SRS]],".",Tabla2[[#This Row],[AREA]],".",Tabla2[[#This Row],[TIPO]]))</f>
        <v>#REF!</v>
      </c>
      <c r="C149" s="280" t="e">
        <f>IF(Tabla2[[#This Row],[Productos ]]="","",'Formulario PPGR1'!#REF!)</f>
        <v>#REF!</v>
      </c>
      <c r="D149" s="280" t="e">
        <f>IF(Tabla2[[#This Row],[Productos ]]="","",'Formulario PPGR1'!#REF!)</f>
        <v>#REF!</v>
      </c>
      <c r="E149" s="280" t="e">
        <f>IF(Tabla2[[#This Row],[Productos ]]="","",'Formulario PPGR1'!#REF!)</f>
        <v>#REF!</v>
      </c>
      <c r="F149" s="280" t="e">
        <f>IF(Tabla2[[#This Row],[Productos ]]="","",'Formulario PPGR1'!#REF!)</f>
        <v>#REF!</v>
      </c>
      <c r="G149" s="134" t="s">
        <v>1356</v>
      </c>
      <c r="H149" s="134" t="s">
        <v>1688</v>
      </c>
      <c r="I149" s="281" t="s">
        <v>1689</v>
      </c>
      <c r="J149" s="282"/>
      <c r="K149" s="282"/>
      <c r="L149" s="282"/>
      <c r="M149" s="282"/>
      <c r="N149" s="282">
        <v>1</v>
      </c>
      <c r="O149" s="282"/>
      <c r="P149" s="282"/>
      <c r="Q149" s="282"/>
      <c r="R149" s="282"/>
      <c r="S149" s="282"/>
      <c r="T149" s="282"/>
      <c r="U149" s="282"/>
      <c r="V149" s="357">
        <f>SUM(Tabla2[[#This Row],[Ene]:[Dic]])</f>
        <v>1</v>
      </c>
      <c r="W149" s="134" t="s">
        <v>67</v>
      </c>
      <c r="X149" s="134" t="s">
        <v>76</v>
      </c>
      <c r="Y149" s="281"/>
      <c r="Z149" s="281"/>
      <c r="AA149" s="294" t="s">
        <v>875</v>
      </c>
    </row>
    <row r="150" spans="2:27" s="32" customFormat="1" ht="30" x14ac:dyDescent="0.25">
      <c r="B150" s="280" t="e">
        <f>IF(Tabla2[[#This Row],[Productos ]]="","",CONCATENATE(Tabla2[[#This Row],[POA]],".",Tabla2[[#This Row],[SRS]],".",Tabla2[[#This Row],[AREA]],".",Tabla2[[#This Row],[TIPO]]))</f>
        <v>#REF!</v>
      </c>
      <c r="C150" s="280" t="e">
        <f>IF(Tabla2[[#This Row],[Productos ]]="","",'Formulario PPGR1'!#REF!)</f>
        <v>#REF!</v>
      </c>
      <c r="D150" s="280" t="e">
        <f>IF(Tabla2[[#This Row],[Productos ]]="","",'Formulario PPGR1'!#REF!)</f>
        <v>#REF!</v>
      </c>
      <c r="E150" s="280" t="e">
        <f>IF(Tabla2[[#This Row],[Productos ]]="","",'Formulario PPGR1'!#REF!)</f>
        <v>#REF!</v>
      </c>
      <c r="F150" s="280" t="e">
        <f>IF(Tabla2[[#This Row],[Productos ]]="","",'Formulario PPGR1'!#REF!)</f>
        <v>#REF!</v>
      </c>
      <c r="G150" s="134" t="s">
        <v>1377</v>
      </c>
      <c r="H150" s="134" t="s">
        <v>1566</v>
      </c>
      <c r="I150" s="134" t="s">
        <v>1690</v>
      </c>
      <c r="J150" s="135">
        <v>1</v>
      </c>
      <c r="K150" s="135">
        <v>1</v>
      </c>
      <c r="L150" s="135">
        <v>2</v>
      </c>
      <c r="M150" s="135">
        <v>2</v>
      </c>
      <c r="N150" s="135"/>
      <c r="O150" s="135">
        <v>1</v>
      </c>
      <c r="P150" s="135">
        <v>1</v>
      </c>
      <c r="Q150" s="135"/>
      <c r="R150" s="135"/>
      <c r="S150" s="135">
        <v>2</v>
      </c>
      <c r="T150" s="135">
        <v>1</v>
      </c>
      <c r="U150" s="135">
        <v>2</v>
      </c>
      <c r="V150" s="357">
        <f>SUM(Tabla2[[#This Row],[Ene]:[Dic]])</f>
        <v>13</v>
      </c>
      <c r="W150" s="134" t="s">
        <v>66</v>
      </c>
      <c r="X150" s="134" t="s">
        <v>67</v>
      </c>
      <c r="Y150" s="134"/>
      <c r="Z150" s="134"/>
      <c r="AA150" s="294" t="s">
        <v>875</v>
      </c>
    </row>
    <row r="151" spans="2:27" s="32" customFormat="1" ht="60" x14ac:dyDescent="0.25">
      <c r="B151" s="280" t="e">
        <f>IF(Tabla2[[#This Row],[Productos ]]="","",CONCATENATE(Tabla2[[#This Row],[POA]],".",Tabla2[[#This Row],[SRS]],".",Tabla2[[#This Row],[AREA]],".",Tabla2[[#This Row],[TIPO]]))</f>
        <v>#REF!</v>
      </c>
      <c r="C151" s="280" t="e">
        <f>IF(Tabla2[[#This Row],[Productos ]]="","",'Formulario PPGR1'!#REF!)</f>
        <v>#REF!</v>
      </c>
      <c r="D151" s="280" t="e">
        <f>IF(Tabla2[[#This Row],[Productos ]]="","",'Formulario PPGR1'!#REF!)</f>
        <v>#REF!</v>
      </c>
      <c r="E151" s="280" t="e">
        <f>IF(Tabla2[[#This Row],[Productos ]]="","",'Formulario PPGR1'!#REF!)</f>
        <v>#REF!</v>
      </c>
      <c r="F151" s="280" t="e">
        <f>IF(Tabla2[[#This Row],[Productos ]]="","",'Formulario PPGR1'!#REF!)</f>
        <v>#REF!</v>
      </c>
      <c r="G151" s="134" t="s">
        <v>889</v>
      </c>
      <c r="H151" s="134" t="s">
        <v>1691</v>
      </c>
      <c r="I151" s="134" t="s">
        <v>1692</v>
      </c>
      <c r="J151" s="135">
        <v>1</v>
      </c>
      <c r="K151" s="135">
        <v>1</v>
      </c>
      <c r="L151" s="135"/>
      <c r="M151" s="135">
        <v>1</v>
      </c>
      <c r="N151" s="135">
        <v>1</v>
      </c>
      <c r="O151" s="135"/>
      <c r="P151" s="135"/>
      <c r="Q151" s="135">
        <v>1</v>
      </c>
      <c r="R151" s="135"/>
      <c r="S151" s="135"/>
      <c r="T151" s="135">
        <v>1</v>
      </c>
      <c r="U151" s="135"/>
      <c r="V151" s="357">
        <f>SUM(Tabla2[[#This Row],[Ene]:[Dic]])</f>
        <v>6</v>
      </c>
      <c r="W151" s="134" t="s">
        <v>66</v>
      </c>
      <c r="X151" s="134" t="s">
        <v>67</v>
      </c>
      <c r="Y151" s="134"/>
      <c r="Z151" s="134"/>
      <c r="AA151" s="294" t="s">
        <v>875</v>
      </c>
    </row>
    <row r="152" spans="2:27" s="32" customFormat="1" ht="60" x14ac:dyDescent="0.25">
      <c r="B152" s="280" t="e">
        <f>IF(Tabla2[[#This Row],[Productos ]]="","",CONCATENATE(Tabla2[[#This Row],[POA]],".",Tabla2[[#This Row],[SRS]],".",Tabla2[[#This Row],[AREA]],".",Tabla2[[#This Row],[TIPO]]))</f>
        <v>#REF!</v>
      </c>
      <c r="C152" s="280" t="e">
        <f>IF(Tabla2[[#This Row],[Productos ]]="","",'Formulario PPGR1'!#REF!)</f>
        <v>#REF!</v>
      </c>
      <c r="D152" s="280" t="e">
        <f>IF(Tabla2[[#This Row],[Productos ]]="","",'Formulario PPGR1'!#REF!)</f>
        <v>#REF!</v>
      </c>
      <c r="E152" s="280" t="e">
        <f>IF(Tabla2[[#This Row],[Productos ]]="","",'Formulario PPGR1'!#REF!)</f>
        <v>#REF!</v>
      </c>
      <c r="F152" s="280" t="e">
        <f>IF(Tabla2[[#This Row],[Productos ]]="","",'Formulario PPGR1'!#REF!)</f>
        <v>#REF!</v>
      </c>
      <c r="G152" s="134" t="s">
        <v>889</v>
      </c>
      <c r="H152" s="134" t="s">
        <v>1693</v>
      </c>
      <c r="I152" s="134" t="s">
        <v>1694</v>
      </c>
      <c r="J152" s="135"/>
      <c r="K152" s="135"/>
      <c r="L152" s="135"/>
      <c r="M152" s="135"/>
      <c r="N152" s="135"/>
      <c r="O152" s="135">
        <v>1</v>
      </c>
      <c r="P152" s="135"/>
      <c r="Q152" s="135"/>
      <c r="R152" s="135"/>
      <c r="S152" s="135"/>
      <c r="T152" s="135"/>
      <c r="U152" s="135"/>
      <c r="V152" s="357">
        <f>SUM(Tabla2[[#This Row],[Ene]:[Dic]])</f>
        <v>1</v>
      </c>
      <c r="W152" s="134" t="s">
        <v>67</v>
      </c>
      <c r="X152" s="134" t="s">
        <v>69</v>
      </c>
      <c r="Y152" s="134"/>
      <c r="Z152" s="134"/>
      <c r="AA152" s="294" t="s">
        <v>875</v>
      </c>
    </row>
    <row r="153" spans="2:27" s="32" customFormat="1" ht="30" x14ac:dyDescent="0.25">
      <c r="B153" s="188" t="e">
        <f>IF(Tabla2[[#This Row],[Productos ]]="","",CONCATENATE(Tabla2[[#This Row],[POA]],".",Tabla2[[#This Row],[SRS]],".",Tabla2[[#This Row],[AREA]],".",Tabla2[[#This Row],[TIPO]]))</f>
        <v>#REF!</v>
      </c>
      <c r="C153" s="188" t="e">
        <f>IF(Tabla2[[#This Row],[Productos ]]="","",'Formulario PPGR1'!#REF!)</f>
        <v>#REF!</v>
      </c>
      <c r="D153" s="188" t="e">
        <f>IF(Tabla2[[#This Row],[Productos ]]="","",'Formulario PPGR1'!#REF!)</f>
        <v>#REF!</v>
      </c>
      <c r="E153" s="188" t="e">
        <f>IF(Tabla2[[#This Row],[Productos ]]="","",'Formulario PPGR1'!#REF!)</f>
        <v>#REF!</v>
      </c>
      <c r="F153" s="188" t="e">
        <f>IF(Tabla2[[#This Row],[Productos ]]="","",'Formulario PPGR1'!#REF!)</f>
        <v>#REF!</v>
      </c>
      <c r="G153" s="134" t="s">
        <v>1361</v>
      </c>
      <c r="H153" s="134" t="s">
        <v>1425</v>
      </c>
      <c r="I153" s="344" t="s">
        <v>1697</v>
      </c>
      <c r="J153" s="135"/>
      <c r="K153" s="135"/>
      <c r="L153" s="135"/>
      <c r="M153" s="135"/>
      <c r="N153" s="135">
        <v>1</v>
      </c>
      <c r="O153" s="135"/>
      <c r="P153" s="135"/>
      <c r="Q153" s="135"/>
      <c r="R153" s="135"/>
      <c r="S153" s="135"/>
      <c r="T153" s="135">
        <v>1</v>
      </c>
      <c r="U153" s="135"/>
      <c r="V153" s="357">
        <f>SUM(Tabla2[[#This Row],[Ene]:[Dic]])</f>
        <v>2</v>
      </c>
      <c r="W153" s="134" t="s">
        <v>67</v>
      </c>
      <c r="X153" s="134" t="s">
        <v>69</v>
      </c>
      <c r="Y153" s="134"/>
      <c r="Z153" s="134"/>
      <c r="AA153" s="294" t="s">
        <v>875</v>
      </c>
    </row>
    <row r="154" spans="2:27" s="32" customFormat="1" ht="30" x14ac:dyDescent="0.25">
      <c r="B154" s="188" t="e">
        <f>IF(Tabla2[[#This Row],[Productos ]]="","",CONCATENATE(Tabla2[[#This Row],[POA]],".",Tabla2[[#This Row],[SRS]],".",Tabla2[[#This Row],[AREA]],".",Tabla2[[#This Row],[TIPO]]))</f>
        <v>#REF!</v>
      </c>
      <c r="C154" s="188" t="e">
        <f>IF(Tabla2[[#This Row],[Productos ]]="","",'Formulario PPGR1'!#REF!)</f>
        <v>#REF!</v>
      </c>
      <c r="D154" s="188" t="e">
        <f>IF(Tabla2[[#This Row],[Productos ]]="","",'Formulario PPGR1'!#REF!)</f>
        <v>#REF!</v>
      </c>
      <c r="E154" s="188" t="e">
        <f>IF(Tabla2[[#This Row],[Productos ]]="","",'Formulario PPGR1'!#REF!)</f>
        <v>#REF!</v>
      </c>
      <c r="F154" s="188" t="e">
        <f>IF(Tabla2[[#This Row],[Productos ]]="","",'Formulario PPGR1'!#REF!)</f>
        <v>#REF!</v>
      </c>
      <c r="G154" s="134" t="s">
        <v>899</v>
      </c>
      <c r="H154" s="134" t="s">
        <v>1546</v>
      </c>
      <c r="I154" s="134" t="s">
        <v>1698</v>
      </c>
      <c r="J154" s="135"/>
      <c r="K154" s="135">
        <v>1</v>
      </c>
      <c r="L154" s="135"/>
      <c r="M154" s="135">
        <v>2</v>
      </c>
      <c r="N154" s="135"/>
      <c r="O154" s="135">
        <v>1</v>
      </c>
      <c r="P154" s="135"/>
      <c r="Q154" s="135">
        <v>1</v>
      </c>
      <c r="R154" s="135"/>
      <c r="S154" s="135">
        <v>1</v>
      </c>
      <c r="T154" s="135"/>
      <c r="U154" s="135">
        <v>1</v>
      </c>
      <c r="V154" s="357">
        <f>SUM(Tabla2[[#This Row],[Ene]:[Dic]])</f>
        <v>7</v>
      </c>
      <c r="W154" s="134" t="s">
        <v>66</v>
      </c>
      <c r="X154" s="134" t="s">
        <v>67</v>
      </c>
      <c r="Y154" s="134"/>
      <c r="Z154" s="134"/>
      <c r="AA154" s="294" t="s">
        <v>875</v>
      </c>
    </row>
    <row r="155" spans="2:27" s="32" customFormat="1" ht="45" x14ac:dyDescent="0.25">
      <c r="B155" s="188" t="e">
        <f>IF(Tabla2[[#This Row],[Productos ]]="","",CONCATENATE(Tabla2[[#This Row],[POA]],".",Tabla2[[#This Row],[SRS]],".",Tabla2[[#This Row],[AREA]],".",Tabla2[[#This Row],[TIPO]]))</f>
        <v>#REF!</v>
      </c>
      <c r="C155" s="188" t="e">
        <f>IF(Tabla2[[#This Row],[Productos ]]="","",'Formulario PPGR1'!#REF!)</f>
        <v>#REF!</v>
      </c>
      <c r="D155" s="188" t="e">
        <f>IF(Tabla2[[#This Row],[Productos ]]="","",'Formulario PPGR1'!#REF!)</f>
        <v>#REF!</v>
      </c>
      <c r="E155" s="188" t="e">
        <f>IF(Tabla2[[#This Row],[Productos ]]="","",'Formulario PPGR1'!#REF!)</f>
        <v>#REF!</v>
      </c>
      <c r="F155" s="188" t="e">
        <f>IF(Tabla2[[#This Row],[Productos ]]="","",'Formulario PPGR1'!#REF!)</f>
        <v>#REF!</v>
      </c>
      <c r="G155" s="134" t="s">
        <v>886</v>
      </c>
      <c r="H155" s="134" t="s">
        <v>1699</v>
      </c>
      <c r="I155" s="134" t="s">
        <v>1700</v>
      </c>
      <c r="J155" s="135">
        <v>1</v>
      </c>
      <c r="K155" s="135"/>
      <c r="L155" s="135"/>
      <c r="M155" s="135"/>
      <c r="N155" s="135"/>
      <c r="O155" s="135"/>
      <c r="P155" s="135"/>
      <c r="Q155" s="135"/>
      <c r="R155" s="135"/>
      <c r="S155" s="135"/>
      <c r="T155" s="135"/>
      <c r="U155" s="135"/>
      <c r="V155" s="357">
        <f>SUM(Tabla2[[#This Row],[Ene]:[Dic]])</f>
        <v>1</v>
      </c>
      <c r="W155" s="134" t="s">
        <v>67</v>
      </c>
      <c r="X155" s="134" t="s">
        <v>76</v>
      </c>
      <c r="Y155" s="134"/>
      <c r="Z155" s="134"/>
      <c r="AA155" s="294" t="s">
        <v>876</v>
      </c>
    </row>
    <row r="156" spans="2:27" s="32" customFormat="1" ht="75" x14ac:dyDescent="0.25">
      <c r="B156" s="188" t="e">
        <f>IF(Tabla2[[#This Row],[Productos ]]="","",CONCATENATE(Tabla2[[#This Row],[POA]],".",Tabla2[[#This Row],[SRS]],".",Tabla2[[#This Row],[AREA]],".",Tabla2[[#This Row],[TIPO]]))</f>
        <v>#REF!</v>
      </c>
      <c r="C156" s="188" t="e">
        <f>IF(Tabla2[[#This Row],[Productos ]]="","",'Formulario PPGR1'!#REF!)</f>
        <v>#REF!</v>
      </c>
      <c r="D156" s="188" t="e">
        <f>IF(Tabla2[[#This Row],[Productos ]]="","",'Formulario PPGR1'!#REF!)</f>
        <v>#REF!</v>
      </c>
      <c r="E156" s="188" t="e">
        <f>IF(Tabla2[[#This Row],[Productos ]]="","",'Formulario PPGR1'!#REF!)</f>
        <v>#REF!</v>
      </c>
      <c r="F156" s="188" t="e">
        <f>IF(Tabla2[[#This Row],[Productos ]]="","",'Formulario PPGR1'!#REF!)</f>
        <v>#REF!</v>
      </c>
      <c r="G156" s="123" t="s">
        <v>887</v>
      </c>
      <c r="H156" s="134" t="s">
        <v>1701</v>
      </c>
      <c r="I156" s="134" t="s">
        <v>1702</v>
      </c>
      <c r="J156" s="135"/>
      <c r="K156" s="135"/>
      <c r="L156" s="135"/>
      <c r="M156" s="135">
        <v>1</v>
      </c>
      <c r="N156" s="135"/>
      <c r="O156" s="135"/>
      <c r="P156" s="135"/>
      <c r="Q156" s="135"/>
      <c r="R156" s="135"/>
      <c r="S156" s="135"/>
      <c r="T156" s="135"/>
      <c r="U156" s="135"/>
      <c r="V156" s="357">
        <f>SUM(Tabla2[[#This Row],[Ene]:[Dic]])</f>
        <v>1</v>
      </c>
      <c r="W156" s="344" t="s">
        <v>67</v>
      </c>
      <c r="X156" s="344" t="s">
        <v>76</v>
      </c>
      <c r="Y156" s="134"/>
      <c r="Z156" s="134" t="s">
        <v>2050</v>
      </c>
      <c r="AA156" s="294" t="s">
        <v>876</v>
      </c>
    </row>
    <row r="157" spans="2:27" s="32" customFormat="1" ht="120" x14ac:dyDescent="0.25">
      <c r="B157" s="188" t="e">
        <f>IF(Tabla2[[#This Row],[Productos ]]="","",CONCATENATE(Tabla2[[#This Row],[POA]],".",Tabla2[[#This Row],[SRS]],".",Tabla2[[#This Row],[AREA]],".",Tabla2[[#This Row],[TIPO]]))</f>
        <v>#REF!</v>
      </c>
      <c r="C157" s="188" t="e">
        <f>IF(Tabla2[[#This Row],[Productos ]]="","",'Formulario PPGR1'!#REF!)</f>
        <v>#REF!</v>
      </c>
      <c r="D157" s="188" t="e">
        <f>IF(Tabla2[[#This Row],[Productos ]]="","",'Formulario PPGR1'!#REF!)</f>
        <v>#REF!</v>
      </c>
      <c r="E157" s="188" t="e">
        <f>IF(Tabla2[[#This Row],[Productos ]]="","",'Formulario PPGR1'!#REF!)</f>
        <v>#REF!</v>
      </c>
      <c r="F157" s="188" t="e">
        <f>IF(Tabla2[[#This Row],[Productos ]]="","",'Formulario PPGR1'!#REF!)</f>
        <v>#REF!</v>
      </c>
      <c r="G157" s="123" t="s">
        <v>888</v>
      </c>
      <c r="H157" s="134" t="s">
        <v>1703</v>
      </c>
      <c r="I157" s="134" t="s">
        <v>1704</v>
      </c>
      <c r="J157" s="135"/>
      <c r="K157" s="135"/>
      <c r="L157" s="135"/>
      <c r="M157" s="135"/>
      <c r="N157" s="135"/>
      <c r="O157" s="135"/>
      <c r="P157" s="135"/>
      <c r="Q157" s="135"/>
      <c r="R157" s="135"/>
      <c r="S157" s="135">
        <v>1</v>
      </c>
      <c r="T157" s="135"/>
      <c r="U157" s="135"/>
      <c r="V157" s="357">
        <f>SUM(Tabla2[[#This Row],[Ene]:[Dic]])</f>
        <v>1</v>
      </c>
      <c r="W157" s="134" t="s">
        <v>67</v>
      </c>
      <c r="X157" s="134" t="s">
        <v>76</v>
      </c>
      <c r="Y157" s="134"/>
      <c r="Z157" s="134" t="s">
        <v>1705</v>
      </c>
      <c r="AA157" s="294" t="s">
        <v>876</v>
      </c>
    </row>
    <row r="158" spans="2:27" s="32" customFormat="1" ht="45" x14ac:dyDescent="0.25">
      <c r="B158" s="188" t="e">
        <f>IF(Tabla2[[#This Row],[Productos ]]="","",CONCATENATE(Tabla2[[#This Row],[POA]],".",Tabla2[[#This Row],[SRS]],".",Tabla2[[#This Row],[AREA]],".",Tabla2[[#This Row],[TIPO]]))</f>
        <v>#REF!</v>
      </c>
      <c r="C158" s="188" t="e">
        <f>IF(Tabla2[[#This Row],[Productos ]]="","",'Formulario PPGR1'!#REF!)</f>
        <v>#REF!</v>
      </c>
      <c r="D158" s="188" t="e">
        <f>IF(Tabla2[[#This Row],[Productos ]]="","",'Formulario PPGR1'!#REF!)</f>
        <v>#REF!</v>
      </c>
      <c r="E158" s="188" t="e">
        <f>IF(Tabla2[[#This Row],[Productos ]]="","",'Formulario PPGR1'!#REF!)</f>
        <v>#REF!</v>
      </c>
      <c r="F158" s="188" t="e">
        <f>IF(Tabla2[[#This Row],[Productos ]]="","",'Formulario PPGR1'!#REF!)</f>
        <v>#REF!</v>
      </c>
      <c r="G158" s="331" t="s">
        <v>915</v>
      </c>
      <c r="H158" s="344" t="s">
        <v>1718</v>
      </c>
      <c r="I158" s="344" t="s">
        <v>1707</v>
      </c>
      <c r="J158" s="345"/>
      <c r="K158" s="345">
        <v>1</v>
      </c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57">
        <f>SUM(Tabla2[[#This Row],[Ene]:[Dic]])</f>
        <v>1</v>
      </c>
      <c r="W158" s="344" t="s">
        <v>67</v>
      </c>
      <c r="X158" s="344" t="s">
        <v>69</v>
      </c>
      <c r="Y158" s="344"/>
      <c r="Z158" s="344" t="s">
        <v>1708</v>
      </c>
      <c r="AA158" s="346" t="s">
        <v>876</v>
      </c>
    </row>
    <row r="159" spans="2:27" s="32" customFormat="1" ht="30" x14ac:dyDescent="0.25">
      <c r="B159" s="188" t="e">
        <f>IF(Tabla2[[#This Row],[Productos ]]="","",CONCATENATE(Tabla2[[#This Row],[POA]],".",Tabla2[[#This Row],[SRS]],".",Tabla2[[#This Row],[AREA]],".",Tabla2[[#This Row],[TIPO]]))</f>
        <v>#REF!</v>
      </c>
      <c r="C159" s="188" t="e">
        <f>IF(Tabla2[[#This Row],[Productos ]]="","",'Formulario PPGR1'!#REF!)</f>
        <v>#REF!</v>
      </c>
      <c r="D159" s="188" t="e">
        <f>IF(Tabla2[[#This Row],[Productos ]]="","",'Formulario PPGR1'!#REF!)</f>
        <v>#REF!</v>
      </c>
      <c r="E159" s="188" t="e">
        <f>IF(Tabla2[[#This Row],[Productos ]]="","",'Formulario PPGR1'!#REF!)</f>
        <v>#REF!</v>
      </c>
      <c r="F159" s="188" t="e">
        <f>IF(Tabla2[[#This Row],[Productos ]]="","",'Formulario PPGR1'!#REF!)</f>
        <v>#REF!</v>
      </c>
      <c r="G159" s="123" t="s">
        <v>915</v>
      </c>
      <c r="H159" s="134" t="s">
        <v>1709</v>
      </c>
      <c r="I159" s="134" t="s">
        <v>1710</v>
      </c>
      <c r="J159" s="135"/>
      <c r="K159" s="135"/>
      <c r="L159" s="135"/>
      <c r="M159" s="135"/>
      <c r="N159" s="135"/>
      <c r="O159" s="135"/>
      <c r="P159" s="135"/>
      <c r="Q159" s="135">
        <v>1</v>
      </c>
      <c r="R159" s="135"/>
      <c r="S159" s="135"/>
      <c r="T159" s="135"/>
      <c r="U159" s="135"/>
      <c r="V159" s="357">
        <f>SUM(Tabla2[[#This Row],[Ene]:[Dic]])</f>
        <v>1</v>
      </c>
      <c r="W159" s="134" t="s">
        <v>81</v>
      </c>
      <c r="X159" s="134"/>
      <c r="Y159" s="134"/>
      <c r="Z159" s="134" t="s">
        <v>1711</v>
      </c>
      <c r="AA159" s="294" t="s">
        <v>876</v>
      </c>
    </row>
    <row r="160" spans="2:27" s="32" customFormat="1" ht="60" x14ac:dyDescent="0.25">
      <c r="B160" s="243" t="e">
        <f>IF(Tabla2[[#This Row],[Productos ]]="","",CONCATENATE(Tabla2[[#This Row],[POA]],".",Tabla2[[#This Row],[SRS]],".",Tabla2[[#This Row],[AREA]],".",Tabla2[[#This Row],[TIPO]]))</f>
        <v>#REF!</v>
      </c>
      <c r="C160" s="243" t="e">
        <f>IF(Tabla2[[#This Row],[Productos ]]="","",'Formulario PPGR1'!#REF!)</f>
        <v>#REF!</v>
      </c>
      <c r="D160" s="243" t="e">
        <f>IF(Tabla2[[#This Row],[Productos ]]="","",'Formulario PPGR1'!#REF!)</f>
        <v>#REF!</v>
      </c>
      <c r="E160" s="243" t="e">
        <f>IF(Tabla2[[#This Row],[Productos ]]="","",'Formulario PPGR1'!#REF!)</f>
        <v>#REF!</v>
      </c>
      <c r="F160" s="243" t="e">
        <f>IF(Tabla2[[#This Row],[Productos ]]="","",'Formulario PPGR1'!#REF!)</f>
        <v>#REF!</v>
      </c>
      <c r="G160" s="123" t="s">
        <v>905</v>
      </c>
      <c r="H160" s="134" t="s">
        <v>1714</v>
      </c>
      <c r="I160" s="134" t="s">
        <v>1715</v>
      </c>
      <c r="J160" s="135"/>
      <c r="K160" s="135"/>
      <c r="L160" s="135"/>
      <c r="M160" s="135"/>
      <c r="N160" s="135"/>
      <c r="O160" s="135"/>
      <c r="P160" s="135"/>
      <c r="Q160" s="135"/>
      <c r="R160" s="135"/>
      <c r="S160" s="135"/>
      <c r="T160" s="135"/>
      <c r="U160" s="135">
        <v>1</v>
      </c>
      <c r="V160" s="357">
        <f>SUM(Tabla2[[#This Row],[Ene]:[Dic]])</f>
        <v>1</v>
      </c>
      <c r="W160" s="134" t="s">
        <v>66</v>
      </c>
      <c r="X160" s="134"/>
      <c r="Y160" s="134"/>
      <c r="Z160" s="134" t="s">
        <v>2049</v>
      </c>
      <c r="AA160" s="294" t="s">
        <v>876</v>
      </c>
    </row>
    <row r="161" spans="2:27" s="32" customFormat="1" ht="60" x14ac:dyDescent="0.25">
      <c r="B161" s="191" t="e">
        <f>IF(Tabla2[[#This Row],[Productos ]]="","",CONCATENATE(Tabla2[[#This Row],[POA]],".",Tabla2[[#This Row],[SRS]],".",Tabla2[[#This Row],[AREA]],".",Tabla2[[#This Row],[TIPO]]))</f>
        <v>#REF!</v>
      </c>
      <c r="C161" s="191" t="e">
        <f>IF(Tabla2[[#This Row],[Productos ]]="","",'Formulario PPGR1'!#REF!)</f>
        <v>#REF!</v>
      </c>
      <c r="D161" s="191" t="e">
        <f>IF(Tabla2[[#This Row],[Productos ]]="","",'Formulario PPGR1'!#REF!)</f>
        <v>#REF!</v>
      </c>
      <c r="E161" s="191" t="e">
        <f>IF(Tabla2[[#This Row],[Productos ]]="","",'Formulario PPGR1'!#REF!)</f>
        <v>#REF!</v>
      </c>
      <c r="F161" s="191" t="e">
        <f>IF(Tabla2[[#This Row],[Productos ]]="","",'Formulario PPGR1'!#REF!)</f>
        <v>#REF!</v>
      </c>
      <c r="G161" s="123" t="s">
        <v>914</v>
      </c>
      <c r="H161" s="134" t="s">
        <v>1425</v>
      </c>
      <c r="I161" s="134" t="s">
        <v>1716</v>
      </c>
      <c r="J161" s="135"/>
      <c r="K161" s="135"/>
      <c r="L161" s="135"/>
      <c r="M161" s="135"/>
      <c r="N161" s="135"/>
      <c r="O161" s="135">
        <v>1</v>
      </c>
      <c r="P161" s="135"/>
      <c r="Q161" s="135"/>
      <c r="R161" s="135"/>
      <c r="S161" s="135"/>
      <c r="T161" s="135"/>
      <c r="U161" s="135"/>
      <c r="V161" s="357">
        <f>SUM(Tabla2[[#This Row],[Ene]:[Dic]])</f>
        <v>1</v>
      </c>
      <c r="W161" s="134" t="s">
        <v>70</v>
      </c>
      <c r="X161" s="134"/>
      <c r="Y161" s="134"/>
      <c r="Z161" s="134"/>
      <c r="AA161" s="294" t="s">
        <v>876</v>
      </c>
    </row>
    <row r="162" spans="2:27" s="32" customFormat="1" ht="45" x14ac:dyDescent="0.25">
      <c r="B162" s="188" t="e">
        <f>IF(Tabla2[[#This Row],[Productos ]]="","",CONCATENATE(Tabla2[[#This Row],[POA]],".",Tabla2[[#This Row],[SRS]],".",Tabla2[[#This Row],[AREA]],".",Tabla2[[#This Row],[TIPO]]))</f>
        <v>#REF!</v>
      </c>
      <c r="C162" s="188" t="e">
        <f>IF(Tabla2[[#This Row],[Productos ]]="","",'Formulario PPGR1'!#REF!)</f>
        <v>#REF!</v>
      </c>
      <c r="D162" s="188" t="e">
        <f>IF(Tabla2[[#This Row],[Productos ]]="","",'Formulario PPGR1'!#REF!)</f>
        <v>#REF!</v>
      </c>
      <c r="E162" s="188" t="e">
        <f>IF(Tabla2[[#This Row],[Productos ]]="","",'Formulario PPGR1'!#REF!)</f>
        <v>#REF!</v>
      </c>
      <c r="F162" s="188" t="e">
        <f>IF(Tabla2[[#This Row],[Productos ]]="","",'Formulario PPGR1'!#REF!)</f>
        <v>#REF!</v>
      </c>
      <c r="G162" s="123" t="s">
        <v>914</v>
      </c>
      <c r="H162" s="134" t="s">
        <v>1427</v>
      </c>
      <c r="I162" s="134" t="s">
        <v>1717</v>
      </c>
      <c r="J162" s="135"/>
      <c r="K162" s="135"/>
      <c r="L162" s="135">
        <v>1</v>
      </c>
      <c r="M162" s="135"/>
      <c r="N162" s="135"/>
      <c r="O162" s="135"/>
      <c r="P162" s="135"/>
      <c r="Q162" s="135"/>
      <c r="R162" s="135"/>
      <c r="S162" s="135"/>
      <c r="T162" s="135"/>
      <c r="U162" s="135"/>
      <c r="V162" s="357">
        <f>SUM(Tabla2[[#This Row],[Ene]:[Dic]])</f>
        <v>1</v>
      </c>
      <c r="W162" s="134" t="s">
        <v>67</v>
      </c>
      <c r="X162" s="134"/>
      <c r="Y162" s="134"/>
      <c r="Z162" s="134"/>
      <c r="AA162" s="294" t="s">
        <v>876</v>
      </c>
    </row>
    <row r="163" spans="2:27" s="32" customFormat="1" ht="75" x14ac:dyDescent="0.25">
      <c r="B163" s="188" t="e">
        <f>IF(Tabla2[[#This Row],[Productos ]]="","",CONCATENATE(Tabla2[[#This Row],[POA]],".",Tabla2[[#This Row],[SRS]],".",Tabla2[[#This Row],[AREA]],".",Tabla2[[#This Row],[TIPO]]))</f>
        <v>#REF!</v>
      </c>
      <c r="C163" s="188" t="e">
        <f>IF(Tabla2[[#This Row],[Productos ]]="","",'Formulario PPGR1'!#REF!)</f>
        <v>#REF!</v>
      </c>
      <c r="D163" s="188" t="e">
        <f>IF(Tabla2[[#This Row],[Productos ]]="","",'Formulario PPGR1'!#REF!)</f>
        <v>#REF!</v>
      </c>
      <c r="E163" s="188" t="e">
        <f>IF(Tabla2[[#This Row],[Productos ]]="","",'Formulario PPGR1'!#REF!)</f>
        <v>#REF!</v>
      </c>
      <c r="F163" s="188" t="e">
        <f>IF(Tabla2[[#This Row],[Productos ]]="","",'Formulario PPGR1'!#REF!)</f>
        <v>#REF!</v>
      </c>
      <c r="G163" s="123" t="s">
        <v>915</v>
      </c>
      <c r="H163" s="134" t="s">
        <v>1720</v>
      </c>
      <c r="I163" s="134" t="s">
        <v>1721</v>
      </c>
      <c r="J163" s="135"/>
      <c r="K163" s="135"/>
      <c r="L163" s="135"/>
      <c r="M163" s="135"/>
      <c r="N163" s="135">
        <v>1</v>
      </c>
      <c r="O163" s="135"/>
      <c r="P163" s="135"/>
      <c r="Q163" s="135"/>
      <c r="R163" s="135"/>
      <c r="S163" s="135"/>
      <c r="T163" s="135"/>
      <c r="U163" s="135"/>
      <c r="V163" s="357">
        <f>SUM(Tabla2[[#This Row],[Ene]:[Dic]])</f>
        <v>1</v>
      </c>
      <c r="W163" s="134" t="s">
        <v>67</v>
      </c>
      <c r="X163" s="134" t="s">
        <v>76</v>
      </c>
      <c r="Y163" s="134"/>
      <c r="Z163" s="134"/>
      <c r="AA163" s="294" t="s">
        <v>876</v>
      </c>
    </row>
    <row r="164" spans="2:27" s="32" customFormat="1" ht="60" x14ac:dyDescent="0.25">
      <c r="B164" s="191" t="e">
        <f>IF(Tabla2[[#This Row],[Productos ]]="","",CONCATENATE(Tabla2[[#This Row],[POA]],".",Tabla2[[#This Row],[SRS]],".",Tabla2[[#This Row],[AREA]],".",Tabla2[[#This Row],[TIPO]]))</f>
        <v>#REF!</v>
      </c>
      <c r="C164" s="191" t="e">
        <f>IF(Tabla2[[#This Row],[Productos ]]="","",'Formulario PPGR1'!#REF!)</f>
        <v>#REF!</v>
      </c>
      <c r="D164" s="191" t="e">
        <f>IF(Tabla2[[#This Row],[Productos ]]="","",'Formulario PPGR1'!#REF!)</f>
        <v>#REF!</v>
      </c>
      <c r="E164" s="191" t="e">
        <f>IF(Tabla2[[#This Row],[Productos ]]="","",'Formulario PPGR1'!#REF!)</f>
        <v>#REF!</v>
      </c>
      <c r="F164" s="191" t="e">
        <f>IF(Tabla2[[#This Row],[Productos ]]="","",'Formulario PPGR1'!#REF!)</f>
        <v>#REF!</v>
      </c>
      <c r="G164" s="123" t="s">
        <v>915</v>
      </c>
      <c r="H164" s="134" t="s">
        <v>1722</v>
      </c>
      <c r="I164" s="134" t="s">
        <v>1723</v>
      </c>
      <c r="J164" s="135"/>
      <c r="K164" s="135"/>
      <c r="L164" s="135"/>
      <c r="M164" s="135"/>
      <c r="N164" s="135"/>
      <c r="O164" s="135"/>
      <c r="P164" s="135"/>
      <c r="Q164" s="135"/>
      <c r="R164" s="135">
        <v>1</v>
      </c>
      <c r="S164" s="135"/>
      <c r="T164" s="135"/>
      <c r="U164" s="135"/>
      <c r="V164" s="357">
        <f>SUM(Tabla2[[#This Row],[Ene]:[Dic]])</f>
        <v>1</v>
      </c>
      <c r="W164" s="134" t="s">
        <v>67</v>
      </c>
      <c r="X164" s="134" t="s">
        <v>76</v>
      </c>
      <c r="Y164" s="134"/>
      <c r="Z164" s="134"/>
      <c r="AA164" s="294" t="s">
        <v>876</v>
      </c>
    </row>
    <row r="165" spans="2:27" s="32" customFormat="1" ht="60" x14ac:dyDescent="0.25">
      <c r="B165" s="191" t="e">
        <f>IF(Tabla2[[#This Row],[Productos ]]="","",CONCATENATE(Tabla2[[#This Row],[POA]],".",Tabla2[[#This Row],[SRS]],".",Tabla2[[#This Row],[AREA]],".",Tabla2[[#This Row],[TIPO]]))</f>
        <v>#REF!</v>
      </c>
      <c r="C165" s="191" t="e">
        <f>IF(Tabla2[[#This Row],[Productos ]]="","",'Formulario PPGR1'!#REF!)</f>
        <v>#REF!</v>
      </c>
      <c r="D165" s="191" t="e">
        <f>IF(Tabla2[[#This Row],[Productos ]]="","",'Formulario PPGR1'!#REF!)</f>
        <v>#REF!</v>
      </c>
      <c r="E165" s="191" t="e">
        <f>IF(Tabla2[[#This Row],[Productos ]]="","",'Formulario PPGR1'!#REF!)</f>
        <v>#REF!</v>
      </c>
      <c r="F165" s="191" t="e">
        <f>IF(Tabla2[[#This Row],[Productos ]]="","",'Formulario PPGR1'!#REF!)</f>
        <v>#REF!</v>
      </c>
      <c r="G165" s="123" t="s">
        <v>915</v>
      </c>
      <c r="H165" s="134" t="s">
        <v>1724</v>
      </c>
      <c r="I165" s="134" t="s">
        <v>1725</v>
      </c>
      <c r="J165" s="135"/>
      <c r="K165" s="135"/>
      <c r="L165" s="135"/>
      <c r="M165" s="135"/>
      <c r="N165" s="135"/>
      <c r="O165" s="135"/>
      <c r="P165" s="135"/>
      <c r="Q165" s="135"/>
      <c r="R165" s="135"/>
      <c r="S165" s="135"/>
      <c r="T165" s="135">
        <v>1</v>
      </c>
      <c r="U165" s="135"/>
      <c r="V165" s="357">
        <f>SUM(Tabla2[[#This Row],[Ene]:[Dic]])</f>
        <v>1</v>
      </c>
      <c r="W165" s="134" t="s">
        <v>75</v>
      </c>
      <c r="X165" s="134"/>
      <c r="Y165" s="134"/>
      <c r="Z165" s="134"/>
      <c r="AA165" s="294" t="s">
        <v>876</v>
      </c>
    </row>
    <row r="166" spans="2:27" s="32" customFormat="1" ht="45" x14ac:dyDescent="0.25">
      <c r="B166" s="191" t="e">
        <f>IF(Tabla2[[#This Row],[Productos ]]="","",CONCATENATE(Tabla2[[#This Row],[POA]],".",Tabla2[[#This Row],[SRS]],".",Tabla2[[#This Row],[AREA]],".",Tabla2[[#This Row],[TIPO]]))</f>
        <v>#REF!</v>
      </c>
      <c r="C166" s="191" t="e">
        <f>IF(Tabla2[[#This Row],[Productos ]]="","",'Formulario PPGR1'!#REF!)</f>
        <v>#REF!</v>
      </c>
      <c r="D166" s="191" t="e">
        <f>IF(Tabla2[[#This Row],[Productos ]]="","",'Formulario PPGR1'!#REF!)</f>
        <v>#REF!</v>
      </c>
      <c r="E166" s="191" t="e">
        <f>IF(Tabla2[[#This Row],[Productos ]]="","",'Formulario PPGR1'!#REF!)</f>
        <v>#REF!</v>
      </c>
      <c r="F166" s="191" t="e">
        <f>IF(Tabla2[[#This Row],[Productos ]]="","",'Formulario PPGR1'!#REF!)</f>
        <v>#REF!</v>
      </c>
      <c r="G166" s="134" t="s">
        <v>891</v>
      </c>
      <c r="H166" s="134" t="s">
        <v>926</v>
      </c>
      <c r="I166" s="134" t="s">
        <v>1737</v>
      </c>
      <c r="J166" s="135">
        <v>1</v>
      </c>
      <c r="K166" s="135"/>
      <c r="L166" s="135"/>
      <c r="M166" s="135"/>
      <c r="N166" s="135"/>
      <c r="O166" s="135"/>
      <c r="P166" s="135"/>
      <c r="Q166" s="135"/>
      <c r="R166" s="135"/>
      <c r="S166" s="135"/>
      <c r="T166" s="135"/>
      <c r="U166" s="135"/>
      <c r="V166" s="357">
        <f>SUM(Tabla2[[#This Row],[Ene]:[Dic]])</f>
        <v>1</v>
      </c>
      <c r="W166" s="134" t="s">
        <v>75</v>
      </c>
      <c r="X166" s="134"/>
      <c r="Y166" s="134"/>
      <c r="Z166" s="134"/>
      <c r="AA166" s="262" t="s">
        <v>881</v>
      </c>
    </row>
    <row r="167" spans="2:27" s="32" customFormat="1" ht="30" x14ac:dyDescent="0.25">
      <c r="B167" s="191" t="e">
        <f>IF(Tabla2[[#This Row],[Productos ]]="","",CONCATENATE(Tabla2[[#This Row],[POA]],".",Tabla2[[#This Row],[SRS]],".",Tabla2[[#This Row],[AREA]],".",Tabla2[[#This Row],[TIPO]]))</f>
        <v>#REF!</v>
      </c>
      <c r="C167" s="191" t="e">
        <f>IF(Tabla2[[#This Row],[Productos ]]="","",'Formulario PPGR1'!#REF!)</f>
        <v>#REF!</v>
      </c>
      <c r="D167" s="191" t="e">
        <f>IF(Tabla2[[#This Row],[Productos ]]="","",'Formulario PPGR1'!#REF!)</f>
        <v>#REF!</v>
      </c>
      <c r="E167" s="191" t="e">
        <f>IF(Tabla2[[#This Row],[Productos ]]="","",'Formulario PPGR1'!#REF!)</f>
        <v>#REF!</v>
      </c>
      <c r="F167" s="191" t="e">
        <f>IF(Tabla2[[#This Row],[Productos ]]="","",'Formulario PPGR1'!#REF!)</f>
        <v>#REF!</v>
      </c>
      <c r="G167" s="134" t="s">
        <v>891</v>
      </c>
      <c r="H167" s="134" t="s">
        <v>927</v>
      </c>
      <c r="I167" s="134" t="s">
        <v>1738</v>
      </c>
      <c r="J167" s="135"/>
      <c r="K167" s="135">
        <v>1</v>
      </c>
      <c r="L167" s="135"/>
      <c r="M167" s="135"/>
      <c r="N167" s="135"/>
      <c r="O167" s="135"/>
      <c r="P167" s="135"/>
      <c r="Q167" s="135"/>
      <c r="R167" s="135"/>
      <c r="S167" s="135"/>
      <c r="T167" s="135"/>
      <c r="U167" s="135"/>
      <c r="V167" s="357">
        <f>SUM(Tabla2[[#This Row],[Ene]:[Dic]])</f>
        <v>1</v>
      </c>
      <c r="W167" s="134" t="s">
        <v>70</v>
      </c>
      <c r="X167" s="134"/>
      <c r="Y167" s="134"/>
      <c r="Z167" s="134"/>
      <c r="AA167" s="262" t="s">
        <v>881</v>
      </c>
    </row>
    <row r="168" spans="2:27" s="32" customFormat="1" ht="45" x14ac:dyDescent="0.25">
      <c r="B168" s="188" t="e">
        <f>IF(Tabla2[[#This Row],[Productos ]]="","",CONCATENATE(Tabla2[[#This Row],[POA]],".",Tabla2[[#This Row],[SRS]],".",Tabla2[[#This Row],[AREA]],".",Tabla2[[#This Row],[TIPO]]))</f>
        <v>#REF!</v>
      </c>
      <c r="C168" s="188" t="e">
        <f>IF(Tabla2[[#This Row],[Productos ]]="","",'Formulario PPGR1'!#REF!)</f>
        <v>#REF!</v>
      </c>
      <c r="D168" s="188" t="e">
        <f>IF(Tabla2[[#This Row],[Productos ]]="","",'Formulario PPGR1'!#REF!)</f>
        <v>#REF!</v>
      </c>
      <c r="E168" s="188" t="e">
        <f>IF(Tabla2[[#This Row],[Productos ]]="","",'Formulario PPGR1'!#REF!)</f>
        <v>#REF!</v>
      </c>
      <c r="F168" s="188" t="e">
        <f>IF(Tabla2[[#This Row],[Productos ]]="","",'Formulario PPGR1'!#REF!)</f>
        <v>#REF!</v>
      </c>
      <c r="G168" s="134" t="s">
        <v>891</v>
      </c>
      <c r="H168" s="134" t="s">
        <v>1739</v>
      </c>
      <c r="I168" s="344" t="s">
        <v>1740</v>
      </c>
      <c r="J168" s="345"/>
      <c r="K168" s="345"/>
      <c r="L168" s="345"/>
      <c r="M168" s="345">
        <v>1</v>
      </c>
      <c r="N168" s="345"/>
      <c r="O168" s="345"/>
      <c r="P168" s="345"/>
      <c r="Q168" s="345"/>
      <c r="R168" s="345"/>
      <c r="S168" s="345"/>
      <c r="T168" s="345"/>
      <c r="U168" s="345"/>
      <c r="V168" s="357">
        <f>SUM(Tabla2[[#This Row],[Ene]:[Dic]])</f>
        <v>1</v>
      </c>
      <c r="W168" s="134" t="s">
        <v>66</v>
      </c>
      <c r="X168" s="134"/>
      <c r="Y168" s="134"/>
      <c r="Z168" s="134" t="s">
        <v>2051</v>
      </c>
      <c r="AA168" s="262" t="s">
        <v>881</v>
      </c>
    </row>
    <row r="169" spans="2:27" s="32" customFormat="1" ht="30" x14ac:dyDescent="0.25">
      <c r="B169" s="188" t="e">
        <f>IF(Tabla2[[#This Row],[Productos ]]="","",CONCATENATE(Tabla2[[#This Row],[POA]],".",Tabla2[[#This Row],[SRS]],".",Tabla2[[#This Row],[AREA]],".",Tabla2[[#This Row],[TIPO]]))</f>
        <v>#REF!</v>
      </c>
      <c r="C169" s="188" t="e">
        <f>IF(Tabla2[[#This Row],[Productos ]]="","",'Formulario PPGR1'!#REF!)</f>
        <v>#REF!</v>
      </c>
      <c r="D169" s="188" t="e">
        <f>IF(Tabla2[[#This Row],[Productos ]]="","",'Formulario PPGR1'!#REF!)</f>
        <v>#REF!</v>
      </c>
      <c r="E169" s="188" t="e">
        <f>IF(Tabla2[[#This Row],[Productos ]]="","",'Formulario PPGR1'!#REF!)</f>
        <v>#REF!</v>
      </c>
      <c r="F169" s="188" t="e">
        <f>IF(Tabla2[[#This Row],[Productos ]]="","",'Formulario PPGR1'!#REF!)</f>
        <v>#REF!</v>
      </c>
      <c r="G169" s="134" t="s">
        <v>891</v>
      </c>
      <c r="H169" s="134" t="s">
        <v>1741</v>
      </c>
      <c r="I169" s="344" t="s">
        <v>1742</v>
      </c>
      <c r="J169" s="345"/>
      <c r="K169" s="345"/>
      <c r="L169" s="345">
        <v>1</v>
      </c>
      <c r="M169" s="345"/>
      <c r="N169" s="345"/>
      <c r="O169" s="345">
        <v>1</v>
      </c>
      <c r="P169" s="345"/>
      <c r="Q169" s="345"/>
      <c r="R169" s="345">
        <v>1</v>
      </c>
      <c r="S169" s="345"/>
      <c r="T169" s="345"/>
      <c r="U169" s="345">
        <v>1</v>
      </c>
      <c r="V169" s="357">
        <f>SUM(Tabla2[[#This Row],[Ene]:[Dic]])</f>
        <v>4</v>
      </c>
      <c r="W169" s="134" t="s">
        <v>66</v>
      </c>
      <c r="X169" s="344" t="s">
        <v>68</v>
      </c>
      <c r="Y169" s="134"/>
      <c r="Z169" s="134" t="s">
        <v>2052</v>
      </c>
      <c r="AA169" s="262" t="s">
        <v>881</v>
      </c>
    </row>
    <row r="170" spans="2:27" s="32" customFormat="1" ht="45" x14ac:dyDescent="0.25">
      <c r="B170" s="188" t="e">
        <f>IF(Tabla2[[#This Row],[Productos ]]="","",CONCATENATE(Tabla2[[#This Row],[POA]],".",Tabla2[[#This Row],[SRS]],".",Tabla2[[#This Row],[AREA]],".",Tabla2[[#This Row],[TIPO]]))</f>
        <v>#REF!</v>
      </c>
      <c r="C170" s="188" t="e">
        <f>IF(Tabla2[[#This Row],[Productos ]]="","",'Formulario PPGR1'!#REF!)</f>
        <v>#REF!</v>
      </c>
      <c r="D170" s="188" t="e">
        <f>IF(Tabla2[[#This Row],[Productos ]]="","",'Formulario PPGR1'!#REF!)</f>
        <v>#REF!</v>
      </c>
      <c r="E170" s="188" t="e">
        <f>IF(Tabla2[[#This Row],[Productos ]]="","",'Formulario PPGR1'!#REF!)</f>
        <v>#REF!</v>
      </c>
      <c r="F170" s="188" t="e">
        <f>IF(Tabla2[[#This Row],[Productos ]]="","",'Formulario PPGR1'!#REF!)</f>
        <v>#REF!</v>
      </c>
      <c r="G170" s="134" t="s">
        <v>899</v>
      </c>
      <c r="H170" s="134" t="s">
        <v>1546</v>
      </c>
      <c r="I170" s="344" t="s">
        <v>1746</v>
      </c>
      <c r="J170" s="345"/>
      <c r="K170" s="345"/>
      <c r="L170" s="345">
        <v>1</v>
      </c>
      <c r="M170" s="345"/>
      <c r="N170" s="345"/>
      <c r="O170" s="345"/>
      <c r="P170" s="345"/>
      <c r="Q170" s="345">
        <v>1</v>
      </c>
      <c r="R170" s="345"/>
      <c r="S170" s="345"/>
      <c r="T170" s="345"/>
      <c r="U170" s="345"/>
      <c r="V170" s="357">
        <f>SUM(Tabla2[[#This Row],[Ene]:[Dic]])</f>
        <v>2</v>
      </c>
      <c r="W170" s="134" t="s">
        <v>66</v>
      </c>
      <c r="X170" s="134" t="s">
        <v>67</v>
      </c>
      <c r="Y170" s="134"/>
      <c r="Z170" s="134" t="s">
        <v>1747</v>
      </c>
      <c r="AA170" s="294" t="s">
        <v>878</v>
      </c>
    </row>
    <row r="171" spans="2:27" s="32" customFormat="1" ht="30" x14ac:dyDescent="0.25">
      <c r="B171" s="188" t="e">
        <f>IF(Tabla2[[#This Row],[Productos ]]="","",CONCATENATE(Tabla2[[#This Row],[POA]],".",Tabla2[[#This Row],[SRS]],".",Tabla2[[#This Row],[AREA]],".",Tabla2[[#This Row],[TIPO]]))</f>
        <v>#REF!</v>
      </c>
      <c r="C171" s="188" t="e">
        <f>IF(Tabla2[[#This Row],[Productos ]]="","",'Formulario PPGR1'!#REF!)</f>
        <v>#REF!</v>
      </c>
      <c r="D171" s="188" t="e">
        <f>IF(Tabla2[[#This Row],[Productos ]]="","",'Formulario PPGR1'!#REF!)</f>
        <v>#REF!</v>
      </c>
      <c r="E171" s="188" t="e">
        <f>IF(Tabla2[[#This Row],[Productos ]]="","",'Formulario PPGR1'!#REF!)</f>
        <v>#REF!</v>
      </c>
      <c r="F171" s="188" t="e">
        <f>IF(Tabla2[[#This Row],[Productos ]]="","",'Formulario PPGR1'!#REF!)</f>
        <v>#REF!</v>
      </c>
      <c r="G171" s="134" t="s">
        <v>899</v>
      </c>
      <c r="H171" s="134" t="s">
        <v>1748</v>
      </c>
      <c r="I171" s="344" t="s">
        <v>1749</v>
      </c>
      <c r="J171" s="345"/>
      <c r="K171" s="345"/>
      <c r="L171" s="345">
        <v>1</v>
      </c>
      <c r="M171" s="345"/>
      <c r="N171" s="345"/>
      <c r="O171" s="345">
        <v>1</v>
      </c>
      <c r="P171" s="345"/>
      <c r="Q171" s="345">
        <v>1</v>
      </c>
      <c r="R171" s="345"/>
      <c r="S171" s="345"/>
      <c r="T171" s="345">
        <v>1</v>
      </c>
      <c r="U171" s="345"/>
      <c r="V171" s="357">
        <f>SUM(Tabla2[[#This Row],[Ene]:[Dic]])</f>
        <v>4</v>
      </c>
      <c r="W171" s="344" t="s">
        <v>66</v>
      </c>
      <c r="X171" s="344" t="s">
        <v>67</v>
      </c>
      <c r="Y171" s="344"/>
      <c r="Z171" s="344"/>
      <c r="AA171" s="294" t="s">
        <v>878</v>
      </c>
    </row>
    <row r="172" spans="2:27" s="32" customFormat="1" ht="45" x14ac:dyDescent="0.25">
      <c r="B172" s="188" t="e">
        <f>IF(Tabla2[[#This Row],[Productos ]]="","",CONCATENATE(Tabla2[[#This Row],[POA]],".",Tabla2[[#This Row],[SRS]],".",Tabla2[[#This Row],[AREA]],".",Tabla2[[#This Row],[TIPO]]))</f>
        <v>#REF!</v>
      </c>
      <c r="C172" s="188" t="e">
        <f>IF(Tabla2[[#This Row],[Productos ]]="","",'Formulario PPGR1'!#REF!)</f>
        <v>#REF!</v>
      </c>
      <c r="D172" s="188" t="e">
        <f>IF(Tabla2[[#This Row],[Productos ]]="","",'Formulario PPGR1'!#REF!)</f>
        <v>#REF!</v>
      </c>
      <c r="E172" s="188" t="e">
        <f>IF(Tabla2[[#This Row],[Productos ]]="","",'Formulario PPGR1'!#REF!)</f>
        <v>#REF!</v>
      </c>
      <c r="F172" s="188" t="e">
        <f>IF(Tabla2[[#This Row],[Productos ]]="","",'Formulario PPGR1'!#REF!)</f>
        <v>#REF!</v>
      </c>
      <c r="G172" s="134" t="s">
        <v>899</v>
      </c>
      <c r="H172" s="134" t="s">
        <v>1750</v>
      </c>
      <c r="I172" s="134" t="s">
        <v>1751</v>
      </c>
      <c r="J172" s="135"/>
      <c r="K172" s="135"/>
      <c r="L172" s="135"/>
      <c r="M172" s="135"/>
      <c r="N172" s="135">
        <v>1</v>
      </c>
      <c r="O172" s="135"/>
      <c r="P172" s="135"/>
      <c r="Q172" s="135"/>
      <c r="R172" s="135"/>
      <c r="S172" s="135">
        <v>1</v>
      </c>
      <c r="T172" s="135"/>
      <c r="U172" s="135"/>
      <c r="V172" s="357">
        <f>SUM(Tabla2[[#This Row],[Ene]:[Dic]])</f>
        <v>2</v>
      </c>
      <c r="W172" s="134" t="s">
        <v>66</v>
      </c>
      <c r="X172" s="134" t="s">
        <v>67</v>
      </c>
      <c r="Y172" s="134"/>
      <c r="Z172" s="134"/>
      <c r="AA172" s="294" t="s">
        <v>878</v>
      </c>
    </row>
    <row r="173" spans="2:27" s="32" customFormat="1" ht="30" x14ac:dyDescent="0.25">
      <c r="B173" s="188" t="e">
        <f>IF(Tabla2[[#This Row],[Productos ]]="","",CONCATENATE(Tabla2[[#This Row],[POA]],".",Tabla2[[#This Row],[SRS]],".",Tabla2[[#This Row],[AREA]],".",Tabla2[[#This Row],[TIPO]]))</f>
        <v>#REF!</v>
      </c>
      <c r="C173" s="188" t="e">
        <f>IF(Tabla2[[#This Row],[Productos ]]="","",'Formulario PPGR1'!#REF!)</f>
        <v>#REF!</v>
      </c>
      <c r="D173" s="188" t="e">
        <f>IF(Tabla2[[#This Row],[Productos ]]="","",'Formulario PPGR1'!#REF!)</f>
        <v>#REF!</v>
      </c>
      <c r="E173" s="188" t="e">
        <f>IF(Tabla2[[#This Row],[Productos ]]="","",'Formulario PPGR1'!#REF!)</f>
        <v>#REF!</v>
      </c>
      <c r="F173" s="188" t="e">
        <f>IF(Tabla2[[#This Row],[Productos ]]="","",'Formulario PPGR1'!#REF!)</f>
        <v>#REF!</v>
      </c>
      <c r="G173" s="134" t="s">
        <v>899</v>
      </c>
      <c r="H173" s="134" t="s">
        <v>1752</v>
      </c>
      <c r="I173" s="134" t="s">
        <v>1753</v>
      </c>
      <c r="J173" s="135"/>
      <c r="K173" s="135">
        <v>1</v>
      </c>
      <c r="L173" s="135"/>
      <c r="M173" s="135"/>
      <c r="N173" s="135"/>
      <c r="O173" s="135">
        <v>1</v>
      </c>
      <c r="P173" s="135"/>
      <c r="Q173" s="135"/>
      <c r="R173" s="135"/>
      <c r="S173" s="135"/>
      <c r="T173" s="135">
        <v>1</v>
      </c>
      <c r="U173" s="135"/>
      <c r="V173" s="357">
        <f>SUM(Tabla2[[#This Row],[Ene]:[Dic]])</f>
        <v>3</v>
      </c>
      <c r="W173" s="134" t="s">
        <v>66</v>
      </c>
      <c r="X173" s="134" t="s">
        <v>67</v>
      </c>
      <c r="Y173" s="134"/>
      <c r="Z173" s="134"/>
      <c r="AA173" s="294" t="s">
        <v>878</v>
      </c>
    </row>
    <row r="174" spans="2:27" s="32" customFormat="1" ht="60" x14ac:dyDescent="0.25">
      <c r="B174" s="188" t="e">
        <f>IF(Tabla2[[#This Row],[Productos ]]="","",CONCATENATE(Tabla2[[#This Row],[POA]],".",Tabla2[[#This Row],[SRS]],".",Tabla2[[#This Row],[AREA]],".",Tabla2[[#This Row],[TIPO]]))</f>
        <v>#REF!</v>
      </c>
      <c r="C174" s="188" t="e">
        <f>IF(Tabla2[[#This Row],[Productos ]]="","",'Formulario PPGR1'!#REF!)</f>
        <v>#REF!</v>
      </c>
      <c r="D174" s="188" t="e">
        <f>IF(Tabla2[[#This Row],[Productos ]]="","",'Formulario PPGR1'!#REF!)</f>
        <v>#REF!</v>
      </c>
      <c r="E174" s="188" t="e">
        <f>IF(Tabla2[[#This Row],[Productos ]]="","",'Formulario PPGR1'!#REF!)</f>
        <v>#REF!</v>
      </c>
      <c r="F174" s="188" t="e">
        <f>IF(Tabla2[[#This Row],[Productos ]]="","",'Formulario PPGR1'!#REF!)</f>
        <v>#REF!</v>
      </c>
      <c r="G174" s="134" t="s">
        <v>899</v>
      </c>
      <c r="H174" s="134" t="s">
        <v>1754</v>
      </c>
      <c r="I174" s="344" t="s">
        <v>1755</v>
      </c>
      <c r="J174" s="345"/>
      <c r="K174" s="345"/>
      <c r="L174" s="345">
        <v>1</v>
      </c>
      <c r="M174" s="345"/>
      <c r="N174" s="345"/>
      <c r="O174" s="345"/>
      <c r="P174" s="345"/>
      <c r="Q174" s="345">
        <v>1</v>
      </c>
      <c r="R174" s="345"/>
      <c r="S174" s="345"/>
      <c r="T174" s="345">
        <v>1</v>
      </c>
      <c r="U174" s="345"/>
      <c r="V174" s="357">
        <f>SUM(Tabla2[[#This Row],[Ene]:[Dic]])</f>
        <v>3</v>
      </c>
      <c r="W174" s="344" t="s">
        <v>76</v>
      </c>
      <c r="X174" s="344" t="s">
        <v>67</v>
      </c>
      <c r="Y174" s="344"/>
      <c r="Z174" s="344"/>
      <c r="AA174" s="294" t="s">
        <v>878</v>
      </c>
    </row>
    <row r="175" spans="2:27" s="32" customFormat="1" ht="60" x14ac:dyDescent="0.25">
      <c r="B175" s="188" t="e">
        <f>IF(Tabla2[[#This Row],[Productos ]]="","",CONCATENATE(Tabla2[[#This Row],[POA]],".",Tabla2[[#This Row],[SRS]],".",Tabla2[[#This Row],[AREA]],".",Tabla2[[#This Row],[TIPO]]))</f>
        <v>#REF!</v>
      </c>
      <c r="C175" s="188" t="e">
        <f>IF(Tabla2[[#This Row],[Productos ]]="","",'Formulario PPGR1'!#REF!)</f>
        <v>#REF!</v>
      </c>
      <c r="D175" s="188" t="e">
        <f>IF(Tabla2[[#This Row],[Productos ]]="","",'Formulario PPGR1'!#REF!)</f>
        <v>#REF!</v>
      </c>
      <c r="E175" s="188" t="e">
        <f>IF(Tabla2[[#This Row],[Productos ]]="","",'Formulario PPGR1'!#REF!)</f>
        <v>#REF!</v>
      </c>
      <c r="F175" s="188" t="e">
        <f>IF(Tabla2[[#This Row],[Productos ]]="","",'Formulario PPGR1'!#REF!)</f>
        <v>#REF!</v>
      </c>
      <c r="G175" s="134" t="s">
        <v>899</v>
      </c>
      <c r="H175" s="134" t="s">
        <v>1756</v>
      </c>
      <c r="I175" s="134" t="s">
        <v>1757</v>
      </c>
      <c r="J175" s="135"/>
      <c r="K175" s="135"/>
      <c r="L175" s="135">
        <v>1</v>
      </c>
      <c r="M175" s="135"/>
      <c r="N175" s="135"/>
      <c r="O175" s="135">
        <v>1</v>
      </c>
      <c r="P175" s="135"/>
      <c r="Q175" s="135"/>
      <c r="R175" s="135">
        <v>1</v>
      </c>
      <c r="S175" s="135"/>
      <c r="T175" s="135"/>
      <c r="U175" s="135"/>
      <c r="V175" s="357">
        <f>SUM(Tabla2[[#This Row],[Ene]:[Dic]])</f>
        <v>3</v>
      </c>
      <c r="W175" s="344" t="s">
        <v>76</v>
      </c>
      <c r="X175" s="344" t="s">
        <v>67</v>
      </c>
      <c r="Y175" s="134"/>
      <c r="Z175" s="134"/>
      <c r="AA175" s="294" t="s">
        <v>878</v>
      </c>
    </row>
    <row r="176" spans="2:27" s="32" customFormat="1" ht="75" x14ac:dyDescent="0.25">
      <c r="B176" s="188" t="e">
        <f>IF(Tabla2[[#This Row],[Productos ]]="","",CONCATENATE(Tabla2[[#This Row],[POA]],".",Tabla2[[#This Row],[SRS]],".",Tabla2[[#This Row],[AREA]],".",Tabla2[[#This Row],[TIPO]]))</f>
        <v>#REF!</v>
      </c>
      <c r="C176" s="188" t="e">
        <f>IF(Tabla2[[#This Row],[Productos ]]="","",'Formulario PPGR1'!#REF!)</f>
        <v>#REF!</v>
      </c>
      <c r="D176" s="188" t="e">
        <f>IF(Tabla2[[#This Row],[Productos ]]="","",'Formulario PPGR1'!#REF!)</f>
        <v>#REF!</v>
      </c>
      <c r="E176" s="188" t="e">
        <f>IF(Tabla2[[#This Row],[Productos ]]="","",'Formulario PPGR1'!#REF!)</f>
        <v>#REF!</v>
      </c>
      <c r="F176" s="188" t="e">
        <f>IF(Tabla2[[#This Row],[Productos ]]="","",'Formulario PPGR1'!#REF!)</f>
        <v>#REF!</v>
      </c>
      <c r="G176" s="134" t="s">
        <v>899</v>
      </c>
      <c r="H176" s="134" t="s">
        <v>1758</v>
      </c>
      <c r="I176" s="134" t="s">
        <v>1759</v>
      </c>
      <c r="J176" s="135"/>
      <c r="K176" s="135"/>
      <c r="L176" s="135"/>
      <c r="M176" s="135"/>
      <c r="N176" s="135"/>
      <c r="O176" s="135"/>
      <c r="P176" s="135"/>
      <c r="Q176" s="135"/>
      <c r="R176" s="135"/>
      <c r="S176" s="135"/>
      <c r="T176" s="135">
        <v>1</v>
      </c>
      <c r="U176" s="135"/>
      <c r="V176" s="357">
        <f>SUM(Tabla2[[#This Row],[Ene]:[Dic]])</f>
        <v>1</v>
      </c>
      <c r="W176" s="344" t="s">
        <v>76</v>
      </c>
      <c r="X176" s="344" t="s">
        <v>67</v>
      </c>
      <c r="Y176" s="134"/>
      <c r="Z176" s="134"/>
      <c r="AA176" s="294" t="s">
        <v>878</v>
      </c>
    </row>
    <row r="177" spans="2:27" s="32" customFormat="1" ht="45" x14ac:dyDescent="0.25">
      <c r="B177" s="188" t="e">
        <f>IF(Tabla2[[#This Row],[Productos ]]="","",CONCATENATE(Tabla2[[#This Row],[POA]],".",Tabla2[[#This Row],[SRS]],".",Tabla2[[#This Row],[AREA]],".",Tabla2[[#This Row],[TIPO]]))</f>
        <v>#REF!</v>
      </c>
      <c r="C177" s="188" t="e">
        <f>IF(Tabla2[[#This Row],[Productos ]]="","",'Formulario PPGR1'!#REF!)</f>
        <v>#REF!</v>
      </c>
      <c r="D177" s="188" t="e">
        <f>IF(Tabla2[[#This Row],[Productos ]]="","",'Formulario PPGR1'!#REF!)</f>
        <v>#REF!</v>
      </c>
      <c r="E177" s="188" t="e">
        <f>IF(Tabla2[[#This Row],[Productos ]]="","",'Formulario PPGR1'!#REF!)</f>
        <v>#REF!</v>
      </c>
      <c r="F177" s="188" t="e">
        <f>IF(Tabla2[[#This Row],[Productos ]]="","",'Formulario PPGR1'!#REF!)</f>
        <v>#REF!</v>
      </c>
      <c r="G177" s="134" t="s">
        <v>899</v>
      </c>
      <c r="H177" s="344" t="s">
        <v>1760</v>
      </c>
      <c r="I177" s="344" t="s">
        <v>1761</v>
      </c>
      <c r="J177" s="345"/>
      <c r="K177" s="345"/>
      <c r="L177" s="345">
        <v>1</v>
      </c>
      <c r="M177" s="345"/>
      <c r="N177" s="345"/>
      <c r="O177" s="345">
        <v>1</v>
      </c>
      <c r="P177" s="345"/>
      <c r="Q177" s="345"/>
      <c r="R177" s="345">
        <v>1</v>
      </c>
      <c r="S177" s="345"/>
      <c r="T177" s="345"/>
      <c r="U177" s="345"/>
      <c r="V177" s="357">
        <f>SUM(Tabla2[[#This Row],[Ene]:[Dic]])</f>
        <v>3</v>
      </c>
      <c r="W177" s="344" t="s">
        <v>75</v>
      </c>
      <c r="X177" s="344"/>
      <c r="Y177" s="344"/>
      <c r="Z177" s="344" t="s">
        <v>2047</v>
      </c>
      <c r="AA177" s="346" t="s">
        <v>878</v>
      </c>
    </row>
    <row r="178" spans="2:27" s="32" customFormat="1" ht="45" x14ac:dyDescent="0.25">
      <c r="B178" s="191" t="e">
        <f>IF(Tabla2[[#This Row],[Productos ]]="","",CONCATENATE(Tabla2[[#This Row],[POA]],".",Tabla2[[#This Row],[SRS]],".",Tabla2[[#This Row],[AREA]],".",Tabla2[[#This Row],[TIPO]]))</f>
        <v>#REF!</v>
      </c>
      <c r="C178" s="191" t="e">
        <f>IF(Tabla2[[#This Row],[Productos ]]="","",'Formulario PPGR1'!#REF!)</f>
        <v>#REF!</v>
      </c>
      <c r="D178" s="191" t="e">
        <f>IF(Tabla2[[#This Row],[Productos ]]="","",'Formulario PPGR1'!#REF!)</f>
        <v>#REF!</v>
      </c>
      <c r="E178" s="191" t="e">
        <f>IF(Tabla2[[#This Row],[Productos ]]="","",'Formulario PPGR1'!#REF!)</f>
        <v>#REF!</v>
      </c>
      <c r="F178" s="191" t="e">
        <f>IF(Tabla2[[#This Row],[Productos ]]="","",'Formulario PPGR1'!#REF!)</f>
        <v>#REF!</v>
      </c>
      <c r="G178" s="134" t="s">
        <v>899</v>
      </c>
      <c r="H178" s="134" t="s">
        <v>1762</v>
      </c>
      <c r="I178" s="134" t="s">
        <v>1763</v>
      </c>
      <c r="J178" s="135"/>
      <c r="K178" s="135"/>
      <c r="L178" s="135"/>
      <c r="M178" s="135">
        <v>1</v>
      </c>
      <c r="N178" s="135"/>
      <c r="O178" s="135"/>
      <c r="P178" s="135"/>
      <c r="Q178" s="135"/>
      <c r="R178" s="135"/>
      <c r="S178" s="135"/>
      <c r="T178" s="135"/>
      <c r="U178" s="135"/>
      <c r="V178" s="357">
        <f>SUM(Tabla2[[#This Row],[Ene]:[Dic]])</f>
        <v>1</v>
      </c>
      <c r="W178" s="134" t="s">
        <v>66</v>
      </c>
      <c r="X178" s="134" t="s">
        <v>67</v>
      </c>
      <c r="Y178" s="134"/>
      <c r="Z178" s="134"/>
      <c r="AA178" s="294" t="s">
        <v>878</v>
      </c>
    </row>
    <row r="179" spans="2:27" s="32" customFormat="1" ht="90" x14ac:dyDescent="0.25">
      <c r="B179" s="188" t="e">
        <f>IF(Tabla2[[#This Row],[Productos ]]="","",CONCATENATE(Tabla2[[#This Row],[POA]],".",Tabla2[[#This Row],[SRS]],".",Tabla2[[#This Row],[AREA]],".",Tabla2[[#This Row],[TIPO]]))</f>
        <v>#REF!</v>
      </c>
      <c r="C179" s="188" t="e">
        <f>IF(Tabla2[[#This Row],[Productos ]]="","",'Formulario PPGR1'!#REF!)</f>
        <v>#REF!</v>
      </c>
      <c r="D179" s="188" t="e">
        <f>IF(Tabla2[[#This Row],[Productos ]]="","",'Formulario PPGR1'!#REF!)</f>
        <v>#REF!</v>
      </c>
      <c r="E179" s="188" t="e">
        <f>IF(Tabla2[[#This Row],[Productos ]]="","",'Formulario PPGR1'!#REF!)</f>
        <v>#REF!</v>
      </c>
      <c r="F179" s="188" t="e">
        <f>IF(Tabla2[[#This Row],[Productos ]]="","",'Formulario PPGR1'!#REF!)</f>
        <v>#REF!</v>
      </c>
      <c r="G179" s="134" t="s">
        <v>899</v>
      </c>
      <c r="H179" s="134" t="s">
        <v>1764</v>
      </c>
      <c r="I179" s="134" t="s">
        <v>1765</v>
      </c>
      <c r="J179" s="135"/>
      <c r="K179" s="135"/>
      <c r="L179" s="135"/>
      <c r="M179" s="135"/>
      <c r="N179" s="135"/>
      <c r="O179" s="135"/>
      <c r="P179" s="135">
        <v>1</v>
      </c>
      <c r="Q179" s="135"/>
      <c r="R179" s="135"/>
      <c r="S179" s="135"/>
      <c r="T179" s="135"/>
      <c r="U179" s="135"/>
      <c r="V179" s="357">
        <f>SUM(Tabla2[[#This Row],[Ene]:[Dic]])</f>
        <v>1</v>
      </c>
      <c r="W179" s="134" t="s">
        <v>67</v>
      </c>
      <c r="X179" s="134" t="s">
        <v>69</v>
      </c>
      <c r="Y179" s="134"/>
      <c r="Z179" s="134" t="s">
        <v>2048</v>
      </c>
      <c r="AA179" s="294" t="s">
        <v>878</v>
      </c>
    </row>
    <row r="180" spans="2:27" s="32" customFormat="1" ht="75" x14ac:dyDescent="0.25">
      <c r="B180" s="234" t="e">
        <f>IF(Tabla2[[#This Row],[Productos ]]="","",CONCATENATE(Tabla2[[#This Row],[POA]],".",Tabla2[[#This Row],[SRS]],".",Tabla2[[#This Row],[AREA]],".",Tabla2[[#This Row],[TIPO]]))</f>
        <v>#REF!</v>
      </c>
      <c r="C180" s="234" t="e">
        <f>IF(Tabla2[[#This Row],[Productos ]]="","",'Formulario PPGR1'!#REF!)</f>
        <v>#REF!</v>
      </c>
      <c r="D180" s="234" t="e">
        <f>IF(Tabla2[[#This Row],[Productos ]]="","",'Formulario PPGR1'!#REF!)</f>
        <v>#REF!</v>
      </c>
      <c r="E180" s="234" t="e">
        <f>IF(Tabla2[[#This Row],[Productos ]]="","",'Formulario PPGR1'!#REF!)</f>
        <v>#REF!</v>
      </c>
      <c r="F180" s="234" t="e">
        <f>IF(Tabla2[[#This Row],[Productos ]]="","",'Formulario PPGR1'!#REF!)</f>
        <v>#REF!</v>
      </c>
      <c r="G180" s="134" t="s">
        <v>899</v>
      </c>
      <c r="H180" s="134" t="s">
        <v>1767</v>
      </c>
      <c r="I180" s="134" t="s">
        <v>1768</v>
      </c>
      <c r="J180" s="135"/>
      <c r="K180" s="135"/>
      <c r="L180" s="135"/>
      <c r="M180" s="135"/>
      <c r="N180" s="135"/>
      <c r="O180" s="135"/>
      <c r="P180" s="135">
        <v>1</v>
      </c>
      <c r="Q180" s="135"/>
      <c r="R180" s="135"/>
      <c r="S180" s="135"/>
      <c r="T180" s="135"/>
      <c r="U180" s="135"/>
      <c r="V180" s="357">
        <f>SUM(Tabla2[[#This Row],[Ene]:[Dic]])</f>
        <v>1</v>
      </c>
      <c r="W180" s="134" t="s">
        <v>67</v>
      </c>
      <c r="X180" s="134" t="s">
        <v>76</v>
      </c>
      <c r="Y180" s="134"/>
      <c r="Z180" s="344" t="s">
        <v>2048</v>
      </c>
      <c r="AA180" s="294" t="s">
        <v>878</v>
      </c>
    </row>
    <row r="181" spans="2:27" s="32" customFormat="1" ht="60" x14ac:dyDescent="0.25">
      <c r="B181" s="188" t="e">
        <f>IF(Tabla2[[#This Row],[Productos ]]="","",CONCATENATE(Tabla2[[#This Row],[POA]],".",Tabla2[[#This Row],[SRS]],".",Tabla2[[#This Row],[AREA]],".",Tabla2[[#This Row],[TIPO]]))</f>
        <v>#REF!</v>
      </c>
      <c r="C181" s="188" t="e">
        <f>IF(Tabla2[[#This Row],[Productos ]]="","",'Formulario PPGR1'!#REF!)</f>
        <v>#REF!</v>
      </c>
      <c r="D181" s="188" t="e">
        <f>IF(Tabla2[[#This Row],[Productos ]]="","",'Formulario PPGR1'!#REF!)</f>
        <v>#REF!</v>
      </c>
      <c r="E181" s="188" t="e">
        <f>IF(Tabla2[[#This Row],[Productos ]]="","",'Formulario PPGR1'!#REF!)</f>
        <v>#REF!</v>
      </c>
      <c r="F181" s="188" t="e">
        <f>IF(Tabla2[[#This Row],[Productos ]]="","",'Formulario PPGR1'!#REF!)</f>
        <v>#REF!</v>
      </c>
      <c r="G181" s="134" t="s">
        <v>899</v>
      </c>
      <c r="H181" s="134" t="s">
        <v>1769</v>
      </c>
      <c r="I181" s="134" t="s">
        <v>1770</v>
      </c>
      <c r="J181" s="135"/>
      <c r="K181" s="135"/>
      <c r="L181" s="135"/>
      <c r="M181" s="135">
        <v>1</v>
      </c>
      <c r="N181" s="135"/>
      <c r="O181" s="135"/>
      <c r="P181" s="135"/>
      <c r="Q181" s="135"/>
      <c r="R181" s="135"/>
      <c r="S181" s="135"/>
      <c r="T181" s="135"/>
      <c r="U181" s="135"/>
      <c r="V181" s="357">
        <f>SUM(Tabla2[[#This Row],[Ene]:[Dic]])</f>
        <v>1</v>
      </c>
      <c r="W181" s="134" t="s">
        <v>70</v>
      </c>
      <c r="X181" s="134"/>
      <c r="Y181" s="134"/>
      <c r="Z181" s="134"/>
      <c r="AA181" s="294" t="s">
        <v>878</v>
      </c>
    </row>
    <row r="182" spans="2:27" s="32" customFormat="1" ht="60" x14ac:dyDescent="0.25">
      <c r="B182" s="191" t="e">
        <f>IF(Tabla2[[#This Row],[Productos ]]="","",CONCATENATE(Tabla2[[#This Row],[POA]],".",Tabla2[[#This Row],[SRS]],".",Tabla2[[#This Row],[AREA]],".",Tabla2[[#This Row],[TIPO]]))</f>
        <v>#REF!</v>
      </c>
      <c r="C182" s="191" t="e">
        <f>IF(Tabla2[[#This Row],[Productos ]]="","",'Formulario PPGR1'!#REF!)</f>
        <v>#REF!</v>
      </c>
      <c r="D182" s="191" t="e">
        <f>IF(Tabla2[[#This Row],[Productos ]]="","",'Formulario PPGR1'!#REF!)</f>
        <v>#REF!</v>
      </c>
      <c r="E182" s="191" t="e">
        <f>IF(Tabla2[[#This Row],[Productos ]]="","",'Formulario PPGR1'!#REF!)</f>
        <v>#REF!</v>
      </c>
      <c r="F182" s="191" t="e">
        <f>IF(Tabla2[[#This Row],[Productos ]]="","",'Formulario PPGR1'!#REF!)</f>
        <v>#REF!</v>
      </c>
      <c r="G182" s="134" t="s">
        <v>899</v>
      </c>
      <c r="H182" s="134" t="s">
        <v>1771</v>
      </c>
      <c r="I182" s="134" t="s">
        <v>1772</v>
      </c>
      <c r="J182" s="135"/>
      <c r="K182" s="135"/>
      <c r="L182" s="135"/>
      <c r="M182" s="135"/>
      <c r="N182" s="135"/>
      <c r="O182" s="135">
        <v>1</v>
      </c>
      <c r="P182" s="135"/>
      <c r="Q182" s="135"/>
      <c r="R182" s="135"/>
      <c r="S182" s="135"/>
      <c r="T182" s="135"/>
      <c r="U182" s="135"/>
      <c r="V182" s="357">
        <f>SUM(Tabla2[[#This Row],[Ene]:[Dic]])</f>
        <v>1</v>
      </c>
      <c r="W182" s="134" t="s">
        <v>67</v>
      </c>
      <c r="X182" s="134" t="s">
        <v>69</v>
      </c>
      <c r="Y182" s="134"/>
      <c r="Z182" s="134" t="s">
        <v>1766</v>
      </c>
      <c r="AA182" s="294" t="s">
        <v>878</v>
      </c>
    </row>
    <row r="183" spans="2:27" s="32" customFormat="1" ht="60" x14ac:dyDescent="0.25">
      <c r="B183" s="191" t="e">
        <f>IF(Tabla2[[#This Row],[Productos ]]="","",CONCATENATE(Tabla2[[#This Row],[POA]],".",Tabla2[[#This Row],[SRS]],".",Tabla2[[#This Row],[AREA]],".",Tabla2[[#This Row],[TIPO]]))</f>
        <v>#REF!</v>
      </c>
      <c r="C183" s="191" t="e">
        <f>IF(Tabla2[[#This Row],[Productos ]]="","",'Formulario PPGR1'!#REF!)</f>
        <v>#REF!</v>
      </c>
      <c r="D183" s="191" t="e">
        <f>IF(Tabla2[[#This Row],[Productos ]]="","",'Formulario PPGR1'!#REF!)</f>
        <v>#REF!</v>
      </c>
      <c r="E183" s="191" t="e">
        <f>IF(Tabla2[[#This Row],[Productos ]]="","",'Formulario PPGR1'!#REF!)</f>
        <v>#REF!</v>
      </c>
      <c r="F183" s="191" t="e">
        <f>IF(Tabla2[[#This Row],[Productos ]]="","",'Formulario PPGR1'!#REF!)</f>
        <v>#REF!</v>
      </c>
      <c r="G183" s="134" t="s">
        <v>899</v>
      </c>
      <c r="H183" s="134" t="s">
        <v>1773</v>
      </c>
      <c r="I183" s="134" t="s">
        <v>1774</v>
      </c>
      <c r="J183" s="135"/>
      <c r="K183" s="135"/>
      <c r="L183" s="135">
        <v>1</v>
      </c>
      <c r="M183" s="135"/>
      <c r="N183" s="135"/>
      <c r="O183" s="135"/>
      <c r="P183" s="135">
        <v>1</v>
      </c>
      <c r="Q183" s="135"/>
      <c r="R183" s="135"/>
      <c r="S183" s="135"/>
      <c r="T183" s="135"/>
      <c r="U183" s="135"/>
      <c r="V183" s="357">
        <f>SUM(Tabla2[[#This Row],[Ene]:[Dic]])</f>
        <v>2</v>
      </c>
      <c r="W183" s="134" t="s">
        <v>77</v>
      </c>
      <c r="X183" s="134" t="s">
        <v>66</v>
      </c>
      <c r="Y183" s="134" t="s">
        <v>67</v>
      </c>
      <c r="Z183" s="134"/>
      <c r="AA183" s="294" t="s">
        <v>878</v>
      </c>
    </row>
    <row r="184" spans="2:27" s="32" customFormat="1" ht="60" x14ac:dyDescent="0.25">
      <c r="B184" s="188" t="e">
        <f>IF(Tabla2[[#This Row],[Productos ]]="","",CONCATENATE(Tabla2[[#This Row],[POA]],".",Tabla2[[#This Row],[SRS]],".",Tabla2[[#This Row],[AREA]],".",Tabla2[[#This Row],[TIPO]]))</f>
        <v>#REF!</v>
      </c>
      <c r="C184" s="188" t="e">
        <f>IF(Tabla2[[#This Row],[Productos ]]="","",'Formulario PPGR1'!#REF!)</f>
        <v>#REF!</v>
      </c>
      <c r="D184" s="188" t="e">
        <f>IF(Tabla2[[#This Row],[Productos ]]="","",'Formulario PPGR1'!#REF!)</f>
        <v>#REF!</v>
      </c>
      <c r="E184" s="188" t="e">
        <f>IF(Tabla2[[#This Row],[Productos ]]="","",'Formulario PPGR1'!#REF!)</f>
        <v>#REF!</v>
      </c>
      <c r="F184" s="188" t="e">
        <f>IF(Tabla2[[#This Row],[Productos ]]="","",'Formulario PPGR1'!#REF!)</f>
        <v>#REF!</v>
      </c>
      <c r="G184" s="134" t="s">
        <v>1380</v>
      </c>
      <c r="H184" s="134" t="s">
        <v>1775</v>
      </c>
      <c r="I184" s="134" t="s">
        <v>1776</v>
      </c>
      <c r="J184" s="135"/>
      <c r="K184" s="135"/>
      <c r="L184" s="135"/>
      <c r="M184" s="135"/>
      <c r="N184" s="135"/>
      <c r="O184" s="135"/>
      <c r="P184" s="135">
        <v>1</v>
      </c>
      <c r="Q184" s="135"/>
      <c r="R184" s="135"/>
      <c r="S184" s="135"/>
      <c r="T184" s="135"/>
      <c r="U184" s="135"/>
      <c r="V184" s="357">
        <f>SUM(Tabla2[[#This Row],[Ene]:[Dic]])</f>
        <v>1</v>
      </c>
      <c r="W184" s="134" t="s">
        <v>66</v>
      </c>
      <c r="X184" s="134"/>
      <c r="Y184" s="134"/>
      <c r="Z184" s="134" t="s">
        <v>1777</v>
      </c>
      <c r="AA184" s="294" t="s">
        <v>878</v>
      </c>
    </row>
    <row r="185" spans="2:27" s="32" customFormat="1" ht="45" x14ac:dyDescent="0.25">
      <c r="B185" s="188" t="e">
        <f>IF(Tabla2[[#This Row],[Productos ]]="","",CONCATENATE(Tabla2[[#This Row],[POA]],".",Tabla2[[#This Row],[SRS]],".",Tabla2[[#This Row],[AREA]],".",Tabla2[[#This Row],[TIPO]]))</f>
        <v>#REF!</v>
      </c>
      <c r="C185" s="188" t="e">
        <f>IF(Tabla2[[#This Row],[Productos ]]="","",'Formulario PPGR1'!#REF!)</f>
        <v>#REF!</v>
      </c>
      <c r="D185" s="188" t="e">
        <f>IF(Tabla2[[#This Row],[Productos ]]="","",'Formulario PPGR1'!#REF!)</f>
        <v>#REF!</v>
      </c>
      <c r="E185" s="188" t="e">
        <f>IF(Tabla2[[#This Row],[Productos ]]="","",'Formulario PPGR1'!#REF!)</f>
        <v>#REF!</v>
      </c>
      <c r="F185" s="188" t="e">
        <f>IF(Tabla2[[#This Row],[Productos ]]="","",'Formulario PPGR1'!#REF!)</f>
        <v>#REF!</v>
      </c>
      <c r="G185" s="134" t="s">
        <v>1380</v>
      </c>
      <c r="H185" s="134" t="s">
        <v>1778</v>
      </c>
      <c r="I185" s="134" t="s">
        <v>1779</v>
      </c>
      <c r="J185" s="135"/>
      <c r="K185" s="135">
        <v>1</v>
      </c>
      <c r="L185" s="135"/>
      <c r="M185" s="135"/>
      <c r="N185" s="135"/>
      <c r="O185" s="135"/>
      <c r="P185" s="135"/>
      <c r="Q185" s="135"/>
      <c r="R185" s="135"/>
      <c r="S185" s="135"/>
      <c r="T185" s="135"/>
      <c r="U185" s="135"/>
      <c r="V185" s="357">
        <f>SUM(Tabla2[[#This Row],[Ene]:[Dic]])</f>
        <v>1</v>
      </c>
      <c r="W185" s="134" t="s">
        <v>66</v>
      </c>
      <c r="X185" s="134"/>
      <c r="Y185" s="134"/>
      <c r="Z185" s="134"/>
      <c r="AA185" s="294" t="s">
        <v>878</v>
      </c>
    </row>
    <row r="186" spans="2:27" s="32" customFormat="1" ht="75" x14ac:dyDescent="0.25">
      <c r="B186" s="188" t="e">
        <f>IF(Tabla2[[#This Row],[Productos ]]="","",CONCATENATE(Tabla2[[#This Row],[POA]],".",Tabla2[[#This Row],[SRS]],".",Tabla2[[#This Row],[AREA]],".",Tabla2[[#This Row],[TIPO]]))</f>
        <v>#REF!</v>
      </c>
      <c r="C186" s="188" t="e">
        <f>IF(Tabla2[[#This Row],[Productos ]]="","",'Formulario PPGR1'!#REF!)</f>
        <v>#REF!</v>
      </c>
      <c r="D186" s="188" t="e">
        <f>IF(Tabla2[[#This Row],[Productos ]]="","",'Formulario PPGR1'!#REF!)</f>
        <v>#REF!</v>
      </c>
      <c r="E186" s="188" t="e">
        <f>IF(Tabla2[[#This Row],[Productos ]]="","",'Formulario PPGR1'!#REF!)</f>
        <v>#REF!</v>
      </c>
      <c r="F186" s="188" t="e">
        <f>IF(Tabla2[[#This Row],[Productos ]]="","",'Formulario PPGR1'!#REF!)</f>
        <v>#REF!</v>
      </c>
      <c r="G186" s="134" t="s">
        <v>1380</v>
      </c>
      <c r="H186" s="344" t="s">
        <v>1780</v>
      </c>
      <c r="I186" s="344" t="s">
        <v>1781</v>
      </c>
      <c r="J186" s="345"/>
      <c r="K186" s="345"/>
      <c r="L186" s="345">
        <v>1</v>
      </c>
      <c r="M186" s="345"/>
      <c r="N186" s="345"/>
      <c r="O186" s="345"/>
      <c r="P186" s="345"/>
      <c r="Q186" s="345"/>
      <c r="R186" s="345"/>
      <c r="S186" s="345"/>
      <c r="T186" s="345"/>
      <c r="U186" s="345"/>
      <c r="V186" s="357">
        <f>SUM(Tabla2[[#This Row],[Ene]:[Dic]])</f>
        <v>1</v>
      </c>
      <c r="W186" s="344" t="s">
        <v>66</v>
      </c>
      <c r="X186" s="344"/>
      <c r="Y186" s="344"/>
      <c r="Z186" s="344" t="s">
        <v>1782</v>
      </c>
      <c r="AA186" s="346" t="s">
        <v>878</v>
      </c>
    </row>
    <row r="187" spans="2:27" s="32" customFormat="1" ht="30" x14ac:dyDescent="0.25">
      <c r="B187" s="188" t="e">
        <f>IF(Tabla2[[#This Row],[Productos ]]="","",CONCATENATE(Tabla2[[#This Row],[POA]],".",Tabla2[[#This Row],[SRS]],".",Tabla2[[#This Row],[AREA]],".",Tabla2[[#This Row],[TIPO]]))</f>
        <v>#REF!</v>
      </c>
      <c r="C187" s="188" t="e">
        <f>IF(Tabla2[[#This Row],[Productos ]]="","",'Formulario PPGR1'!#REF!)</f>
        <v>#REF!</v>
      </c>
      <c r="D187" s="188" t="e">
        <f>IF(Tabla2[[#This Row],[Productos ]]="","",'Formulario PPGR1'!#REF!)</f>
        <v>#REF!</v>
      </c>
      <c r="E187" s="188" t="e">
        <f>IF(Tabla2[[#This Row],[Productos ]]="","",'Formulario PPGR1'!#REF!)</f>
        <v>#REF!</v>
      </c>
      <c r="F187" s="188" t="e">
        <f>IF(Tabla2[[#This Row],[Productos ]]="","",'Formulario PPGR1'!#REF!)</f>
        <v>#REF!</v>
      </c>
      <c r="G187" s="134" t="s">
        <v>1380</v>
      </c>
      <c r="H187" s="134" t="s">
        <v>1783</v>
      </c>
      <c r="I187" s="134" t="s">
        <v>1784</v>
      </c>
      <c r="J187" s="135"/>
      <c r="K187" s="135"/>
      <c r="L187" s="135"/>
      <c r="M187" s="135"/>
      <c r="N187" s="135"/>
      <c r="O187" s="135">
        <v>1</v>
      </c>
      <c r="P187" s="135"/>
      <c r="Q187" s="135"/>
      <c r="R187" s="135"/>
      <c r="S187" s="135"/>
      <c r="T187" s="135"/>
      <c r="U187" s="135"/>
      <c r="V187" s="357">
        <f>SUM(Tabla2[[#This Row],[Ene]:[Dic]])</f>
        <v>1</v>
      </c>
      <c r="W187" s="134" t="s">
        <v>66</v>
      </c>
      <c r="X187" s="134" t="s">
        <v>67</v>
      </c>
      <c r="Y187" s="134"/>
      <c r="Z187" s="134" t="s">
        <v>1785</v>
      </c>
      <c r="AA187" s="294" t="s">
        <v>878</v>
      </c>
    </row>
    <row r="188" spans="2:27" s="32" customFormat="1" ht="45" x14ac:dyDescent="0.25">
      <c r="B188" s="188" t="e">
        <f>IF(Tabla2[[#This Row],[Productos ]]="","",CONCATENATE(Tabla2[[#This Row],[POA]],".",Tabla2[[#This Row],[SRS]],".",Tabla2[[#This Row],[AREA]],".",Tabla2[[#This Row],[TIPO]]))</f>
        <v>#REF!</v>
      </c>
      <c r="C188" s="188" t="e">
        <f>IF(Tabla2[[#This Row],[Productos ]]="","",'Formulario PPGR1'!#REF!)</f>
        <v>#REF!</v>
      </c>
      <c r="D188" s="188" t="e">
        <f>IF(Tabla2[[#This Row],[Productos ]]="","",'Formulario PPGR1'!#REF!)</f>
        <v>#REF!</v>
      </c>
      <c r="E188" s="188" t="e">
        <f>IF(Tabla2[[#This Row],[Productos ]]="","",'Formulario PPGR1'!#REF!)</f>
        <v>#REF!</v>
      </c>
      <c r="F188" s="188" t="e">
        <f>IF(Tabla2[[#This Row],[Productos ]]="","",'Formulario PPGR1'!#REF!)</f>
        <v>#REF!</v>
      </c>
      <c r="G188" s="134" t="s">
        <v>897</v>
      </c>
      <c r="H188" s="134" t="s">
        <v>1789</v>
      </c>
      <c r="I188" s="134" t="s">
        <v>1790</v>
      </c>
      <c r="J188" s="135"/>
      <c r="K188" s="135"/>
      <c r="L188" s="135">
        <v>2</v>
      </c>
      <c r="M188" s="135"/>
      <c r="N188" s="135">
        <v>2</v>
      </c>
      <c r="O188" s="135"/>
      <c r="P188" s="135"/>
      <c r="Q188" s="135"/>
      <c r="R188" s="135">
        <v>2</v>
      </c>
      <c r="S188" s="135"/>
      <c r="T188" s="135">
        <v>2</v>
      </c>
      <c r="U188" s="135"/>
      <c r="V188" s="357">
        <f>SUM(Tabla2[[#This Row],[Ene]:[Dic]])</f>
        <v>8</v>
      </c>
      <c r="W188" s="134" t="s">
        <v>66</v>
      </c>
      <c r="X188" s="134" t="s">
        <v>1791</v>
      </c>
      <c r="Y188" s="134" t="s">
        <v>67</v>
      </c>
      <c r="Z188" s="134"/>
      <c r="AA188" s="295" t="s">
        <v>834</v>
      </c>
    </row>
    <row r="189" spans="2:27" s="32" customFormat="1" ht="30" x14ac:dyDescent="0.25">
      <c r="B189" s="188" t="e">
        <f>IF(Tabla2[[#This Row],[Productos ]]="","",CONCATENATE(Tabla2[[#This Row],[POA]],".",Tabla2[[#This Row],[SRS]],".",Tabla2[[#This Row],[AREA]],".",Tabla2[[#This Row],[TIPO]]))</f>
        <v>#REF!</v>
      </c>
      <c r="C189" s="188" t="e">
        <f>IF(Tabla2[[#This Row],[Productos ]]="","",'Formulario PPGR1'!#REF!)</f>
        <v>#REF!</v>
      </c>
      <c r="D189" s="188" t="e">
        <f>IF(Tabla2[[#This Row],[Productos ]]="","",'Formulario PPGR1'!#REF!)</f>
        <v>#REF!</v>
      </c>
      <c r="E189" s="188" t="e">
        <f>IF(Tabla2[[#This Row],[Productos ]]="","",'Formulario PPGR1'!#REF!)</f>
        <v>#REF!</v>
      </c>
      <c r="F189" s="188" t="e">
        <f>IF(Tabla2[[#This Row],[Productos ]]="","",'Formulario PPGR1'!#REF!)</f>
        <v>#REF!</v>
      </c>
      <c r="G189" s="134" t="s">
        <v>897</v>
      </c>
      <c r="H189" s="134" t="s">
        <v>1792</v>
      </c>
      <c r="I189" s="134" t="s">
        <v>1793</v>
      </c>
      <c r="J189" s="135"/>
      <c r="K189" s="135"/>
      <c r="L189" s="135"/>
      <c r="M189" s="135">
        <v>1</v>
      </c>
      <c r="N189" s="135"/>
      <c r="O189" s="135"/>
      <c r="P189" s="135"/>
      <c r="Q189" s="135"/>
      <c r="R189" s="135"/>
      <c r="S189" s="135"/>
      <c r="T189" s="135"/>
      <c r="U189" s="135"/>
      <c r="V189" s="357">
        <f>SUM(Tabla2[[#This Row],[Ene]:[Dic]])</f>
        <v>1</v>
      </c>
      <c r="W189" s="134" t="s">
        <v>2077</v>
      </c>
      <c r="X189" s="134" t="s">
        <v>76</v>
      </c>
      <c r="Y189" s="134"/>
      <c r="Z189" s="134"/>
      <c r="AA189" s="295" t="s">
        <v>834</v>
      </c>
    </row>
    <row r="190" spans="2:27" s="32" customFormat="1" ht="30" x14ac:dyDescent="0.25">
      <c r="B190" s="188" t="e">
        <f>IF(Tabla2[[#This Row],[Productos ]]="","",CONCATENATE(Tabla2[[#This Row],[POA]],".",Tabla2[[#This Row],[SRS]],".",Tabla2[[#This Row],[AREA]],".",Tabla2[[#This Row],[TIPO]]))</f>
        <v>#REF!</v>
      </c>
      <c r="C190" s="188" t="e">
        <f>IF(Tabla2[[#This Row],[Productos ]]="","",'Formulario PPGR1'!#REF!)</f>
        <v>#REF!</v>
      </c>
      <c r="D190" s="188" t="e">
        <f>IF(Tabla2[[#This Row],[Productos ]]="","",'Formulario PPGR1'!#REF!)</f>
        <v>#REF!</v>
      </c>
      <c r="E190" s="188" t="e">
        <f>IF(Tabla2[[#This Row],[Productos ]]="","",'Formulario PPGR1'!#REF!)</f>
        <v>#REF!</v>
      </c>
      <c r="F190" s="188" t="e">
        <f>IF(Tabla2[[#This Row],[Productos ]]="","",'Formulario PPGR1'!#REF!)</f>
        <v>#REF!</v>
      </c>
      <c r="G190" s="134" t="s">
        <v>897</v>
      </c>
      <c r="H190" s="134" t="s">
        <v>1795</v>
      </c>
      <c r="I190" s="134" t="s">
        <v>1796</v>
      </c>
      <c r="J190" s="135"/>
      <c r="K190" s="135"/>
      <c r="L190" s="135"/>
      <c r="M190" s="135"/>
      <c r="N190" s="135">
        <v>2</v>
      </c>
      <c r="O190" s="135"/>
      <c r="P190" s="135"/>
      <c r="Q190" s="135"/>
      <c r="R190" s="135"/>
      <c r="S190" s="135"/>
      <c r="T190" s="135"/>
      <c r="U190" s="135"/>
      <c r="V190" s="357">
        <f>SUM(Tabla2[[#This Row],[Ene]:[Dic]])</f>
        <v>2</v>
      </c>
      <c r="W190" s="344" t="s">
        <v>2077</v>
      </c>
      <c r="X190" s="344" t="s">
        <v>76</v>
      </c>
      <c r="Y190" s="134"/>
      <c r="Z190" s="134"/>
      <c r="AA190" s="295" t="s">
        <v>834</v>
      </c>
    </row>
    <row r="191" spans="2:27" s="32" customFormat="1" ht="60" x14ac:dyDescent="0.25">
      <c r="B191" s="188" t="e">
        <f>IF(Tabla2[[#This Row],[Productos ]]="","",CONCATENATE(Tabla2[[#This Row],[POA]],".",Tabla2[[#This Row],[SRS]],".",Tabla2[[#This Row],[AREA]],".",Tabla2[[#This Row],[TIPO]]))</f>
        <v>#REF!</v>
      </c>
      <c r="C191" s="188" t="e">
        <f>IF(Tabla2[[#This Row],[Productos ]]="","",'Formulario PPGR1'!#REF!)</f>
        <v>#REF!</v>
      </c>
      <c r="D191" s="188" t="e">
        <f>IF(Tabla2[[#This Row],[Productos ]]="","",'Formulario PPGR1'!#REF!)</f>
        <v>#REF!</v>
      </c>
      <c r="E191" s="188" t="e">
        <f>IF(Tabla2[[#This Row],[Productos ]]="","",'Formulario PPGR1'!#REF!)</f>
        <v>#REF!</v>
      </c>
      <c r="F191" s="188" t="e">
        <f>IF(Tabla2[[#This Row],[Productos ]]="","",'Formulario PPGR1'!#REF!)</f>
        <v>#REF!</v>
      </c>
      <c r="G191" s="134" t="s">
        <v>897</v>
      </c>
      <c r="H191" s="134" t="s">
        <v>1797</v>
      </c>
      <c r="I191" s="134" t="s">
        <v>1798</v>
      </c>
      <c r="J191" s="135"/>
      <c r="K191" s="135"/>
      <c r="L191" s="135"/>
      <c r="M191" s="135">
        <v>1</v>
      </c>
      <c r="N191" s="135"/>
      <c r="O191" s="135"/>
      <c r="P191" s="135"/>
      <c r="Q191" s="135"/>
      <c r="R191" s="135">
        <v>1</v>
      </c>
      <c r="S191" s="135"/>
      <c r="T191" s="135"/>
      <c r="U191" s="135"/>
      <c r="V191" s="357">
        <f>SUM(Tabla2[[#This Row],[Ene]:[Dic]])</f>
        <v>2</v>
      </c>
      <c r="W191" s="134" t="s">
        <v>67</v>
      </c>
      <c r="X191" s="344" t="s">
        <v>76</v>
      </c>
      <c r="Y191" s="134"/>
      <c r="Z191" s="134"/>
      <c r="AA191" s="295" t="s">
        <v>834</v>
      </c>
    </row>
    <row r="192" spans="2:27" s="32" customFormat="1" ht="60" x14ac:dyDescent="0.25">
      <c r="B192" s="188" t="e">
        <f>IF(Tabla2[[#This Row],[Productos ]]="","",CONCATENATE(Tabla2[[#This Row],[POA]],".",Tabla2[[#This Row],[SRS]],".",Tabla2[[#This Row],[AREA]],".",Tabla2[[#This Row],[TIPO]]))</f>
        <v>#REF!</v>
      </c>
      <c r="C192" s="188" t="e">
        <f>IF(Tabla2[[#This Row],[Productos ]]="","",'Formulario PPGR1'!#REF!)</f>
        <v>#REF!</v>
      </c>
      <c r="D192" s="188" t="e">
        <f>IF(Tabla2[[#This Row],[Productos ]]="","",'Formulario PPGR1'!#REF!)</f>
        <v>#REF!</v>
      </c>
      <c r="E192" s="188" t="e">
        <f>IF(Tabla2[[#This Row],[Productos ]]="","",'Formulario PPGR1'!#REF!)</f>
        <v>#REF!</v>
      </c>
      <c r="F192" s="188" t="e">
        <f>IF(Tabla2[[#This Row],[Productos ]]="","",'Formulario PPGR1'!#REF!)</f>
        <v>#REF!</v>
      </c>
      <c r="G192" s="134" t="s">
        <v>897</v>
      </c>
      <c r="H192" s="134" t="s">
        <v>1799</v>
      </c>
      <c r="I192" s="134" t="s">
        <v>1800</v>
      </c>
      <c r="J192" s="135"/>
      <c r="K192" s="135"/>
      <c r="L192" s="135">
        <v>2</v>
      </c>
      <c r="M192" s="135"/>
      <c r="N192" s="135">
        <v>2</v>
      </c>
      <c r="O192" s="135"/>
      <c r="P192" s="135"/>
      <c r="Q192" s="135"/>
      <c r="R192" s="135">
        <v>2</v>
      </c>
      <c r="S192" s="135"/>
      <c r="T192" s="135">
        <v>2</v>
      </c>
      <c r="U192" s="135"/>
      <c r="V192" s="357">
        <f>SUM(Tabla2[[#This Row],[Ene]:[Dic]])</f>
        <v>8</v>
      </c>
      <c r="W192" s="134" t="s">
        <v>77</v>
      </c>
      <c r="X192" s="134" t="s">
        <v>66</v>
      </c>
      <c r="Y192" s="134" t="s">
        <v>67</v>
      </c>
      <c r="Z192" s="134"/>
      <c r="AA192" s="295" t="s">
        <v>834</v>
      </c>
    </row>
    <row r="193" spans="2:27" s="32" customFormat="1" ht="60" x14ac:dyDescent="0.25">
      <c r="B193" s="188" t="e">
        <f>IF(Tabla2[[#This Row],[Productos ]]="","",CONCATENATE(Tabla2[[#This Row],[POA]],".",Tabla2[[#This Row],[SRS]],".",Tabla2[[#This Row],[AREA]],".",Tabla2[[#This Row],[TIPO]]))</f>
        <v>#REF!</v>
      </c>
      <c r="C193" s="188" t="e">
        <f>IF(Tabla2[[#This Row],[Productos ]]="","",'Formulario PPGR1'!#REF!)</f>
        <v>#REF!</v>
      </c>
      <c r="D193" s="188" t="e">
        <f>IF(Tabla2[[#This Row],[Productos ]]="","",'Formulario PPGR1'!#REF!)</f>
        <v>#REF!</v>
      </c>
      <c r="E193" s="188" t="e">
        <f>IF(Tabla2[[#This Row],[Productos ]]="","",'Formulario PPGR1'!#REF!)</f>
        <v>#REF!</v>
      </c>
      <c r="F193" s="188" t="e">
        <f>IF(Tabla2[[#This Row],[Productos ]]="","",'Formulario PPGR1'!#REF!)</f>
        <v>#REF!</v>
      </c>
      <c r="G193" s="134" t="s">
        <v>897</v>
      </c>
      <c r="H193" s="134" t="s">
        <v>1801</v>
      </c>
      <c r="I193" s="134" t="s">
        <v>1802</v>
      </c>
      <c r="J193" s="135">
        <v>1</v>
      </c>
      <c r="K193" s="135"/>
      <c r="L193" s="135"/>
      <c r="M193" s="135"/>
      <c r="N193" s="135"/>
      <c r="O193" s="135"/>
      <c r="P193" s="135"/>
      <c r="Q193" s="135"/>
      <c r="R193" s="135"/>
      <c r="S193" s="135"/>
      <c r="T193" s="135"/>
      <c r="U193" s="135"/>
      <c r="V193" s="357">
        <f>SUM(Tabla2[[#This Row],[Ene]:[Dic]])</f>
        <v>1</v>
      </c>
      <c r="W193" s="134" t="s">
        <v>1794</v>
      </c>
      <c r="X193" s="134" t="s">
        <v>76</v>
      </c>
      <c r="Y193" s="134"/>
      <c r="Z193" s="134"/>
      <c r="AA193" s="295" t="s">
        <v>834</v>
      </c>
    </row>
    <row r="194" spans="2:27" s="32" customFormat="1" ht="45" x14ac:dyDescent="0.25">
      <c r="B194" s="188" t="e">
        <f>IF(Tabla2[[#This Row],[Productos ]]="","",CONCATENATE(Tabla2[[#This Row],[POA]],".",Tabla2[[#This Row],[SRS]],".",Tabla2[[#This Row],[AREA]],".",Tabla2[[#This Row],[TIPO]]))</f>
        <v>#REF!</v>
      </c>
      <c r="C194" s="188" t="e">
        <f>IF(Tabla2[[#This Row],[Productos ]]="","",'Formulario PPGR1'!#REF!)</f>
        <v>#REF!</v>
      </c>
      <c r="D194" s="188" t="e">
        <f>IF(Tabla2[[#This Row],[Productos ]]="","",'Formulario PPGR1'!#REF!)</f>
        <v>#REF!</v>
      </c>
      <c r="E194" s="188" t="e">
        <f>IF(Tabla2[[#This Row],[Productos ]]="","",'Formulario PPGR1'!#REF!)</f>
        <v>#REF!</v>
      </c>
      <c r="F194" s="188" t="e">
        <f>IF(Tabla2[[#This Row],[Productos ]]="","",'Formulario PPGR1'!#REF!)</f>
        <v>#REF!</v>
      </c>
      <c r="G194" s="134" t="s">
        <v>897</v>
      </c>
      <c r="H194" s="134" t="s">
        <v>1803</v>
      </c>
      <c r="I194" s="134" t="s">
        <v>1804</v>
      </c>
      <c r="J194" s="135"/>
      <c r="K194" s="135"/>
      <c r="L194" s="135">
        <v>2</v>
      </c>
      <c r="M194" s="135"/>
      <c r="N194" s="135">
        <v>2</v>
      </c>
      <c r="O194" s="135"/>
      <c r="P194" s="135"/>
      <c r="Q194" s="135"/>
      <c r="R194" s="135">
        <v>2</v>
      </c>
      <c r="S194" s="135"/>
      <c r="T194" s="135">
        <v>2</v>
      </c>
      <c r="U194" s="135"/>
      <c r="V194" s="357">
        <f>SUM(Tabla2[[#This Row],[Ene]:[Dic]])</f>
        <v>8</v>
      </c>
      <c r="W194" s="134" t="s">
        <v>66</v>
      </c>
      <c r="X194" s="134" t="s">
        <v>67</v>
      </c>
      <c r="Y194" s="134"/>
      <c r="Z194" s="134"/>
      <c r="AA194" s="295" t="s">
        <v>834</v>
      </c>
    </row>
    <row r="195" spans="2:27" s="32" customFormat="1" ht="30" x14ac:dyDescent="0.25">
      <c r="B195" s="188" t="e">
        <f>IF(Tabla2[[#This Row],[Productos ]]="","",CONCATENATE(Tabla2[[#This Row],[POA]],".",Tabla2[[#This Row],[SRS]],".",Tabla2[[#This Row],[AREA]],".",Tabla2[[#This Row],[TIPO]]))</f>
        <v>#REF!</v>
      </c>
      <c r="C195" s="188" t="e">
        <f>IF(Tabla2[[#This Row],[Productos ]]="","",'Formulario PPGR1'!#REF!)</f>
        <v>#REF!</v>
      </c>
      <c r="D195" s="188" t="e">
        <f>IF(Tabla2[[#This Row],[Productos ]]="","",'Formulario PPGR1'!#REF!)</f>
        <v>#REF!</v>
      </c>
      <c r="E195" s="188" t="e">
        <f>IF(Tabla2[[#This Row],[Productos ]]="","",'Formulario PPGR1'!#REF!)</f>
        <v>#REF!</v>
      </c>
      <c r="F195" s="188" t="e">
        <f>IF(Tabla2[[#This Row],[Productos ]]="","",'Formulario PPGR1'!#REF!)</f>
        <v>#REF!</v>
      </c>
      <c r="G195" s="134" t="s">
        <v>897</v>
      </c>
      <c r="H195" s="134" t="s">
        <v>1805</v>
      </c>
      <c r="I195" s="134" t="s">
        <v>1806</v>
      </c>
      <c r="J195" s="135"/>
      <c r="K195" s="135">
        <v>1</v>
      </c>
      <c r="L195" s="135"/>
      <c r="M195" s="135"/>
      <c r="N195" s="135"/>
      <c r="O195" s="135"/>
      <c r="P195" s="135"/>
      <c r="Q195" s="135"/>
      <c r="R195" s="135"/>
      <c r="S195" s="135"/>
      <c r="T195" s="135"/>
      <c r="U195" s="135"/>
      <c r="V195" s="357">
        <f>SUM(Tabla2[[#This Row],[Ene]:[Dic]])</f>
        <v>1</v>
      </c>
      <c r="W195" s="134" t="s">
        <v>67</v>
      </c>
      <c r="X195" s="134" t="s">
        <v>69</v>
      </c>
      <c r="Y195" s="134"/>
      <c r="Z195" s="134"/>
      <c r="AA195" s="295" t="s">
        <v>834</v>
      </c>
    </row>
    <row r="196" spans="2:27" s="32" customFormat="1" ht="45" x14ac:dyDescent="0.25">
      <c r="B196" s="188" t="e">
        <f>IF(Tabla2[[#This Row],[Productos ]]="","",CONCATENATE(Tabla2[[#This Row],[POA]],".",Tabla2[[#This Row],[SRS]],".",Tabla2[[#This Row],[AREA]],".",Tabla2[[#This Row],[TIPO]]))</f>
        <v>#REF!</v>
      </c>
      <c r="C196" s="188" t="e">
        <f>IF(Tabla2[[#This Row],[Productos ]]="","",'Formulario PPGR1'!#REF!)</f>
        <v>#REF!</v>
      </c>
      <c r="D196" s="188" t="e">
        <f>IF(Tabla2[[#This Row],[Productos ]]="","",'Formulario PPGR1'!#REF!)</f>
        <v>#REF!</v>
      </c>
      <c r="E196" s="188" t="e">
        <f>IF(Tabla2[[#This Row],[Productos ]]="","",'Formulario PPGR1'!#REF!)</f>
        <v>#REF!</v>
      </c>
      <c r="F196" s="188" t="e">
        <f>IF(Tabla2[[#This Row],[Productos ]]="","",'Formulario PPGR1'!#REF!)</f>
        <v>#REF!</v>
      </c>
      <c r="G196" s="300" t="s">
        <v>900</v>
      </c>
      <c r="H196" s="300" t="s">
        <v>1807</v>
      </c>
      <c r="I196" s="300" t="s">
        <v>1808</v>
      </c>
      <c r="J196" s="301"/>
      <c r="K196" s="301">
        <v>1</v>
      </c>
      <c r="L196" s="301"/>
      <c r="M196" s="301"/>
      <c r="N196" s="301">
        <v>1</v>
      </c>
      <c r="O196" s="301"/>
      <c r="P196" s="301"/>
      <c r="Q196" s="301"/>
      <c r="R196" s="301"/>
      <c r="S196" s="301"/>
      <c r="T196" s="301"/>
      <c r="U196" s="301"/>
      <c r="V196" s="357">
        <f>SUM(Tabla2[[#This Row],[Ene]:[Dic]])</f>
        <v>2</v>
      </c>
      <c r="W196" s="344" t="s">
        <v>67</v>
      </c>
      <c r="X196" s="300" t="s">
        <v>66</v>
      </c>
      <c r="Y196" s="300"/>
      <c r="Z196" s="300"/>
      <c r="AA196" s="371" t="s">
        <v>2046</v>
      </c>
    </row>
    <row r="197" spans="2:27" s="32" customFormat="1" ht="45" x14ac:dyDescent="0.25">
      <c r="B197" s="188" t="e">
        <f>IF(Tabla2[[#This Row],[Productos ]]="","",CONCATENATE(Tabla2[[#This Row],[POA]],".",Tabla2[[#This Row],[SRS]],".",Tabla2[[#This Row],[AREA]],".",Tabla2[[#This Row],[TIPO]]))</f>
        <v>#REF!</v>
      </c>
      <c r="C197" s="188" t="e">
        <f>IF(Tabla2[[#This Row],[Productos ]]="","",'Formulario PPGR1'!#REF!)</f>
        <v>#REF!</v>
      </c>
      <c r="D197" s="188" t="e">
        <f>IF(Tabla2[[#This Row],[Productos ]]="","",'Formulario PPGR1'!#REF!)</f>
        <v>#REF!</v>
      </c>
      <c r="E197" s="188" t="e">
        <f>IF(Tabla2[[#This Row],[Productos ]]="","",'Formulario PPGR1'!#REF!)</f>
        <v>#REF!</v>
      </c>
      <c r="F197" s="188" t="e">
        <f>IF(Tabla2[[#This Row],[Productos ]]="","",'Formulario PPGR1'!#REF!)</f>
        <v>#REF!</v>
      </c>
      <c r="G197" s="300" t="s">
        <v>900</v>
      </c>
      <c r="H197" s="300" t="s">
        <v>1809</v>
      </c>
      <c r="I197" s="300" t="s">
        <v>1810</v>
      </c>
      <c r="J197" s="301"/>
      <c r="K197" s="301"/>
      <c r="L197" s="301">
        <v>1</v>
      </c>
      <c r="M197" s="301"/>
      <c r="N197" s="301"/>
      <c r="O197" s="301"/>
      <c r="P197" s="301">
        <v>1</v>
      </c>
      <c r="Q197" s="301"/>
      <c r="R197" s="301"/>
      <c r="S197" s="301">
        <v>1</v>
      </c>
      <c r="T197" s="301"/>
      <c r="U197" s="301"/>
      <c r="V197" s="357">
        <f>SUM(Tabla2[[#This Row],[Ene]:[Dic]])</f>
        <v>3</v>
      </c>
      <c r="W197" s="300" t="s">
        <v>77</v>
      </c>
      <c r="X197" s="344" t="s">
        <v>66</v>
      </c>
      <c r="Y197" s="300" t="s">
        <v>67</v>
      </c>
      <c r="Z197" s="300"/>
      <c r="AA197" s="371" t="s">
        <v>2046</v>
      </c>
    </row>
    <row r="198" spans="2:27" s="32" customFormat="1" ht="45" x14ac:dyDescent="0.25">
      <c r="B198" s="188" t="e">
        <f>IF(Tabla2[[#This Row],[Productos ]]="","",CONCATENATE(Tabla2[[#This Row],[POA]],".",Tabla2[[#This Row],[SRS]],".",Tabla2[[#This Row],[AREA]],".",Tabla2[[#This Row],[TIPO]]))</f>
        <v>#REF!</v>
      </c>
      <c r="C198" s="188" t="e">
        <f>IF(Tabla2[[#This Row],[Productos ]]="","",'Formulario PPGR1'!#REF!)</f>
        <v>#REF!</v>
      </c>
      <c r="D198" s="188" t="e">
        <f>IF(Tabla2[[#This Row],[Productos ]]="","",'Formulario PPGR1'!#REF!)</f>
        <v>#REF!</v>
      </c>
      <c r="E198" s="188" t="e">
        <f>IF(Tabla2[[#This Row],[Productos ]]="","",'Formulario PPGR1'!#REF!)</f>
        <v>#REF!</v>
      </c>
      <c r="F198" s="188" t="e">
        <f>IF(Tabla2[[#This Row],[Productos ]]="","",'Formulario PPGR1'!#REF!)</f>
        <v>#REF!</v>
      </c>
      <c r="G198" s="300" t="s">
        <v>900</v>
      </c>
      <c r="H198" s="300" t="s">
        <v>1811</v>
      </c>
      <c r="I198" s="300" t="s">
        <v>1812</v>
      </c>
      <c r="J198" s="301">
        <v>1</v>
      </c>
      <c r="K198" s="301"/>
      <c r="L198" s="301"/>
      <c r="M198" s="301"/>
      <c r="N198" s="301"/>
      <c r="O198" s="301">
        <v>1</v>
      </c>
      <c r="P198" s="301"/>
      <c r="Q198" s="301"/>
      <c r="R198" s="301">
        <v>1</v>
      </c>
      <c r="S198" s="301"/>
      <c r="T198" s="301"/>
      <c r="U198" s="301"/>
      <c r="V198" s="357">
        <f>SUM(Tabla2[[#This Row],[Ene]:[Dic]])</f>
        <v>3</v>
      </c>
      <c r="W198" s="300" t="s">
        <v>77</v>
      </c>
      <c r="X198" s="344" t="s">
        <v>66</v>
      </c>
      <c r="Y198" s="344" t="s">
        <v>67</v>
      </c>
      <c r="Z198" s="300"/>
      <c r="AA198" s="371" t="s">
        <v>2046</v>
      </c>
    </row>
    <row r="199" spans="2:27" s="32" customFormat="1" ht="30" x14ac:dyDescent="0.25">
      <c r="B199" s="188" t="e">
        <f>IF(Tabla2[[#This Row],[Productos ]]="","",CONCATENATE(Tabla2[[#This Row],[POA]],".",Tabla2[[#This Row],[SRS]],".",Tabla2[[#This Row],[AREA]],".",Tabla2[[#This Row],[TIPO]]))</f>
        <v>#REF!</v>
      </c>
      <c r="C199" s="188" t="e">
        <f>IF(Tabla2[[#This Row],[Productos ]]="","",'Formulario PPGR1'!#REF!)</f>
        <v>#REF!</v>
      </c>
      <c r="D199" s="188" t="e">
        <f>IF(Tabla2[[#This Row],[Productos ]]="","",'Formulario PPGR1'!#REF!)</f>
        <v>#REF!</v>
      </c>
      <c r="E199" s="188" t="e">
        <f>IF(Tabla2[[#This Row],[Productos ]]="","",'Formulario PPGR1'!#REF!)</f>
        <v>#REF!</v>
      </c>
      <c r="F199" s="188" t="e">
        <f>IF(Tabla2[[#This Row],[Productos ]]="","",'Formulario PPGR1'!#REF!)</f>
        <v>#REF!</v>
      </c>
      <c r="G199" s="300" t="s">
        <v>900</v>
      </c>
      <c r="H199" s="300" t="s">
        <v>1813</v>
      </c>
      <c r="I199" s="300" t="s">
        <v>1814</v>
      </c>
      <c r="J199" s="301"/>
      <c r="K199" s="301"/>
      <c r="L199" s="301">
        <v>1</v>
      </c>
      <c r="M199" s="301"/>
      <c r="N199" s="301">
        <v>1</v>
      </c>
      <c r="O199" s="301"/>
      <c r="P199" s="301">
        <v>1</v>
      </c>
      <c r="Q199" s="301">
        <v>1</v>
      </c>
      <c r="R199" s="301">
        <v>1</v>
      </c>
      <c r="S199" s="301"/>
      <c r="T199" s="301"/>
      <c r="U199" s="301"/>
      <c r="V199" s="357">
        <f>SUM(Tabla2[[#This Row],[Ene]:[Dic]])</f>
        <v>5</v>
      </c>
      <c r="W199" s="300" t="s">
        <v>68</v>
      </c>
      <c r="X199" s="300" t="s">
        <v>66</v>
      </c>
      <c r="Y199" s="300"/>
      <c r="Z199" s="300"/>
      <c r="AA199" s="371" t="s">
        <v>2046</v>
      </c>
    </row>
    <row r="200" spans="2:27" s="32" customFormat="1" ht="45" x14ac:dyDescent="0.25">
      <c r="B200" s="188" t="e">
        <f>IF(Tabla2[[#This Row],[Productos ]]="","",CONCATENATE(Tabla2[[#This Row],[POA]],".",Tabla2[[#This Row],[SRS]],".",Tabla2[[#This Row],[AREA]],".",Tabla2[[#This Row],[TIPO]]))</f>
        <v>#REF!</v>
      </c>
      <c r="C200" s="188" t="e">
        <f>IF(Tabla2[[#This Row],[Productos ]]="","",'Formulario PPGR1'!#REF!)</f>
        <v>#REF!</v>
      </c>
      <c r="D200" s="188" t="e">
        <f>IF(Tabla2[[#This Row],[Productos ]]="","",'Formulario PPGR1'!#REF!)</f>
        <v>#REF!</v>
      </c>
      <c r="E200" s="188" t="e">
        <f>IF(Tabla2[[#This Row],[Productos ]]="","",'Formulario PPGR1'!#REF!)</f>
        <v>#REF!</v>
      </c>
      <c r="F200" s="188" t="e">
        <f>IF(Tabla2[[#This Row],[Productos ]]="","",'Formulario PPGR1'!#REF!)</f>
        <v>#REF!</v>
      </c>
      <c r="G200" s="300" t="s">
        <v>900</v>
      </c>
      <c r="H200" s="300" t="s">
        <v>1815</v>
      </c>
      <c r="I200" s="347" t="s">
        <v>1816</v>
      </c>
      <c r="J200" s="301"/>
      <c r="K200" s="301"/>
      <c r="L200" s="301"/>
      <c r="M200" s="301">
        <v>1</v>
      </c>
      <c r="N200" s="301"/>
      <c r="O200" s="301"/>
      <c r="P200" s="301"/>
      <c r="Q200" s="301"/>
      <c r="R200" s="301"/>
      <c r="S200" s="301"/>
      <c r="T200" s="301"/>
      <c r="U200" s="301"/>
      <c r="V200" s="357">
        <f>SUM(Tabla2[[#This Row],[Ene]:[Dic]])</f>
        <v>1</v>
      </c>
      <c r="W200" s="300" t="s">
        <v>75</v>
      </c>
      <c r="X200" s="300"/>
      <c r="Y200" s="300"/>
      <c r="Z200" s="300"/>
      <c r="AA200" s="371" t="s">
        <v>2046</v>
      </c>
    </row>
    <row r="201" spans="2:27" s="32" customFormat="1" ht="60" x14ac:dyDescent="0.25">
      <c r="B201" s="188" t="e">
        <f>IF(Tabla2[[#This Row],[Productos ]]="","",CONCATENATE(Tabla2[[#This Row],[POA]],".",Tabla2[[#This Row],[SRS]],".",Tabla2[[#This Row],[AREA]],".",Tabla2[[#This Row],[TIPO]]))</f>
        <v>#REF!</v>
      </c>
      <c r="C201" s="188" t="e">
        <f>IF(Tabla2[[#This Row],[Productos ]]="","",'Formulario PPGR1'!#REF!)</f>
        <v>#REF!</v>
      </c>
      <c r="D201" s="188" t="e">
        <f>IF(Tabla2[[#This Row],[Productos ]]="","",'Formulario PPGR1'!#REF!)</f>
        <v>#REF!</v>
      </c>
      <c r="E201" s="188" t="e">
        <f>IF(Tabla2[[#This Row],[Productos ]]="","",'Formulario PPGR1'!#REF!)</f>
        <v>#REF!</v>
      </c>
      <c r="F201" s="188" t="e">
        <f>IF(Tabla2[[#This Row],[Productos ]]="","",'Formulario PPGR1'!#REF!)</f>
        <v>#REF!</v>
      </c>
      <c r="G201" s="300" t="s">
        <v>900</v>
      </c>
      <c r="H201" s="300" t="s">
        <v>1817</v>
      </c>
      <c r="I201" s="300" t="s">
        <v>1818</v>
      </c>
      <c r="J201" s="301"/>
      <c r="K201" s="301">
        <v>1</v>
      </c>
      <c r="L201" s="301"/>
      <c r="M201" s="301">
        <v>1</v>
      </c>
      <c r="N201" s="301"/>
      <c r="O201" s="301">
        <v>1</v>
      </c>
      <c r="P201" s="301"/>
      <c r="Q201" s="301">
        <v>1</v>
      </c>
      <c r="R201" s="301"/>
      <c r="S201" s="301">
        <v>1</v>
      </c>
      <c r="T201" s="301"/>
      <c r="U201" s="301">
        <v>1</v>
      </c>
      <c r="V201" s="357">
        <f>SUM(Tabla2[[#This Row],[Ene]:[Dic]])</f>
        <v>6</v>
      </c>
      <c r="W201" s="300" t="s">
        <v>77</v>
      </c>
      <c r="X201" s="300" t="s">
        <v>66</v>
      </c>
      <c r="Y201" s="300" t="s">
        <v>67</v>
      </c>
      <c r="Z201" s="300"/>
      <c r="AA201" s="371" t="s">
        <v>2046</v>
      </c>
    </row>
    <row r="202" spans="2:27" s="32" customFormat="1" ht="45" x14ac:dyDescent="0.25">
      <c r="B202" s="188" t="e">
        <f>IF(Tabla2[[#This Row],[Productos ]]="","",CONCATENATE(Tabla2[[#This Row],[POA]],".",Tabla2[[#This Row],[SRS]],".",Tabla2[[#This Row],[AREA]],".",Tabla2[[#This Row],[TIPO]]))</f>
        <v>#REF!</v>
      </c>
      <c r="C202" s="188" t="e">
        <f>IF(Tabla2[[#This Row],[Productos ]]="","",'Formulario PPGR1'!#REF!)</f>
        <v>#REF!</v>
      </c>
      <c r="D202" s="188" t="e">
        <f>IF(Tabla2[[#This Row],[Productos ]]="","",'Formulario PPGR1'!#REF!)</f>
        <v>#REF!</v>
      </c>
      <c r="E202" s="188" t="e">
        <f>IF(Tabla2[[#This Row],[Productos ]]="","",'Formulario PPGR1'!#REF!)</f>
        <v>#REF!</v>
      </c>
      <c r="F202" s="188" t="e">
        <f>IF(Tabla2[[#This Row],[Productos ]]="","",'Formulario PPGR1'!#REF!)</f>
        <v>#REF!</v>
      </c>
      <c r="G202" s="300" t="s">
        <v>900</v>
      </c>
      <c r="H202" s="300" t="s">
        <v>1819</v>
      </c>
      <c r="I202" s="300" t="s">
        <v>1820</v>
      </c>
      <c r="J202" s="301"/>
      <c r="K202" s="301">
        <v>1</v>
      </c>
      <c r="L202" s="301"/>
      <c r="M202" s="301">
        <v>1</v>
      </c>
      <c r="N202" s="301"/>
      <c r="O202" s="301"/>
      <c r="P202" s="301"/>
      <c r="Q202" s="301"/>
      <c r="R202" s="301"/>
      <c r="S202" s="301"/>
      <c r="T202" s="301"/>
      <c r="U202" s="301"/>
      <c r="V202" s="357">
        <f>SUM(Tabla2[[#This Row],[Ene]:[Dic]])</f>
        <v>2</v>
      </c>
      <c r="W202" s="300" t="s">
        <v>67</v>
      </c>
      <c r="X202" s="300" t="s">
        <v>76</v>
      </c>
      <c r="Y202" s="300"/>
      <c r="Z202" s="300"/>
      <c r="AA202" s="371" t="s">
        <v>2046</v>
      </c>
    </row>
    <row r="203" spans="2:27" s="32" customFormat="1" ht="30" x14ac:dyDescent="0.25">
      <c r="B203" s="188" t="e">
        <f>IF(Tabla2[[#This Row],[Productos ]]="","",CONCATENATE(Tabla2[[#This Row],[POA]],".",Tabla2[[#This Row],[SRS]],".",Tabla2[[#This Row],[AREA]],".",Tabla2[[#This Row],[TIPO]]))</f>
        <v>#REF!</v>
      </c>
      <c r="C203" s="188" t="e">
        <f>IF(Tabla2[[#This Row],[Productos ]]="","",'Formulario PPGR1'!#REF!)</f>
        <v>#REF!</v>
      </c>
      <c r="D203" s="188" t="e">
        <f>IF(Tabla2[[#This Row],[Productos ]]="","",'Formulario PPGR1'!#REF!)</f>
        <v>#REF!</v>
      </c>
      <c r="E203" s="188" t="e">
        <f>IF(Tabla2[[#This Row],[Productos ]]="","",'Formulario PPGR1'!#REF!)</f>
        <v>#REF!</v>
      </c>
      <c r="F203" s="188" t="e">
        <f>IF(Tabla2[[#This Row],[Productos ]]="","",'Formulario PPGR1'!#REF!)</f>
        <v>#REF!</v>
      </c>
      <c r="G203" s="300" t="s">
        <v>900</v>
      </c>
      <c r="H203" s="300" t="s">
        <v>1821</v>
      </c>
      <c r="I203" s="300" t="s">
        <v>1822</v>
      </c>
      <c r="J203" s="301"/>
      <c r="K203" s="301"/>
      <c r="L203" s="301"/>
      <c r="M203" s="301"/>
      <c r="N203" s="301"/>
      <c r="O203" s="301"/>
      <c r="P203" s="301">
        <v>1</v>
      </c>
      <c r="Q203" s="301"/>
      <c r="R203" s="301"/>
      <c r="S203" s="301"/>
      <c r="T203" s="301"/>
      <c r="U203" s="301">
        <v>1</v>
      </c>
      <c r="V203" s="357">
        <f>SUM(Tabla2[[#This Row],[Ene]:[Dic]])</f>
        <v>2</v>
      </c>
      <c r="W203" s="300" t="s">
        <v>66</v>
      </c>
      <c r="X203" s="300" t="s">
        <v>67</v>
      </c>
      <c r="Y203" s="300"/>
      <c r="Z203" s="300"/>
      <c r="AA203" s="371" t="s">
        <v>2046</v>
      </c>
    </row>
    <row r="204" spans="2:27" s="32" customFormat="1" ht="30" x14ac:dyDescent="0.25">
      <c r="B204" s="188" t="e">
        <f>IF(Tabla2[[#This Row],[Productos ]]="","",CONCATENATE(Tabla2[[#This Row],[POA]],".",Tabla2[[#This Row],[SRS]],".",Tabla2[[#This Row],[AREA]],".",Tabla2[[#This Row],[TIPO]]))</f>
        <v>#REF!</v>
      </c>
      <c r="C204" s="188" t="e">
        <f>IF(Tabla2[[#This Row],[Productos ]]="","",'Formulario PPGR1'!#REF!)</f>
        <v>#REF!</v>
      </c>
      <c r="D204" s="188" t="e">
        <f>IF(Tabla2[[#This Row],[Productos ]]="","",'Formulario PPGR1'!#REF!)</f>
        <v>#REF!</v>
      </c>
      <c r="E204" s="188" t="e">
        <f>IF(Tabla2[[#This Row],[Productos ]]="","",'Formulario PPGR1'!#REF!)</f>
        <v>#REF!</v>
      </c>
      <c r="F204" s="188" t="e">
        <f>IF(Tabla2[[#This Row],[Productos ]]="","",'Formulario PPGR1'!#REF!)</f>
        <v>#REF!</v>
      </c>
      <c r="G204" s="300" t="s">
        <v>900</v>
      </c>
      <c r="H204" s="300" t="s">
        <v>1825</v>
      </c>
      <c r="I204" s="300" t="s">
        <v>1826</v>
      </c>
      <c r="J204" s="301">
        <v>1</v>
      </c>
      <c r="K204" s="301"/>
      <c r="L204" s="301"/>
      <c r="M204" s="301"/>
      <c r="N204" s="301">
        <v>1</v>
      </c>
      <c r="O204" s="301"/>
      <c r="P204" s="301"/>
      <c r="Q204" s="301">
        <v>1</v>
      </c>
      <c r="R204" s="301"/>
      <c r="S204" s="301">
        <v>1</v>
      </c>
      <c r="T204" s="301"/>
      <c r="U204" s="301"/>
      <c r="V204" s="357">
        <f>SUM(Tabla2[[#This Row],[Ene]:[Dic]])</f>
        <v>4</v>
      </c>
      <c r="W204" s="300" t="s">
        <v>66</v>
      </c>
      <c r="X204" s="300"/>
      <c r="Y204" s="300"/>
      <c r="Z204" s="300"/>
      <c r="AA204" s="371" t="s">
        <v>2046</v>
      </c>
    </row>
    <row r="205" spans="2:27" s="32" customFormat="1" ht="45" x14ac:dyDescent="0.25">
      <c r="B205" s="188" t="e">
        <f>IF(Tabla2[[#This Row],[Productos ]]="","",CONCATENATE(Tabla2[[#This Row],[POA]],".",Tabla2[[#This Row],[SRS]],".",Tabla2[[#This Row],[AREA]],".",Tabla2[[#This Row],[TIPO]]))</f>
        <v>#REF!</v>
      </c>
      <c r="C205" s="188" t="e">
        <f>IF(Tabla2[[#This Row],[Productos ]]="","",'Formulario PPGR1'!#REF!)</f>
        <v>#REF!</v>
      </c>
      <c r="D205" s="188" t="e">
        <f>IF(Tabla2[[#This Row],[Productos ]]="","",'Formulario PPGR1'!#REF!)</f>
        <v>#REF!</v>
      </c>
      <c r="E205" s="188" t="e">
        <f>IF(Tabla2[[#This Row],[Productos ]]="","",'Formulario PPGR1'!#REF!)</f>
        <v>#REF!</v>
      </c>
      <c r="F205" s="188" t="e">
        <f>IF(Tabla2[[#This Row],[Productos ]]="","",'Formulario PPGR1'!#REF!)</f>
        <v>#REF!</v>
      </c>
      <c r="G205" s="300" t="s">
        <v>900</v>
      </c>
      <c r="H205" s="300" t="s">
        <v>1827</v>
      </c>
      <c r="I205" s="300" t="s">
        <v>1828</v>
      </c>
      <c r="J205" s="301"/>
      <c r="K205" s="301"/>
      <c r="L205" s="301"/>
      <c r="M205" s="301"/>
      <c r="N205" s="301"/>
      <c r="O205" s="301">
        <v>1</v>
      </c>
      <c r="P205" s="301"/>
      <c r="Q205" s="301"/>
      <c r="R205" s="301"/>
      <c r="S205" s="301"/>
      <c r="T205" s="301"/>
      <c r="U205" s="301"/>
      <c r="V205" s="357">
        <f>SUM(Tabla2[[#This Row],[Ene]:[Dic]])</f>
        <v>1</v>
      </c>
      <c r="W205" s="300" t="s">
        <v>75</v>
      </c>
      <c r="X205" s="300"/>
      <c r="Y205" s="300"/>
      <c r="Z205" s="300"/>
      <c r="AA205" s="371" t="s">
        <v>2046</v>
      </c>
    </row>
    <row r="206" spans="2:27" s="32" customFormat="1" ht="30" x14ac:dyDescent="0.25">
      <c r="B206" s="188" t="e">
        <f>IF(Tabla2[[#This Row],[Productos ]]="","",CONCATENATE(Tabla2[[#This Row],[POA]],".",Tabla2[[#This Row],[SRS]],".",Tabla2[[#This Row],[AREA]],".",Tabla2[[#This Row],[TIPO]]))</f>
        <v>#REF!</v>
      </c>
      <c r="C206" s="188" t="e">
        <f>IF(Tabla2[[#This Row],[Productos ]]="","",'Formulario PPGR1'!#REF!)</f>
        <v>#REF!</v>
      </c>
      <c r="D206" s="188" t="e">
        <f>IF(Tabla2[[#This Row],[Productos ]]="","",'Formulario PPGR1'!#REF!)</f>
        <v>#REF!</v>
      </c>
      <c r="E206" s="188" t="e">
        <f>IF(Tabla2[[#This Row],[Productos ]]="","",'Formulario PPGR1'!#REF!)</f>
        <v>#REF!</v>
      </c>
      <c r="F206" s="188" t="e">
        <f>IF(Tabla2[[#This Row],[Productos ]]="","",'Formulario PPGR1'!#REF!)</f>
        <v>#REF!</v>
      </c>
      <c r="G206" s="303" t="s">
        <v>894</v>
      </c>
      <c r="H206" s="303" t="s">
        <v>1844</v>
      </c>
      <c r="I206" s="303" t="s">
        <v>1845</v>
      </c>
      <c r="J206" s="304">
        <v>1</v>
      </c>
      <c r="K206" s="304"/>
      <c r="L206" s="304">
        <v>1</v>
      </c>
      <c r="M206" s="304"/>
      <c r="N206" s="304">
        <v>1</v>
      </c>
      <c r="O206" s="304"/>
      <c r="P206" s="304">
        <v>1</v>
      </c>
      <c r="Q206" s="304"/>
      <c r="R206" s="304">
        <v>1</v>
      </c>
      <c r="S206" s="304"/>
      <c r="T206" s="304">
        <v>1</v>
      </c>
      <c r="U206" s="304"/>
      <c r="V206" s="357">
        <f>SUM(Tabla2[[#This Row],[Ene]:[Dic]])</f>
        <v>6</v>
      </c>
      <c r="W206" s="303" t="s">
        <v>75</v>
      </c>
      <c r="X206" s="303"/>
      <c r="Y206" s="303"/>
      <c r="Z206" s="303"/>
      <c r="AA206" s="262" t="s">
        <v>185</v>
      </c>
    </row>
    <row r="207" spans="2:27" s="32" customFormat="1" ht="30" x14ac:dyDescent="0.25">
      <c r="B207" s="188" t="e">
        <f>IF(Tabla2[[#This Row],[Productos ]]="","",CONCATENATE(Tabla2[[#This Row],[POA]],".",Tabla2[[#This Row],[SRS]],".",Tabla2[[#This Row],[AREA]],".",Tabla2[[#This Row],[TIPO]]))</f>
        <v>#REF!</v>
      </c>
      <c r="C207" s="188" t="e">
        <f>IF(Tabla2[[#This Row],[Productos ]]="","",'Formulario PPGR1'!#REF!)</f>
        <v>#REF!</v>
      </c>
      <c r="D207" s="188" t="e">
        <f>IF(Tabla2[[#This Row],[Productos ]]="","",'Formulario PPGR1'!#REF!)</f>
        <v>#REF!</v>
      </c>
      <c r="E207" s="188" t="e">
        <f>IF(Tabla2[[#This Row],[Productos ]]="","",'Formulario PPGR1'!#REF!)</f>
        <v>#REF!</v>
      </c>
      <c r="F207" s="188" t="e">
        <f>IF(Tabla2[[#This Row],[Productos ]]="","",'Formulario PPGR1'!#REF!)</f>
        <v>#REF!</v>
      </c>
      <c r="G207" s="303" t="s">
        <v>894</v>
      </c>
      <c r="H207" s="303" t="s">
        <v>1846</v>
      </c>
      <c r="I207" s="303" t="s">
        <v>1847</v>
      </c>
      <c r="J207" s="304"/>
      <c r="K207" s="304"/>
      <c r="L207" s="304">
        <v>1</v>
      </c>
      <c r="M207" s="304"/>
      <c r="N207" s="304"/>
      <c r="O207" s="304">
        <v>1</v>
      </c>
      <c r="P207" s="304"/>
      <c r="Q207" s="304"/>
      <c r="R207" s="304">
        <v>1</v>
      </c>
      <c r="S207" s="304"/>
      <c r="T207" s="304"/>
      <c r="U207" s="304">
        <v>1</v>
      </c>
      <c r="V207" s="357">
        <f>SUM(Tabla2[[#This Row],[Ene]:[Dic]])</f>
        <v>4</v>
      </c>
      <c r="W207" s="303" t="s">
        <v>67</v>
      </c>
      <c r="X207" s="303" t="s">
        <v>76</v>
      </c>
      <c r="Y207" s="303"/>
      <c r="Z207" s="303"/>
      <c r="AA207" s="262" t="s">
        <v>185</v>
      </c>
    </row>
    <row r="208" spans="2:27" s="32" customFormat="1" ht="45" x14ac:dyDescent="0.25">
      <c r="B208" s="188" t="e">
        <f>IF(Tabla2[[#This Row],[Productos ]]="","",CONCATENATE(Tabla2[[#This Row],[POA]],".",Tabla2[[#This Row],[SRS]],".",Tabla2[[#This Row],[AREA]],".",Tabla2[[#This Row],[TIPO]]))</f>
        <v>#REF!</v>
      </c>
      <c r="C208" s="188" t="e">
        <f>IF(Tabla2[[#This Row],[Productos ]]="","",'Formulario PPGR1'!#REF!)</f>
        <v>#REF!</v>
      </c>
      <c r="D208" s="188" t="e">
        <f>IF(Tabla2[[#This Row],[Productos ]]="","",'Formulario PPGR1'!#REF!)</f>
        <v>#REF!</v>
      </c>
      <c r="E208" s="188" t="e">
        <f>IF(Tabla2[[#This Row],[Productos ]]="","",'Formulario PPGR1'!#REF!)</f>
        <v>#REF!</v>
      </c>
      <c r="F208" s="188" t="e">
        <f>IF(Tabla2[[#This Row],[Productos ]]="","",'Formulario PPGR1'!#REF!)</f>
        <v>#REF!</v>
      </c>
      <c r="G208" s="303" t="s">
        <v>894</v>
      </c>
      <c r="H208" s="303" t="s">
        <v>1848</v>
      </c>
      <c r="I208" s="303" t="s">
        <v>1849</v>
      </c>
      <c r="J208" s="304"/>
      <c r="K208" s="304"/>
      <c r="L208" s="304"/>
      <c r="M208" s="304">
        <v>1</v>
      </c>
      <c r="N208" s="304"/>
      <c r="O208" s="304"/>
      <c r="P208" s="304"/>
      <c r="Q208" s="304"/>
      <c r="R208" s="304"/>
      <c r="S208" s="304"/>
      <c r="T208" s="304"/>
      <c r="U208" s="304"/>
      <c r="V208" s="357">
        <f>SUM(Tabla2[[#This Row],[Ene]:[Dic]])</f>
        <v>1</v>
      </c>
      <c r="W208" s="303" t="s">
        <v>67</v>
      </c>
      <c r="X208" s="303" t="s">
        <v>69</v>
      </c>
      <c r="Y208" s="303"/>
      <c r="Z208" s="303"/>
      <c r="AA208" s="262" t="s">
        <v>185</v>
      </c>
    </row>
    <row r="209" spans="2:27" s="32" customFormat="1" ht="30" x14ac:dyDescent="0.25">
      <c r="B209" s="188" t="e">
        <f>IF(Tabla2[[#This Row],[Productos ]]="","",CONCATENATE(Tabla2[[#This Row],[POA]],".",Tabla2[[#This Row],[SRS]],".",Tabla2[[#This Row],[AREA]],".",Tabla2[[#This Row],[TIPO]]))</f>
        <v>#REF!</v>
      </c>
      <c r="C209" s="188" t="e">
        <f>IF(Tabla2[[#This Row],[Productos ]]="","",'Formulario PPGR1'!#REF!)</f>
        <v>#REF!</v>
      </c>
      <c r="D209" s="188" t="e">
        <f>IF(Tabla2[[#This Row],[Productos ]]="","",'Formulario PPGR1'!#REF!)</f>
        <v>#REF!</v>
      </c>
      <c r="E209" s="188" t="e">
        <f>IF(Tabla2[[#This Row],[Productos ]]="","",'Formulario PPGR1'!#REF!)</f>
        <v>#REF!</v>
      </c>
      <c r="F209" s="188" t="e">
        <f>IF(Tabla2[[#This Row],[Productos ]]="","",'Formulario PPGR1'!#REF!)</f>
        <v>#REF!</v>
      </c>
      <c r="G209" s="303" t="s">
        <v>894</v>
      </c>
      <c r="H209" s="303" t="s">
        <v>1850</v>
      </c>
      <c r="I209" s="303" t="s">
        <v>1851</v>
      </c>
      <c r="J209" s="304"/>
      <c r="K209" s="304"/>
      <c r="L209" s="304"/>
      <c r="M209" s="304"/>
      <c r="N209" s="304">
        <v>1</v>
      </c>
      <c r="O209" s="304"/>
      <c r="P209" s="304"/>
      <c r="Q209" s="304"/>
      <c r="R209" s="304"/>
      <c r="S209" s="304"/>
      <c r="T209" s="304"/>
      <c r="U209" s="304"/>
      <c r="V209" s="357">
        <f>SUM(Tabla2[[#This Row],[Ene]:[Dic]])</f>
        <v>1</v>
      </c>
      <c r="W209" s="303" t="s">
        <v>73</v>
      </c>
      <c r="X209" s="303" t="s">
        <v>83</v>
      </c>
      <c r="Y209" s="303"/>
      <c r="Z209" s="303" t="s">
        <v>1852</v>
      </c>
      <c r="AA209" s="262" t="s">
        <v>185</v>
      </c>
    </row>
    <row r="210" spans="2:27" s="32" customFormat="1" ht="45" x14ac:dyDescent="0.25">
      <c r="B210" s="188" t="e">
        <f>IF(Tabla2[[#This Row],[Productos ]]="","",CONCATENATE(Tabla2[[#This Row],[POA]],".",Tabla2[[#This Row],[SRS]],".",Tabla2[[#This Row],[AREA]],".",Tabla2[[#This Row],[TIPO]]))</f>
        <v>#REF!</v>
      </c>
      <c r="C210" s="188" t="e">
        <f>IF(Tabla2[[#This Row],[Productos ]]="","",'Formulario PPGR1'!#REF!)</f>
        <v>#REF!</v>
      </c>
      <c r="D210" s="188" t="e">
        <f>IF(Tabla2[[#This Row],[Productos ]]="","",'Formulario PPGR1'!#REF!)</f>
        <v>#REF!</v>
      </c>
      <c r="E210" s="188" t="e">
        <f>IF(Tabla2[[#This Row],[Productos ]]="","",'Formulario PPGR1'!#REF!)</f>
        <v>#REF!</v>
      </c>
      <c r="F210" s="188" t="e">
        <f>IF(Tabla2[[#This Row],[Productos ]]="","",'Formulario PPGR1'!#REF!)</f>
        <v>#REF!</v>
      </c>
      <c r="G210" s="303" t="s">
        <v>894</v>
      </c>
      <c r="H210" s="303" t="s">
        <v>1853</v>
      </c>
      <c r="I210" s="303" t="s">
        <v>1854</v>
      </c>
      <c r="J210" s="304"/>
      <c r="K210" s="304"/>
      <c r="L210" s="304">
        <v>1</v>
      </c>
      <c r="M210" s="304"/>
      <c r="N210" s="304"/>
      <c r="O210" s="304">
        <v>1</v>
      </c>
      <c r="P210" s="304"/>
      <c r="Q210" s="304"/>
      <c r="R210" s="304">
        <v>1</v>
      </c>
      <c r="S210" s="304"/>
      <c r="T210" s="304"/>
      <c r="U210" s="304">
        <v>1</v>
      </c>
      <c r="V210" s="357">
        <f>SUM(Tabla2[[#This Row],[Ene]:[Dic]])</f>
        <v>4</v>
      </c>
      <c r="W210" s="303" t="s">
        <v>66</v>
      </c>
      <c r="X210" s="303"/>
      <c r="Y210" s="303"/>
      <c r="Z210" s="303"/>
      <c r="AA210" s="262" t="s">
        <v>185</v>
      </c>
    </row>
    <row r="211" spans="2:27" s="32" customFormat="1" ht="30" x14ac:dyDescent="0.25">
      <c r="B211" s="191" t="e">
        <f>IF(Tabla2[[#This Row],[Productos ]]="","",CONCATENATE(Tabla2[[#This Row],[POA]],".",Tabla2[[#This Row],[SRS]],".",Tabla2[[#This Row],[AREA]],".",Tabla2[[#This Row],[TIPO]]))</f>
        <v>#REF!</v>
      </c>
      <c r="C211" s="191" t="e">
        <f>IF(Tabla2[[#This Row],[Productos ]]="","",'Formulario PPGR1'!#REF!)</f>
        <v>#REF!</v>
      </c>
      <c r="D211" s="191" t="e">
        <f>IF(Tabla2[[#This Row],[Productos ]]="","",'Formulario PPGR1'!#REF!)</f>
        <v>#REF!</v>
      </c>
      <c r="E211" s="191" t="e">
        <f>IF(Tabla2[[#This Row],[Productos ]]="","",'Formulario PPGR1'!#REF!)</f>
        <v>#REF!</v>
      </c>
      <c r="F211" s="191" t="e">
        <f>IF(Tabla2[[#This Row],[Productos ]]="","",'Formulario PPGR1'!#REF!)</f>
        <v>#REF!</v>
      </c>
      <c r="G211" s="303" t="s">
        <v>1361</v>
      </c>
      <c r="H211" s="344" t="s">
        <v>1855</v>
      </c>
      <c r="I211" s="303" t="s">
        <v>1858</v>
      </c>
      <c r="J211" s="304"/>
      <c r="K211" s="304"/>
      <c r="L211" s="304"/>
      <c r="M211" s="304"/>
      <c r="N211" s="304"/>
      <c r="O211" s="304"/>
      <c r="P211" s="304">
        <v>1</v>
      </c>
      <c r="Q211" s="304"/>
      <c r="R211" s="304"/>
      <c r="S211" s="304"/>
      <c r="T211" s="304"/>
      <c r="U211" s="304"/>
      <c r="V211" s="357">
        <f>SUM(Tabla2[[#This Row],[Ene]:[Dic]])</f>
        <v>1</v>
      </c>
      <c r="W211" s="303" t="s">
        <v>67</v>
      </c>
      <c r="X211" s="303" t="s">
        <v>69</v>
      </c>
      <c r="Y211" s="303"/>
      <c r="Z211" s="303"/>
      <c r="AA211" s="262" t="s">
        <v>185</v>
      </c>
    </row>
    <row r="212" spans="2:27" s="32" customFormat="1" ht="45" x14ac:dyDescent="0.25">
      <c r="B212" s="191" t="e">
        <f>IF(Tabla2[[#This Row],[Productos ]]="","",CONCATENATE(Tabla2[[#This Row],[POA]],".",Tabla2[[#This Row],[SRS]],".",Tabla2[[#This Row],[AREA]],".",Tabla2[[#This Row],[TIPO]]))</f>
        <v>#REF!</v>
      </c>
      <c r="C212" s="191" t="e">
        <f>IF(Tabla2[[#This Row],[Productos ]]="","",'Formulario PPGR1'!#REF!)</f>
        <v>#REF!</v>
      </c>
      <c r="D212" s="191" t="e">
        <f>IF(Tabla2[[#This Row],[Productos ]]="","",'Formulario PPGR1'!#REF!)</f>
        <v>#REF!</v>
      </c>
      <c r="E212" s="191" t="e">
        <f>IF(Tabla2[[#This Row],[Productos ]]="","",'Formulario PPGR1'!#REF!)</f>
        <v>#REF!</v>
      </c>
      <c r="F212" s="191" t="e">
        <f>IF(Tabla2[[#This Row],[Productos ]]="","",'Formulario PPGR1'!#REF!)</f>
        <v>#REF!</v>
      </c>
      <c r="G212" s="303" t="s">
        <v>1361</v>
      </c>
      <c r="H212" s="344" t="s">
        <v>1857</v>
      </c>
      <c r="I212" s="303" t="s">
        <v>1860</v>
      </c>
      <c r="J212" s="304"/>
      <c r="K212" s="304"/>
      <c r="L212" s="304"/>
      <c r="M212" s="304"/>
      <c r="N212" s="304"/>
      <c r="O212" s="304"/>
      <c r="P212" s="304"/>
      <c r="Q212" s="304"/>
      <c r="R212" s="304"/>
      <c r="S212" s="304">
        <v>1</v>
      </c>
      <c r="T212" s="304"/>
      <c r="U212" s="304"/>
      <c r="V212" s="357">
        <f>SUM(Tabla2[[#This Row],[Ene]:[Dic]])</f>
        <v>1</v>
      </c>
      <c r="W212" s="303" t="s">
        <v>67</v>
      </c>
      <c r="X212" s="303" t="s">
        <v>69</v>
      </c>
      <c r="Y212" s="303"/>
      <c r="Z212" s="303" t="s">
        <v>1861</v>
      </c>
      <c r="AA212" s="262" t="s">
        <v>185</v>
      </c>
    </row>
    <row r="213" spans="2:27" s="32" customFormat="1" ht="45" x14ac:dyDescent="0.25">
      <c r="B213" s="191" t="e">
        <f>IF(Tabla2[[#This Row],[Productos ]]="","",CONCATENATE(Tabla2[[#This Row],[POA]],".",Tabla2[[#This Row],[SRS]],".",Tabla2[[#This Row],[AREA]],".",Tabla2[[#This Row],[TIPO]]))</f>
        <v>#REF!</v>
      </c>
      <c r="C213" s="191" t="e">
        <f>IF(Tabla2[[#This Row],[Productos ]]="","",'Formulario PPGR1'!#REF!)</f>
        <v>#REF!</v>
      </c>
      <c r="D213" s="191" t="e">
        <f>IF(Tabla2[[#This Row],[Productos ]]="","",'Formulario PPGR1'!#REF!)</f>
        <v>#REF!</v>
      </c>
      <c r="E213" s="191" t="e">
        <f>IF(Tabla2[[#This Row],[Productos ]]="","",'Formulario PPGR1'!#REF!)</f>
        <v>#REF!</v>
      </c>
      <c r="F213" s="191" t="e">
        <f>IF(Tabla2[[#This Row],[Productos ]]="","",'Formulario PPGR1'!#REF!)</f>
        <v>#REF!</v>
      </c>
      <c r="G213" s="303" t="s">
        <v>894</v>
      </c>
      <c r="H213" s="344" t="s">
        <v>1859</v>
      </c>
      <c r="I213" s="275" t="s">
        <v>1865</v>
      </c>
      <c r="J213" s="304"/>
      <c r="K213" s="304"/>
      <c r="L213" s="304"/>
      <c r="M213" s="304"/>
      <c r="N213" s="304">
        <v>1</v>
      </c>
      <c r="O213" s="304"/>
      <c r="P213" s="304"/>
      <c r="Q213" s="304"/>
      <c r="R213" s="304"/>
      <c r="S213" s="304"/>
      <c r="T213" s="304"/>
      <c r="U213" s="304"/>
      <c r="V213" s="357">
        <f>SUM(Tabla2[[#This Row],[Ene]:[Dic]])</f>
        <v>1</v>
      </c>
      <c r="W213" s="303" t="s">
        <v>67</v>
      </c>
      <c r="X213" s="303" t="s">
        <v>2076</v>
      </c>
      <c r="Y213" s="303" t="s">
        <v>76</v>
      </c>
      <c r="Z213" s="303" t="s">
        <v>1861</v>
      </c>
      <c r="AA213" s="262" t="s">
        <v>185</v>
      </c>
    </row>
    <row r="214" spans="2:27" s="32" customFormat="1" ht="60" x14ac:dyDescent="0.25">
      <c r="B214" s="191" t="e">
        <f>IF(Tabla2[[#This Row],[Productos ]]="","",CONCATENATE(Tabla2[[#This Row],[POA]],".",Tabla2[[#This Row],[SRS]],".",Tabla2[[#This Row],[AREA]],".",Tabla2[[#This Row],[TIPO]]))</f>
        <v>#REF!</v>
      </c>
      <c r="C214" s="191" t="e">
        <f>IF(Tabla2[[#This Row],[Productos ]]="","",'Formulario PPGR1'!#REF!)</f>
        <v>#REF!</v>
      </c>
      <c r="D214" s="191" t="e">
        <f>IF(Tabla2[[#This Row],[Productos ]]="","",'Formulario PPGR1'!#REF!)</f>
        <v>#REF!</v>
      </c>
      <c r="E214" s="191" t="e">
        <f>IF(Tabla2[[#This Row],[Productos ]]="","",'Formulario PPGR1'!#REF!)</f>
        <v>#REF!</v>
      </c>
      <c r="F214" s="191" t="e">
        <f>IF(Tabla2[[#This Row],[Productos ]]="","",'Formulario PPGR1'!#REF!)</f>
        <v>#REF!</v>
      </c>
      <c r="G214" s="303" t="s">
        <v>894</v>
      </c>
      <c r="H214" s="344" t="s">
        <v>1862</v>
      </c>
      <c r="I214" s="344" t="s">
        <v>2026</v>
      </c>
      <c r="J214" s="345"/>
      <c r="K214" s="345"/>
      <c r="L214" s="345">
        <v>1</v>
      </c>
      <c r="M214" s="345"/>
      <c r="N214" s="345"/>
      <c r="O214" s="345"/>
      <c r="P214" s="345"/>
      <c r="Q214" s="345"/>
      <c r="R214" s="345"/>
      <c r="S214" s="345"/>
      <c r="T214" s="345"/>
      <c r="U214" s="345"/>
      <c r="V214" s="357">
        <f>SUM(Tabla2[[#This Row],[Ene]:[Dic]])</f>
        <v>1</v>
      </c>
      <c r="W214" s="344" t="s">
        <v>67</v>
      </c>
      <c r="X214" s="344" t="s">
        <v>69</v>
      </c>
      <c r="Y214" s="344"/>
      <c r="Z214" s="371"/>
      <c r="AA214" s="262" t="s">
        <v>185</v>
      </c>
    </row>
    <row r="215" spans="2:27" s="32" customFormat="1" ht="30" x14ac:dyDescent="0.25">
      <c r="B215" s="191" t="e">
        <f>IF(Tabla2[[#This Row],[Productos ]]="","",CONCATENATE(Tabla2[[#This Row],[POA]],".",Tabla2[[#This Row],[SRS]],".",Tabla2[[#This Row],[AREA]],".",Tabla2[[#This Row],[TIPO]]))</f>
        <v>#REF!</v>
      </c>
      <c r="C215" s="191" t="e">
        <f>IF(Tabla2[[#This Row],[Productos ]]="","",'Formulario PPGR1'!#REF!)</f>
        <v>#REF!</v>
      </c>
      <c r="D215" s="191" t="e">
        <f>IF(Tabla2[[#This Row],[Productos ]]="","",'Formulario PPGR1'!#REF!)</f>
        <v>#REF!</v>
      </c>
      <c r="E215" s="191" t="e">
        <f>IF(Tabla2[[#This Row],[Productos ]]="","",'Formulario PPGR1'!#REF!)</f>
        <v>#REF!</v>
      </c>
      <c r="F215" s="191" t="e">
        <f>IF(Tabla2[[#This Row],[Productos ]]="","",'Formulario PPGR1'!#REF!)</f>
        <v>#REF!</v>
      </c>
      <c r="G215" s="303" t="s">
        <v>1361</v>
      </c>
      <c r="H215" s="344" t="s">
        <v>1864</v>
      </c>
      <c r="I215" s="303" t="s">
        <v>1873</v>
      </c>
      <c r="J215" s="304"/>
      <c r="K215" s="304"/>
      <c r="L215" s="304"/>
      <c r="M215" s="304"/>
      <c r="N215" s="304"/>
      <c r="O215" s="304"/>
      <c r="P215" s="304"/>
      <c r="Q215" s="304">
        <v>1</v>
      </c>
      <c r="R215" s="304"/>
      <c r="S215" s="304"/>
      <c r="T215" s="304"/>
      <c r="U215" s="304"/>
      <c r="V215" s="357">
        <f>SUM(Tabla2[[#This Row],[Ene]:[Dic]])</f>
        <v>1</v>
      </c>
      <c r="W215" s="303" t="s">
        <v>67</v>
      </c>
      <c r="X215" s="303" t="s">
        <v>69</v>
      </c>
      <c r="Y215" s="303"/>
      <c r="Z215" s="303"/>
      <c r="AA215" s="262" t="s">
        <v>185</v>
      </c>
    </row>
    <row r="216" spans="2:27" s="32" customFormat="1" ht="30" x14ac:dyDescent="0.25">
      <c r="B216" s="191" t="e">
        <f>IF(Tabla2[[#This Row],[Productos ]]="","",CONCATENATE(Tabla2[[#This Row],[POA]],".",Tabla2[[#This Row],[SRS]],".",Tabla2[[#This Row],[AREA]],".",Tabla2[[#This Row],[TIPO]]))</f>
        <v>#REF!</v>
      </c>
      <c r="C216" s="191" t="e">
        <f>IF(Tabla2[[#This Row],[Productos ]]="","",'Formulario PPGR1'!#REF!)</f>
        <v>#REF!</v>
      </c>
      <c r="D216" s="191" t="e">
        <f>IF(Tabla2[[#This Row],[Productos ]]="","",'Formulario PPGR1'!#REF!)</f>
        <v>#REF!</v>
      </c>
      <c r="E216" s="191" t="e">
        <f>IF(Tabla2[[#This Row],[Productos ]]="","",'Formulario PPGR1'!#REF!)</f>
        <v>#REF!</v>
      </c>
      <c r="F216" s="191" t="e">
        <f>IF(Tabla2[[#This Row],[Productos ]]="","",'Formulario PPGR1'!#REF!)</f>
        <v>#REF!</v>
      </c>
      <c r="G216" s="303" t="s">
        <v>1358</v>
      </c>
      <c r="H216" s="303" t="s">
        <v>1874</v>
      </c>
      <c r="I216" s="303" t="s">
        <v>1875</v>
      </c>
      <c r="J216" s="304"/>
      <c r="K216" s="304"/>
      <c r="L216" s="304">
        <v>1</v>
      </c>
      <c r="M216" s="304"/>
      <c r="N216" s="304"/>
      <c r="O216" s="304">
        <v>1</v>
      </c>
      <c r="P216" s="304"/>
      <c r="Q216" s="304"/>
      <c r="R216" s="304">
        <v>1</v>
      </c>
      <c r="S216" s="304"/>
      <c r="T216" s="304"/>
      <c r="U216" s="304">
        <v>1</v>
      </c>
      <c r="V216" s="357">
        <f>SUM(Tabla2[[#This Row],[Ene]:[Dic]])</f>
        <v>4</v>
      </c>
      <c r="W216" s="303" t="s">
        <v>75</v>
      </c>
      <c r="X216" s="303"/>
      <c r="Y216" s="303"/>
      <c r="Z216" s="303"/>
      <c r="AA216" s="308" t="s">
        <v>872</v>
      </c>
    </row>
    <row r="217" spans="2:27" s="32" customFormat="1" ht="45" x14ac:dyDescent="0.25">
      <c r="B217" s="191" t="e">
        <f>IF(Tabla2[[#This Row],[Productos ]]="","",CONCATENATE(Tabla2[[#This Row],[POA]],".",Tabla2[[#This Row],[SRS]],".",Tabla2[[#This Row],[AREA]],".",Tabla2[[#This Row],[TIPO]]))</f>
        <v>#REF!</v>
      </c>
      <c r="C217" s="191" t="e">
        <f>IF(Tabla2[[#This Row],[Productos ]]="","",'Formulario PPGR1'!#REF!)</f>
        <v>#REF!</v>
      </c>
      <c r="D217" s="191" t="e">
        <f>IF(Tabla2[[#This Row],[Productos ]]="","",'Formulario PPGR1'!#REF!)</f>
        <v>#REF!</v>
      </c>
      <c r="E217" s="191" t="e">
        <f>IF(Tabla2[[#This Row],[Productos ]]="","",'Formulario PPGR1'!#REF!)</f>
        <v>#REF!</v>
      </c>
      <c r="F217" s="191" t="e">
        <f>IF(Tabla2[[#This Row],[Productos ]]="","",'Formulario PPGR1'!#REF!)</f>
        <v>#REF!</v>
      </c>
      <c r="G217" s="303" t="s">
        <v>1358</v>
      </c>
      <c r="H217" s="344" t="s">
        <v>1876</v>
      </c>
      <c r="I217" s="344" t="s">
        <v>1877</v>
      </c>
      <c r="J217" s="345"/>
      <c r="K217" s="345"/>
      <c r="L217" s="345"/>
      <c r="M217" s="345">
        <v>1</v>
      </c>
      <c r="N217" s="345"/>
      <c r="O217" s="345"/>
      <c r="P217" s="345"/>
      <c r="Q217" s="345"/>
      <c r="R217" s="345"/>
      <c r="S217" s="345">
        <v>1</v>
      </c>
      <c r="T217" s="345"/>
      <c r="U217" s="345"/>
      <c r="V217" s="357">
        <f>SUM(Tabla2[[#This Row],[Ene]:[Dic]])</f>
        <v>2</v>
      </c>
      <c r="W217" s="344" t="s">
        <v>75</v>
      </c>
      <c r="X217" s="344" t="s">
        <v>83</v>
      </c>
      <c r="Y217" s="344"/>
      <c r="Z217" s="344" t="s">
        <v>1878</v>
      </c>
      <c r="AA217" s="346" t="s">
        <v>872</v>
      </c>
    </row>
    <row r="218" spans="2:27" s="32" customFormat="1" ht="45" x14ac:dyDescent="0.25">
      <c r="B218" s="191" t="e">
        <f>IF(Tabla2[[#This Row],[Productos ]]="","",CONCATENATE(Tabla2[[#This Row],[POA]],".",Tabla2[[#This Row],[SRS]],".",Tabla2[[#This Row],[AREA]],".",Tabla2[[#This Row],[TIPO]]))</f>
        <v>#REF!</v>
      </c>
      <c r="C218" s="191" t="e">
        <f>IF(Tabla2[[#This Row],[Productos ]]="","",'Formulario PPGR1'!#REF!)</f>
        <v>#REF!</v>
      </c>
      <c r="D218" s="191" t="e">
        <f>IF(Tabla2[[#This Row],[Productos ]]="","",'Formulario PPGR1'!#REF!)</f>
        <v>#REF!</v>
      </c>
      <c r="E218" s="191" t="e">
        <f>IF(Tabla2[[#This Row],[Productos ]]="","",'Formulario PPGR1'!#REF!)</f>
        <v>#REF!</v>
      </c>
      <c r="F218" s="191" t="e">
        <f>IF(Tabla2[[#This Row],[Productos ]]="","",'Formulario PPGR1'!#REF!)</f>
        <v>#REF!</v>
      </c>
      <c r="G218" s="303" t="s">
        <v>1358</v>
      </c>
      <c r="H218" s="344" t="s">
        <v>1879</v>
      </c>
      <c r="I218" s="344" t="s">
        <v>1880</v>
      </c>
      <c r="J218" s="345"/>
      <c r="K218" s="345"/>
      <c r="L218" s="345"/>
      <c r="M218" s="345"/>
      <c r="N218" s="345">
        <v>1</v>
      </c>
      <c r="O218" s="345"/>
      <c r="P218" s="345"/>
      <c r="Q218" s="345"/>
      <c r="R218" s="345"/>
      <c r="S218" s="345"/>
      <c r="T218" s="345"/>
      <c r="U218" s="345"/>
      <c r="V218" s="357">
        <f>SUM(Tabla2[[#This Row],[Ene]:[Dic]])</f>
        <v>1</v>
      </c>
      <c r="W218" s="344" t="s">
        <v>67</v>
      </c>
      <c r="X218" s="344" t="s">
        <v>69</v>
      </c>
      <c r="Y218" s="344"/>
      <c r="Z218" s="344" t="s">
        <v>1467</v>
      </c>
      <c r="AA218" s="346" t="s">
        <v>872</v>
      </c>
    </row>
    <row r="219" spans="2:27" s="32" customFormat="1" ht="30" x14ac:dyDescent="0.25">
      <c r="B219" s="191" t="e">
        <f>IF(Tabla2[[#This Row],[Productos ]]="","",CONCATENATE(Tabla2[[#This Row],[POA]],".",Tabla2[[#This Row],[SRS]],".",Tabla2[[#This Row],[AREA]],".",Tabla2[[#This Row],[TIPO]]))</f>
        <v>#REF!</v>
      </c>
      <c r="C219" s="191" t="e">
        <f>IF(Tabla2[[#This Row],[Productos ]]="","",'Formulario PPGR1'!#REF!)</f>
        <v>#REF!</v>
      </c>
      <c r="D219" s="191" t="e">
        <f>IF(Tabla2[[#This Row],[Productos ]]="","",'Formulario PPGR1'!#REF!)</f>
        <v>#REF!</v>
      </c>
      <c r="E219" s="191" t="e">
        <f>IF(Tabla2[[#This Row],[Productos ]]="","",'Formulario PPGR1'!#REF!)</f>
        <v>#REF!</v>
      </c>
      <c r="F219" s="191" t="e">
        <f>IF(Tabla2[[#This Row],[Productos ]]="","",'Formulario PPGR1'!#REF!)</f>
        <v>#REF!</v>
      </c>
      <c r="G219" s="303" t="s">
        <v>1358</v>
      </c>
      <c r="H219" s="344" t="s">
        <v>1881</v>
      </c>
      <c r="I219" s="344" t="s">
        <v>2053</v>
      </c>
      <c r="J219" s="345"/>
      <c r="K219" s="345">
        <v>1</v>
      </c>
      <c r="L219" s="345"/>
      <c r="M219" s="345">
        <v>1</v>
      </c>
      <c r="N219" s="345"/>
      <c r="O219" s="345">
        <v>1</v>
      </c>
      <c r="P219" s="345"/>
      <c r="Q219" s="345">
        <v>1</v>
      </c>
      <c r="R219" s="345"/>
      <c r="S219" s="345">
        <v>1</v>
      </c>
      <c r="T219" s="345"/>
      <c r="U219" s="345">
        <v>1</v>
      </c>
      <c r="V219" s="357">
        <f>SUM(Tabla2[[#This Row],[Ene]:[Dic]])</f>
        <v>6</v>
      </c>
      <c r="W219" s="344" t="s">
        <v>66</v>
      </c>
      <c r="X219" s="344"/>
      <c r="Y219" s="344"/>
      <c r="Z219" s="344"/>
      <c r="AA219" s="346" t="s">
        <v>872</v>
      </c>
    </row>
    <row r="220" spans="2:27" s="32" customFormat="1" ht="30" x14ac:dyDescent="0.25">
      <c r="B220" s="191" t="e">
        <f>IF(Tabla2[[#This Row],[Productos ]]="","",CONCATENATE(Tabla2[[#This Row],[POA]],".",Tabla2[[#This Row],[SRS]],".",Tabla2[[#This Row],[AREA]],".",Tabla2[[#This Row],[TIPO]]))</f>
        <v>#REF!</v>
      </c>
      <c r="C220" s="191" t="e">
        <f>IF(Tabla2[[#This Row],[Productos ]]="","",'Formulario PPGR1'!#REF!)</f>
        <v>#REF!</v>
      </c>
      <c r="D220" s="191" t="e">
        <f>IF(Tabla2[[#This Row],[Productos ]]="","",'Formulario PPGR1'!#REF!)</f>
        <v>#REF!</v>
      </c>
      <c r="E220" s="191" t="e">
        <f>IF(Tabla2[[#This Row],[Productos ]]="","",'Formulario PPGR1'!#REF!)</f>
        <v>#REF!</v>
      </c>
      <c r="F220" s="191" t="e">
        <f>IF(Tabla2[[#This Row],[Productos ]]="","",'Formulario PPGR1'!#REF!)</f>
        <v>#REF!</v>
      </c>
      <c r="G220" s="303" t="s">
        <v>1358</v>
      </c>
      <c r="H220" s="303" t="s">
        <v>1883</v>
      </c>
      <c r="I220" s="303" t="s">
        <v>1884</v>
      </c>
      <c r="J220" s="304"/>
      <c r="K220" s="304"/>
      <c r="L220" s="304">
        <v>1</v>
      </c>
      <c r="M220" s="304"/>
      <c r="N220" s="304"/>
      <c r="O220" s="304">
        <v>1</v>
      </c>
      <c r="P220" s="304"/>
      <c r="Q220" s="304"/>
      <c r="R220" s="304">
        <v>1</v>
      </c>
      <c r="S220" s="304"/>
      <c r="T220" s="304"/>
      <c r="U220" s="304">
        <v>1</v>
      </c>
      <c r="V220" s="357">
        <f>SUM(Tabla2[[#This Row],[Ene]:[Dic]])</f>
        <v>4</v>
      </c>
      <c r="W220" s="303" t="s">
        <v>75</v>
      </c>
      <c r="X220" s="303"/>
      <c r="Y220" s="303"/>
      <c r="Z220" s="303"/>
      <c r="AA220" s="308" t="s">
        <v>872</v>
      </c>
    </row>
    <row r="221" spans="2:27" s="32" customFormat="1" ht="45" x14ac:dyDescent="0.25">
      <c r="B221" s="191" t="e">
        <f>IF(Tabla2[[#This Row],[Productos ]]="","",CONCATENATE(Tabla2[[#This Row],[POA]],".",Tabla2[[#This Row],[SRS]],".",Tabla2[[#This Row],[AREA]],".",Tabla2[[#This Row],[TIPO]]))</f>
        <v>#REF!</v>
      </c>
      <c r="C221" s="191" t="e">
        <f>IF(Tabla2[[#This Row],[Productos ]]="","",'Formulario PPGR1'!#REF!)</f>
        <v>#REF!</v>
      </c>
      <c r="D221" s="191" t="e">
        <f>IF(Tabla2[[#This Row],[Productos ]]="","",'Formulario PPGR1'!#REF!)</f>
        <v>#REF!</v>
      </c>
      <c r="E221" s="191" t="e">
        <f>IF(Tabla2[[#This Row],[Productos ]]="","",'Formulario PPGR1'!#REF!)</f>
        <v>#REF!</v>
      </c>
      <c r="F221" s="191" t="e">
        <f>IF(Tabla2[[#This Row],[Productos ]]="","",'Formulario PPGR1'!#REF!)</f>
        <v>#REF!</v>
      </c>
      <c r="G221" s="303" t="s">
        <v>1358</v>
      </c>
      <c r="H221" s="303" t="s">
        <v>1885</v>
      </c>
      <c r="I221" s="303" t="s">
        <v>2054</v>
      </c>
      <c r="J221" s="304">
        <v>1</v>
      </c>
      <c r="K221" s="304"/>
      <c r="L221" s="304"/>
      <c r="M221" s="304"/>
      <c r="N221" s="304"/>
      <c r="O221" s="304"/>
      <c r="P221" s="304"/>
      <c r="Q221" s="304"/>
      <c r="R221" s="304"/>
      <c r="S221" s="304"/>
      <c r="T221" s="304"/>
      <c r="U221" s="304"/>
      <c r="V221" s="357">
        <f>SUM(Tabla2[[#This Row],[Ene]:[Dic]])</f>
        <v>1</v>
      </c>
      <c r="W221" s="303" t="s">
        <v>75</v>
      </c>
      <c r="X221" s="303"/>
      <c r="Y221" s="303"/>
      <c r="Z221" s="303"/>
      <c r="AA221" s="308" t="s">
        <v>872</v>
      </c>
    </row>
    <row r="222" spans="2:27" s="32" customFormat="1" ht="45" x14ac:dyDescent="0.25">
      <c r="B222" s="191" t="e">
        <f>IF(Tabla2[[#This Row],[Productos ]]="","",CONCATENATE(Tabla2[[#This Row],[POA]],".",Tabla2[[#This Row],[SRS]],".",Tabla2[[#This Row],[AREA]],".",Tabla2[[#This Row],[TIPO]]))</f>
        <v>#REF!</v>
      </c>
      <c r="C222" s="191" t="e">
        <f>IF(Tabla2[[#This Row],[Productos ]]="","",'Formulario PPGR1'!#REF!)</f>
        <v>#REF!</v>
      </c>
      <c r="D222" s="191" t="e">
        <f>IF(Tabla2[[#This Row],[Productos ]]="","",'Formulario PPGR1'!#REF!)</f>
        <v>#REF!</v>
      </c>
      <c r="E222" s="191" t="e">
        <f>IF(Tabla2[[#This Row],[Productos ]]="","",'Formulario PPGR1'!#REF!)</f>
        <v>#REF!</v>
      </c>
      <c r="F222" s="191" t="e">
        <f>IF(Tabla2[[#This Row],[Productos ]]="","",'Formulario PPGR1'!#REF!)</f>
        <v>#REF!</v>
      </c>
      <c r="G222" s="303" t="s">
        <v>1358</v>
      </c>
      <c r="H222" s="303" t="s">
        <v>1887</v>
      </c>
      <c r="I222" s="303" t="s">
        <v>1888</v>
      </c>
      <c r="J222" s="304"/>
      <c r="K222" s="304">
        <v>1</v>
      </c>
      <c r="L222" s="304">
        <v>1</v>
      </c>
      <c r="M222" s="304">
        <v>1</v>
      </c>
      <c r="N222" s="304"/>
      <c r="O222" s="304"/>
      <c r="P222" s="304"/>
      <c r="Q222" s="304"/>
      <c r="R222" s="304"/>
      <c r="S222" s="304"/>
      <c r="T222" s="304"/>
      <c r="U222" s="304"/>
      <c r="V222" s="357">
        <f>SUM(Tabla2[[#This Row],[Ene]:[Dic]])</f>
        <v>3</v>
      </c>
      <c r="W222" s="303" t="s">
        <v>75</v>
      </c>
      <c r="X222" s="303"/>
      <c r="Y222" s="303"/>
      <c r="Z222" s="303"/>
      <c r="AA222" s="308" t="s">
        <v>872</v>
      </c>
    </row>
    <row r="223" spans="2:27" s="32" customFormat="1" ht="45" x14ac:dyDescent="0.25">
      <c r="B223" s="191" t="e">
        <f>IF(Tabla2[[#This Row],[Productos ]]="","",CONCATENATE(Tabla2[[#This Row],[POA]],".",Tabla2[[#This Row],[SRS]],".",Tabla2[[#This Row],[AREA]],".",Tabla2[[#This Row],[TIPO]]))</f>
        <v>#REF!</v>
      </c>
      <c r="C223" s="191" t="e">
        <f>IF(Tabla2[[#This Row],[Productos ]]="","",'Formulario PPGR1'!#REF!)</f>
        <v>#REF!</v>
      </c>
      <c r="D223" s="191" t="e">
        <f>IF(Tabla2[[#This Row],[Productos ]]="","",'Formulario PPGR1'!#REF!)</f>
        <v>#REF!</v>
      </c>
      <c r="E223" s="191" t="e">
        <f>IF(Tabla2[[#This Row],[Productos ]]="","",'Formulario PPGR1'!#REF!)</f>
        <v>#REF!</v>
      </c>
      <c r="F223" s="191" t="e">
        <f>IF(Tabla2[[#This Row],[Productos ]]="","",'Formulario PPGR1'!#REF!)</f>
        <v>#REF!</v>
      </c>
      <c r="G223" s="303" t="s">
        <v>1358</v>
      </c>
      <c r="H223" s="303" t="s">
        <v>1889</v>
      </c>
      <c r="I223" s="303" t="s">
        <v>1890</v>
      </c>
      <c r="J223" s="304"/>
      <c r="K223" s="304"/>
      <c r="L223" s="304"/>
      <c r="M223" s="304"/>
      <c r="N223" s="304">
        <v>1</v>
      </c>
      <c r="O223" s="304"/>
      <c r="P223" s="304"/>
      <c r="Q223" s="304"/>
      <c r="R223" s="304"/>
      <c r="S223" s="304"/>
      <c r="T223" s="304"/>
      <c r="U223" s="304"/>
      <c r="V223" s="357">
        <f>SUM(Tabla2[[#This Row],[Ene]:[Dic]])</f>
        <v>1</v>
      </c>
      <c r="W223" s="303" t="s">
        <v>67</v>
      </c>
      <c r="X223" s="303" t="s">
        <v>76</v>
      </c>
      <c r="Y223" s="303"/>
      <c r="Z223" s="303"/>
      <c r="AA223" s="308" t="s">
        <v>872</v>
      </c>
    </row>
    <row r="224" spans="2:27" s="32" customFormat="1" ht="60" x14ac:dyDescent="0.25">
      <c r="B224" s="191" t="e">
        <f>IF(Tabla2[[#This Row],[Productos ]]="","",CONCATENATE(Tabla2[[#This Row],[POA]],".",Tabla2[[#This Row],[SRS]],".",Tabla2[[#This Row],[AREA]],".",Tabla2[[#This Row],[TIPO]]))</f>
        <v>#REF!</v>
      </c>
      <c r="C224" s="191" t="e">
        <f>IF(Tabla2[[#This Row],[Productos ]]="","",'Formulario PPGR1'!#REF!)</f>
        <v>#REF!</v>
      </c>
      <c r="D224" s="191" t="e">
        <f>IF(Tabla2[[#This Row],[Productos ]]="","",'Formulario PPGR1'!#REF!)</f>
        <v>#REF!</v>
      </c>
      <c r="E224" s="191" t="e">
        <f>IF(Tabla2[[#This Row],[Productos ]]="","",'Formulario PPGR1'!#REF!)</f>
        <v>#REF!</v>
      </c>
      <c r="F224" s="191" t="e">
        <f>IF(Tabla2[[#This Row],[Productos ]]="","",'Formulario PPGR1'!#REF!)</f>
        <v>#REF!</v>
      </c>
      <c r="G224" s="303" t="s">
        <v>1358</v>
      </c>
      <c r="H224" s="303" t="s">
        <v>1891</v>
      </c>
      <c r="I224" s="303" t="s">
        <v>1892</v>
      </c>
      <c r="J224" s="304"/>
      <c r="K224" s="304"/>
      <c r="L224" s="304">
        <v>3</v>
      </c>
      <c r="M224" s="304"/>
      <c r="N224" s="304"/>
      <c r="O224" s="304"/>
      <c r="P224" s="304">
        <v>3</v>
      </c>
      <c r="Q224" s="304"/>
      <c r="R224" s="304"/>
      <c r="S224" s="304">
        <v>2</v>
      </c>
      <c r="T224" s="304"/>
      <c r="U224" s="304"/>
      <c r="V224" s="357">
        <f>SUM(Tabla2[[#This Row],[Ene]:[Dic]])</f>
        <v>8</v>
      </c>
      <c r="W224" s="303" t="s">
        <v>78</v>
      </c>
      <c r="X224" s="303"/>
      <c r="Y224" s="303"/>
      <c r="Z224" s="303"/>
      <c r="AA224" s="308" t="s">
        <v>872</v>
      </c>
    </row>
    <row r="225" spans="2:27" s="32" customFormat="1" ht="30" x14ac:dyDescent="0.25">
      <c r="B225" s="188" t="e">
        <f>IF(Tabla2[[#This Row],[Productos ]]="","",CONCATENATE(Tabla2[[#This Row],[POA]],".",Tabla2[[#This Row],[SRS]],".",Tabla2[[#This Row],[AREA]],".",Tabla2[[#This Row],[TIPO]]))</f>
        <v>#REF!</v>
      </c>
      <c r="C225" s="188" t="e">
        <f>IF(Tabla2[[#This Row],[Productos ]]="","",'Formulario PPGR1'!#REF!)</f>
        <v>#REF!</v>
      </c>
      <c r="D225" s="188" t="e">
        <f>IF(Tabla2[[#This Row],[Productos ]]="","",'Formulario PPGR1'!#REF!)</f>
        <v>#REF!</v>
      </c>
      <c r="E225" s="188" t="e">
        <f>IF(Tabla2[[#This Row],[Productos ]]="","",'Formulario PPGR1'!#REF!)</f>
        <v>#REF!</v>
      </c>
      <c r="F225" s="188" t="e">
        <f>IF(Tabla2[[#This Row],[Productos ]]="","",'Formulario PPGR1'!#REF!)</f>
        <v>#REF!</v>
      </c>
      <c r="G225" s="303" t="s">
        <v>1358</v>
      </c>
      <c r="H225" s="344" t="s">
        <v>1893</v>
      </c>
      <c r="I225" s="344" t="s">
        <v>1894</v>
      </c>
      <c r="J225" s="345"/>
      <c r="K225" s="345"/>
      <c r="L225" s="345"/>
      <c r="M225" s="345"/>
      <c r="N225" s="345"/>
      <c r="O225" s="345"/>
      <c r="P225" s="345"/>
      <c r="Q225" s="345">
        <v>1</v>
      </c>
      <c r="R225" s="345">
        <v>1</v>
      </c>
      <c r="S225" s="345"/>
      <c r="T225" s="345">
        <v>1</v>
      </c>
      <c r="U225" s="345"/>
      <c r="V225" s="357">
        <f>SUM(Tabla2[[#This Row],[Ene]:[Dic]])</f>
        <v>3</v>
      </c>
      <c r="W225" s="344" t="s">
        <v>75</v>
      </c>
      <c r="X225" s="344"/>
      <c r="Y225" s="344"/>
      <c r="Z225" s="344"/>
      <c r="AA225" s="346" t="s">
        <v>872</v>
      </c>
    </row>
    <row r="226" spans="2:27" s="32" customFormat="1" ht="30" x14ac:dyDescent="0.25">
      <c r="B226" s="234" t="e">
        <f>IF(Tabla2[[#This Row],[Productos ]]="","",CONCATENATE(Tabla2[[#This Row],[POA]],".",Tabla2[[#This Row],[SRS]],".",Tabla2[[#This Row],[AREA]],".",Tabla2[[#This Row],[TIPO]]))</f>
        <v>#REF!</v>
      </c>
      <c r="C226" s="234" t="e">
        <f>IF(Tabla2[[#This Row],[Productos ]]="","",'Formulario PPGR1'!#REF!)</f>
        <v>#REF!</v>
      </c>
      <c r="D226" s="234" t="e">
        <f>IF(Tabla2[[#This Row],[Productos ]]="","",'Formulario PPGR1'!#REF!)</f>
        <v>#REF!</v>
      </c>
      <c r="E226" s="234" t="e">
        <f>IF(Tabla2[[#This Row],[Productos ]]="","",'Formulario PPGR1'!#REF!)</f>
        <v>#REF!</v>
      </c>
      <c r="F226" s="234" t="e">
        <f>IF(Tabla2[[#This Row],[Productos ]]="","",'Formulario PPGR1'!#REF!)</f>
        <v>#REF!</v>
      </c>
      <c r="G226" s="303" t="s">
        <v>908</v>
      </c>
      <c r="H226" s="344" t="s">
        <v>1897</v>
      </c>
      <c r="I226" s="344" t="s">
        <v>1898</v>
      </c>
      <c r="J226" s="345"/>
      <c r="K226" s="345">
        <v>1</v>
      </c>
      <c r="L226" s="345"/>
      <c r="M226" s="345"/>
      <c r="N226" s="345"/>
      <c r="O226" s="345"/>
      <c r="P226" s="345"/>
      <c r="Q226" s="345"/>
      <c r="R226" s="345"/>
      <c r="S226" s="345"/>
      <c r="T226" s="345"/>
      <c r="U226" s="345"/>
      <c r="V226" s="357">
        <f>SUM(Tabla2[[#This Row],[Ene]:[Dic]])</f>
        <v>1</v>
      </c>
      <c r="W226" s="344" t="s">
        <v>67</v>
      </c>
      <c r="X226" s="344" t="s">
        <v>69</v>
      </c>
      <c r="Y226" s="344"/>
      <c r="Z226" s="344"/>
      <c r="AA226" s="346" t="s">
        <v>872</v>
      </c>
    </row>
    <row r="227" spans="2:27" s="32" customFormat="1" ht="45" x14ac:dyDescent="0.25">
      <c r="B227" s="191" t="e">
        <f>IF(Tabla2[[#This Row],[Productos ]]="","",CONCATENATE(Tabla2[[#This Row],[POA]],".",Tabla2[[#This Row],[SRS]],".",Tabla2[[#This Row],[AREA]],".",Tabla2[[#This Row],[TIPO]]))</f>
        <v>#REF!</v>
      </c>
      <c r="C227" s="191" t="e">
        <f>IF(Tabla2[[#This Row],[Productos ]]="","",'Formulario PPGR1'!#REF!)</f>
        <v>#REF!</v>
      </c>
      <c r="D227" s="191" t="e">
        <f>IF(Tabla2[[#This Row],[Productos ]]="","",'Formulario PPGR1'!#REF!)</f>
        <v>#REF!</v>
      </c>
      <c r="E227" s="191" t="e">
        <f>IF(Tabla2[[#This Row],[Productos ]]="","",'Formulario PPGR1'!#REF!)</f>
        <v>#REF!</v>
      </c>
      <c r="F227" s="191" t="e">
        <f>IF(Tabla2[[#This Row],[Productos ]]="","",'Formulario PPGR1'!#REF!)</f>
        <v>#REF!</v>
      </c>
      <c r="G227" s="331" t="s">
        <v>911</v>
      </c>
      <c r="H227" s="332" t="s">
        <v>1935</v>
      </c>
      <c r="I227" s="332" t="s">
        <v>1936</v>
      </c>
      <c r="J227" s="333">
        <v>1</v>
      </c>
      <c r="K227" s="333"/>
      <c r="L227" s="333"/>
      <c r="M227" s="333"/>
      <c r="N227" s="333"/>
      <c r="O227" s="333"/>
      <c r="P227" s="333"/>
      <c r="Q227" s="333"/>
      <c r="R227" s="333"/>
      <c r="S227" s="333"/>
      <c r="T227" s="333"/>
      <c r="U227" s="333"/>
      <c r="V227" s="357">
        <f>SUM(Tabla2[[#This Row],[Ene]:[Dic]])</f>
        <v>1</v>
      </c>
      <c r="W227" s="332" t="s">
        <v>76</v>
      </c>
      <c r="X227" s="332" t="s">
        <v>67</v>
      </c>
      <c r="Y227" s="332"/>
      <c r="Z227" s="332"/>
      <c r="AA227" s="334" t="s">
        <v>879</v>
      </c>
    </row>
    <row r="228" spans="2:27" s="32" customFormat="1" ht="45" x14ac:dyDescent="0.25">
      <c r="B228" s="234" t="e">
        <f>IF(Tabla2[[#This Row],[Productos ]]="","",CONCATENATE(Tabla2[[#This Row],[POA]],".",Tabla2[[#This Row],[SRS]],".",Tabla2[[#This Row],[AREA]],".",Tabla2[[#This Row],[TIPO]]))</f>
        <v>#REF!</v>
      </c>
      <c r="C228" s="234" t="e">
        <f>IF(Tabla2[[#This Row],[Productos ]]="","",'Formulario PPGR1'!#REF!)</f>
        <v>#REF!</v>
      </c>
      <c r="D228" s="234" t="e">
        <f>IF(Tabla2[[#This Row],[Productos ]]="","",'Formulario PPGR1'!#REF!)</f>
        <v>#REF!</v>
      </c>
      <c r="E228" s="234" t="e">
        <f>IF(Tabla2[[#This Row],[Productos ]]="","",'Formulario PPGR1'!#REF!)</f>
        <v>#REF!</v>
      </c>
      <c r="F228" s="234" t="e">
        <f>IF(Tabla2[[#This Row],[Productos ]]="","",'Formulario PPGR1'!#REF!)</f>
        <v>#REF!</v>
      </c>
      <c r="G228" s="331" t="s">
        <v>911</v>
      </c>
      <c r="H228" s="332" t="s">
        <v>1937</v>
      </c>
      <c r="I228" s="332" t="s">
        <v>1938</v>
      </c>
      <c r="J228" s="333">
        <v>1</v>
      </c>
      <c r="K228" s="333"/>
      <c r="L228" s="333"/>
      <c r="M228" s="333"/>
      <c r="N228" s="333"/>
      <c r="O228" s="333"/>
      <c r="P228" s="333"/>
      <c r="Q228" s="333"/>
      <c r="R228" s="333"/>
      <c r="S228" s="333"/>
      <c r="T228" s="333"/>
      <c r="U228" s="333"/>
      <c r="V228" s="357">
        <f>SUM(Tabla2[[#This Row],[Ene]:[Dic]])</f>
        <v>1</v>
      </c>
      <c r="W228" s="332" t="s">
        <v>76</v>
      </c>
      <c r="X228" s="332" t="s">
        <v>67</v>
      </c>
      <c r="Y228" s="332"/>
      <c r="Z228" s="332"/>
      <c r="AA228" s="334" t="s">
        <v>879</v>
      </c>
    </row>
    <row r="229" spans="2:27" s="32" customFormat="1" ht="30" x14ac:dyDescent="0.25">
      <c r="B229" s="188" t="e">
        <f>IF(Tabla2[[#This Row],[Productos ]]="","",CONCATENATE(Tabla2[[#This Row],[POA]],".",Tabla2[[#This Row],[SRS]],".",Tabla2[[#This Row],[AREA]],".",Tabla2[[#This Row],[TIPO]]))</f>
        <v>#REF!</v>
      </c>
      <c r="C229" s="188" t="e">
        <f>IF(Tabla2[[#This Row],[Productos ]]="","",'Formulario PPGR1'!#REF!)</f>
        <v>#REF!</v>
      </c>
      <c r="D229" s="188" t="e">
        <f>IF(Tabla2[[#This Row],[Productos ]]="","",'Formulario PPGR1'!#REF!)</f>
        <v>#REF!</v>
      </c>
      <c r="E229" s="188" t="e">
        <f>IF(Tabla2[[#This Row],[Productos ]]="","",'Formulario PPGR1'!#REF!)</f>
        <v>#REF!</v>
      </c>
      <c r="F229" s="188" t="e">
        <f>IF(Tabla2[[#This Row],[Productos ]]="","",'Formulario PPGR1'!#REF!)</f>
        <v>#REF!</v>
      </c>
      <c r="G229" s="331" t="s">
        <v>911</v>
      </c>
      <c r="H229" s="332" t="s">
        <v>1939</v>
      </c>
      <c r="I229" s="332" t="s">
        <v>1940</v>
      </c>
      <c r="J229" s="333">
        <v>1</v>
      </c>
      <c r="K229" s="333"/>
      <c r="L229" s="333"/>
      <c r="M229" s="333"/>
      <c r="N229" s="333"/>
      <c r="O229" s="333"/>
      <c r="P229" s="333">
        <v>1</v>
      </c>
      <c r="Q229" s="333"/>
      <c r="R229" s="333"/>
      <c r="S229" s="333"/>
      <c r="T229" s="333"/>
      <c r="U229" s="333"/>
      <c r="V229" s="357">
        <f>SUM(Tabla2[[#This Row],[Ene]:[Dic]])</f>
        <v>2</v>
      </c>
      <c r="W229" s="332" t="s">
        <v>67</v>
      </c>
      <c r="X229" s="332" t="s">
        <v>69</v>
      </c>
      <c r="Y229" s="332"/>
      <c r="Z229" s="332"/>
      <c r="AA229" s="334" t="s">
        <v>879</v>
      </c>
    </row>
    <row r="230" spans="2:27" s="32" customFormat="1" ht="45" x14ac:dyDescent="0.25">
      <c r="B230" s="207" t="e">
        <f>IF(Tabla2[[#This Row],[Productos ]]="","",CONCATENATE(Tabla2[[#This Row],[POA]],".",Tabla2[[#This Row],[SRS]],".",Tabla2[[#This Row],[AREA]],".",Tabla2[[#This Row],[TIPO]]))</f>
        <v>#REF!</v>
      </c>
      <c r="C230" s="207" t="e">
        <f>IF(Tabla2[[#This Row],[Productos ]]="","",'Formulario PPGR1'!#REF!)</f>
        <v>#REF!</v>
      </c>
      <c r="D230" s="207" t="e">
        <f>IF(Tabla2[[#This Row],[Productos ]]="","",'Formulario PPGR1'!#REF!)</f>
        <v>#REF!</v>
      </c>
      <c r="E230" s="207" t="e">
        <f>IF(Tabla2[[#This Row],[Productos ]]="","",'Formulario PPGR1'!#REF!)</f>
        <v>#REF!</v>
      </c>
      <c r="F230" s="207" t="e">
        <f>IF(Tabla2[[#This Row],[Productos ]]="","",'Formulario PPGR1'!#REF!)</f>
        <v>#REF!</v>
      </c>
      <c r="G230" s="331" t="s">
        <v>911</v>
      </c>
      <c r="H230" s="332" t="s">
        <v>1941</v>
      </c>
      <c r="I230" s="344" t="s">
        <v>1942</v>
      </c>
      <c r="J230" s="345">
        <v>2</v>
      </c>
      <c r="K230" s="345"/>
      <c r="L230" s="345"/>
      <c r="M230" s="345"/>
      <c r="N230" s="345"/>
      <c r="O230" s="345"/>
      <c r="P230" s="345"/>
      <c r="Q230" s="345"/>
      <c r="R230" s="345"/>
      <c r="S230" s="345"/>
      <c r="T230" s="345"/>
      <c r="U230" s="345"/>
      <c r="V230" s="357">
        <f>SUM(Tabla2[[#This Row],[Ene]:[Dic]])</f>
        <v>2</v>
      </c>
      <c r="W230" s="344" t="s">
        <v>76</v>
      </c>
      <c r="X230" s="344" t="s">
        <v>67</v>
      </c>
      <c r="Y230" s="344"/>
      <c r="Z230" s="331"/>
      <c r="AA230" s="334" t="s">
        <v>879</v>
      </c>
    </row>
    <row r="231" spans="2:27" s="32" customFormat="1" ht="45" x14ac:dyDescent="0.25">
      <c r="B231" s="188" t="e">
        <f>IF(Tabla2[[#This Row],[Productos ]]="","",CONCATENATE(Tabla2[[#This Row],[POA]],".",Tabla2[[#This Row],[SRS]],".",Tabla2[[#This Row],[AREA]],".",Tabla2[[#This Row],[TIPO]]))</f>
        <v>#REF!</v>
      </c>
      <c r="C231" s="188" t="e">
        <f>IF(Tabla2[[#This Row],[Productos ]]="","",'Formulario PPGR1'!#REF!)</f>
        <v>#REF!</v>
      </c>
      <c r="D231" s="188" t="e">
        <f>IF(Tabla2[[#This Row],[Productos ]]="","",'Formulario PPGR1'!#REF!)</f>
        <v>#REF!</v>
      </c>
      <c r="E231" s="188" t="e">
        <f>IF(Tabla2[[#This Row],[Productos ]]="","",'Formulario PPGR1'!#REF!)</f>
        <v>#REF!</v>
      </c>
      <c r="F231" s="188" t="e">
        <f>IF(Tabla2[[#This Row],[Productos ]]="","",'Formulario PPGR1'!#REF!)</f>
        <v>#REF!</v>
      </c>
      <c r="G231" s="331" t="s">
        <v>911</v>
      </c>
      <c r="H231" s="344" t="s">
        <v>1943</v>
      </c>
      <c r="I231" s="332" t="s">
        <v>1948</v>
      </c>
      <c r="J231" s="333"/>
      <c r="K231" s="333"/>
      <c r="L231" s="333">
        <v>2</v>
      </c>
      <c r="M231" s="333"/>
      <c r="N231" s="333"/>
      <c r="O231" s="333">
        <v>2</v>
      </c>
      <c r="P231" s="333"/>
      <c r="Q231" s="333"/>
      <c r="R231" s="333"/>
      <c r="S231" s="333"/>
      <c r="T231" s="333"/>
      <c r="U231" s="333"/>
      <c r="V231" s="357">
        <f>SUM(Tabla2[[#This Row],[Ene]:[Dic]])</f>
        <v>4</v>
      </c>
      <c r="W231" s="332" t="s">
        <v>77</v>
      </c>
      <c r="X231" s="332" t="s">
        <v>66</v>
      </c>
      <c r="Y231" s="332" t="s">
        <v>67</v>
      </c>
      <c r="Z231" s="332"/>
      <c r="AA231" s="334" t="s">
        <v>879</v>
      </c>
    </row>
    <row r="232" spans="2:27" s="32" customFormat="1" ht="45" x14ac:dyDescent="0.25">
      <c r="B232" s="188" t="e">
        <f>IF(Tabla2[[#This Row],[Productos ]]="","",CONCATENATE(Tabla2[[#This Row],[POA]],".",Tabla2[[#This Row],[SRS]],".",Tabla2[[#This Row],[AREA]],".",Tabla2[[#This Row],[TIPO]]))</f>
        <v>#REF!</v>
      </c>
      <c r="C232" s="188" t="e">
        <f>IF(Tabla2[[#This Row],[Productos ]]="","",'Formulario PPGR1'!#REF!)</f>
        <v>#REF!</v>
      </c>
      <c r="D232" s="188" t="e">
        <f>IF(Tabla2[[#This Row],[Productos ]]="","",'Formulario PPGR1'!#REF!)</f>
        <v>#REF!</v>
      </c>
      <c r="E232" s="188" t="e">
        <f>IF(Tabla2[[#This Row],[Productos ]]="","",'Formulario PPGR1'!#REF!)</f>
        <v>#REF!</v>
      </c>
      <c r="F232" s="188" t="e">
        <f>IF(Tabla2[[#This Row],[Productos ]]="","",'Formulario PPGR1'!#REF!)</f>
        <v>#REF!</v>
      </c>
      <c r="G232" s="331" t="s">
        <v>911</v>
      </c>
      <c r="H232" s="344" t="s">
        <v>1945</v>
      </c>
      <c r="I232" s="332" t="s">
        <v>1950</v>
      </c>
      <c r="J232" s="333"/>
      <c r="K232" s="333"/>
      <c r="L232" s="333">
        <v>1</v>
      </c>
      <c r="M232" s="333"/>
      <c r="N232" s="333"/>
      <c r="O232" s="333"/>
      <c r="P232" s="333"/>
      <c r="Q232" s="333"/>
      <c r="R232" s="333"/>
      <c r="S232" s="333"/>
      <c r="T232" s="333"/>
      <c r="U232" s="333"/>
      <c r="V232" s="357">
        <f>SUM(Tabla2[[#This Row],[Ene]:[Dic]])</f>
        <v>1</v>
      </c>
      <c r="W232" s="332" t="s">
        <v>1951</v>
      </c>
      <c r="X232" s="332"/>
      <c r="Y232" s="332"/>
      <c r="Z232" s="332" t="s">
        <v>1952</v>
      </c>
      <c r="AA232" s="334" t="s">
        <v>879</v>
      </c>
    </row>
    <row r="233" spans="2:27" s="32" customFormat="1" ht="60" x14ac:dyDescent="0.25">
      <c r="B233" s="191" t="e">
        <f>IF(Tabla2[[#This Row],[Productos ]]="","",CONCATENATE(Tabla2[[#This Row],[POA]],".",Tabla2[[#This Row],[SRS]],".",Tabla2[[#This Row],[AREA]],".",Tabla2[[#This Row],[TIPO]]))</f>
        <v>#REF!</v>
      </c>
      <c r="C233" s="191" t="e">
        <f>IF(Tabla2[[#This Row],[Productos ]]="","",'Formulario PPGR1'!#REF!)</f>
        <v>#REF!</v>
      </c>
      <c r="D233" s="191" t="e">
        <f>IF(Tabla2[[#This Row],[Productos ]]="","",'Formulario PPGR1'!#REF!)</f>
        <v>#REF!</v>
      </c>
      <c r="E233" s="191" t="e">
        <f>IF(Tabla2[[#This Row],[Productos ]]="","",'Formulario PPGR1'!#REF!)</f>
        <v>#REF!</v>
      </c>
      <c r="F233" s="191" t="e">
        <f>IF(Tabla2[[#This Row],[Productos ]]="","",'Formulario PPGR1'!#REF!)</f>
        <v>#REF!</v>
      </c>
      <c r="G233" s="331" t="s">
        <v>911</v>
      </c>
      <c r="H233" s="344" t="s">
        <v>1947</v>
      </c>
      <c r="I233" s="332" t="s">
        <v>1954</v>
      </c>
      <c r="J233" s="333"/>
      <c r="K233" s="333"/>
      <c r="L233" s="333"/>
      <c r="M233" s="333">
        <v>1</v>
      </c>
      <c r="N233" s="333"/>
      <c r="O233" s="333"/>
      <c r="P233" s="333"/>
      <c r="Q233" s="333"/>
      <c r="R233" s="333"/>
      <c r="S233" s="333"/>
      <c r="T233" s="333"/>
      <c r="U233" s="333"/>
      <c r="V233" s="357">
        <f>SUM(Tabla2[[#This Row],[Ene]:[Dic]])</f>
        <v>1</v>
      </c>
      <c r="W233" s="332" t="s">
        <v>67</v>
      </c>
      <c r="X233" s="332" t="s">
        <v>69</v>
      </c>
      <c r="Y233" s="332"/>
      <c r="Z233" s="332"/>
      <c r="AA233" s="334" t="s">
        <v>879</v>
      </c>
    </row>
    <row r="234" spans="2:27" s="32" customFormat="1" ht="45" x14ac:dyDescent="0.25">
      <c r="B234" s="191" t="e">
        <f>IF(Tabla2[[#This Row],[Productos ]]="","",CONCATENATE(Tabla2[[#This Row],[POA]],".",Tabla2[[#This Row],[SRS]],".",Tabla2[[#This Row],[AREA]],".",Tabla2[[#This Row],[TIPO]]))</f>
        <v>#REF!</v>
      </c>
      <c r="C234" s="191" t="e">
        <f>IF(Tabla2[[#This Row],[Productos ]]="","",'Formulario PPGR1'!#REF!)</f>
        <v>#REF!</v>
      </c>
      <c r="D234" s="191" t="e">
        <f>IF(Tabla2[[#This Row],[Productos ]]="","",'Formulario PPGR1'!#REF!)</f>
        <v>#REF!</v>
      </c>
      <c r="E234" s="191" t="e">
        <f>IF(Tabla2[[#This Row],[Productos ]]="","",'Formulario PPGR1'!#REF!)</f>
        <v>#REF!</v>
      </c>
      <c r="F234" s="191" t="e">
        <f>IF(Tabla2[[#This Row],[Productos ]]="","",'Formulario PPGR1'!#REF!)</f>
        <v>#REF!</v>
      </c>
      <c r="G234" s="331" t="s">
        <v>911</v>
      </c>
      <c r="H234" s="344" t="s">
        <v>1949</v>
      </c>
      <c r="I234" s="332" t="s">
        <v>1956</v>
      </c>
      <c r="J234" s="333"/>
      <c r="K234" s="333"/>
      <c r="L234" s="333"/>
      <c r="M234" s="333">
        <v>1</v>
      </c>
      <c r="N234" s="333"/>
      <c r="O234" s="333"/>
      <c r="P234" s="333"/>
      <c r="Q234" s="333"/>
      <c r="R234" s="333"/>
      <c r="S234" s="333">
        <v>1</v>
      </c>
      <c r="T234" s="333"/>
      <c r="U234" s="333"/>
      <c r="V234" s="357">
        <f>SUM(Tabla2[[#This Row],[Ene]:[Dic]])</f>
        <v>2</v>
      </c>
      <c r="W234" s="332" t="s">
        <v>67</v>
      </c>
      <c r="X234" s="332" t="s">
        <v>76</v>
      </c>
      <c r="Y234" s="332"/>
      <c r="Z234" s="332"/>
      <c r="AA234" s="334" t="s">
        <v>879</v>
      </c>
    </row>
    <row r="235" spans="2:27" s="32" customFormat="1" ht="30" x14ac:dyDescent="0.25">
      <c r="B235" s="188" t="e">
        <f>IF(Tabla2[[#This Row],[Productos ]]="","",CONCATENATE(Tabla2[[#This Row],[POA]],".",Tabla2[[#This Row],[SRS]],".",Tabla2[[#This Row],[AREA]],".",Tabla2[[#This Row],[TIPO]]))</f>
        <v>#REF!</v>
      </c>
      <c r="C235" s="188" t="e">
        <f>IF(Tabla2[[#This Row],[Productos ]]="","",'Formulario PPGR1'!#REF!)</f>
        <v>#REF!</v>
      </c>
      <c r="D235" s="188" t="e">
        <f>IF(Tabla2[[#This Row],[Productos ]]="","",'Formulario PPGR1'!#REF!)</f>
        <v>#REF!</v>
      </c>
      <c r="E235" s="188" t="e">
        <f>IF(Tabla2[[#This Row],[Productos ]]="","",'Formulario PPGR1'!#REF!)</f>
        <v>#REF!</v>
      </c>
      <c r="F235" s="188" t="e">
        <f>IF(Tabla2[[#This Row],[Productos ]]="","",'Formulario PPGR1'!#REF!)</f>
        <v>#REF!</v>
      </c>
      <c r="G235" s="344" t="s">
        <v>886</v>
      </c>
      <c r="H235" s="344" t="s">
        <v>1699</v>
      </c>
      <c r="I235" s="344" t="s">
        <v>1966</v>
      </c>
      <c r="J235" s="345"/>
      <c r="K235" s="345"/>
      <c r="L235" s="345"/>
      <c r="M235" s="345"/>
      <c r="N235" s="345"/>
      <c r="O235" s="345"/>
      <c r="P235" s="345">
        <v>1</v>
      </c>
      <c r="Q235" s="345"/>
      <c r="R235" s="345"/>
      <c r="S235" s="345"/>
      <c r="T235" s="345"/>
      <c r="U235" s="345"/>
      <c r="V235" s="357">
        <f>SUM(Tabla2[[#This Row],[Ene]:[Dic]])</f>
        <v>1</v>
      </c>
      <c r="W235" s="344" t="s">
        <v>70</v>
      </c>
      <c r="X235" s="344" t="s">
        <v>67</v>
      </c>
      <c r="Y235" s="344"/>
      <c r="Z235" s="344" t="s">
        <v>1967</v>
      </c>
      <c r="AA235" s="346" t="s">
        <v>871</v>
      </c>
    </row>
    <row r="236" spans="2:27" s="32" customFormat="1" ht="30" x14ac:dyDescent="0.25">
      <c r="B236" s="188" t="e">
        <f>IF(Tabla2[[#This Row],[Productos ]]="","",CONCATENATE(Tabla2[[#This Row],[POA]],".",Tabla2[[#This Row],[SRS]],".",Tabla2[[#This Row],[AREA]],".",Tabla2[[#This Row],[TIPO]]))</f>
        <v>#REF!</v>
      </c>
      <c r="C236" s="188" t="e">
        <f>IF(Tabla2[[#This Row],[Productos ]]="","",'Formulario PPGR1'!#REF!)</f>
        <v>#REF!</v>
      </c>
      <c r="D236" s="188" t="e">
        <f>IF(Tabla2[[#This Row],[Productos ]]="","",'Formulario PPGR1'!#REF!)</f>
        <v>#REF!</v>
      </c>
      <c r="E236" s="188" t="e">
        <f>IF(Tabla2[[#This Row],[Productos ]]="","",'Formulario PPGR1'!#REF!)</f>
        <v>#REF!</v>
      </c>
      <c r="F236" s="188" t="e">
        <f>IF(Tabla2[[#This Row],[Productos ]]="","",'Formulario PPGR1'!#REF!)</f>
        <v>#REF!</v>
      </c>
      <c r="G236" s="344" t="s">
        <v>886</v>
      </c>
      <c r="H236" s="344" t="s">
        <v>1701</v>
      </c>
      <c r="I236" s="344" t="s">
        <v>1968</v>
      </c>
      <c r="J236" s="345"/>
      <c r="K236" s="345"/>
      <c r="L236" s="345"/>
      <c r="M236" s="345"/>
      <c r="N236" s="345"/>
      <c r="O236" s="345"/>
      <c r="P236" s="345"/>
      <c r="Q236" s="345"/>
      <c r="R236" s="345"/>
      <c r="S236" s="345"/>
      <c r="T236" s="345">
        <v>1</v>
      </c>
      <c r="U236" s="345"/>
      <c r="V236" s="357">
        <f>SUM(Tabla2[[#This Row],[Ene]:[Dic]])</f>
        <v>1</v>
      </c>
      <c r="W236" s="344" t="s">
        <v>80</v>
      </c>
      <c r="X236" s="344"/>
      <c r="Y236" s="344"/>
      <c r="Z236" s="344"/>
      <c r="AA236" s="346" t="s">
        <v>871</v>
      </c>
    </row>
    <row r="237" spans="2:27" s="32" customFormat="1" ht="45" x14ac:dyDescent="0.25">
      <c r="B237" s="188" t="e">
        <f>IF(Tabla2[[#This Row],[Productos ]]="","",CONCATENATE(Tabla2[[#This Row],[POA]],".",Tabla2[[#This Row],[SRS]],".",Tabla2[[#This Row],[AREA]],".",Tabla2[[#This Row],[TIPO]]))</f>
        <v>#REF!</v>
      </c>
      <c r="C237" s="188" t="e">
        <f>IF(Tabla2[[#This Row],[Productos ]]="","",'Formulario PPGR1'!#REF!)</f>
        <v>#REF!</v>
      </c>
      <c r="D237" s="188" t="e">
        <f>IF(Tabla2[[#This Row],[Productos ]]="","",'Formulario PPGR1'!#REF!)</f>
        <v>#REF!</v>
      </c>
      <c r="E237" s="188" t="e">
        <f>IF(Tabla2[[#This Row],[Productos ]]="","",'Formulario PPGR1'!#REF!)</f>
        <v>#REF!</v>
      </c>
      <c r="F237" s="188" t="e">
        <f>IF(Tabla2[[#This Row],[Productos ]]="","",'Formulario PPGR1'!#REF!)</f>
        <v>#REF!</v>
      </c>
      <c r="G237" s="344" t="s">
        <v>886</v>
      </c>
      <c r="H237" s="344" t="s">
        <v>1969</v>
      </c>
      <c r="I237" s="344" t="s">
        <v>1970</v>
      </c>
      <c r="J237" s="345"/>
      <c r="K237" s="345">
        <v>1</v>
      </c>
      <c r="L237" s="345"/>
      <c r="M237" s="345"/>
      <c r="N237" s="345"/>
      <c r="O237" s="345"/>
      <c r="P237" s="345"/>
      <c r="Q237" s="345"/>
      <c r="R237" s="345">
        <v>1</v>
      </c>
      <c r="S237" s="345"/>
      <c r="T237" s="345"/>
      <c r="U237" s="345"/>
      <c r="V237" s="357">
        <f>SUM(Tabla2[[#This Row],[Ene]:[Dic]])</f>
        <v>2</v>
      </c>
      <c r="W237" s="344" t="s">
        <v>75</v>
      </c>
      <c r="X237" s="344"/>
      <c r="Y237" s="344"/>
      <c r="Z237" s="344" t="s">
        <v>1971</v>
      </c>
      <c r="AA237" s="346" t="s">
        <v>871</v>
      </c>
    </row>
    <row r="238" spans="2:27" s="32" customFormat="1" ht="30" x14ac:dyDescent="0.25">
      <c r="B238" s="188" t="e">
        <f>IF(Tabla2[[#This Row],[Productos ]]="","",CONCATENATE(Tabla2[[#This Row],[POA]],".",Tabla2[[#This Row],[SRS]],".",Tabla2[[#This Row],[AREA]],".",Tabla2[[#This Row],[TIPO]]))</f>
        <v>#REF!</v>
      </c>
      <c r="C238" s="188" t="e">
        <f>IF(Tabla2[[#This Row],[Productos ]]="","",'Formulario PPGR1'!#REF!)</f>
        <v>#REF!</v>
      </c>
      <c r="D238" s="188" t="e">
        <f>IF(Tabla2[[#This Row],[Productos ]]="","",'Formulario PPGR1'!#REF!)</f>
        <v>#REF!</v>
      </c>
      <c r="E238" s="188" t="e">
        <f>IF(Tabla2[[#This Row],[Productos ]]="","",'Formulario PPGR1'!#REF!)</f>
        <v>#REF!</v>
      </c>
      <c r="F238" s="188" t="e">
        <f>IF(Tabla2[[#This Row],[Productos ]]="","",'Formulario PPGR1'!#REF!)</f>
        <v>#REF!</v>
      </c>
      <c r="G238" s="344" t="s">
        <v>886</v>
      </c>
      <c r="H238" s="344" t="s">
        <v>1972</v>
      </c>
      <c r="I238" s="344" t="s">
        <v>1973</v>
      </c>
      <c r="J238" s="345">
        <v>1</v>
      </c>
      <c r="K238" s="345"/>
      <c r="L238" s="345"/>
      <c r="M238" s="345">
        <v>1</v>
      </c>
      <c r="N238" s="345"/>
      <c r="O238" s="345"/>
      <c r="P238" s="345">
        <v>1</v>
      </c>
      <c r="Q238" s="345"/>
      <c r="R238" s="345"/>
      <c r="S238" s="345">
        <v>1</v>
      </c>
      <c r="T238" s="345"/>
      <c r="U238" s="345"/>
      <c r="V238" s="357">
        <f>SUM(Tabla2[[#This Row],[Ene]:[Dic]])</f>
        <v>4</v>
      </c>
      <c r="W238" s="344" t="s">
        <v>66</v>
      </c>
      <c r="X238" s="344" t="s">
        <v>67</v>
      </c>
      <c r="Y238" s="344"/>
      <c r="Z238" s="344"/>
      <c r="AA238" s="346" t="s">
        <v>871</v>
      </c>
    </row>
    <row r="239" spans="2:27" s="32" customFormat="1" ht="45" x14ac:dyDescent="0.25">
      <c r="B239" s="188" t="e">
        <f>IF(Tabla2[[#This Row],[Productos ]]="","",CONCATENATE(Tabla2[[#This Row],[POA]],".",Tabla2[[#This Row],[SRS]],".",Tabla2[[#This Row],[AREA]],".",Tabla2[[#This Row],[TIPO]]))</f>
        <v>#REF!</v>
      </c>
      <c r="C239" s="188" t="e">
        <f>IF(Tabla2[[#This Row],[Productos ]]="","",'Formulario PPGR1'!#REF!)</f>
        <v>#REF!</v>
      </c>
      <c r="D239" s="188" t="e">
        <f>IF(Tabla2[[#This Row],[Productos ]]="","",'Formulario PPGR1'!#REF!)</f>
        <v>#REF!</v>
      </c>
      <c r="E239" s="188" t="e">
        <f>IF(Tabla2[[#This Row],[Productos ]]="","",'Formulario PPGR1'!#REF!)</f>
        <v>#REF!</v>
      </c>
      <c r="F239" s="188" t="e">
        <f>IF(Tabla2[[#This Row],[Productos ]]="","",'Formulario PPGR1'!#REF!)</f>
        <v>#REF!</v>
      </c>
      <c r="G239" s="344" t="s">
        <v>886</v>
      </c>
      <c r="H239" s="344" t="s">
        <v>1974</v>
      </c>
      <c r="I239" s="344" t="s">
        <v>1975</v>
      </c>
      <c r="J239" s="345">
        <v>2</v>
      </c>
      <c r="K239" s="345"/>
      <c r="L239" s="345"/>
      <c r="M239" s="345">
        <v>2</v>
      </c>
      <c r="N239" s="345"/>
      <c r="O239" s="345"/>
      <c r="P239" s="345">
        <v>2</v>
      </c>
      <c r="Q239" s="345"/>
      <c r="R239" s="345"/>
      <c r="S239" s="345">
        <v>2</v>
      </c>
      <c r="T239" s="345"/>
      <c r="U239" s="345"/>
      <c r="V239" s="357">
        <f>SUM(Tabla2[[#This Row],[Ene]:[Dic]])</f>
        <v>8</v>
      </c>
      <c r="W239" s="344" t="s">
        <v>67</v>
      </c>
      <c r="X239" s="344" t="s">
        <v>2078</v>
      </c>
      <c r="Y239" s="344"/>
      <c r="Z239" s="344"/>
      <c r="AA239" s="346" t="s">
        <v>871</v>
      </c>
    </row>
    <row r="240" spans="2:27" s="32" customFormat="1" ht="30" x14ac:dyDescent="0.25">
      <c r="B240" s="188" t="e">
        <f>IF(Tabla2[[#This Row],[Productos ]]="","",CONCATENATE(Tabla2[[#This Row],[POA]],".",Tabla2[[#This Row],[SRS]],".",Tabla2[[#This Row],[AREA]],".",Tabla2[[#This Row],[TIPO]]))</f>
        <v>#REF!</v>
      </c>
      <c r="C240" s="188" t="e">
        <f>IF(Tabla2[[#This Row],[Productos ]]="","",'Formulario PPGR1'!#REF!)</f>
        <v>#REF!</v>
      </c>
      <c r="D240" s="188" t="e">
        <f>IF(Tabla2[[#This Row],[Productos ]]="","",'Formulario PPGR1'!#REF!)</f>
        <v>#REF!</v>
      </c>
      <c r="E240" s="188" t="e">
        <f>IF(Tabla2[[#This Row],[Productos ]]="","",'Formulario PPGR1'!#REF!)</f>
        <v>#REF!</v>
      </c>
      <c r="F240" s="188" t="e">
        <f>IF(Tabla2[[#This Row],[Productos ]]="","",'Formulario PPGR1'!#REF!)</f>
        <v>#REF!</v>
      </c>
      <c r="G240" s="344" t="s">
        <v>886</v>
      </c>
      <c r="H240" s="344" t="s">
        <v>1976</v>
      </c>
      <c r="I240" s="344" t="s">
        <v>1977</v>
      </c>
      <c r="J240" s="345"/>
      <c r="K240" s="345">
        <v>1</v>
      </c>
      <c r="L240" s="345"/>
      <c r="M240" s="345">
        <v>1</v>
      </c>
      <c r="N240" s="345"/>
      <c r="O240" s="345"/>
      <c r="P240" s="345">
        <v>1</v>
      </c>
      <c r="Q240" s="345"/>
      <c r="R240" s="345"/>
      <c r="S240" s="345">
        <v>1</v>
      </c>
      <c r="T240" s="345"/>
      <c r="U240" s="345"/>
      <c r="V240" s="357">
        <f>SUM(Tabla2[[#This Row],[Ene]:[Dic]])</f>
        <v>4</v>
      </c>
      <c r="W240" s="344" t="s">
        <v>67</v>
      </c>
      <c r="X240" s="344" t="s">
        <v>76</v>
      </c>
      <c r="Y240" s="344"/>
      <c r="Z240" s="344"/>
      <c r="AA240" s="346" t="s">
        <v>871</v>
      </c>
    </row>
    <row r="241" spans="2:27" s="32" customFormat="1" ht="30" x14ac:dyDescent="0.25">
      <c r="B241" s="188" t="e">
        <f>IF(Tabla2[[#This Row],[Productos ]]="","",CONCATENATE(Tabla2[[#This Row],[POA]],".",Tabla2[[#This Row],[SRS]],".",Tabla2[[#This Row],[AREA]],".",Tabla2[[#This Row],[TIPO]]))</f>
        <v>#REF!</v>
      </c>
      <c r="C241" s="188" t="e">
        <f>IF(Tabla2[[#This Row],[Productos ]]="","",'Formulario PPGR1'!#REF!)</f>
        <v>#REF!</v>
      </c>
      <c r="D241" s="188" t="e">
        <f>IF(Tabla2[[#This Row],[Productos ]]="","",'Formulario PPGR1'!#REF!)</f>
        <v>#REF!</v>
      </c>
      <c r="E241" s="188" t="e">
        <f>IF(Tabla2[[#This Row],[Productos ]]="","",'Formulario PPGR1'!#REF!)</f>
        <v>#REF!</v>
      </c>
      <c r="F241" s="188" t="e">
        <f>IF(Tabla2[[#This Row],[Productos ]]="","",'Formulario PPGR1'!#REF!)</f>
        <v>#REF!</v>
      </c>
      <c r="G241" s="344" t="s">
        <v>886</v>
      </c>
      <c r="H241" s="344" t="s">
        <v>1978</v>
      </c>
      <c r="I241" s="347" t="s">
        <v>1979</v>
      </c>
      <c r="J241" s="345">
        <v>4</v>
      </c>
      <c r="K241" s="345"/>
      <c r="L241" s="345">
        <v>4</v>
      </c>
      <c r="M241" s="345"/>
      <c r="N241" s="345"/>
      <c r="O241" s="345">
        <v>4</v>
      </c>
      <c r="P241" s="345"/>
      <c r="Q241" s="345"/>
      <c r="R241" s="345">
        <v>4</v>
      </c>
      <c r="S241" s="345"/>
      <c r="T241" s="345">
        <v>4</v>
      </c>
      <c r="U241" s="345"/>
      <c r="V241" s="357">
        <f>SUM(Tabla2[[#This Row],[Ene]:[Dic]])</f>
        <v>20</v>
      </c>
      <c r="W241" s="344" t="s">
        <v>77</v>
      </c>
      <c r="X241" s="344" t="s">
        <v>82</v>
      </c>
      <c r="Y241" s="344"/>
      <c r="Z241" s="344"/>
      <c r="AA241" s="346" t="s">
        <v>871</v>
      </c>
    </row>
    <row r="242" spans="2:27" s="32" customFormat="1" ht="30" x14ac:dyDescent="0.25">
      <c r="B242" s="188" t="e">
        <f>IF(Tabla2[[#This Row],[Productos ]]="","",CONCATENATE(Tabla2[[#This Row],[POA]],".",Tabla2[[#This Row],[SRS]],".",Tabla2[[#This Row],[AREA]],".",Tabla2[[#This Row],[TIPO]]))</f>
        <v>#REF!</v>
      </c>
      <c r="C242" s="188" t="e">
        <f>IF(Tabla2[[#This Row],[Productos ]]="","",'Formulario PPGR1'!#REF!)</f>
        <v>#REF!</v>
      </c>
      <c r="D242" s="188" t="e">
        <f>IF(Tabla2[[#This Row],[Productos ]]="","",'Formulario PPGR1'!#REF!)</f>
        <v>#REF!</v>
      </c>
      <c r="E242" s="188" t="e">
        <f>IF(Tabla2[[#This Row],[Productos ]]="","",'Formulario PPGR1'!#REF!)</f>
        <v>#REF!</v>
      </c>
      <c r="F242" s="188" t="e">
        <f>IF(Tabla2[[#This Row],[Productos ]]="","",'Formulario PPGR1'!#REF!)</f>
        <v>#REF!</v>
      </c>
      <c r="G242" s="344" t="s">
        <v>886</v>
      </c>
      <c r="H242" s="344" t="s">
        <v>1980</v>
      </c>
      <c r="I242" s="344" t="s">
        <v>1981</v>
      </c>
      <c r="J242" s="345"/>
      <c r="K242" s="345"/>
      <c r="L242" s="345"/>
      <c r="M242" s="345"/>
      <c r="N242" s="345"/>
      <c r="O242" s="345"/>
      <c r="P242" s="345"/>
      <c r="Q242" s="345"/>
      <c r="R242" s="345"/>
      <c r="S242" s="345">
        <v>1</v>
      </c>
      <c r="T242" s="345"/>
      <c r="U242" s="345"/>
      <c r="V242" s="357">
        <f>SUM(Tabla2[[#This Row],[Ene]:[Dic]])</f>
        <v>1</v>
      </c>
      <c r="W242" s="344" t="s">
        <v>66</v>
      </c>
      <c r="X242" s="344"/>
      <c r="Y242" s="344"/>
      <c r="Z242" s="344" t="s">
        <v>1982</v>
      </c>
      <c r="AA242" s="346" t="s">
        <v>871</v>
      </c>
    </row>
    <row r="243" spans="2:27" s="32" customFormat="1" ht="30" x14ac:dyDescent="0.25">
      <c r="B243" s="188" t="e">
        <f>IF(Tabla2[[#This Row],[Productos ]]="","",CONCATENATE(Tabla2[[#This Row],[POA]],".",Tabla2[[#This Row],[SRS]],".",Tabla2[[#This Row],[AREA]],".",Tabla2[[#This Row],[TIPO]]))</f>
        <v>#REF!</v>
      </c>
      <c r="C243" s="188" t="e">
        <f>IF(Tabla2[[#This Row],[Productos ]]="","",'Formulario PPGR1'!#REF!)</f>
        <v>#REF!</v>
      </c>
      <c r="D243" s="188" t="e">
        <f>IF(Tabla2[[#This Row],[Productos ]]="","",'Formulario PPGR1'!#REF!)</f>
        <v>#REF!</v>
      </c>
      <c r="E243" s="188" t="e">
        <f>IF(Tabla2[[#This Row],[Productos ]]="","",'Formulario PPGR1'!#REF!)</f>
        <v>#REF!</v>
      </c>
      <c r="F243" s="188" t="e">
        <f>IF(Tabla2[[#This Row],[Productos ]]="","",'Formulario PPGR1'!#REF!)</f>
        <v>#REF!</v>
      </c>
      <c r="G243" s="344" t="s">
        <v>887</v>
      </c>
      <c r="H243" s="344" t="s">
        <v>1983</v>
      </c>
      <c r="I243" s="344" t="s">
        <v>1984</v>
      </c>
      <c r="J243" s="345">
        <v>1</v>
      </c>
      <c r="K243" s="345"/>
      <c r="L243" s="345">
        <v>1</v>
      </c>
      <c r="M243" s="345"/>
      <c r="N243" s="345">
        <v>1</v>
      </c>
      <c r="O243" s="345"/>
      <c r="P243" s="345"/>
      <c r="Q243" s="345">
        <v>1</v>
      </c>
      <c r="R243" s="345"/>
      <c r="S243" s="345"/>
      <c r="T243" s="345">
        <v>1</v>
      </c>
      <c r="U243" s="345"/>
      <c r="V243" s="357">
        <f>SUM(Tabla2[[#This Row],[Ene]:[Dic]])</f>
        <v>5</v>
      </c>
      <c r="W243" s="344" t="s">
        <v>67</v>
      </c>
      <c r="X243" s="344" t="s">
        <v>66</v>
      </c>
      <c r="Y243" s="344"/>
      <c r="Z243" s="344"/>
      <c r="AA243" s="346" t="s">
        <v>871</v>
      </c>
    </row>
    <row r="244" spans="2:27" s="32" customFormat="1" ht="30" x14ac:dyDescent="0.25">
      <c r="B244" s="188" t="e">
        <f>IF(Tabla2[[#This Row],[Productos ]]="","",CONCATENATE(Tabla2[[#This Row],[POA]],".",Tabla2[[#This Row],[SRS]],".",Tabla2[[#This Row],[AREA]],".",Tabla2[[#This Row],[TIPO]]))</f>
        <v>#REF!</v>
      </c>
      <c r="C244" s="188" t="e">
        <f>IF(Tabla2[[#This Row],[Productos ]]="","",'Formulario PPGR1'!#REF!)</f>
        <v>#REF!</v>
      </c>
      <c r="D244" s="188" t="e">
        <f>IF(Tabla2[[#This Row],[Productos ]]="","",'Formulario PPGR1'!#REF!)</f>
        <v>#REF!</v>
      </c>
      <c r="E244" s="188" t="e">
        <f>IF(Tabla2[[#This Row],[Productos ]]="","",'Formulario PPGR1'!#REF!)</f>
        <v>#REF!</v>
      </c>
      <c r="F244" s="188" t="e">
        <f>IF(Tabla2[[#This Row],[Productos ]]="","",'Formulario PPGR1'!#REF!)</f>
        <v>#REF!</v>
      </c>
      <c r="G244" s="344" t="s">
        <v>887</v>
      </c>
      <c r="H244" s="344" t="s">
        <v>1985</v>
      </c>
      <c r="I244" s="344" t="s">
        <v>1986</v>
      </c>
      <c r="J244" s="345"/>
      <c r="K244" s="345"/>
      <c r="L244" s="345">
        <v>1</v>
      </c>
      <c r="M244" s="345"/>
      <c r="N244" s="345">
        <v>1</v>
      </c>
      <c r="O244" s="345"/>
      <c r="P244" s="345"/>
      <c r="Q244" s="345">
        <v>1</v>
      </c>
      <c r="R244" s="345"/>
      <c r="S244" s="345"/>
      <c r="T244" s="345"/>
      <c r="U244" s="345"/>
      <c r="V244" s="357">
        <f>SUM(Tabla2[[#This Row],[Ene]:[Dic]])</f>
        <v>3</v>
      </c>
      <c r="W244" s="344" t="s">
        <v>77</v>
      </c>
      <c r="X244" s="344" t="s">
        <v>66</v>
      </c>
      <c r="Y244" s="344" t="s">
        <v>67</v>
      </c>
      <c r="Z244" s="344"/>
      <c r="AA244" s="346" t="s">
        <v>871</v>
      </c>
    </row>
    <row r="245" spans="2:27" s="32" customFormat="1" ht="30" x14ac:dyDescent="0.25">
      <c r="B245" s="188" t="e">
        <f>IF(Tabla2[[#This Row],[Productos ]]="","",CONCATENATE(Tabla2[[#This Row],[POA]],".",Tabla2[[#This Row],[SRS]],".",Tabla2[[#This Row],[AREA]],".",Tabla2[[#This Row],[TIPO]]))</f>
        <v>#REF!</v>
      </c>
      <c r="C245" s="188" t="e">
        <f>IF(Tabla2[[#This Row],[Productos ]]="","",'Formulario PPGR1'!#REF!)</f>
        <v>#REF!</v>
      </c>
      <c r="D245" s="188" t="e">
        <f>IF(Tabla2[[#This Row],[Productos ]]="","",'Formulario PPGR1'!#REF!)</f>
        <v>#REF!</v>
      </c>
      <c r="E245" s="188" t="e">
        <f>IF(Tabla2[[#This Row],[Productos ]]="","",'Formulario PPGR1'!#REF!)</f>
        <v>#REF!</v>
      </c>
      <c r="F245" s="188" t="e">
        <f>IF(Tabla2[[#This Row],[Productos ]]="","",'Formulario PPGR1'!#REF!)</f>
        <v>#REF!</v>
      </c>
      <c r="G245" s="344" t="s">
        <v>887</v>
      </c>
      <c r="H245" s="344" t="s">
        <v>1987</v>
      </c>
      <c r="I245" s="344" t="s">
        <v>1988</v>
      </c>
      <c r="J245" s="345"/>
      <c r="K245" s="345"/>
      <c r="L245" s="345"/>
      <c r="M245" s="345">
        <v>4</v>
      </c>
      <c r="N245" s="345"/>
      <c r="O245" s="345"/>
      <c r="P245" s="345">
        <v>4</v>
      </c>
      <c r="Q245" s="345"/>
      <c r="R245" s="345"/>
      <c r="S245" s="345">
        <v>5</v>
      </c>
      <c r="T245" s="345"/>
      <c r="U245" s="345"/>
      <c r="V245" s="357">
        <f>SUM(Tabla2[[#This Row],[Ene]:[Dic]])</f>
        <v>13</v>
      </c>
      <c r="W245" s="344" t="s">
        <v>66</v>
      </c>
      <c r="X245" s="344" t="s">
        <v>67</v>
      </c>
      <c r="Y245" s="344"/>
      <c r="Z245" s="344"/>
      <c r="AA245" s="346" t="s">
        <v>871</v>
      </c>
    </row>
    <row r="246" spans="2:27" s="32" customFormat="1" ht="45" x14ac:dyDescent="0.25">
      <c r="B246" s="188" t="e">
        <f>IF(Tabla2[[#This Row],[Productos ]]="","",CONCATENATE(Tabla2[[#This Row],[POA]],".",Tabla2[[#This Row],[SRS]],".",Tabla2[[#This Row],[AREA]],".",Tabla2[[#This Row],[TIPO]]))</f>
        <v>#REF!</v>
      </c>
      <c r="C246" s="188" t="e">
        <f>IF(Tabla2[[#This Row],[Productos ]]="","",'Formulario PPGR1'!#REF!)</f>
        <v>#REF!</v>
      </c>
      <c r="D246" s="188" t="e">
        <f>IF(Tabla2[[#This Row],[Productos ]]="","",'Formulario PPGR1'!#REF!)</f>
        <v>#REF!</v>
      </c>
      <c r="E246" s="188" t="e">
        <f>IF(Tabla2[[#This Row],[Productos ]]="","",'Formulario PPGR1'!#REF!)</f>
        <v>#REF!</v>
      </c>
      <c r="F246" s="188" t="e">
        <f>IF(Tabla2[[#This Row],[Productos ]]="","",'Formulario PPGR1'!#REF!)</f>
        <v>#REF!</v>
      </c>
      <c r="G246" s="344" t="s">
        <v>887</v>
      </c>
      <c r="H246" s="344" t="s">
        <v>1989</v>
      </c>
      <c r="I246" s="344" t="s">
        <v>1990</v>
      </c>
      <c r="J246" s="345"/>
      <c r="K246" s="345"/>
      <c r="L246" s="345"/>
      <c r="M246" s="345"/>
      <c r="N246" s="345">
        <v>1</v>
      </c>
      <c r="O246" s="345"/>
      <c r="P246" s="345"/>
      <c r="Q246" s="345">
        <v>1</v>
      </c>
      <c r="R246" s="345"/>
      <c r="S246" s="345"/>
      <c r="T246" s="345">
        <v>1</v>
      </c>
      <c r="U246" s="345"/>
      <c r="V246" s="357">
        <f>SUM(Tabla2[[#This Row],[Ene]:[Dic]])</f>
        <v>3</v>
      </c>
      <c r="W246" s="344" t="s">
        <v>67</v>
      </c>
      <c r="X246" s="344" t="s">
        <v>76</v>
      </c>
      <c r="Y246" s="344"/>
      <c r="Z246" s="344"/>
      <c r="AA246" s="346" t="s">
        <v>871</v>
      </c>
    </row>
    <row r="247" spans="2:27" s="32" customFormat="1" ht="30" x14ac:dyDescent="0.25">
      <c r="B247" s="188" t="e">
        <f>IF(Tabla2[[#This Row],[Productos ]]="","",CONCATENATE(Tabla2[[#This Row],[POA]],".",Tabla2[[#This Row],[SRS]],".",Tabla2[[#This Row],[AREA]],".",Tabla2[[#This Row],[TIPO]]))</f>
        <v>#REF!</v>
      </c>
      <c r="C247" s="188" t="e">
        <f>IF(Tabla2[[#This Row],[Productos ]]="","",'Formulario PPGR1'!#REF!)</f>
        <v>#REF!</v>
      </c>
      <c r="D247" s="188" t="e">
        <f>IF(Tabla2[[#This Row],[Productos ]]="","",'Formulario PPGR1'!#REF!)</f>
        <v>#REF!</v>
      </c>
      <c r="E247" s="188" t="e">
        <f>IF(Tabla2[[#This Row],[Productos ]]="","",'Formulario PPGR1'!#REF!)</f>
        <v>#REF!</v>
      </c>
      <c r="F247" s="188" t="e">
        <f>IF(Tabla2[[#This Row],[Productos ]]="","",'Formulario PPGR1'!#REF!)</f>
        <v>#REF!</v>
      </c>
      <c r="G247" s="344" t="s">
        <v>887</v>
      </c>
      <c r="H247" s="344" t="s">
        <v>1991</v>
      </c>
      <c r="I247" s="344" t="s">
        <v>1992</v>
      </c>
      <c r="J247" s="345">
        <v>1</v>
      </c>
      <c r="K247" s="345">
        <v>1</v>
      </c>
      <c r="L247" s="345">
        <v>1</v>
      </c>
      <c r="M247" s="345">
        <v>1</v>
      </c>
      <c r="N247" s="345">
        <v>1</v>
      </c>
      <c r="O247" s="345">
        <v>1</v>
      </c>
      <c r="P247" s="345">
        <v>1</v>
      </c>
      <c r="Q247" s="345">
        <v>1</v>
      </c>
      <c r="R247" s="345">
        <v>1</v>
      </c>
      <c r="S247" s="345">
        <v>1</v>
      </c>
      <c r="T247" s="345">
        <v>1</v>
      </c>
      <c r="U247" s="345">
        <v>1</v>
      </c>
      <c r="V247" s="357">
        <f>SUM(Tabla2[[#This Row],[Ene]:[Dic]])</f>
        <v>12</v>
      </c>
      <c r="W247" s="344" t="s">
        <v>67</v>
      </c>
      <c r="X247" s="344" t="s">
        <v>76</v>
      </c>
      <c r="Y247" s="344"/>
      <c r="Z247" s="344"/>
      <c r="AA247" s="346" t="s">
        <v>871</v>
      </c>
    </row>
    <row r="248" spans="2:27" s="32" customFormat="1" ht="30" x14ac:dyDescent="0.25">
      <c r="B248" s="188" t="e">
        <f>IF(Tabla2[[#This Row],[Productos ]]="","",CONCATENATE(Tabla2[[#This Row],[POA]],".",Tabla2[[#This Row],[SRS]],".",Tabla2[[#This Row],[AREA]],".",Tabla2[[#This Row],[TIPO]]))</f>
        <v>#REF!</v>
      </c>
      <c r="C248" s="188" t="e">
        <f>IF(Tabla2[[#This Row],[Productos ]]="","",'Formulario PPGR1'!#REF!)</f>
        <v>#REF!</v>
      </c>
      <c r="D248" s="188" t="e">
        <f>IF(Tabla2[[#This Row],[Productos ]]="","",'Formulario PPGR1'!#REF!)</f>
        <v>#REF!</v>
      </c>
      <c r="E248" s="188" t="e">
        <f>IF(Tabla2[[#This Row],[Productos ]]="","",'Formulario PPGR1'!#REF!)</f>
        <v>#REF!</v>
      </c>
      <c r="F248" s="188" t="e">
        <f>IF(Tabla2[[#This Row],[Productos ]]="","",'Formulario PPGR1'!#REF!)</f>
        <v>#REF!</v>
      </c>
      <c r="G248" s="344" t="s">
        <v>888</v>
      </c>
      <c r="H248" s="344" t="s">
        <v>1703</v>
      </c>
      <c r="I248" s="344" t="s">
        <v>1993</v>
      </c>
      <c r="J248" s="345"/>
      <c r="K248" s="345">
        <v>2</v>
      </c>
      <c r="L248" s="345">
        <v>2</v>
      </c>
      <c r="M248" s="345">
        <v>2</v>
      </c>
      <c r="N248" s="345">
        <v>2</v>
      </c>
      <c r="O248" s="345">
        <v>1</v>
      </c>
      <c r="P248" s="345"/>
      <c r="Q248" s="345">
        <v>2</v>
      </c>
      <c r="R248" s="345"/>
      <c r="S248" s="345">
        <v>2</v>
      </c>
      <c r="T248" s="345"/>
      <c r="U248" s="345"/>
      <c r="V248" s="357">
        <f>SUM(Tabla2[[#This Row],[Ene]:[Dic]])</f>
        <v>13</v>
      </c>
      <c r="W248" s="344" t="s">
        <v>66</v>
      </c>
      <c r="X248" s="344"/>
      <c r="Y248" s="344"/>
      <c r="Z248" s="344" t="s">
        <v>1994</v>
      </c>
      <c r="AA248" s="346" t="s">
        <v>871</v>
      </c>
    </row>
    <row r="249" spans="2:27" s="32" customFormat="1" ht="60" x14ac:dyDescent="0.25">
      <c r="B249" s="188" t="e">
        <f>IF(Tabla2[[#This Row],[Productos ]]="","",CONCATENATE(Tabla2[[#This Row],[POA]],".",Tabla2[[#This Row],[SRS]],".",Tabla2[[#This Row],[AREA]],".",Tabla2[[#This Row],[TIPO]]))</f>
        <v>#REF!</v>
      </c>
      <c r="C249" s="188" t="e">
        <f>IF(Tabla2[[#This Row],[Productos ]]="","",'Formulario PPGR1'!#REF!)</f>
        <v>#REF!</v>
      </c>
      <c r="D249" s="188" t="e">
        <f>IF(Tabla2[[#This Row],[Productos ]]="","",'Formulario PPGR1'!#REF!)</f>
        <v>#REF!</v>
      </c>
      <c r="E249" s="188" t="e">
        <f>IF(Tabla2[[#This Row],[Productos ]]="","",'Formulario PPGR1'!#REF!)</f>
        <v>#REF!</v>
      </c>
      <c r="F249" s="188" t="e">
        <f>IF(Tabla2[[#This Row],[Productos ]]="","",'Formulario PPGR1'!#REF!)</f>
        <v>#REF!</v>
      </c>
      <c r="G249" s="344" t="s">
        <v>1356</v>
      </c>
      <c r="H249" s="344" t="s">
        <v>1539</v>
      </c>
      <c r="I249" s="344" t="s">
        <v>1543</v>
      </c>
      <c r="J249" s="345"/>
      <c r="K249" s="345"/>
      <c r="L249" s="345"/>
      <c r="M249" s="345"/>
      <c r="N249" s="345">
        <v>1</v>
      </c>
      <c r="O249" s="345"/>
      <c r="P249" s="345"/>
      <c r="Q249" s="345"/>
      <c r="R249" s="345"/>
      <c r="S249" s="345"/>
      <c r="T249" s="345">
        <v>1</v>
      </c>
      <c r="U249" s="345"/>
      <c r="V249" s="357">
        <f>SUM(Tabla2[[#This Row],[Ene]:[Dic]])</f>
        <v>2</v>
      </c>
      <c r="W249" s="344" t="s">
        <v>67</v>
      </c>
      <c r="X249" s="344" t="s">
        <v>76</v>
      </c>
      <c r="Y249" s="344"/>
      <c r="Z249" s="344"/>
      <c r="AA249" s="346" t="s">
        <v>871</v>
      </c>
    </row>
    <row r="250" spans="2:27" s="32" customFormat="1" ht="30" x14ac:dyDescent="0.25">
      <c r="B250" s="188" t="e">
        <f>IF(Tabla2[[#This Row],[Productos ]]="","",CONCATENATE(Tabla2[[#This Row],[POA]],".",Tabla2[[#This Row],[SRS]],".",Tabla2[[#This Row],[AREA]],".",Tabla2[[#This Row],[TIPO]]))</f>
        <v>#REF!</v>
      </c>
      <c r="C250" s="188" t="e">
        <f>IF(Tabla2[[#This Row],[Productos ]]="","",'Formulario PPGR1'!#REF!)</f>
        <v>#REF!</v>
      </c>
      <c r="D250" s="188" t="e">
        <f>IF(Tabla2[[#This Row],[Productos ]]="","",'Formulario PPGR1'!#REF!)</f>
        <v>#REF!</v>
      </c>
      <c r="E250" s="188" t="e">
        <f>IF(Tabla2[[#This Row],[Productos ]]="","",'Formulario PPGR1'!#REF!)</f>
        <v>#REF!</v>
      </c>
      <c r="F250" s="188" t="e">
        <f>IF(Tabla2[[#This Row],[Productos ]]="","",'Formulario PPGR1'!#REF!)</f>
        <v>#REF!</v>
      </c>
      <c r="G250" s="344" t="s">
        <v>910</v>
      </c>
      <c r="H250" s="344" t="s">
        <v>1995</v>
      </c>
      <c r="I250" s="344" t="s">
        <v>1996</v>
      </c>
      <c r="J250" s="345"/>
      <c r="K250" s="345"/>
      <c r="L250" s="345"/>
      <c r="M250" s="345"/>
      <c r="N250" s="345"/>
      <c r="O250" s="345">
        <v>1</v>
      </c>
      <c r="P250" s="345"/>
      <c r="Q250" s="345"/>
      <c r="R250" s="345">
        <v>1</v>
      </c>
      <c r="S250" s="345"/>
      <c r="T250" s="345"/>
      <c r="U250" s="345">
        <v>1</v>
      </c>
      <c r="V250" s="357">
        <f>SUM(Tabla2[[#This Row],[Ene]:[Dic]])</f>
        <v>3</v>
      </c>
      <c r="W250" s="344" t="s">
        <v>67</v>
      </c>
      <c r="X250" s="344" t="s">
        <v>66</v>
      </c>
      <c r="Y250" s="344"/>
      <c r="Z250" s="344" t="s">
        <v>1467</v>
      </c>
      <c r="AA250" s="346" t="s">
        <v>871</v>
      </c>
    </row>
    <row r="251" spans="2:27" s="32" customFormat="1" ht="30" x14ac:dyDescent="0.25">
      <c r="B251" s="188" t="e">
        <f>IF(Tabla2[[#This Row],[Productos ]]="","",CONCATENATE(Tabla2[[#This Row],[POA]],".",Tabla2[[#This Row],[SRS]],".",Tabla2[[#This Row],[AREA]],".",Tabla2[[#This Row],[TIPO]]))</f>
        <v>#REF!</v>
      </c>
      <c r="C251" s="188" t="e">
        <f>IF(Tabla2[[#This Row],[Productos ]]="","",'Formulario PPGR1'!#REF!)</f>
        <v>#REF!</v>
      </c>
      <c r="D251" s="188" t="e">
        <f>IF(Tabla2[[#This Row],[Productos ]]="","",'Formulario PPGR1'!#REF!)</f>
        <v>#REF!</v>
      </c>
      <c r="E251" s="188" t="e">
        <f>IF(Tabla2[[#This Row],[Productos ]]="","",'Formulario PPGR1'!#REF!)</f>
        <v>#REF!</v>
      </c>
      <c r="F251" s="188" t="e">
        <f>IF(Tabla2[[#This Row],[Productos ]]="","",'Formulario PPGR1'!#REF!)</f>
        <v>#REF!</v>
      </c>
      <c r="G251" s="344" t="s">
        <v>910</v>
      </c>
      <c r="H251" s="344" t="s">
        <v>1997</v>
      </c>
      <c r="I251" s="344" t="s">
        <v>1998</v>
      </c>
      <c r="J251" s="345"/>
      <c r="K251" s="345"/>
      <c r="L251" s="345"/>
      <c r="M251" s="345">
        <v>1</v>
      </c>
      <c r="N251" s="345"/>
      <c r="O251" s="345"/>
      <c r="P251" s="345">
        <v>1</v>
      </c>
      <c r="Q251" s="345"/>
      <c r="R251" s="345"/>
      <c r="S251" s="345">
        <v>1</v>
      </c>
      <c r="T251" s="345"/>
      <c r="U251" s="345"/>
      <c r="V251" s="357">
        <f>SUM(Tabla2[[#This Row],[Ene]:[Dic]])</f>
        <v>3</v>
      </c>
      <c r="W251" s="344" t="s">
        <v>67</v>
      </c>
      <c r="X251" s="344" t="s">
        <v>76</v>
      </c>
      <c r="Y251" s="344"/>
      <c r="Z251" s="344"/>
      <c r="AA251" s="346" t="s">
        <v>871</v>
      </c>
    </row>
    <row r="252" spans="2:27" s="32" customFormat="1" ht="45" x14ac:dyDescent="0.25">
      <c r="B252" s="188" t="e">
        <f>IF(Tabla2[[#This Row],[Productos ]]="","",CONCATENATE(Tabla2[[#This Row],[POA]],".",Tabla2[[#This Row],[SRS]],".",Tabla2[[#This Row],[AREA]],".",Tabla2[[#This Row],[TIPO]]))</f>
        <v>#REF!</v>
      </c>
      <c r="C252" s="188" t="e">
        <f>IF(Tabla2[[#This Row],[Productos ]]="","",'Formulario PPGR1'!#REF!)</f>
        <v>#REF!</v>
      </c>
      <c r="D252" s="188" t="e">
        <f>IF(Tabla2[[#This Row],[Productos ]]="","",'Formulario PPGR1'!#REF!)</f>
        <v>#REF!</v>
      </c>
      <c r="E252" s="188" t="e">
        <f>IF(Tabla2[[#This Row],[Productos ]]="","",'Formulario PPGR1'!#REF!)</f>
        <v>#REF!</v>
      </c>
      <c r="F252" s="188" t="e">
        <f>IF(Tabla2[[#This Row],[Productos ]]="","",'Formulario PPGR1'!#REF!)</f>
        <v>#REF!</v>
      </c>
      <c r="G252" s="344" t="s">
        <v>910</v>
      </c>
      <c r="H252" s="344" t="s">
        <v>1999</v>
      </c>
      <c r="I252" s="344" t="s">
        <v>2010</v>
      </c>
      <c r="J252" s="345"/>
      <c r="K252" s="345">
        <v>2</v>
      </c>
      <c r="L252" s="345">
        <v>2</v>
      </c>
      <c r="M252" s="345"/>
      <c r="N252" s="345">
        <v>2</v>
      </c>
      <c r="O252" s="345">
        <v>2</v>
      </c>
      <c r="P252" s="345">
        <v>2</v>
      </c>
      <c r="Q252" s="345"/>
      <c r="R252" s="345"/>
      <c r="S252" s="345">
        <v>2</v>
      </c>
      <c r="T252" s="345">
        <v>3</v>
      </c>
      <c r="U252" s="345">
        <v>2</v>
      </c>
      <c r="V252" s="357">
        <f>SUM(Tabla2[[#This Row],[Ene]:[Dic]])</f>
        <v>17</v>
      </c>
      <c r="W252" s="344" t="s">
        <v>66</v>
      </c>
      <c r="X252" s="344" t="s">
        <v>83</v>
      </c>
      <c r="Y252" s="344"/>
      <c r="Z252" s="344" t="s">
        <v>2001</v>
      </c>
      <c r="AA252" s="346" t="s">
        <v>871</v>
      </c>
    </row>
    <row r="253" spans="2:27" s="32" customFormat="1" ht="60" x14ac:dyDescent="0.25">
      <c r="B253" s="365" t="e">
        <f>IF(Tabla2[[#This Row],[Productos ]]="","",CONCATENATE(Tabla2[[#This Row],[POA]],".",Tabla2[[#This Row],[SRS]],".",Tabla2[[#This Row],[AREA]],".",Tabla2[[#This Row],[TIPO]]))</f>
        <v>#REF!</v>
      </c>
      <c r="C253" s="365" t="e">
        <f>IF(Tabla2[[#This Row],[Productos ]]="","",'Formulario PPGR1'!#REF!)</f>
        <v>#REF!</v>
      </c>
      <c r="D253" s="365" t="e">
        <f>IF(Tabla2[[#This Row],[Productos ]]="","",'Formulario PPGR1'!#REF!)</f>
        <v>#REF!</v>
      </c>
      <c r="E253" s="365" t="e">
        <f>IF(Tabla2[[#This Row],[Productos ]]="","",'Formulario PPGR1'!#REF!)</f>
        <v>#REF!</v>
      </c>
      <c r="F253" s="365" t="e">
        <f>IF(Tabla2[[#This Row],[Productos ]]="","",'Formulario PPGR1'!#REF!)</f>
        <v>#REF!</v>
      </c>
      <c r="G253" s="344" t="s">
        <v>910</v>
      </c>
      <c r="H253" s="344" t="s">
        <v>2034</v>
      </c>
      <c r="I253" s="344" t="s">
        <v>2038</v>
      </c>
      <c r="J253" s="367"/>
      <c r="K253" s="367"/>
      <c r="L253" s="367">
        <v>1</v>
      </c>
      <c r="M253" s="367"/>
      <c r="N253" s="367"/>
      <c r="O253" s="368">
        <v>1</v>
      </c>
      <c r="P253" s="367"/>
      <c r="Q253" s="367"/>
      <c r="R253" s="367">
        <v>1</v>
      </c>
      <c r="S253" s="367"/>
      <c r="T253" s="367"/>
      <c r="U253" s="367">
        <v>1</v>
      </c>
      <c r="V253" s="357">
        <f>SUM(Tabla2[[#This Row],[Ene]:[Dic]])</f>
        <v>4</v>
      </c>
      <c r="W253" s="344" t="s">
        <v>77</v>
      </c>
      <c r="X253" s="344" t="s">
        <v>66</v>
      </c>
      <c r="Y253" s="344" t="s">
        <v>67</v>
      </c>
      <c r="Z253" s="366"/>
      <c r="AA253" s="370" t="s">
        <v>880</v>
      </c>
    </row>
    <row r="254" spans="2:27" s="32" customFormat="1" ht="30" x14ac:dyDescent="0.25">
      <c r="B254" s="365" t="e">
        <f>IF(Tabla2[[#This Row],[Productos ]]="","",CONCATENATE(Tabla2[[#This Row],[POA]],".",Tabla2[[#This Row],[SRS]],".",Tabla2[[#This Row],[AREA]],".",Tabla2[[#This Row],[TIPO]]))</f>
        <v>#REF!</v>
      </c>
      <c r="C254" s="365" t="e">
        <f>IF(Tabla2[[#This Row],[Productos ]]="","",'Formulario PPGR1'!#REF!)</f>
        <v>#REF!</v>
      </c>
      <c r="D254" s="365" t="e">
        <f>IF(Tabla2[[#This Row],[Productos ]]="","",'Formulario PPGR1'!#REF!)</f>
        <v>#REF!</v>
      </c>
      <c r="E254" s="365" t="e">
        <f>IF(Tabla2[[#This Row],[Productos ]]="","",'Formulario PPGR1'!#REF!)</f>
        <v>#REF!</v>
      </c>
      <c r="F254" s="365" t="e">
        <f>IF(Tabla2[[#This Row],[Productos ]]="","",'Formulario PPGR1'!#REF!)</f>
        <v>#REF!</v>
      </c>
      <c r="G254" s="366" t="s">
        <v>1355</v>
      </c>
      <c r="H254" s="344" t="s">
        <v>2035</v>
      </c>
      <c r="I254" s="344" t="s">
        <v>2030</v>
      </c>
      <c r="J254" s="367"/>
      <c r="K254" s="367"/>
      <c r="L254" s="367">
        <v>1</v>
      </c>
      <c r="M254" s="367"/>
      <c r="N254" s="367"/>
      <c r="O254" s="368">
        <v>1</v>
      </c>
      <c r="P254" s="367"/>
      <c r="Q254" s="367"/>
      <c r="R254" s="367">
        <v>1</v>
      </c>
      <c r="S254" s="367"/>
      <c r="T254" s="367"/>
      <c r="U254" s="367">
        <v>1</v>
      </c>
      <c r="V254" s="357">
        <f>SUM(Tabla2[[#This Row],[Ene]:[Dic]])</f>
        <v>4</v>
      </c>
      <c r="W254" s="366" t="s">
        <v>70</v>
      </c>
      <c r="X254" s="366" t="s">
        <v>67</v>
      </c>
      <c r="Y254" s="366"/>
      <c r="Z254" s="366"/>
      <c r="AA254" s="370" t="s">
        <v>880</v>
      </c>
    </row>
    <row r="255" spans="2:27" s="32" customFormat="1" ht="30" x14ac:dyDescent="0.25">
      <c r="B255" s="365" t="e">
        <f>IF(Tabla2[[#This Row],[Productos ]]="","",CONCATENATE(Tabla2[[#This Row],[POA]],".",Tabla2[[#This Row],[SRS]],".",Tabla2[[#This Row],[AREA]],".",Tabla2[[#This Row],[TIPO]]))</f>
        <v>#REF!</v>
      </c>
      <c r="C255" s="365" t="e">
        <f>IF(Tabla2[[#This Row],[Productos ]]="","",'Formulario PPGR1'!#REF!)</f>
        <v>#REF!</v>
      </c>
      <c r="D255" s="365" t="e">
        <f>IF(Tabla2[[#This Row],[Productos ]]="","",'Formulario PPGR1'!#REF!)</f>
        <v>#REF!</v>
      </c>
      <c r="E255" s="365" t="e">
        <f>IF(Tabla2[[#This Row],[Productos ]]="","",'Formulario PPGR1'!#REF!)</f>
        <v>#REF!</v>
      </c>
      <c r="F255" s="365" t="e">
        <f>IF(Tabla2[[#This Row],[Productos ]]="","",'Formulario PPGR1'!#REF!)</f>
        <v>#REF!</v>
      </c>
      <c r="G255" s="366" t="s">
        <v>1355</v>
      </c>
      <c r="H255" s="344" t="s">
        <v>2036</v>
      </c>
      <c r="I255" s="344" t="s">
        <v>2031</v>
      </c>
      <c r="J255" s="367"/>
      <c r="K255" s="367"/>
      <c r="L255" s="367"/>
      <c r="M255" s="367">
        <v>1</v>
      </c>
      <c r="N255" s="367"/>
      <c r="O255" s="368"/>
      <c r="P255" s="367">
        <v>1</v>
      </c>
      <c r="Q255" s="367"/>
      <c r="R255" s="367"/>
      <c r="S255" s="367">
        <v>1</v>
      </c>
      <c r="T255" s="367"/>
      <c r="U255" s="367"/>
      <c r="V255" s="357">
        <f>SUM(Tabla2[[#This Row],[Ene]:[Dic]])</f>
        <v>3</v>
      </c>
      <c r="W255" s="366" t="s">
        <v>77</v>
      </c>
      <c r="X255" s="344" t="s">
        <v>66</v>
      </c>
      <c r="Y255" s="344" t="s">
        <v>67</v>
      </c>
      <c r="Z255" s="366"/>
      <c r="AA255" s="370" t="s">
        <v>880</v>
      </c>
    </row>
    <row r="256" spans="2:27" s="32" customFormat="1" ht="45" x14ac:dyDescent="0.25">
      <c r="B256" s="188" t="e">
        <f>IF(Tabla2[[#This Row],[Productos ]]="","",CONCATENATE(Tabla2[[#This Row],[POA]],".",Tabla2[[#This Row],[SRS]],".",Tabla2[[#This Row],[AREA]],".",Tabla2[[#This Row],[TIPO]]))</f>
        <v>#REF!</v>
      </c>
      <c r="C256" s="188" t="e">
        <f>IF(Tabla2[[#This Row],[Productos ]]="","",'Formulario PPGR1'!#REF!)</f>
        <v>#REF!</v>
      </c>
      <c r="D256" s="188" t="e">
        <f>IF(Tabla2[[#This Row],[Productos ]]="","",'Formulario PPGR1'!#REF!)</f>
        <v>#REF!</v>
      </c>
      <c r="E256" s="188" t="e">
        <f>IF(Tabla2[[#This Row],[Productos ]]="","",'Formulario PPGR1'!#REF!)</f>
        <v>#REF!</v>
      </c>
      <c r="F256" s="188" t="e">
        <f>IF(Tabla2[[#This Row],[Productos ]]="","",'Formulario PPGR1'!#REF!)</f>
        <v>#REF!</v>
      </c>
      <c r="G256" s="366" t="s">
        <v>1355</v>
      </c>
      <c r="H256" s="344" t="s">
        <v>2037</v>
      </c>
      <c r="I256" s="344" t="s">
        <v>2032</v>
      </c>
      <c r="J256" s="345"/>
      <c r="K256" s="345"/>
      <c r="L256" s="345"/>
      <c r="M256" s="345"/>
      <c r="N256" s="345"/>
      <c r="O256" s="278"/>
      <c r="P256" s="345"/>
      <c r="Q256" s="345">
        <v>1</v>
      </c>
      <c r="R256" s="345">
        <v>1</v>
      </c>
      <c r="S256" s="345">
        <v>1</v>
      </c>
      <c r="T256" s="345">
        <v>1</v>
      </c>
      <c r="U256" s="345"/>
      <c r="V256" s="357">
        <f>SUM(Tabla2[[#This Row],[Ene]:[Dic]])</f>
        <v>4</v>
      </c>
      <c r="W256" s="344" t="s">
        <v>66</v>
      </c>
      <c r="X256" s="344" t="s">
        <v>67</v>
      </c>
      <c r="Y256" s="344"/>
      <c r="Z256" s="344"/>
      <c r="AA256" s="370" t="s">
        <v>880</v>
      </c>
    </row>
    <row r="257" spans="2:52" s="32" customFormat="1" ht="45" x14ac:dyDescent="0.25">
      <c r="B257" s="365" t="e">
        <f>IF(Tabla2[[#This Row],[Productos ]]="","",CONCATENATE(Tabla2[[#This Row],[POA]],".",Tabla2[[#This Row],[SRS]],".",Tabla2[[#This Row],[AREA]],".",Tabla2[[#This Row],[TIPO]]))</f>
        <v>#REF!</v>
      </c>
      <c r="C257" s="365" t="e">
        <f>IF(Tabla2[[#This Row],[Productos ]]="","",'Formulario PPGR1'!#REF!)</f>
        <v>#REF!</v>
      </c>
      <c r="D257" s="365" t="e">
        <f>IF(Tabla2[[#This Row],[Productos ]]="","",'Formulario PPGR1'!#REF!)</f>
        <v>#REF!</v>
      </c>
      <c r="E257" s="365" t="e">
        <f>IF(Tabla2[[#This Row],[Productos ]]="","",'Formulario PPGR1'!#REF!)</f>
        <v>#REF!</v>
      </c>
      <c r="F257" s="365" t="e">
        <f>IF(Tabla2[[#This Row],[Productos ]]="","",'Formulario PPGR1'!#REF!)</f>
        <v>#REF!</v>
      </c>
      <c r="G257" s="366" t="s">
        <v>1355</v>
      </c>
      <c r="H257" s="344" t="s">
        <v>2039</v>
      </c>
      <c r="I257" s="344" t="s">
        <v>2033</v>
      </c>
      <c r="J257" s="367"/>
      <c r="K257" s="367"/>
      <c r="L257" s="367"/>
      <c r="M257" s="367"/>
      <c r="N257" s="367"/>
      <c r="O257" s="368"/>
      <c r="P257" s="367"/>
      <c r="Q257" s="367">
        <v>1</v>
      </c>
      <c r="R257" s="367">
        <v>1</v>
      </c>
      <c r="S257" s="367">
        <v>1</v>
      </c>
      <c r="T257" s="367">
        <v>1</v>
      </c>
      <c r="U257" s="367"/>
      <c r="V257" s="357">
        <f>SUM(Tabla2[[#This Row],[Ene]:[Dic]])</f>
        <v>4</v>
      </c>
      <c r="W257" s="344" t="s">
        <v>66</v>
      </c>
      <c r="X257" s="344" t="s">
        <v>67</v>
      </c>
      <c r="Y257" s="366"/>
      <c r="Z257" s="366"/>
      <c r="AA257" s="370" t="s">
        <v>880</v>
      </c>
    </row>
    <row r="258" spans="2:52" s="32" customFormat="1" ht="30" x14ac:dyDescent="0.25">
      <c r="B258" s="188" t="e">
        <f>IF(Tabla2[[#This Row],[Productos ]]="","",CONCATENATE(Tabla2[[#This Row],[POA]],".",Tabla2[[#This Row],[SRS]],".",Tabla2[[#This Row],[AREA]],".",Tabla2[[#This Row],[TIPO]]))</f>
        <v>#REF!</v>
      </c>
      <c r="C258" s="188" t="e">
        <f>IF(Tabla2[[#This Row],[Productos ]]="","",'Formulario PPGR1'!#REF!)</f>
        <v>#REF!</v>
      </c>
      <c r="D258" s="188" t="e">
        <f>IF(Tabla2[[#This Row],[Productos ]]="","",'Formulario PPGR1'!#REF!)</f>
        <v>#REF!</v>
      </c>
      <c r="E258" s="188" t="e">
        <f>IF(Tabla2[[#This Row],[Productos ]]="","",'Formulario PPGR1'!#REF!)</f>
        <v>#REF!</v>
      </c>
      <c r="F258" s="188" t="e">
        <f>IF(Tabla2[[#This Row],[Productos ]]="","",'Formulario PPGR1'!#REF!)</f>
        <v>#REF!</v>
      </c>
      <c r="G258" s="366" t="s">
        <v>1355</v>
      </c>
      <c r="H258" s="344" t="s">
        <v>2041</v>
      </c>
      <c r="I258" s="344" t="s">
        <v>2040</v>
      </c>
      <c r="J258" s="345"/>
      <c r="K258" s="345"/>
      <c r="L258" s="345">
        <v>1</v>
      </c>
      <c r="M258" s="345"/>
      <c r="N258" s="345"/>
      <c r="O258" s="278"/>
      <c r="P258" s="345"/>
      <c r="Q258" s="345"/>
      <c r="R258" s="345"/>
      <c r="S258" s="345"/>
      <c r="T258" s="345"/>
      <c r="U258" s="345"/>
      <c r="V258" s="357">
        <f>SUM(Tabla2[[#This Row],[Ene]:[Dic]])</f>
        <v>1</v>
      </c>
      <c r="W258" s="344" t="s">
        <v>67</v>
      </c>
      <c r="X258" s="344" t="s">
        <v>69</v>
      </c>
      <c r="Y258" s="344"/>
      <c r="Z258" s="344" t="s">
        <v>2042</v>
      </c>
      <c r="AA258" s="370" t="s">
        <v>880</v>
      </c>
    </row>
    <row r="259" spans="2:52" s="32" customFormat="1" ht="60" x14ac:dyDescent="0.25">
      <c r="B259" s="372" t="e">
        <f>IF(Tabla2[[#This Row],[Productos ]]="","",CONCATENATE(Tabla2[[#This Row],[POA]],".",Tabla2[[#This Row],[SRS]],".",Tabla2[[#This Row],[AREA]],".",Tabla2[[#This Row],[TIPO]]))</f>
        <v>#REF!</v>
      </c>
      <c r="C259" s="372" t="e">
        <f>IF(Tabla2[[#This Row],[Productos ]]="","",'Formulario PPGR1'!#REF!)</f>
        <v>#REF!</v>
      </c>
      <c r="D259" s="372" t="e">
        <f>IF(Tabla2[[#This Row],[Productos ]]="","",'Formulario PPGR1'!#REF!)</f>
        <v>#REF!</v>
      </c>
      <c r="E259" s="372" t="e">
        <f>IF(Tabla2[[#This Row],[Productos ]]="","",'Formulario PPGR1'!#REF!)</f>
        <v>#REF!</v>
      </c>
      <c r="F259" s="372" t="e">
        <f>IF(Tabla2[[#This Row],[Productos ]]="","",'Formulario PPGR1'!#REF!)</f>
        <v>#REF!</v>
      </c>
      <c r="G259" s="373" t="s">
        <v>1372</v>
      </c>
      <c r="H259" s="373" t="s">
        <v>2060</v>
      </c>
      <c r="I259" s="373" t="s">
        <v>2055</v>
      </c>
      <c r="J259" s="374"/>
      <c r="K259" s="374"/>
      <c r="L259" s="374"/>
      <c r="M259" s="374">
        <v>1</v>
      </c>
      <c r="N259" s="374"/>
      <c r="O259" s="374"/>
      <c r="P259" s="374"/>
      <c r="Q259" s="374"/>
      <c r="R259" s="374"/>
      <c r="S259" s="374"/>
      <c r="T259" s="374"/>
      <c r="U259" s="374"/>
      <c r="V259" s="357">
        <f>SUM(Tabla2[[#This Row],[Ene]:[Dic]])</f>
        <v>1</v>
      </c>
      <c r="W259" s="375" t="s">
        <v>67</v>
      </c>
      <c r="X259" s="375" t="s">
        <v>76</v>
      </c>
      <c r="Y259" s="375"/>
      <c r="Z259" s="375"/>
      <c r="AA259" s="377" t="s">
        <v>2069</v>
      </c>
    </row>
    <row r="260" spans="2:52" s="32" customFormat="1" ht="45" x14ac:dyDescent="0.25">
      <c r="B260" s="372" t="e">
        <f>IF(Tabla2[[#This Row],[Productos ]]="","",CONCATENATE(Tabla2[[#This Row],[POA]],".",Tabla2[[#This Row],[SRS]],".",Tabla2[[#This Row],[AREA]],".",Tabla2[[#This Row],[TIPO]]))</f>
        <v>#REF!</v>
      </c>
      <c r="C260" s="372" t="e">
        <f>IF(Tabla2[[#This Row],[Productos ]]="","",'Formulario PPGR1'!#REF!)</f>
        <v>#REF!</v>
      </c>
      <c r="D260" s="372" t="e">
        <f>IF(Tabla2[[#This Row],[Productos ]]="","",'Formulario PPGR1'!#REF!)</f>
        <v>#REF!</v>
      </c>
      <c r="E260" s="372" t="e">
        <f>IF(Tabla2[[#This Row],[Productos ]]="","",'Formulario PPGR1'!#REF!)</f>
        <v>#REF!</v>
      </c>
      <c r="F260" s="372" t="e">
        <f>IF(Tabla2[[#This Row],[Productos ]]="","",'Formulario PPGR1'!#REF!)</f>
        <v>#REF!</v>
      </c>
      <c r="G260" s="373" t="s">
        <v>1372</v>
      </c>
      <c r="H260" s="373" t="s">
        <v>2061</v>
      </c>
      <c r="I260" s="373" t="s">
        <v>2070</v>
      </c>
      <c r="J260" s="374"/>
      <c r="K260" s="374"/>
      <c r="L260" s="374"/>
      <c r="M260" s="374"/>
      <c r="N260" s="374">
        <v>1</v>
      </c>
      <c r="O260" s="374"/>
      <c r="P260" s="374"/>
      <c r="Q260" s="374"/>
      <c r="R260" s="374"/>
      <c r="S260" s="374"/>
      <c r="T260" s="374"/>
      <c r="U260" s="374"/>
      <c r="V260" s="357">
        <f>SUM(Tabla2[[#This Row],[Ene]:[Dic]])</f>
        <v>1</v>
      </c>
      <c r="W260" s="375" t="s">
        <v>67</v>
      </c>
      <c r="X260" s="375" t="s">
        <v>76</v>
      </c>
      <c r="Y260" s="375"/>
      <c r="Z260" s="375"/>
      <c r="AA260" s="377" t="s">
        <v>2069</v>
      </c>
    </row>
    <row r="261" spans="2:52" s="32" customFormat="1" ht="45" x14ac:dyDescent="0.25">
      <c r="B261" s="372" t="e">
        <f>IF(Tabla2[[#This Row],[Productos ]]="","",CONCATENATE(Tabla2[[#This Row],[POA]],".",Tabla2[[#This Row],[SRS]],".",Tabla2[[#This Row],[AREA]],".",Tabla2[[#This Row],[TIPO]]))</f>
        <v>#REF!</v>
      </c>
      <c r="C261" s="372" t="e">
        <f>IF(Tabla2[[#This Row],[Productos ]]="","",'Formulario PPGR1'!#REF!)</f>
        <v>#REF!</v>
      </c>
      <c r="D261" s="372" t="e">
        <f>IF(Tabla2[[#This Row],[Productos ]]="","",'Formulario PPGR1'!#REF!)</f>
        <v>#REF!</v>
      </c>
      <c r="E261" s="372" t="e">
        <f>IF(Tabla2[[#This Row],[Productos ]]="","",'Formulario PPGR1'!#REF!)</f>
        <v>#REF!</v>
      </c>
      <c r="F261" s="372" t="e">
        <f>IF(Tabla2[[#This Row],[Productos ]]="","",'Formulario PPGR1'!#REF!)</f>
        <v>#REF!</v>
      </c>
      <c r="G261" s="373" t="s">
        <v>1372</v>
      </c>
      <c r="H261" s="373" t="s">
        <v>2062</v>
      </c>
      <c r="I261" s="373" t="s">
        <v>2056</v>
      </c>
      <c r="J261" s="374"/>
      <c r="K261" s="374"/>
      <c r="L261" s="374"/>
      <c r="M261" s="374"/>
      <c r="N261" s="374"/>
      <c r="O261" s="374">
        <v>1</v>
      </c>
      <c r="P261" s="374"/>
      <c r="Q261" s="374">
        <v>1</v>
      </c>
      <c r="R261" s="374"/>
      <c r="S261" s="374"/>
      <c r="T261" s="374">
        <v>1</v>
      </c>
      <c r="U261" s="374"/>
      <c r="V261" s="357">
        <f>SUM(Tabla2[[#This Row],[Ene]:[Dic]])</f>
        <v>3</v>
      </c>
      <c r="W261" s="375" t="s">
        <v>66</v>
      </c>
      <c r="X261" s="384" t="s">
        <v>67</v>
      </c>
      <c r="Y261" s="375"/>
      <c r="Z261" s="375"/>
      <c r="AA261" s="377" t="s">
        <v>2069</v>
      </c>
    </row>
    <row r="262" spans="2:52" s="32" customFormat="1" ht="45" x14ac:dyDescent="0.25">
      <c r="B262" s="372" t="e">
        <f>IF(Tabla2[[#This Row],[Productos ]]="","",CONCATENATE(Tabla2[[#This Row],[POA]],".",Tabla2[[#This Row],[SRS]],".",Tabla2[[#This Row],[AREA]],".",Tabla2[[#This Row],[TIPO]]))</f>
        <v>#REF!</v>
      </c>
      <c r="C262" s="372" t="e">
        <f>IF(Tabla2[[#This Row],[Productos ]]="","",'Formulario PPGR1'!#REF!)</f>
        <v>#REF!</v>
      </c>
      <c r="D262" s="372" t="e">
        <f>IF(Tabla2[[#This Row],[Productos ]]="","",'Formulario PPGR1'!#REF!)</f>
        <v>#REF!</v>
      </c>
      <c r="E262" s="372" t="e">
        <f>IF(Tabla2[[#This Row],[Productos ]]="","",'Formulario PPGR1'!#REF!)</f>
        <v>#REF!</v>
      </c>
      <c r="F262" s="372" t="e">
        <f>IF(Tabla2[[#This Row],[Productos ]]="","",'Formulario PPGR1'!#REF!)</f>
        <v>#REF!</v>
      </c>
      <c r="G262" s="373" t="s">
        <v>1372</v>
      </c>
      <c r="H262" s="373" t="s">
        <v>2063</v>
      </c>
      <c r="I262" s="373" t="s">
        <v>2057</v>
      </c>
      <c r="J262" s="374"/>
      <c r="K262" s="374"/>
      <c r="L262" s="374"/>
      <c r="M262" s="374">
        <v>1</v>
      </c>
      <c r="N262" s="374"/>
      <c r="O262" s="374"/>
      <c r="P262" s="374"/>
      <c r="Q262" s="374"/>
      <c r="R262" s="374"/>
      <c r="S262" s="374"/>
      <c r="T262" s="374"/>
      <c r="U262" s="374"/>
      <c r="V262" s="357">
        <f>SUM(Tabla2[[#This Row],[Ene]:[Dic]])</f>
        <v>1</v>
      </c>
      <c r="W262" s="376" t="s">
        <v>82</v>
      </c>
      <c r="X262" s="375"/>
      <c r="Y262" s="375"/>
      <c r="Z262" s="375"/>
      <c r="AA262" s="377" t="s">
        <v>2069</v>
      </c>
    </row>
    <row r="263" spans="2:52" s="32" customFormat="1" ht="75" x14ac:dyDescent="0.25">
      <c r="B263" s="372" t="e">
        <f>IF(Tabla2[[#This Row],[Productos ]]="","",CONCATENATE(Tabla2[[#This Row],[POA]],".",Tabla2[[#This Row],[SRS]],".",Tabla2[[#This Row],[AREA]],".",Tabla2[[#This Row],[TIPO]]))</f>
        <v>#REF!</v>
      </c>
      <c r="C263" s="372" t="e">
        <f>IF(Tabla2[[#This Row],[Productos ]]="","",'Formulario PPGR1'!#REF!)</f>
        <v>#REF!</v>
      </c>
      <c r="D263" s="372" t="e">
        <f>IF(Tabla2[[#This Row],[Productos ]]="","",'Formulario PPGR1'!#REF!)</f>
        <v>#REF!</v>
      </c>
      <c r="E263" s="372" t="e">
        <f>IF(Tabla2[[#This Row],[Productos ]]="","",'Formulario PPGR1'!#REF!)</f>
        <v>#REF!</v>
      </c>
      <c r="F263" s="372" t="e">
        <f>IF(Tabla2[[#This Row],[Productos ]]="","",'Formulario PPGR1'!#REF!)</f>
        <v>#REF!</v>
      </c>
      <c r="G263" s="373" t="s">
        <v>1372</v>
      </c>
      <c r="H263" s="373" t="s">
        <v>2064</v>
      </c>
      <c r="I263" s="344" t="s">
        <v>2073</v>
      </c>
      <c r="J263" s="374"/>
      <c r="K263" s="374"/>
      <c r="L263" s="374"/>
      <c r="M263" s="374"/>
      <c r="N263" s="374"/>
      <c r="O263" s="374"/>
      <c r="P263" s="374">
        <v>1</v>
      </c>
      <c r="Q263" s="374"/>
      <c r="R263" s="374">
        <v>1</v>
      </c>
      <c r="S263" s="374"/>
      <c r="T263" s="374">
        <v>1</v>
      </c>
      <c r="U263" s="374"/>
      <c r="V263" s="357">
        <f>SUM(Tabla2[[#This Row],[Ene]:[Dic]])</f>
        <v>3</v>
      </c>
      <c r="W263" s="375" t="s">
        <v>66</v>
      </c>
      <c r="X263" s="375" t="s">
        <v>67</v>
      </c>
      <c r="Y263" s="375"/>
      <c r="Z263" s="375"/>
      <c r="AA263" s="377" t="s">
        <v>2069</v>
      </c>
    </row>
    <row r="264" spans="2:52" s="32" customFormat="1" ht="60" x14ac:dyDescent="0.25">
      <c r="B264" s="372" t="e">
        <f>IF(Tabla2[[#This Row],[Productos ]]="","",CONCATENATE(Tabla2[[#This Row],[POA]],".",Tabla2[[#This Row],[SRS]],".",Tabla2[[#This Row],[AREA]],".",Tabla2[[#This Row],[TIPO]]))</f>
        <v>#REF!</v>
      </c>
      <c r="C264" s="372" t="e">
        <f>IF(Tabla2[[#This Row],[Productos ]]="","",'Formulario PPGR1'!#REF!)</f>
        <v>#REF!</v>
      </c>
      <c r="D264" s="372" t="e">
        <f>IF(Tabla2[[#This Row],[Productos ]]="","",'Formulario PPGR1'!#REF!)</f>
        <v>#REF!</v>
      </c>
      <c r="E264" s="372" t="e">
        <f>IF(Tabla2[[#This Row],[Productos ]]="","",'Formulario PPGR1'!#REF!)</f>
        <v>#REF!</v>
      </c>
      <c r="F264" s="372" t="e">
        <f>IF(Tabla2[[#This Row],[Productos ]]="","",'Formulario PPGR1'!#REF!)</f>
        <v>#REF!</v>
      </c>
      <c r="G264" s="373" t="s">
        <v>1372</v>
      </c>
      <c r="H264" s="373" t="s">
        <v>2065</v>
      </c>
      <c r="I264" s="373" t="s">
        <v>2058</v>
      </c>
      <c r="J264" s="374"/>
      <c r="K264" s="374"/>
      <c r="L264" s="374"/>
      <c r="M264" s="374"/>
      <c r="N264" s="374"/>
      <c r="O264" s="374"/>
      <c r="P264" s="374">
        <v>1</v>
      </c>
      <c r="Q264" s="374"/>
      <c r="R264" s="374">
        <v>1</v>
      </c>
      <c r="S264" s="374"/>
      <c r="T264" s="374">
        <v>1</v>
      </c>
      <c r="U264" s="374"/>
      <c r="V264" s="357">
        <f>SUM(Tabla2[[#This Row],[Ene]:[Dic]])</f>
        <v>3</v>
      </c>
      <c r="W264" s="375" t="s">
        <v>66</v>
      </c>
      <c r="X264" s="376" t="s">
        <v>2068</v>
      </c>
      <c r="Y264" s="375" t="s">
        <v>67</v>
      </c>
      <c r="Z264" s="375"/>
      <c r="AA264" s="377" t="s">
        <v>2069</v>
      </c>
    </row>
    <row r="265" spans="2:52" s="32" customFormat="1" ht="60" x14ac:dyDescent="0.25">
      <c r="B265" s="372" t="e">
        <f>IF(Tabla2[[#This Row],[Productos ]]="","",CONCATENATE(Tabla2[[#This Row],[POA]],".",Tabla2[[#This Row],[SRS]],".",Tabla2[[#This Row],[AREA]],".",Tabla2[[#This Row],[TIPO]]))</f>
        <v>#REF!</v>
      </c>
      <c r="C265" s="372" t="e">
        <f>IF(Tabla2[[#This Row],[Productos ]]="","",'Formulario PPGR1'!#REF!)</f>
        <v>#REF!</v>
      </c>
      <c r="D265" s="372" t="e">
        <f>IF(Tabla2[[#This Row],[Productos ]]="","",'Formulario PPGR1'!#REF!)</f>
        <v>#REF!</v>
      </c>
      <c r="E265" s="372" t="e">
        <f>IF(Tabla2[[#This Row],[Productos ]]="","",'Formulario PPGR1'!#REF!)</f>
        <v>#REF!</v>
      </c>
      <c r="F265" s="372" t="e">
        <f>IF(Tabla2[[#This Row],[Productos ]]="","",'Formulario PPGR1'!#REF!)</f>
        <v>#REF!</v>
      </c>
      <c r="G265" s="373" t="s">
        <v>1372</v>
      </c>
      <c r="H265" s="373" t="s">
        <v>2066</v>
      </c>
      <c r="I265" s="373" t="s">
        <v>2071</v>
      </c>
      <c r="J265" s="374"/>
      <c r="K265" s="374"/>
      <c r="L265" s="374"/>
      <c r="M265" s="374"/>
      <c r="N265" s="374"/>
      <c r="O265" s="374">
        <v>1</v>
      </c>
      <c r="P265" s="374"/>
      <c r="Q265" s="374">
        <v>1</v>
      </c>
      <c r="R265" s="374"/>
      <c r="S265" s="374">
        <v>1</v>
      </c>
      <c r="T265" s="374"/>
      <c r="U265" s="374"/>
      <c r="V265" s="357">
        <f>SUM(Tabla2[[#This Row],[Ene]:[Dic]])</f>
        <v>3</v>
      </c>
      <c r="W265" s="375" t="s">
        <v>67</v>
      </c>
      <c r="X265" s="375" t="s">
        <v>69</v>
      </c>
      <c r="Y265" s="375"/>
      <c r="Z265" s="376" t="s">
        <v>1467</v>
      </c>
      <c r="AA265" s="377" t="s">
        <v>2069</v>
      </c>
    </row>
    <row r="266" spans="2:52" s="32" customFormat="1" ht="60" x14ac:dyDescent="0.25">
      <c r="B266" s="372" t="e">
        <f>IF(Tabla2[[#This Row],[Productos ]]="","",CONCATENATE(Tabla2[[#This Row],[POA]],".",Tabla2[[#This Row],[SRS]],".",Tabla2[[#This Row],[AREA]],".",Tabla2[[#This Row],[TIPO]]))</f>
        <v>#REF!</v>
      </c>
      <c r="C266" s="372" t="e">
        <f>IF(Tabla2[[#This Row],[Productos ]]="","",'Formulario PPGR1'!#REF!)</f>
        <v>#REF!</v>
      </c>
      <c r="D266" s="372" t="e">
        <f>IF(Tabla2[[#This Row],[Productos ]]="","",'Formulario PPGR1'!#REF!)</f>
        <v>#REF!</v>
      </c>
      <c r="E266" s="372" t="e">
        <f>IF(Tabla2[[#This Row],[Productos ]]="","",'Formulario PPGR1'!#REF!)</f>
        <v>#REF!</v>
      </c>
      <c r="F266" s="372" t="e">
        <f>IF(Tabla2[[#This Row],[Productos ]]="","",'Formulario PPGR1'!#REF!)</f>
        <v>#REF!</v>
      </c>
      <c r="G266" s="373" t="s">
        <v>1372</v>
      </c>
      <c r="H266" s="373" t="s">
        <v>2067</v>
      </c>
      <c r="I266" s="373" t="s">
        <v>2059</v>
      </c>
      <c r="J266" s="374"/>
      <c r="K266" s="374"/>
      <c r="L266" s="374"/>
      <c r="M266" s="374"/>
      <c r="N266" s="374"/>
      <c r="O266" s="374"/>
      <c r="P266" s="374"/>
      <c r="Q266" s="374"/>
      <c r="R266" s="374"/>
      <c r="S266" s="374">
        <v>1</v>
      </c>
      <c r="T266" s="374"/>
      <c r="U266" s="374"/>
      <c r="V266" s="357">
        <f>SUM(Tabla2[[#This Row],[Ene]:[Dic]])</f>
        <v>1</v>
      </c>
      <c r="W266" s="375" t="s">
        <v>67</v>
      </c>
      <c r="X266" s="375" t="s">
        <v>69</v>
      </c>
      <c r="Y266" s="375"/>
      <c r="Z266" s="376" t="s">
        <v>1467</v>
      </c>
      <c r="AA266" s="377" t="s">
        <v>2069</v>
      </c>
    </row>
    <row r="267" spans="2:52" x14ac:dyDescent="0.25">
      <c r="B267" s="44"/>
      <c r="C267" s="44"/>
      <c r="D267" s="44"/>
      <c r="E267" s="44"/>
      <c r="F267" s="44"/>
      <c r="G267" s="348"/>
      <c r="H267" s="348"/>
      <c r="I267" s="32"/>
      <c r="J267" s="48">
        <f>SUBTOTAL(109,Tabla2[Ene])</f>
        <v>57</v>
      </c>
      <c r="K267" s="48">
        <f>SUBTOTAL(109,Tabla2[Feb])</f>
        <v>58</v>
      </c>
      <c r="L267" s="48">
        <f>SUBTOTAL(109,Tabla2[Mar])</f>
        <v>118</v>
      </c>
      <c r="M267" s="48">
        <f>SUBTOTAL(109,Tabla2[Abr])</f>
        <v>95</v>
      </c>
      <c r="N267" s="48">
        <f>SUBTOTAL(109,Tabla2[May])</f>
        <v>74</v>
      </c>
      <c r="O267" s="48">
        <f>SUBTOTAL(109,Tabla2[Jun])</f>
        <v>98</v>
      </c>
      <c r="P267" s="48">
        <f>SUBTOTAL(109,Tabla2[Jul])</f>
        <v>78</v>
      </c>
      <c r="Q267" s="48">
        <f>SUBTOTAL(109,Tabla2[Ago])</f>
        <v>70</v>
      </c>
      <c r="R267" s="48">
        <f>SUBTOTAL(109,Tabla2[Sep])</f>
        <v>89</v>
      </c>
      <c r="S267" s="48">
        <f>SUBTOTAL(109,Tabla2[Oct])</f>
        <v>93</v>
      </c>
      <c r="T267" s="48">
        <f>SUBTOTAL(109,Tabla2[Nov])</f>
        <v>76</v>
      </c>
      <c r="U267" s="48">
        <f>SUBTOTAL(109,Tabla2[Dic])</f>
        <v>60</v>
      </c>
      <c r="V267" s="48">
        <f>SUBTOTAL(109,Tabla2[[Total de Acciones ]])</f>
        <v>966</v>
      </c>
      <c r="W267" s="44"/>
      <c r="X267" s="44"/>
      <c r="Y267" s="44"/>
      <c r="Z267" s="46"/>
      <c r="AA267" s="265"/>
      <c r="AZ267"/>
    </row>
    <row r="269" spans="2:52" ht="15.75" x14ac:dyDescent="0.25">
      <c r="G269" s="225"/>
      <c r="H269" s="226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</row>
  </sheetData>
  <dataValidations count="4">
    <dataValidation type="whole" allowBlank="1" showInputMessage="1" showErrorMessage="1" sqref="J9:U19 K20:U22 J259:U266 K23:Q37 J20:J37 R23:U52 N38:Q52 J38:K52 J53:U256">
      <formula1>0</formula1>
      <formula2>100</formula2>
    </dataValidation>
    <dataValidation type="list" allowBlank="1" showInputMessage="1" showErrorMessage="1" sqref="W209:Z209 Y259:Y264 W257:W261 X259:X260 X262:X263 W263:W264 W265:Y266 W9:Y208 W210:Y256">
      <formula1>Ls_Medio_Verificacion</formula1>
    </dataValidation>
    <dataValidation type="list" allowBlank="1" showInputMessage="1" showErrorMessage="1" sqref="G9:G155 G166:G266">
      <formula1>Productos</formula1>
    </dataValidation>
    <dataValidation type="list" allowBlank="1" showInputMessage="1" showErrorMessage="1" sqref="AA9:AA195 AA206:AA258">
      <formula1>Ls_DepartamentosSRS</formula1>
    </dataValidation>
  </dataValidations>
  <printOptions horizontalCentered="1"/>
  <pageMargins left="0.11811023622047245" right="0.11811023622047245" top="0.11811023622047245" bottom="0.11811023622047245" header="0" footer="0"/>
  <pageSetup scale="55" orientation="landscape" r:id="rId1"/>
  <rowBreaks count="1" manualBreakCount="1">
    <brk id="245" max="54" man="1"/>
  </rowBreaks>
  <drawing r:id="rId2"/>
  <legacyDrawing r:id="rId3"/>
  <controls>
    <mc:AlternateContent xmlns:mc="http://schemas.openxmlformats.org/markup-compatibility/2006">
      <mc:Choice Requires="x14">
        <control shapeId="41219" r:id="rId4" name="CommandButton1">
          <controlPr defaultSize="0" autoLine="0" r:id="rId5">
            <anchor moveWithCells="1">
              <from>
                <xdr:col>6</xdr:col>
                <xdr:colOff>95250</xdr:colOff>
                <xdr:row>5</xdr:row>
                <xdr:rowOff>47625</xdr:rowOff>
              </from>
              <to>
                <xdr:col>6</xdr:col>
                <xdr:colOff>1552575</xdr:colOff>
                <xdr:row>6</xdr:row>
                <xdr:rowOff>142875</xdr:rowOff>
              </to>
            </anchor>
          </controlPr>
        </control>
      </mc:Choice>
      <mc:Fallback>
        <control shapeId="41219" r:id="rId4" name="CommandButton1"/>
      </mc:Fallback>
    </mc:AlternateContent>
  </controls>
  <tableParts count="1">
    <tablePart r:id="rId6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B1:AU710"/>
  <sheetViews>
    <sheetView showGridLines="0" topLeftCell="J516" zoomScale="130" zoomScaleNormal="130" workbookViewId="0">
      <selection activeCell="P539" sqref="P539:P546"/>
    </sheetView>
  </sheetViews>
  <sheetFormatPr baseColWidth="10" defaultColWidth="11.42578125" defaultRowHeight="15" x14ac:dyDescent="0.25"/>
  <cols>
    <col min="1" max="1" width="2.5703125" customWidth="1"/>
    <col min="2" max="6" width="4.28515625" hidden="1" customWidth="1"/>
    <col min="7" max="7" width="18.85546875" style="2" bestFit="1" customWidth="1"/>
    <col min="8" max="8" width="34.140625" style="2" customWidth="1"/>
    <col min="9" max="9" width="13" style="2" customWidth="1"/>
    <col min="10" max="10" width="40.7109375" style="2" customWidth="1"/>
    <col min="11" max="11" width="9" style="261" hidden="1" customWidth="1"/>
    <col min="12" max="12" width="12.140625" style="257" hidden="1" customWidth="1"/>
    <col min="13" max="13" width="16.42578125" style="2" customWidth="1"/>
    <col min="14" max="14" width="18.28515625" style="2" customWidth="1"/>
    <col min="15" max="15" width="14" style="140" customWidth="1"/>
    <col min="16" max="16" width="15.42578125" style="2" customWidth="1"/>
    <col min="17" max="17" width="13.7109375" style="2" customWidth="1"/>
    <col min="18" max="18" width="22.42578125" style="2" customWidth="1"/>
    <col min="19" max="47" width="11.42578125" style="6"/>
  </cols>
  <sheetData>
    <row r="1" spans="2:25" s="31" customFormat="1" ht="15.75" x14ac:dyDescent="0.25">
      <c r="G1" s="141"/>
      <c r="H1" s="142"/>
      <c r="I1" s="142"/>
      <c r="J1" s="142"/>
      <c r="K1" s="255"/>
      <c r="L1" s="256"/>
      <c r="M1" s="142"/>
      <c r="N1" s="142"/>
      <c r="O1" s="143"/>
      <c r="P1" s="142"/>
      <c r="Q1" s="142"/>
      <c r="R1" s="142"/>
      <c r="S1" s="144" t="s">
        <v>85</v>
      </c>
      <c r="T1" s="145"/>
    </row>
    <row r="2" spans="2:25" s="31" customFormat="1" ht="15.75" x14ac:dyDescent="0.25">
      <c r="H2" s="32"/>
      <c r="I2" s="146" t="str">
        <f>'Formulario PPGR1'!H2</f>
        <v>Servicio Nacional de Salud</v>
      </c>
      <c r="J2" s="32"/>
      <c r="K2" s="257"/>
      <c r="L2" s="257"/>
      <c r="M2" s="32"/>
      <c r="N2" s="32"/>
      <c r="O2" s="32"/>
      <c r="P2" s="32"/>
      <c r="Q2" s="32"/>
      <c r="R2" s="32"/>
      <c r="S2" s="32"/>
      <c r="T2" s="32"/>
      <c r="U2" s="48"/>
      <c r="V2" s="44"/>
      <c r="W2" s="44"/>
      <c r="X2" s="44"/>
      <c r="Y2" s="46"/>
    </row>
    <row r="3" spans="2:25" s="31" customFormat="1" x14ac:dyDescent="0.25">
      <c r="H3" s="32"/>
      <c r="I3" s="147" t="str">
        <f>'Formulario PPGR1'!H3</f>
        <v>Dirección de Planificación y Desarrollo</v>
      </c>
      <c r="J3" s="32"/>
      <c r="K3" s="257"/>
      <c r="L3" s="257"/>
      <c r="M3" s="32"/>
      <c r="N3" s="32"/>
      <c r="O3" s="32"/>
      <c r="P3" s="32"/>
      <c r="Q3" s="32"/>
      <c r="R3" s="32"/>
      <c r="S3" s="32"/>
      <c r="T3" s="32"/>
      <c r="U3" s="48"/>
      <c r="V3" s="44"/>
      <c r="W3" s="44"/>
      <c r="X3" s="44"/>
      <c r="Y3" s="46"/>
    </row>
    <row r="4" spans="2:25" s="31" customFormat="1" x14ac:dyDescent="0.25">
      <c r="H4" s="32"/>
      <c r="I4" s="148"/>
      <c r="J4" s="32"/>
      <c r="K4" s="257"/>
      <c r="L4" s="257"/>
      <c r="M4" s="32"/>
      <c r="N4" s="32"/>
      <c r="O4" s="32"/>
      <c r="P4" s="32"/>
      <c r="Q4" s="32"/>
      <c r="R4" s="32"/>
      <c r="S4" s="32"/>
      <c r="T4" s="32"/>
      <c r="U4" s="48"/>
      <c r="V4" s="44"/>
      <c r="W4" s="44"/>
      <c r="X4" s="44"/>
      <c r="Y4" s="46"/>
    </row>
    <row r="5" spans="2:25" s="31" customFormat="1" x14ac:dyDescent="0.25">
      <c r="H5" s="32"/>
      <c r="I5" s="148" t="s">
        <v>732</v>
      </c>
      <c r="J5" s="32"/>
      <c r="K5" s="257"/>
      <c r="L5" s="257"/>
      <c r="M5" s="32"/>
      <c r="N5" s="32"/>
      <c r="O5" s="32"/>
      <c r="P5" s="32"/>
      <c r="Q5" s="32"/>
      <c r="R5" s="32"/>
      <c r="S5" s="32"/>
      <c r="T5" s="32"/>
      <c r="U5" s="48"/>
      <c r="V5" s="44"/>
      <c r="W5" s="44"/>
      <c r="X5" s="44"/>
      <c r="Y5" s="46"/>
    </row>
    <row r="6" spans="2:25" s="31" customFormat="1" ht="15.75" x14ac:dyDescent="0.25">
      <c r="G6" s="141"/>
      <c r="H6" s="142"/>
      <c r="I6" s="36" t="str">
        <f>'Formulario PPGR1'!$N$3</f>
        <v>R6 - SRS El Valle</v>
      </c>
      <c r="J6" s="142"/>
      <c r="K6" s="255"/>
      <c r="L6" s="256"/>
      <c r="M6" s="142"/>
      <c r="N6" s="142"/>
      <c r="O6" s="143"/>
      <c r="P6" s="142"/>
      <c r="Q6" s="142"/>
      <c r="R6" s="142"/>
      <c r="S6" s="144"/>
      <c r="T6" s="145"/>
    </row>
    <row r="7" spans="2:25" s="31" customFormat="1" ht="15.75" x14ac:dyDescent="0.25">
      <c r="G7" s="141"/>
      <c r="H7" s="142"/>
      <c r="I7" s="142"/>
      <c r="J7" s="142"/>
      <c r="K7" s="255"/>
      <c r="L7" s="256"/>
      <c r="M7" s="142"/>
      <c r="N7" s="142"/>
      <c r="O7" s="143"/>
      <c r="P7" s="142"/>
      <c r="Q7" s="142"/>
      <c r="R7" s="142"/>
      <c r="S7" s="144"/>
      <c r="T7" s="145"/>
    </row>
    <row r="8" spans="2:25" ht="25.5" customHeight="1" x14ac:dyDescent="0.25">
      <c r="B8" s="178" t="s">
        <v>797</v>
      </c>
      <c r="C8" s="179" t="s">
        <v>794</v>
      </c>
      <c r="D8" s="179" t="s">
        <v>91</v>
      </c>
      <c r="E8" s="179" t="s">
        <v>795</v>
      </c>
      <c r="F8" s="180" t="s">
        <v>796</v>
      </c>
      <c r="G8" s="131" t="s">
        <v>246</v>
      </c>
      <c r="H8" s="131" t="s">
        <v>247</v>
      </c>
      <c r="I8" s="131" t="s">
        <v>466</v>
      </c>
      <c r="J8" s="158" t="s">
        <v>882</v>
      </c>
      <c r="K8" s="258" t="s">
        <v>468</v>
      </c>
      <c r="L8" s="259" t="s">
        <v>22</v>
      </c>
      <c r="M8" s="158" t="s">
        <v>2</v>
      </c>
      <c r="N8" s="158" t="s">
        <v>3</v>
      </c>
      <c r="O8" s="159" t="s">
        <v>4</v>
      </c>
      <c r="P8" s="158" t="s">
        <v>5</v>
      </c>
      <c r="Q8" s="158" t="s">
        <v>25</v>
      </c>
      <c r="R8" s="158" t="s">
        <v>24</v>
      </c>
      <c r="S8" s="30"/>
      <c r="T8" s="30"/>
    </row>
    <row r="9" spans="2:25" x14ac:dyDescent="0.25">
      <c r="B9" s="285" t="e">
        <f>IF(Tabla1[[#This Row],[Código_Actividad]]="","",CONCATENATE(Tabla1[[#This Row],[POA]],".",Tabla1[[#This Row],[SRS]],".",Tabla1[[#This Row],[AREA]],".",Tabla1[[#This Row],[TIPO]]))</f>
        <v>#REF!</v>
      </c>
      <c r="C9" s="285" t="e">
        <f>IF(Tabla1[[#This Row],[Código_Actividad]]="","",'Formulario PPGR1'!#REF!)</f>
        <v>#REF!</v>
      </c>
      <c r="D9" s="285" t="e">
        <f>IF(Tabla1[[#This Row],[Código_Actividad]]="","",'Formulario PPGR1'!#REF!)</f>
        <v>#REF!</v>
      </c>
      <c r="E9" s="285" t="e">
        <f>IF(Tabla1[[#This Row],[Código_Actividad]]="","",'Formulario PPGR1'!#REF!)</f>
        <v>#REF!</v>
      </c>
      <c r="F9" s="285" t="e">
        <f>IF(Tabla1[[#This Row],[Código_Actividad]]="","",'Formulario PPGR1'!#REF!)</f>
        <v>#REF!</v>
      </c>
      <c r="G9" s="349" t="s">
        <v>1647</v>
      </c>
      <c r="H9" s="287" t="s">
        <v>1660</v>
      </c>
      <c r="I9" s="318">
        <v>1</v>
      </c>
      <c r="J9" s="319" t="s">
        <v>1251</v>
      </c>
      <c r="K9" s="320"/>
      <c r="L9" s="321" t="s">
        <v>47</v>
      </c>
      <c r="M9" s="320" t="s">
        <v>1648</v>
      </c>
      <c r="N9" s="317">
        <v>35</v>
      </c>
      <c r="O9" s="322">
        <v>350</v>
      </c>
      <c r="P9" s="165">
        <f>Tabla1[[#This Row],[Precio Unitario]]*Tabla1[[#This Row],[Cantidad de Insumos]]</f>
        <v>12250</v>
      </c>
      <c r="Q9" s="293">
        <v>231101</v>
      </c>
      <c r="R9" s="198" t="s">
        <v>538</v>
      </c>
      <c r="S9" s="30"/>
      <c r="T9" s="30"/>
    </row>
    <row r="10" spans="2:25" ht="24.95" customHeight="1" x14ac:dyDescent="0.25">
      <c r="B10" s="285" t="e">
        <f>IF(Tabla1[[#This Row],[Código_Actividad]]="","",CONCATENATE(Tabla1[[#This Row],[POA]],".",Tabla1[[#This Row],[SRS]],".",Tabla1[[#This Row],[AREA]],".",Tabla1[[#This Row],[TIPO]]))</f>
        <v>#REF!</v>
      </c>
      <c r="C10" s="285" t="e">
        <f>IF(Tabla1[[#This Row],[Código_Actividad]]="","",'Formulario PPGR1'!#REF!)</f>
        <v>#REF!</v>
      </c>
      <c r="D10" s="285" t="e">
        <f>IF(Tabla1[[#This Row],[Código_Actividad]]="","",'Formulario PPGR1'!#REF!)</f>
        <v>#REF!</v>
      </c>
      <c r="E10" s="285" t="e">
        <f>IF(Tabla1[[#This Row],[Código_Actividad]]="","",'Formulario PPGR1'!#REF!)</f>
        <v>#REF!</v>
      </c>
      <c r="F10" s="285" t="e">
        <f>IF(Tabla1[[#This Row],[Código_Actividad]]="","",'Formulario PPGR1'!#REF!)</f>
        <v>#REF!</v>
      </c>
      <c r="G10" s="349" t="s">
        <v>1647</v>
      </c>
      <c r="H10" s="287" t="s">
        <v>1660</v>
      </c>
      <c r="I10" s="318">
        <v>1</v>
      </c>
      <c r="J10" s="319" t="s">
        <v>938</v>
      </c>
      <c r="K10" s="320"/>
      <c r="L10" s="321" t="s">
        <v>46</v>
      </c>
      <c r="M10" s="320" t="s">
        <v>1648</v>
      </c>
      <c r="N10" s="317">
        <v>35</v>
      </c>
      <c r="O10" s="322">
        <v>350</v>
      </c>
      <c r="P10" s="353">
        <f>Tabla1[[#This Row],[Precio Unitario]]*Tabla1[[#This Row],[Cantidad de Insumos]]</f>
        <v>12250</v>
      </c>
      <c r="Q10" s="293">
        <v>231101</v>
      </c>
      <c r="R10" s="198" t="s">
        <v>538</v>
      </c>
      <c r="S10" s="30"/>
      <c r="T10" s="30"/>
    </row>
    <row r="11" spans="2:25" ht="24.95" customHeight="1" x14ac:dyDescent="0.25">
      <c r="B11" s="285" t="e">
        <f>IF(Tabla1[[#This Row],[Código_Actividad]]="","",CONCATENATE(Tabla1[[#This Row],[POA]],".",Tabla1[[#This Row],[SRS]],".",Tabla1[[#This Row],[AREA]],".",Tabla1[[#This Row],[TIPO]]))</f>
        <v>#REF!</v>
      </c>
      <c r="C11" s="285" t="e">
        <f>IF(Tabla1[[#This Row],[Código_Actividad]]="","",'Formulario PPGR1'!#REF!)</f>
        <v>#REF!</v>
      </c>
      <c r="D11" s="285" t="e">
        <f>IF(Tabla1[[#This Row],[Código_Actividad]]="","",'Formulario PPGR1'!#REF!)</f>
        <v>#REF!</v>
      </c>
      <c r="E11" s="285" t="e">
        <f>IF(Tabla1[[#This Row],[Código_Actividad]]="","",'Formulario PPGR1'!#REF!)</f>
        <v>#REF!</v>
      </c>
      <c r="F11" s="285" t="e">
        <f>IF(Tabla1[[#This Row],[Código_Actividad]]="","",'Formulario PPGR1'!#REF!)</f>
        <v>#REF!</v>
      </c>
      <c r="G11" s="317" t="s">
        <v>1699</v>
      </c>
      <c r="H11" s="287" t="s">
        <v>1700</v>
      </c>
      <c r="I11" s="318">
        <v>1</v>
      </c>
      <c r="J11" s="319" t="s">
        <v>1090</v>
      </c>
      <c r="K11" s="320"/>
      <c r="L11" s="321" t="s">
        <v>46</v>
      </c>
      <c r="M11" s="320" t="s">
        <v>1648</v>
      </c>
      <c r="N11" s="317">
        <v>25</v>
      </c>
      <c r="O11" s="322">
        <v>200</v>
      </c>
      <c r="P11" s="353">
        <f>Tabla1[[#This Row],[Precio Unitario]]*Tabla1[[#This Row],[Cantidad de Insumos]]</f>
        <v>5000</v>
      </c>
      <c r="Q11" s="293">
        <v>231101</v>
      </c>
      <c r="R11" s="198" t="s">
        <v>538</v>
      </c>
      <c r="S11" s="30"/>
      <c r="T11" s="30"/>
    </row>
    <row r="12" spans="2:25" ht="24.95" customHeight="1" x14ac:dyDescent="0.25">
      <c r="B12" s="285" t="e">
        <f>IF(Tabla1[[#This Row],[Código_Actividad]]="","",CONCATENATE(Tabla1[[#This Row],[POA]],".",Tabla1[[#This Row],[SRS]],".",Tabla1[[#This Row],[AREA]],".",Tabla1[[#This Row],[TIPO]]))</f>
        <v>#REF!</v>
      </c>
      <c r="C12" s="285" t="e">
        <f>IF(Tabla1[[#This Row],[Código_Actividad]]="","",'Formulario PPGR1'!#REF!)</f>
        <v>#REF!</v>
      </c>
      <c r="D12" s="285" t="e">
        <f>IF(Tabla1[[#This Row],[Código_Actividad]]="","",'Formulario PPGR1'!#REF!)</f>
        <v>#REF!</v>
      </c>
      <c r="E12" s="285" t="e">
        <f>IF(Tabla1[[#This Row],[Código_Actividad]]="","",'Formulario PPGR1'!#REF!)</f>
        <v>#REF!</v>
      </c>
      <c r="F12" s="285" t="e">
        <f>IF(Tabla1[[#This Row],[Código_Actividad]]="","",'Formulario PPGR1'!#REF!)</f>
        <v>#REF!</v>
      </c>
      <c r="G12" s="349" t="s">
        <v>1699</v>
      </c>
      <c r="H12" s="354" t="s">
        <v>1966</v>
      </c>
      <c r="I12" s="350">
        <v>1</v>
      </c>
      <c r="J12" s="163" t="s">
        <v>1251</v>
      </c>
      <c r="K12" s="260"/>
      <c r="L12" s="260" t="s">
        <v>47</v>
      </c>
      <c r="M12" s="163" t="s">
        <v>205</v>
      </c>
      <c r="N12" s="349">
        <v>90</v>
      </c>
      <c r="O12" s="164">
        <v>150</v>
      </c>
      <c r="P12" s="353">
        <f>Tabla1[[#This Row],[Precio Unitario]]*Tabla1[[#This Row],[Cantidad de Insumos]]</f>
        <v>13500</v>
      </c>
      <c r="Q12" s="293">
        <v>231101</v>
      </c>
      <c r="R12" s="198" t="s">
        <v>538</v>
      </c>
      <c r="S12" s="30"/>
      <c r="T12" s="30"/>
    </row>
    <row r="13" spans="2:25" ht="24.95" customHeight="1" x14ac:dyDescent="0.25">
      <c r="B13" s="285" t="e">
        <f>IF(Tabla1[[#This Row],[Código_Actividad]]="","",CONCATENATE(Tabla1[[#This Row],[POA]],".",Tabla1[[#This Row],[SRS]],".",Tabla1[[#This Row],[AREA]],".",Tabla1[[#This Row],[TIPO]]))</f>
        <v>#REF!</v>
      </c>
      <c r="C13" s="285" t="e">
        <f>IF(Tabla1[[#This Row],[Código_Actividad]]="","",'Formulario PPGR1'!#REF!)</f>
        <v>#REF!</v>
      </c>
      <c r="D13" s="285" t="e">
        <f>IF(Tabla1[[#This Row],[Código_Actividad]]="","",'Formulario PPGR1'!#REF!)</f>
        <v>#REF!</v>
      </c>
      <c r="E13" s="285" t="e">
        <f>IF(Tabla1[[#This Row],[Código_Actividad]]="","",'Formulario PPGR1'!#REF!)</f>
        <v>#REF!</v>
      </c>
      <c r="F13" s="285" t="e">
        <f>IF(Tabla1[[#This Row],[Código_Actividad]]="","",'Formulario PPGR1'!#REF!)</f>
        <v>#REF!</v>
      </c>
      <c r="G13" s="349" t="s">
        <v>1699</v>
      </c>
      <c r="H13" s="354" t="s">
        <v>1966</v>
      </c>
      <c r="I13" s="350">
        <v>1</v>
      </c>
      <c r="J13" s="163" t="s">
        <v>938</v>
      </c>
      <c r="K13" s="260"/>
      <c r="L13" s="260" t="s">
        <v>46</v>
      </c>
      <c r="M13" s="163" t="s">
        <v>205</v>
      </c>
      <c r="N13" s="349">
        <v>90</v>
      </c>
      <c r="O13" s="164">
        <v>350</v>
      </c>
      <c r="P13" s="353">
        <f>Tabla1[[#This Row],[Precio Unitario]]*Tabla1[[#This Row],[Cantidad de Insumos]]</f>
        <v>31500</v>
      </c>
      <c r="Q13" s="293">
        <v>231101</v>
      </c>
      <c r="R13" s="198" t="s">
        <v>538</v>
      </c>
      <c r="S13" s="30"/>
      <c r="T13" s="30"/>
    </row>
    <row r="14" spans="2:25" ht="24.95" customHeight="1" x14ac:dyDescent="0.25">
      <c r="B14" s="285" t="e">
        <f>IF(Tabla1[[#This Row],[Código_Actividad]]="","",CONCATENATE(Tabla1[[#This Row],[POA]],".",Tabla1[[#This Row],[SRS]],".",Tabla1[[#This Row],[AREA]],".",Tabla1[[#This Row],[TIPO]]))</f>
        <v>#REF!</v>
      </c>
      <c r="C14" s="285" t="e">
        <f>IF(Tabla1[[#This Row],[Código_Actividad]]="","",'Formulario PPGR1'!#REF!)</f>
        <v>#REF!</v>
      </c>
      <c r="D14" s="285" t="e">
        <f>IF(Tabla1[[#This Row],[Código_Actividad]]="","",'Formulario PPGR1'!#REF!)</f>
        <v>#REF!</v>
      </c>
      <c r="E14" s="285" t="e">
        <f>IF(Tabla1[[#This Row],[Código_Actividad]]="","",'Formulario PPGR1'!#REF!)</f>
        <v>#REF!</v>
      </c>
      <c r="F14" s="285" t="e">
        <f>IF(Tabla1[[#This Row],[Código_Actividad]]="","",'Formulario PPGR1'!#REF!)</f>
        <v>#REF!</v>
      </c>
      <c r="G14" s="349" t="s">
        <v>1699</v>
      </c>
      <c r="H14" s="354" t="s">
        <v>1966</v>
      </c>
      <c r="I14" s="350">
        <v>1</v>
      </c>
      <c r="J14" s="163" t="s">
        <v>1117</v>
      </c>
      <c r="K14" s="260"/>
      <c r="L14" s="260"/>
      <c r="M14" s="163" t="s">
        <v>951</v>
      </c>
      <c r="N14" s="349">
        <v>1</v>
      </c>
      <c r="O14" s="164">
        <v>319</v>
      </c>
      <c r="P14" s="353">
        <f>Tabla1[[#This Row],[Precio Unitario]]*Tabla1[[#This Row],[Cantidad de Insumos]]</f>
        <v>319</v>
      </c>
      <c r="Q14" s="293">
        <v>233201</v>
      </c>
      <c r="R14" s="351" t="s">
        <v>538</v>
      </c>
      <c r="S14" s="30"/>
      <c r="T14" s="30"/>
    </row>
    <row r="15" spans="2:25" ht="24.95" customHeight="1" x14ac:dyDescent="0.25">
      <c r="B15" s="285" t="e">
        <f>IF(Tabla1[[#This Row],[Código_Actividad]]="","",CONCATENATE(Tabla1[[#This Row],[POA]],".",Tabla1[[#This Row],[SRS]],".",Tabla1[[#This Row],[AREA]],".",Tabla1[[#This Row],[TIPO]]))</f>
        <v>#REF!</v>
      </c>
      <c r="C15" s="285" t="e">
        <f>IF(Tabla1[[#This Row],[Código_Actividad]]="","",'Formulario PPGR1'!#REF!)</f>
        <v>#REF!</v>
      </c>
      <c r="D15" s="285" t="e">
        <f>IF(Tabla1[[#This Row],[Código_Actividad]]="","",'Formulario PPGR1'!#REF!)</f>
        <v>#REF!</v>
      </c>
      <c r="E15" s="285" t="e">
        <f>IF(Tabla1[[#This Row],[Código_Actividad]]="","",'Formulario PPGR1'!#REF!)</f>
        <v>#REF!</v>
      </c>
      <c r="F15" s="285" t="e">
        <f>IF(Tabla1[[#This Row],[Código_Actividad]]="","",'Formulario PPGR1'!#REF!)</f>
        <v>#REF!</v>
      </c>
      <c r="G15" s="349" t="s">
        <v>1699</v>
      </c>
      <c r="H15" s="354" t="s">
        <v>1966</v>
      </c>
      <c r="I15" s="350">
        <v>1</v>
      </c>
      <c r="J15" s="163" t="s">
        <v>1014</v>
      </c>
      <c r="K15" s="260" t="s">
        <v>1745</v>
      </c>
      <c r="L15" s="260"/>
      <c r="M15" s="163" t="s">
        <v>953</v>
      </c>
      <c r="N15" s="349">
        <v>6</v>
      </c>
      <c r="O15" s="164">
        <v>151.80000000000001</v>
      </c>
      <c r="P15" s="353">
        <f>Tabla1[[#This Row],[Precio Unitario]]*Tabla1[[#This Row],[Cantidad de Insumos]]</f>
        <v>910.80000000000007</v>
      </c>
      <c r="Q15" s="293">
        <v>239201</v>
      </c>
      <c r="R15" s="351" t="s">
        <v>538</v>
      </c>
      <c r="S15" s="30"/>
      <c r="T15" s="30"/>
    </row>
    <row r="16" spans="2:25" ht="24.95" customHeight="1" x14ac:dyDescent="0.25">
      <c r="B16" s="285" t="e">
        <f>IF(Tabla1[[#This Row],[Código_Actividad]]="","",CONCATENATE(Tabla1[[#This Row],[POA]],".",Tabla1[[#This Row],[SRS]],".",Tabla1[[#This Row],[AREA]],".",Tabla1[[#This Row],[TIPO]]))</f>
        <v>#REF!</v>
      </c>
      <c r="C16" s="285" t="e">
        <f>IF(Tabla1[[#This Row],[Código_Actividad]]="","",'Formulario PPGR1'!#REF!)</f>
        <v>#REF!</v>
      </c>
      <c r="D16" s="285" t="e">
        <f>IF(Tabla1[[#This Row],[Código_Actividad]]="","",'Formulario PPGR1'!#REF!)</f>
        <v>#REF!</v>
      </c>
      <c r="E16" s="285" t="e">
        <f>IF(Tabla1[[#This Row],[Código_Actividad]]="","",'Formulario PPGR1'!#REF!)</f>
        <v>#REF!</v>
      </c>
      <c r="F16" s="285" t="e">
        <f>IF(Tabla1[[#This Row],[Código_Actividad]]="","",'Formulario PPGR1'!#REF!)</f>
        <v>#REF!</v>
      </c>
      <c r="G16" s="349" t="s">
        <v>1699</v>
      </c>
      <c r="H16" s="354" t="s">
        <v>1966</v>
      </c>
      <c r="I16" s="350">
        <v>1</v>
      </c>
      <c r="J16" s="163" t="s">
        <v>1167</v>
      </c>
      <c r="K16" s="260"/>
      <c r="L16" s="260"/>
      <c r="M16" s="163" t="s">
        <v>953</v>
      </c>
      <c r="N16" s="349">
        <v>6</v>
      </c>
      <c r="O16" s="164">
        <v>82.5</v>
      </c>
      <c r="P16" s="353">
        <f>Tabla1[[#This Row],[Precio Unitario]]*Tabla1[[#This Row],[Cantidad de Insumos]]</f>
        <v>495</v>
      </c>
      <c r="Q16" s="293">
        <v>239201</v>
      </c>
      <c r="R16" s="351" t="s">
        <v>538</v>
      </c>
      <c r="S16" s="30"/>
      <c r="T16" s="30"/>
    </row>
    <row r="17" spans="2:20" ht="24.95" customHeight="1" x14ac:dyDescent="0.25">
      <c r="B17" s="285" t="e">
        <f>IF(Tabla1[[#This Row],[Código_Actividad]]="","",CONCATENATE(Tabla1[[#This Row],[POA]],".",Tabla1[[#This Row],[SRS]],".",Tabla1[[#This Row],[AREA]],".",Tabla1[[#This Row],[TIPO]]))</f>
        <v>#REF!</v>
      </c>
      <c r="C17" s="285" t="e">
        <f>IF(Tabla1[[#This Row],[Código_Actividad]]="","",'Formulario PPGR1'!#REF!)</f>
        <v>#REF!</v>
      </c>
      <c r="D17" s="285" t="e">
        <f>IF(Tabla1[[#This Row],[Código_Actividad]]="","",'Formulario PPGR1'!#REF!)</f>
        <v>#REF!</v>
      </c>
      <c r="E17" s="285" t="e">
        <f>IF(Tabla1[[#This Row],[Código_Actividad]]="","",'Formulario PPGR1'!#REF!)</f>
        <v>#REF!</v>
      </c>
      <c r="F17" s="285" t="e">
        <f>IF(Tabla1[[#This Row],[Código_Actividad]]="","",'Formulario PPGR1'!#REF!)</f>
        <v>#REF!</v>
      </c>
      <c r="G17" s="349" t="s">
        <v>1699</v>
      </c>
      <c r="H17" s="354" t="s">
        <v>1966</v>
      </c>
      <c r="I17" s="350">
        <v>1</v>
      </c>
      <c r="J17" s="163" t="s">
        <v>1131</v>
      </c>
      <c r="K17" s="260"/>
      <c r="L17" s="260"/>
      <c r="M17" s="163" t="s">
        <v>945</v>
      </c>
      <c r="N17" s="349">
        <v>50</v>
      </c>
      <c r="O17" s="164">
        <v>220</v>
      </c>
      <c r="P17" s="353">
        <f>Tabla1[[#This Row],[Precio Unitario]]*Tabla1[[#This Row],[Cantidad de Insumos]]</f>
        <v>11000</v>
      </c>
      <c r="Q17" s="293">
        <v>237102</v>
      </c>
      <c r="R17" s="163" t="s">
        <v>538</v>
      </c>
      <c r="S17" s="30"/>
      <c r="T17" s="30"/>
    </row>
    <row r="18" spans="2:20" ht="24.95" customHeight="1" x14ac:dyDescent="0.25">
      <c r="B18" s="285" t="e">
        <f>IF(Tabla1[[#This Row],[Código_Actividad]]="","",CONCATENATE(Tabla1[[#This Row],[POA]],".",Tabla1[[#This Row],[SRS]],".",Tabla1[[#This Row],[AREA]],".",Tabla1[[#This Row],[TIPO]]))</f>
        <v>#REF!</v>
      </c>
      <c r="C18" s="285" t="e">
        <f>IF(Tabla1[[#This Row],[Código_Actividad]]="","",'Formulario PPGR1'!#REF!)</f>
        <v>#REF!</v>
      </c>
      <c r="D18" s="285" t="e">
        <f>IF(Tabla1[[#This Row],[Código_Actividad]]="","",'Formulario PPGR1'!#REF!)</f>
        <v>#REF!</v>
      </c>
      <c r="E18" s="285" t="e">
        <f>IF(Tabla1[[#This Row],[Código_Actividad]]="","",'Formulario PPGR1'!#REF!)</f>
        <v>#REF!</v>
      </c>
      <c r="F18" s="285" t="e">
        <f>IF(Tabla1[[#This Row],[Código_Actividad]]="","",'Formulario PPGR1'!#REF!)</f>
        <v>#REF!</v>
      </c>
      <c r="G18" s="349" t="s">
        <v>1699</v>
      </c>
      <c r="H18" s="354" t="s">
        <v>1966</v>
      </c>
      <c r="I18" s="350">
        <v>1</v>
      </c>
      <c r="J18" s="163" t="s">
        <v>2002</v>
      </c>
      <c r="K18" s="260"/>
      <c r="L18" s="260"/>
      <c r="M18" s="163" t="s">
        <v>2003</v>
      </c>
      <c r="N18" s="349">
        <v>1</v>
      </c>
      <c r="O18" s="164">
        <v>14000</v>
      </c>
      <c r="P18" s="353">
        <f>Tabla1[[#This Row],[Precio Unitario]]*Tabla1[[#This Row],[Cantidad de Insumos]]</f>
        <v>14000</v>
      </c>
      <c r="Q18" s="293">
        <v>228601</v>
      </c>
      <c r="R18" s="351" t="s">
        <v>538</v>
      </c>
      <c r="S18" s="30"/>
      <c r="T18" s="30"/>
    </row>
    <row r="19" spans="2:20" ht="24" customHeight="1" x14ac:dyDescent="0.25">
      <c r="B19" s="285" t="e">
        <f>IF(Tabla1[[#This Row],[Código_Actividad]]="","",CONCATENATE(Tabla1[[#This Row],[POA]],".",Tabla1[[#This Row],[SRS]],".",Tabla1[[#This Row],[AREA]],".",Tabla1[[#This Row],[TIPO]]))</f>
        <v>#REF!</v>
      </c>
      <c r="C19" s="285" t="e">
        <f>IF(Tabla1[[#This Row],[Código_Actividad]]="","",'Formulario PPGR1'!#REF!)</f>
        <v>#REF!</v>
      </c>
      <c r="D19" s="285" t="e">
        <f>IF(Tabla1[[#This Row],[Código_Actividad]]="","",'Formulario PPGR1'!#REF!)</f>
        <v>#REF!</v>
      </c>
      <c r="E19" s="285" t="e">
        <f>IF(Tabla1[[#This Row],[Código_Actividad]]="","",'Formulario PPGR1'!#REF!)</f>
        <v>#REF!</v>
      </c>
      <c r="F19" s="285" t="e">
        <f>IF(Tabla1[[#This Row],[Código_Actividad]]="","",'Formulario PPGR1'!#REF!)</f>
        <v>#REF!</v>
      </c>
      <c r="G19" s="317" t="s">
        <v>1701</v>
      </c>
      <c r="H19" s="287" t="s">
        <v>1702</v>
      </c>
      <c r="I19" s="318">
        <v>1</v>
      </c>
      <c r="J19" s="319" t="s">
        <v>1251</v>
      </c>
      <c r="K19" s="320"/>
      <c r="L19" s="321"/>
      <c r="M19" s="320" t="s">
        <v>1648</v>
      </c>
      <c r="N19" s="317">
        <v>25</v>
      </c>
      <c r="O19" s="322">
        <v>150</v>
      </c>
      <c r="P19" s="353">
        <f>Tabla1[[#This Row],[Precio Unitario]]*Tabla1[[#This Row],[Cantidad de Insumos]]</f>
        <v>3750</v>
      </c>
      <c r="Q19" s="293">
        <v>231101</v>
      </c>
      <c r="R19" s="198" t="s">
        <v>538</v>
      </c>
      <c r="S19" s="30"/>
      <c r="T19" s="30"/>
    </row>
    <row r="20" spans="2:20" ht="24.95" customHeight="1" x14ac:dyDescent="0.25">
      <c r="B20" s="285" t="e">
        <f>IF(Tabla1[[#This Row],[Código_Actividad]]="","",CONCATENATE(Tabla1[[#This Row],[POA]],".",Tabla1[[#This Row],[SRS]],".",Tabla1[[#This Row],[AREA]],".",Tabla1[[#This Row],[TIPO]]))</f>
        <v>#REF!</v>
      </c>
      <c r="C20" s="285" t="e">
        <f>IF(Tabla1[[#This Row],[Código_Actividad]]="","",'Formulario PPGR1'!#REF!)</f>
        <v>#REF!</v>
      </c>
      <c r="D20" s="285" t="e">
        <f>IF(Tabla1[[#This Row],[Código_Actividad]]="","",'Formulario PPGR1'!#REF!)</f>
        <v>#REF!</v>
      </c>
      <c r="E20" s="285" t="e">
        <f>IF(Tabla1[[#This Row],[Código_Actividad]]="","",'Formulario PPGR1'!#REF!)</f>
        <v>#REF!</v>
      </c>
      <c r="F20" s="285" t="e">
        <f>IF(Tabla1[[#This Row],[Código_Actividad]]="","",'Formulario PPGR1'!#REF!)</f>
        <v>#REF!</v>
      </c>
      <c r="G20" s="160" t="s">
        <v>1701</v>
      </c>
      <c r="H20" s="356" t="s">
        <v>1968</v>
      </c>
      <c r="I20" s="355">
        <v>1</v>
      </c>
      <c r="J20" s="163" t="s">
        <v>938</v>
      </c>
      <c r="K20" s="260"/>
      <c r="L20" s="260"/>
      <c r="M20" s="163" t="s">
        <v>205</v>
      </c>
      <c r="N20" s="349">
        <v>5</v>
      </c>
      <c r="O20" s="164">
        <v>350</v>
      </c>
      <c r="P20" s="353">
        <f>Tabla1[[#This Row],[Precio Unitario]]*Tabla1[[#This Row],[Cantidad de Insumos]]</f>
        <v>1750</v>
      </c>
      <c r="Q20" s="293">
        <v>231101</v>
      </c>
      <c r="R20" s="198" t="s">
        <v>538</v>
      </c>
      <c r="S20" s="30"/>
      <c r="T20" s="30"/>
    </row>
    <row r="21" spans="2:20" ht="24.95" customHeight="1" x14ac:dyDescent="0.25">
      <c r="B21" s="285" t="e">
        <f>IF(Tabla1[[#This Row],[Código_Actividad]]="","",CONCATENATE(Tabla1[[#This Row],[POA]],".",Tabla1[[#This Row],[SRS]],".",Tabla1[[#This Row],[AREA]],".",Tabla1[[#This Row],[TIPO]]))</f>
        <v>#REF!</v>
      </c>
      <c r="C21" s="285" t="e">
        <f>IF(Tabla1[[#This Row],[Código_Actividad]]="","",'Formulario PPGR1'!#REF!)</f>
        <v>#REF!</v>
      </c>
      <c r="D21" s="285" t="e">
        <f>IF(Tabla1[[#This Row],[Código_Actividad]]="","",'Formulario PPGR1'!#REF!)</f>
        <v>#REF!</v>
      </c>
      <c r="E21" s="285" t="e">
        <f>IF(Tabla1[[#This Row],[Código_Actividad]]="","",'Formulario PPGR1'!#REF!)</f>
        <v>#REF!</v>
      </c>
      <c r="F21" s="285" t="e">
        <f>IF(Tabla1[[#This Row],[Código_Actividad]]="","",'Formulario PPGR1'!#REF!)</f>
        <v>#REF!</v>
      </c>
      <c r="G21" s="349" t="s">
        <v>1701</v>
      </c>
      <c r="H21" s="356" t="s">
        <v>1968</v>
      </c>
      <c r="I21" s="355">
        <v>1</v>
      </c>
      <c r="J21" s="163" t="s">
        <v>2004</v>
      </c>
      <c r="K21" s="260"/>
      <c r="L21" s="260"/>
      <c r="M21" s="163" t="s">
        <v>205</v>
      </c>
      <c r="N21" s="349">
        <v>2</v>
      </c>
      <c r="O21" s="164">
        <v>60</v>
      </c>
      <c r="P21" s="353">
        <f>Tabla1[[#This Row],[Precio Unitario]]*Tabla1[[#This Row],[Cantidad de Insumos]]</f>
        <v>120</v>
      </c>
      <c r="Q21" s="293">
        <v>222201</v>
      </c>
      <c r="R21" s="351" t="s">
        <v>538</v>
      </c>
      <c r="S21" s="30"/>
      <c r="T21" s="30"/>
    </row>
    <row r="22" spans="2:20" ht="24.95" customHeight="1" x14ac:dyDescent="0.25">
      <c r="B22" s="285" t="e">
        <f>IF(Tabla1[[#This Row],[Código_Actividad]]="","",CONCATENATE(Tabla1[[#This Row],[POA]],".",Tabla1[[#This Row],[SRS]],".",Tabla1[[#This Row],[AREA]],".",Tabla1[[#This Row],[TIPO]]))</f>
        <v>#REF!</v>
      </c>
      <c r="C22" s="285" t="e">
        <f>IF(Tabla1[[#This Row],[Código_Actividad]]="","",'Formulario PPGR1'!#REF!)</f>
        <v>#REF!</v>
      </c>
      <c r="D22" s="285" t="e">
        <f>IF(Tabla1[[#This Row],[Código_Actividad]]="","",'Formulario PPGR1'!#REF!)</f>
        <v>#REF!</v>
      </c>
      <c r="E22" s="285" t="e">
        <f>IF(Tabla1[[#This Row],[Código_Actividad]]="","",'Formulario PPGR1'!#REF!)</f>
        <v>#REF!</v>
      </c>
      <c r="F22" s="285" t="e">
        <f>IF(Tabla1[[#This Row],[Código_Actividad]]="","",'Formulario PPGR1'!#REF!)</f>
        <v>#REF!</v>
      </c>
      <c r="G22" s="349" t="s">
        <v>1701</v>
      </c>
      <c r="H22" s="356" t="s">
        <v>1968</v>
      </c>
      <c r="I22" s="355">
        <v>1</v>
      </c>
      <c r="J22" s="163" t="s">
        <v>2005</v>
      </c>
      <c r="K22" s="260"/>
      <c r="L22" s="260"/>
      <c r="M22" s="163" t="s">
        <v>205</v>
      </c>
      <c r="N22" s="349">
        <v>1</v>
      </c>
      <c r="O22" s="164">
        <v>3500</v>
      </c>
      <c r="P22" s="353">
        <f>Tabla1[[#This Row],[Precio Unitario]]*Tabla1[[#This Row],[Cantidad de Insumos]]</f>
        <v>3500</v>
      </c>
      <c r="Q22" s="293">
        <v>239201</v>
      </c>
      <c r="R22" s="163" t="s">
        <v>538</v>
      </c>
      <c r="S22" s="30"/>
      <c r="T22" s="30"/>
    </row>
    <row r="23" spans="2:20" ht="24.95" customHeight="1" x14ac:dyDescent="0.25">
      <c r="B23" s="285" t="e">
        <f>IF(Tabla1[[#This Row],[Código_Actividad]]="","",CONCATENATE(Tabla1[[#This Row],[POA]],".",Tabla1[[#This Row],[SRS]],".",Tabla1[[#This Row],[AREA]],".",Tabla1[[#This Row],[TIPO]]))</f>
        <v>#REF!</v>
      </c>
      <c r="C23" s="285" t="e">
        <f>IF(Tabla1[[#This Row],[Código_Actividad]]="","",'Formulario PPGR1'!#REF!)</f>
        <v>#REF!</v>
      </c>
      <c r="D23" s="285" t="e">
        <f>IF(Tabla1[[#This Row],[Código_Actividad]]="","",'Formulario PPGR1'!#REF!)</f>
        <v>#REF!</v>
      </c>
      <c r="E23" s="285" t="e">
        <f>IF(Tabla1[[#This Row],[Código_Actividad]]="","",'Formulario PPGR1'!#REF!)</f>
        <v>#REF!</v>
      </c>
      <c r="F23" s="285" t="e">
        <f>IF(Tabla1[[#This Row],[Código_Actividad]]="","",'Formulario PPGR1'!#REF!)</f>
        <v>#REF!</v>
      </c>
      <c r="G23" s="349" t="s">
        <v>1701</v>
      </c>
      <c r="H23" s="356" t="s">
        <v>1968</v>
      </c>
      <c r="I23" s="355">
        <v>1</v>
      </c>
      <c r="J23" s="163" t="s">
        <v>1215</v>
      </c>
      <c r="K23" s="260"/>
      <c r="L23" s="260"/>
      <c r="M23" s="163" t="s">
        <v>953</v>
      </c>
      <c r="N23" s="349">
        <v>1</v>
      </c>
      <c r="O23" s="164">
        <v>2475</v>
      </c>
      <c r="P23" s="353">
        <f>Tabla1[[#This Row],[Precio Unitario]]*Tabla1[[#This Row],[Cantidad de Insumos]]</f>
        <v>2475</v>
      </c>
      <c r="Q23" s="293">
        <v>233101</v>
      </c>
      <c r="R23" s="351" t="s">
        <v>536</v>
      </c>
      <c r="S23" s="30"/>
      <c r="T23" s="30"/>
    </row>
    <row r="24" spans="2:20" ht="24.95" customHeight="1" x14ac:dyDescent="0.25">
      <c r="B24" s="285" t="e">
        <f>IF(Tabla1[[#This Row],[Código_Actividad]]="","",CONCATENATE(Tabla1[[#This Row],[POA]],".",Tabla1[[#This Row],[SRS]],".",Tabla1[[#This Row],[AREA]],".",Tabla1[[#This Row],[TIPO]]))</f>
        <v>#REF!</v>
      </c>
      <c r="C24" s="285" t="e">
        <f>IF(Tabla1[[#This Row],[Código_Actividad]]="","",'Formulario PPGR1'!#REF!)</f>
        <v>#REF!</v>
      </c>
      <c r="D24" s="285" t="e">
        <f>IF(Tabla1[[#This Row],[Código_Actividad]]="","",'Formulario PPGR1'!#REF!)</f>
        <v>#REF!</v>
      </c>
      <c r="E24" s="285" t="e">
        <f>IF(Tabla1[[#This Row],[Código_Actividad]]="","",'Formulario PPGR1'!#REF!)</f>
        <v>#REF!</v>
      </c>
      <c r="F24" s="285" t="e">
        <f>IF(Tabla1[[#This Row],[Código_Actividad]]="","",'Formulario PPGR1'!#REF!)</f>
        <v>#REF!</v>
      </c>
      <c r="G24" s="160" t="s">
        <v>1969</v>
      </c>
      <c r="H24" s="356" t="s">
        <v>1970</v>
      </c>
      <c r="I24" s="355">
        <v>2</v>
      </c>
      <c r="J24" s="163" t="s">
        <v>46</v>
      </c>
      <c r="K24" s="260"/>
      <c r="L24" s="260"/>
      <c r="M24" s="163" t="s">
        <v>945</v>
      </c>
      <c r="N24" s="160">
        <v>30</v>
      </c>
      <c r="O24" s="164">
        <v>240</v>
      </c>
      <c r="P24" s="353">
        <f>Tabla1[[#This Row],[Precio Unitario]]*Tabla1[[#This Row],[Cantidad de Insumos]]</f>
        <v>7200</v>
      </c>
      <c r="Q24" s="293">
        <v>237101</v>
      </c>
      <c r="R24" s="351" t="s">
        <v>538</v>
      </c>
      <c r="S24" s="30"/>
      <c r="T24" s="30"/>
    </row>
    <row r="25" spans="2:20" ht="24.95" customHeight="1" x14ac:dyDescent="0.25">
      <c r="B25" s="285" t="e">
        <f>IF(Tabla1[[#This Row],[Código_Actividad]]="","",CONCATENATE(Tabla1[[#This Row],[POA]],".",Tabla1[[#This Row],[SRS]],".",Tabla1[[#This Row],[AREA]],".",Tabla1[[#This Row],[TIPO]]))</f>
        <v>#REF!</v>
      </c>
      <c r="C25" s="285" t="e">
        <f>IF(Tabla1[[#This Row],[Código_Actividad]]="","",'Formulario PPGR1'!#REF!)</f>
        <v>#REF!</v>
      </c>
      <c r="D25" s="285" t="e">
        <f>IF(Tabla1[[#This Row],[Código_Actividad]]="","",'Formulario PPGR1'!#REF!)</f>
        <v>#REF!</v>
      </c>
      <c r="E25" s="285" t="e">
        <f>IF(Tabla1[[#This Row],[Código_Actividad]]="","",'Formulario PPGR1'!#REF!)</f>
        <v>#REF!</v>
      </c>
      <c r="F25" s="285" t="e">
        <f>IF(Tabla1[[#This Row],[Código_Actividad]]="","",'Formulario PPGR1'!#REF!)</f>
        <v>#REF!</v>
      </c>
      <c r="G25" s="160" t="s">
        <v>1972</v>
      </c>
      <c r="H25" s="356" t="s">
        <v>1973</v>
      </c>
      <c r="I25" s="355">
        <v>87</v>
      </c>
      <c r="J25" s="163" t="s">
        <v>46</v>
      </c>
      <c r="K25" s="260"/>
      <c r="L25" s="260"/>
      <c r="M25" s="163" t="s">
        <v>945</v>
      </c>
      <c r="N25" s="160">
        <v>870</v>
      </c>
      <c r="O25" s="164">
        <v>240</v>
      </c>
      <c r="P25" s="353">
        <f>Tabla1[[#This Row],[Precio Unitario]]*Tabla1[[#This Row],[Cantidad de Insumos]]</f>
        <v>208800</v>
      </c>
      <c r="Q25" s="293">
        <v>237101</v>
      </c>
      <c r="R25" s="351" t="s">
        <v>538</v>
      </c>
      <c r="S25" s="30"/>
      <c r="T25" s="30"/>
    </row>
    <row r="26" spans="2:20" ht="24.95" customHeight="1" x14ac:dyDescent="0.25">
      <c r="B26" s="285" t="e">
        <f>IF(Tabla1[[#This Row],[Código_Actividad]]="","",CONCATENATE(Tabla1[[#This Row],[POA]],".",Tabla1[[#This Row],[SRS]],".",Tabla1[[#This Row],[AREA]],".",Tabla1[[#This Row],[TIPO]]))</f>
        <v>#REF!</v>
      </c>
      <c r="C26" s="285" t="e">
        <f>IF(Tabla1[[#This Row],[Código_Actividad]]="","",'Formulario PPGR1'!#REF!)</f>
        <v>#REF!</v>
      </c>
      <c r="D26" s="285" t="e">
        <f>IF(Tabla1[[#This Row],[Código_Actividad]]="","",'Formulario PPGR1'!#REF!)</f>
        <v>#REF!</v>
      </c>
      <c r="E26" s="285" t="e">
        <f>IF(Tabla1[[#This Row],[Código_Actividad]]="","",'Formulario PPGR1'!#REF!)</f>
        <v>#REF!</v>
      </c>
      <c r="F26" s="285" t="e">
        <f>IF(Tabla1[[#This Row],[Código_Actividad]]="","",'Formulario PPGR1'!#REF!)</f>
        <v>#REF!</v>
      </c>
      <c r="G26" s="160" t="s">
        <v>1974</v>
      </c>
      <c r="H26" s="356" t="s">
        <v>1975</v>
      </c>
      <c r="I26" s="355">
        <v>8</v>
      </c>
      <c r="J26" s="163" t="s">
        <v>1251</v>
      </c>
      <c r="K26" s="260"/>
      <c r="L26" s="260"/>
      <c r="M26" s="163" t="s">
        <v>205</v>
      </c>
      <c r="N26" s="160">
        <v>78</v>
      </c>
      <c r="O26" s="164">
        <v>150</v>
      </c>
      <c r="P26" s="353">
        <f>Tabla1[[#This Row],[Precio Unitario]]*Tabla1[[#This Row],[Cantidad de Insumos]]</f>
        <v>11700</v>
      </c>
      <c r="Q26" s="293">
        <v>231101</v>
      </c>
      <c r="R26" s="198" t="s">
        <v>538</v>
      </c>
      <c r="S26" s="30"/>
      <c r="T26" s="30"/>
    </row>
    <row r="27" spans="2:20" ht="24.95" customHeight="1" x14ac:dyDescent="0.25">
      <c r="B27" s="285" t="e">
        <f>IF(Tabla1[[#This Row],[Código_Actividad]]="","",CONCATENATE(Tabla1[[#This Row],[POA]],".",Tabla1[[#This Row],[SRS]],".",Tabla1[[#This Row],[AREA]],".",Tabla1[[#This Row],[TIPO]]))</f>
        <v>#REF!</v>
      </c>
      <c r="C27" s="285" t="e">
        <f>IF(Tabla1[[#This Row],[Código_Actividad]]="","",'Formulario PPGR1'!#REF!)</f>
        <v>#REF!</v>
      </c>
      <c r="D27" s="285" t="e">
        <f>IF(Tabla1[[#This Row],[Código_Actividad]]="","",'Formulario PPGR1'!#REF!)</f>
        <v>#REF!</v>
      </c>
      <c r="E27" s="285" t="e">
        <f>IF(Tabla1[[#This Row],[Código_Actividad]]="","",'Formulario PPGR1'!#REF!)</f>
        <v>#REF!</v>
      </c>
      <c r="F27" s="285" t="e">
        <f>IF(Tabla1[[#This Row],[Código_Actividad]]="","",'Formulario PPGR1'!#REF!)</f>
        <v>#REF!</v>
      </c>
      <c r="G27" s="160" t="s">
        <v>1974</v>
      </c>
      <c r="H27" s="356" t="s">
        <v>1975</v>
      </c>
      <c r="I27" s="355">
        <v>8</v>
      </c>
      <c r="J27" s="163" t="s">
        <v>938</v>
      </c>
      <c r="K27" s="260"/>
      <c r="L27" s="260"/>
      <c r="M27" s="163" t="s">
        <v>205</v>
      </c>
      <c r="N27" s="160">
        <v>78</v>
      </c>
      <c r="O27" s="164">
        <v>350</v>
      </c>
      <c r="P27" s="353">
        <f>Tabla1[[#This Row],[Precio Unitario]]*Tabla1[[#This Row],[Cantidad de Insumos]]</f>
        <v>27300</v>
      </c>
      <c r="Q27" s="293">
        <v>231101</v>
      </c>
      <c r="R27" s="198" t="s">
        <v>538</v>
      </c>
      <c r="S27" s="30"/>
      <c r="T27" s="30"/>
    </row>
    <row r="28" spans="2:20" ht="24.95" customHeight="1" x14ac:dyDescent="0.25">
      <c r="B28" s="285" t="e">
        <f>IF(Tabla1[[#This Row],[Código_Actividad]]="","",CONCATENATE(Tabla1[[#This Row],[POA]],".",Tabla1[[#This Row],[SRS]],".",Tabla1[[#This Row],[AREA]],".",Tabla1[[#This Row],[TIPO]]))</f>
        <v>#REF!</v>
      </c>
      <c r="C28" s="285" t="e">
        <f>IF(Tabla1[[#This Row],[Código_Actividad]]="","",'Formulario PPGR1'!#REF!)</f>
        <v>#REF!</v>
      </c>
      <c r="D28" s="285" t="e">
        <f>IF(Tabla1[[#This Row],[Código_Actividad]]="","",'Formulario PPGR1'!#REF!)</f>
        <v>#REF!</v>
      </c>
      <c r="E28" s="285" t="e">
        <f>IF(Tabla1[[#This Row],[Código_Actividad]]="","",'Formulario PPGR1'!#REF!)</f>
        <v>#REF!</v>
      </c>
      <c r="F28" s="285" t="e">
        <f>IF(Tabla1[[#This Row],[Código_Actividad]]="","",'Formulario PPGR1'!#REF!)</f>
        <v>#REF!</v>
      </c>
      <c r="G28" s="160" t="s">
        <v>1974</v>
      </c>
      <c r="H28" s="356" t="s">
        <v>1975</v>
      </c>
      <c r="I28" s="355">
        <v>8</v>
      </c>
      <c r="J28" s="163" t="s">
        <v>2006</v>
      </c>
      <c r="K28" s="260"/>
      <c r="L28" s="260"/>
      <c r="M28" s="163" t="s">
        <v>205</v>
      </c>
      <c r="N28" s="160">
        <v>234</v>
      </c>
      <c r="O28" s="164">
        <v>2</v>
      </c>
      <c r="P28" s="353">
        <f>Tabla1[[#This Row],[Precio Unitario]]*Tabla1[[#This Row],[Cantidad de Insumos]]</f>
        <v>468</v>
      </c>
      <c r="Q28" s="293">
        <v>222201</v>
      </c>
      <c r="R28" s="351" t="s">
        <v>538</v>
      </c>
      <c r="S28" s="30"/>
      <c r="T28" s="30"/>
    </row>
    <row r="29" spans="2:20" ht="24.95" customHeight="1" x14ac:dyDescent="0.25">
      <c r="B29" s="285" t="e">
        <f>IF(Tabla1[[#This Row],[Código_Actividad]]="","",CONCATENATE(Tabla1[[#This Row],[POA]],".",Tabla1[[#This Row],[SRS]],".",Tabla1[[#This Row],[AREA]],".",Tabla1[[#This Row],[TIPO]]))</f>
        <v>#REF!</v>
      </c>
      <c r="C29" s="285" t="e">
        <f>IF(Tabla1[[#This Row],[Código_Actividad]]="","",'Formulario PPGR1'!#REF!)</f>
        <v>#REF!</v>
      </c>
      <c r="D29" s="285" t="e">
        <f>IF(Tabla1[[#This Row],[Código_Actividad]]="","",'Formulario PPGR1'!#REF!)</f>
        <v>#REF!</v>
      </c>
      <c r="E29" s="285" t="e">
        <f>IF(Tabla1[[#This Row],[Código_Actividad]]="","",'Formulario PPGR1'!#REF!)</f>
        <v>#REF!</v>
      </c>
      <c r="F29" s="285" t="e">
        <f>IF(Tabla1[[#This Row],[Código_Actividad]]="","",'Formulario PPGR1'!#REF!)</f>
        <v>#REF!</v>
      </c>
      <c r="G29" s="160" t="s">
        <v>1974</v>
      </c>
      <c r="H29" s="356" t="s">
        <v>1975</v>
      </c>
      <c r="I29" s="355">
        <v>8</v>
      </c>
      <c r="J29" s="163" t="s">
        <v>1117</v>
      </c>
      <c r="K29" s="260"/>
      <c r="L29" s="260"/>
      <c r="M29" s="163" t="s">
        <v>951</v>
      </c>
      <c r="N29" s="160">
        <v>1</v>
      </c>
      <c r="O29" s="164">
        <v>319</v>
      </c>
      <c r="P29" s="353">
        <f>Tabla1[[#This Row],[Precio Unitario]]*Tabla1[[#This Row],[Cantidad de Insumos]]</f>
        <v>319</v>
      </c>
      <c r="Q29" s="293">
        <v>223201</v>
      </c>
      <c r="R29" s="351" t="s">
        <v>538</v>
      </c>
      <c r="S29" s="30"/>
      <c r="T29" s="30"/>
    </row>
    <row r="30" spans="2:20" ht="24.95" customHeight="1" x14ac:dyDescent="0.25">
      <c r="B30" s="285" t="e">
        <f>IF(Tabla1[[#This Row],[Código_Actividad]]="","",CONCATENATE(Tabla1[[#This Row],[POA]],".",Tabla1[[#This Row],[SRS]],".",Tabla1[[#This Row],[AREA]],".",Tabla1[[#This Row],[TIPO]]))</f>
        <v>#REF!</v>
      </c>
      <c r="C30" s="285" t="e">
        <f>IF(Tabla1[[#This Row],[Código_Actividad]]="","",'Formulario PPGR1'!#REF!)</f>
        <v>#REF!</v>
      </c>
      <c r="D30" s="285" t="e">
        <f>IF(Tabla1[[#This Row],[Código_Actividad]]="","",'Formulario PPGR1'!#REF!)</f>
        <v>#REF!</v>
      </c>
      <c r="E30" s="285" t="e">
        <f>IF(Tabla1[[#This Row],[Código_Actividad]]="","",'Formulario PPGR1'!#REF!)</f>
        <v>#REF!</v>
      </c>
      <c r="F30" s="285" t="e">
        <f>IF(Tabla1[[#This Row],[Código_Actividad]]="","",'Formulario PPGR1'!#REF!)</f>
        <v>#REF!</v>
      </c>
      <c r="G30" s="160" t="s">
        <v>1976</v>
      </c>
      <c r="H30" s="356" t="s">
        <v>1977</v>
      </c>
      <c r="I30" s="277">
        <v>4</v>
      </c>
      <c r="J30" s="163" t="s">
        <v>1251</v>
      </c>
      <c r="K30" s="260"/>
      <c r="L30" s="260"/>
      <c r="M30" s="163" t="s">
        <v>205</v>
      </c>
      <c r="N30" s="160">
        <v>20</v>
      </c>
      <c r="O30" s="164">
        <v>240</v>
      </c>
      <c r="P30" s="353">
        <f>Tabla1[[#This Row],[Precio Unitario]]*Tabla1[[#This Row],[Cantidad de Insumos]]</f>
        <v>4800</v>
      </c>
      <c r="Q30" s="293">
        <v>231101</v>
      </c>
      <c r="R30" s="351" t="s">
        <v>538</v>
      </c>
      <c r="S30" s="30"/>
      <c r="T30" s="30"/>
    </row>
    <row r="31" spans="2:20" ht="24.95" customHeight="1" x14ac:dyDescent="0.25">
      <c r="B31" s="285" t="e">
        <f>IF(Tabla1[[#This Row],[Código_Actividad]]="","",CONCATENATE(Tabla1[[#This Row],[POA]],".",Tabla1[[#This Row],[SRS]],".",Tabla1[[#This Row],[AREA]],".",Tabla1[[#This Row],[TIPO]]))</f>
        <v>#REF!</v>
      </c>
      <c r="C31" s="285" t="e">
        <f>IF(Tabla1[[#This Row],[Código_Actividad]]="","",'Formulario PPGR1'!#REF!)</f>
        <v>#REF!</v>
      </c>
      <c r="D31" s="285" t="e">
        <f>IF(Tabla1[[#This Row],[Código_Actividad]]="","",'Formulario PPGR1'!#REF!)</f>
        <v>#REF!</v>
      </c>
      <c r="E31" s="285" t="e">
        <f>IF(Tabla1[[#This Row],[Código_Actividad]]="","",'Formulario PPGR1'!#REF!)</f>
        <v>#REF!</v>
      </c>
      <c r="F31" s="285" t="e">
        <f>IF(Tabla1[[#This Row],[Código_Actividad]]="","",'Formulario PPGR1'!#REF!)</f>
        <v>#REF!</v>
      </c>
      <c r="G31" s="160" t="s">
        <v>1978</v>
      </c>
      <c r="H31" s="356" t="s">
        <v>1979</v>
      </c>
      <c r="I31" s="277">
        <v>20</v>
      </c>
      <c r="J31" s="163" t="s">
        <v>46</v>
      </c>
      <c r="K31" s="260"/>
      <c r="L31" s="260"/>
      <c r="M31" s="163" t="s">
        <v>945</v>
      </c>
      <c r="N31" s="160">
        <v>90</v>
      </c>
      <c r="O31" s="164">
        <v>240</v>
      </c>
      <c r="P31" s="353">
        <f>Tabla1[[#This Row],[Precio Unitario]]*Tabla1[[#This Row],[Cantidad de Insumos]]</f>
        <v>21600</v>
      </c>
      <c r="Q31" s="293">
        <v>237101</v>
      </c>
      <c r="R31" s="351" t="s">
        <v>538</v>
      </c>
      <c r="S31" s="30"/>
      <c r="T31" s="30"/>
    </row>
    <row r="32" spans="2:20" ht="25.5" x14ac:dyDescent="0.25">
      <c r="B32" s="285" t="e">
        <f>IF(Tabla1[[#This Row],[Código_Actividad]]="","",CONCATENATE(Tabla1[[#This Row],[POA]],".",Tabla1[[#This Row],[SRS]],".",Tabla1[[#This Row],[AREA]],".",Tabla1[[#This Row],[TIPO]]))</f>
        <v>#REF!</v>
      </c>
      <c r="C32" s="285" t="e">
        <f>IF(Tabla1[[#This Row],[Código_Actividad]]="","",'Formulario PPGR1'!#REF!)</f>
        <v>#REF!</v>
      </c>
      <c r="D32" s="285" t="e">
        <f>IF(Tabla1[[#This Row],[Código_Actividad]]="","",'Formulario PPGR1'!#REF!)</f>
        <v>#REF!</v>
      </c>
      <c r="E32" s="285" t="e">
        <f>IF(Tabla1[[#This Row],[Código_Actividad]]="","",'Formulario PPGR1'!#REF!)</f>
        <v>#REF!</v>
      </c>
      <c r="F32" s="285" t="e">
        <f>IF(Tabla1[[#This Row],[Código_Actividad]]="","",'Formulario PPGR1'!#REF!)</f>
        <v>#REF!</v>
      </c>
      <c r="G32" s="160" t="s">
        <v>1978</v>
      </c>
      <c r="H32" s="356" t="s">
        <v>1979</v>
      </c>
      <c r="I32" s="277">
        <v>20</v>
      </c>
      <c r="J32" s="163" t="s">
        <v>2006</v>
      </c>
      <c r="K32" s="260"/>
      <c r="L32" s="260"/>
      <c r="M32" s="163" t="s">
        <v>205</v>
      </c>
      <c r="N32" s="160">
        <v>180</v>
      </c>
      <c r="O32" s="164">
        <v>2</v>
      </c>
      <c r="P32" s="353">
        <f>Tabla1[[#This Row],[Precio Unitario]]*Tabla1[[#This Row],[Cantidad de Insumos]]</f>
        <v>360</v>
      </c>
      <c r="Q32" s="293">
        <v>222201</v>
      </c>
      <c r="R32" s="351" t="s">
        <v>538</v>
      </c>
      <c r="S32" s="30"/>
      <c r="T32" s="30"/>
    </row>
    <row r="33" spans="2:20" ht="25.5" x14ac:dyDescent="0.25">
      <c r="B33" s="285" t="e">
        <f>IF(Tabla1[[#This Row],[Código_Actividad]]="","",CONCATENATE(Tabla1[[#This Row],[POA]],".",Tabla1[[#This Row],[SRS]],".",Tabla1[[#This Row],[AREA]],".",Tabla1[[#This Row],[TIPO]]))</f>
        <v>#REF!</v>
      </c>
      <c r="C33" s="285" t="e">
        <f>IF(Tabla1[[#This Row],[Código_Actividad]]="","",'Formulario PPGR1'!#REF!)</f>
        <v>#REF!</v>
      </c>
      <c r="D33" s="285" t="e">
        <f>IF(Tabla1[[#This Row],[Código_Actividad]]="","",'Formulario PPGR1'!#REF!)</f>
        <v>#REF!</v>
      </c>
      <c r="E33" s="285" t="e">
        <f>IF(Tabla1[[#This Row],[Código_Actividad]]="","",'Formulario PPGR1'!#REF!)</f>
        <v>#REF!</v>
      </c>
      <c r="F33" s="285" t="e">
        <f>IF(Tabla1[[#This Row],[Código_Actividad]]="","",'Formulario PPGR1'!#REF!)</f>
        <v>#REF!</v>
      </c>
      <c r="G33" s="160" t="s">
        <v>1978</v>
      </c>
      <c r="H33" s="356" t="s">
        <v>1979</v>
      </c>
      <c r="I33" s="277">
        <v>20</v>
      </c>
      <c r="J33" s="163" t="s">
        <v>1048</v>
      </c>
      <c r="K33" s="260"/>
      <c r="L33" s="260"/>
      <c r="M33" s="163" t="s">
        <v>205</v>
      </c>
      <c r="N33" s="160">
        <v>6</v>
      </c>
      <c r="O33" s="164">
        <v>325</v>
      </c>
      <c r="P33" s="353">
        <f>Tabla1[[#This Row],[Precio Unitario]]*Tabla1[[#This Row],[Cantidad de Insumos]]</f>
        <v>1950</v>
      </c>
      <c r="Q33" s="293">
        <v>233201</v>
      </c>
      <c r="R33" s="351" t="s">
        <v>538</v>
      </c>
      <c r="S33" s="30"/>
      <c r="T33" s="30"/>
    </row>
    <row r="34" spans="2:20" ht="25.5" x14ac:dyDescent="0.25">
      <c r="B34" s="285" t="e">
        <f>IF(Tabla1[[#This Row],[Código_Actividad]]="","",CONCATENATE(Tabla1[[#This Row],[POA]],".",Tabla1[[#This Row],[SRS]],".",Tabla1[[#This Row],[AREA]],".",Tabla1[[#This Row],[TIPO]]))</f>
        <v>#REF!</v>
      </c>
      <c r="C34" s="285" t="e">
        <f>IF(Tabla1[[#This Row],[Código_Actividad]]="","",'Formulario PPGR1'!#REF!)</f>
        <v>#REF!</v>
      </c>
      <c r="D34" s="285" t="e">
        <f>IF(Tabla1[[#This Row],[Código_Actividad]]="","",'Formulario PPGR1'!#REF!)</f>
        <v>#REF!</v>
      </c>
      <c r="E34" s="285" t="e">
        <f>IF(Tabla1[[#This Row],[Código_Actividad]]="","",'Formulario PPGR1'!#REF!)</f>
        <v>#REF!</v>
      </c>
      <c r="F34" s="285" t="e">
        <f>IF(Tabla1[[#This Row],[Código_Actividad]]="","",'Formulario PPGR1'!#REF!)</f>
        <v>#REF!</v>
      </c>
      <c r="G34" s="160" t="s">
        <v>1983</v>
      </c>
      <c r="H34" s="356" t="s">
        <v>1984</v>
      </c>
      <c r="I34" s="277">
        <v>5</v>
      </c>
      <c r="J34" s="163" t="s">
        <v>1251</v>
      </c>
      <c r="K34" s="260"/>
      <c r="L34" s="260"/>
      <c r="M34" s="163" t="s">
        <v>205</v>
      </c>
      <c r="N34" s="160">
        <v>15</v>
      </c>
      <c r="O34" s="164">
        <v>150</v>
      </c>
      <c r="P34" s="353">
        <f>Tabla1[[#This Row],[Precio Unitario]]*Tabla1[[#This Row],[Cantidad de Insumos]]</f>
        <v>2250</v>
      </c>
      <c r="Q34" s="293">
        <v>231101</v>
      </c>
      <c r="R34" s="198" t="s">
        <v>538</v>
      </c>
      <c r="S34" s="30"/>
      <c r="T34" s="30"/>
    </row>
    <row r="35" spans="2:20" ht="25.5" x14ac:dyDescent="0.25">
      <c r="B35" s="285" t="e">
        <f>IF(Tabla1[[#This Row],[Código_Actividad]]="","",CONCATENATE(Tabla1[[#This Row],[POA]],".",Tabla1[[#This Row],[SRS]],".",Tabla1[[#This Row],[AREA]],".",Tabla1[[#This Row],[TIPO]]))</f>
        <v>#REF!</v>
      </c>
      <c r="C35" s="285" t="e">
        <f>IF(Tabla1[[#This Row],[Código_Actividad]]="","",'Formulario PPGR1'!#REF!)</f>
        <v>#REF!</v>
      </c>
      <c r="D35" s="285" t="e">
        <f>IF(Tabla1[[#This Row],[Código_Actividad]]="","",'Formulario PPGR1'!#REF!)</f>
        <v>#REF!</v>
      </c>
      <c r="E35" s="285" t="e">
        <f>IF(Tabla1[[#This Row],[Código_Actividad]]="","",'Formulario PPGR1'!#REF!)</f>
        <v>#REF!</v>
      </c>
      <c r="F35" s="285" t="e">
        <f>IF(Tabla1[[#This Row],[Código_Actividad]]="","",'Formulario PPGR1'!#REF!)</f>
        <v>#REF!</v>
      </c>
      <c r="G35" s="160" t="s">
        <v>1983</v>
      </c>
      <c r="H35" s="356" t="s">
        <v>1984</v>
      </c>
      <c r="I35" s="277">
        <v>5</v>
      </c>
      <c r="J35" s="163" t="s">
        <v>938</v>
      </c>
      <c r="K35" s="260"/>
      <c r="L35" s="260"/>
      <c r="M35" s="163" t="s">
        <v>205</v>
      </c>
      <c r="N35" s="160">
        <v>15</v>
      </c>
      <c r="O35" s="164">
        <v>350</v>
      </c>
      <c r="P35" s="353">
        <f>Tabla1[[#This Row],[Precio Unitario]]*Tabla1[[#This Row],[Cantidad de Insumos]]</f>
        <v>5250</v>
      </c>
      <c r="Q35" s="293">
        <v>231101</v>
      </c>
      <c r="R35" s="198" t="s">
        <v>538</v>
      </c>
      <c r="S35" s="30"/>
      <c r="T35" s="30"/>
    </row>
    <row r="36" spans="2:20" ht="25.5" x14ac:dyDescent="0.25">
      <c r="B36" s="285" t="e">
        <f>IF(Tabla1[[#This Row],[Código_Actividad]]="","",CONCATENATE(Tabla1[[#This Row],[POA]],".",Tabla1[[#This Row],[SRS]],".",Tabla1[[#This Row],[AREA]],".",Tabla1[[#This Row],[TIPO]]))</f>
        <v>#REF!</v>
      </c>
      <c r="C36" s="285" t="e">
        <f>IF(Tabla1[[#This Row],[Código_Actividad]]="","",'Formulario PPGR1'!#REF!)</f>
        <v>#REF!</v>
      </c>
      <c r="D36" s="285" t="e">
        <f>IF(Tabla1[[#This Row],[Código_Actividad]]="","",'Formulario PPGR1'!#REF!)</f>
        <v>#REF!</v>
      </c>
      <c r="E36" s="285" t="e">
        <f>IF(Tabla1[[#This Row],[Código_Actividad]]="","",'Formulario PPGR1'!#REF!)</f>
        <v>#REF!</v>
      </c>
      <c r="F36" s="285" t="e">
        <f>IF(Tabla1[[#This Row],[Código_Actividad]]="","",'Formulario PPGR1'!#REF!)</f>
        <v>#REF!</v>
      </c>
      <c r="G36" s="160" t="s">
        <v>1983</v>
      </c>
      <c r="H36" s="356" t="s">
        <v>1984</v>
      </c>
      <c r="I36" s="277">
        <v>5</v>
      </c>
      <c r="J36" s="361" t="s">
        <v>2006</v>
      </c>
      <c r="K36" s="360"/>
      <c r="L36" s="260"/>
      <c r="M36" s="163" t="s">
        <v>205</v>
      </c>
      <c r="N36" s="160">
        <v>300</v>
      </c>
      <c r="O36" s="164">
        <v>2</v>
      </c>
      <c r="P36" s="353">
        <f>Tabla1[[#This Row],[Precio Unitario]]*Tabla1[[#This Row],[Cantidad de Insumos]]</f>
        <v>600</v>
      </c>
      <c r="Q36" s="293">
        <v>222201</v>
      </c>
      <c r="R36" s="351" t="s">
        <v>538</v>
      </c>
      <c r="S36" s="30"/>
      <c r="T36" s="30"/>
    </row>
    <row r="37" spans="2:20" ht="25.5" x14ac:dyDescent="0.25">
      <c r="B37" s="285" t="e">
        <f>IF(Tabla1[[#This Row],[Código_Actividad]]="","",CONCATENATE(Tabla1[[#This Row],[POA]],".",Tabla1[[#This Row],[SRS]],".",Tabla1[[#This Row],[AREA]],".",Tabla1[[#This Row],[TIPO]]))</f>
        <v>#REF!</v>
      </c>
      <c r="C37" s="285" t="e">
        <f>IF(Tabla1[[#This Row],[Código_Actividad]]="","",'Formulario PPGR1'!#REF!)</f>
        <v>#REF!</v>
      </c>
      <c r="D37" s="285" t="e">
        <f>IF(Tabla1[[#This Row],[Código_Actividad]]="","",'Formulario PPGR1'!#REF!)</f>
        <v>#REF!</v>
      </c>
      <c r="E37" s="285" t="e">
        <f>IF(Tabla1[[#This Row],[Código_Actividad]]="","",'Formulario PPGR1'!#REF!)</f>
        <v>#REF!</v>
      </c>
      <c r="F37" s="285" t="e">
        <f>IF(Tabla1[[#This Row],[Código_Actividad]]="","",'Formulario PPGR1'!#REF!)</f>
        <v>#REF!</v>
      </c>
      <c r="G37" s="160" t="s">
        <v>1983</v>
      </c>
      <c r="H37" s="356" t="s">
        <v>1984</v>
      </c>
      <c r="I37" s="277">
        <v>5</v>
      </c>
      <c r="J37" s="163" t="s">
        <v>2005</v>
      </c>
      <c r="K37" s="260"/>
      <c r="L37" s="260"/>
      <c r="M37" s="163" t="s">
        <v>205</v>
      </c>
      <c r="N37" s="160">
        <v>1</v>
      </c>
      <c r="O37" s="164">
        <v>3500</v>
      </c>
      <c r="P37" s="353">
        <f>Tabla1[[#This Row],[Precio Unitario]]*Tabla1[[#This Row],[Cantidad de Insumos]]</f>
        <v>3500</v>
      </c>
      <c r="Q37" s="293">
        <v>239201</v>
      </c>
      <c r="R37" s="351" t="s">
        <v>538</v>
      </c>
      <c r="S37" s="30"/>
      <c r="T37" s="30"/>
    </row>
    <row r="38" spans="2:20" ht="25.5" x14ac:dyDescent="0.25">
      <c r="B38" s="285" t="e">
        <f>IF(Tabla1[[#This Row],[Código_Actividad]]="","",CONCATENATE(Tabla1[[#This Row],[POA]],".",Tabla1[[#This Row],[SRS]],".",Tabla1[[#This Row],[AREA]],".",Tabla1[[#This Row],[TIPO]]))</f>
        <v>#REF!</v>
      </c>
      <c r="C38" s="285" t="e">
        <f>IF(Tabla1[[#This Row],[Código_Actividad]]="","",'Formulario PPGR1'!#REF!)</f>
        <v>#REF!</v>
      </c>
      <c r="D38" s="285" t="e">
        <f>IF(Tabla1[[#This Row],[Código_Actividad]]="","",'Formulario PPGR1'!#REF!)</f>
        <v>#REF!</v>
      </c>
      <c r="E38" s="285" t="e">
        <f>IF(Tabla1[[#This Row],[Código_Actividad]]="","",'Formulario PPGR1'!#REF!)</f>
        <v>#REF!</v>
      </c>
      <c r="F38" s="285" t="e">
        <f>IF(Tabla1[[#This Row],[Código_Actividad]]="","",'Formulario PPGR1'!#REF!)</f>
        <v>#REF!</v>
      </c>
      <c r="G38" s="160" t="s">
        <v>1983</v>
      </c>
      <c r="H38" s="356" t="s">
        <v>1984</v>
      </c>
      <c r="I38" s="277">
        <v>5</v>
      </c>
      <c r="J38" s="361" t="s">
        <v>2004</v>
      </c>
      <c r="K38" s="260"/>
      <c r="L38" s="260"/>
      <c r="M38" s="163" t="s">
        <v>205</v>
      </c>
      <c r="N38" s="160">
        <v>2</v>
      </c>
      <c r="O38" s="164">
        <v>60</v>
      </c>
      <c r="P38" s="353">
        <f>Tabla1[[#This Row],[Precio Unitario]]*Tabla1[[#This Row],[Cantidad de Insumos]]</f>
        <v>120</v>
      </c>
      <c r="Q38" s="293">
        <v>222201</v>
      </c>
      <c r="R38" s="351" t="s">
        <v>538</v>
      </c>
      <c r="S38" s="30"/>
      <c r="T38" s="30"/>
    </row>
    <row r="39" spans="2:20" ht="25.5" x14ac:dyDescent="0.25">
      <c r="B39" s="285" t="e">
        <f>IF(Tabla1[[#This Row],[Código_Actividad]]="","",CONCATENATE(Tabla1[[#This Row],[POA]],".",Tabla1[[#This Row],[SRS]],".",Tabla1[[#This Row],[AREA]],".",Tabla1[[#This Row],[TIPO]]))</f>
        <v>#REF!</v>
      </c>
      <c r="C39" s="285" t="e">
        <f>IF(Tabla1[[#This Row],[Código_Actividad]]="","",'Formulario PPGR1'!#REF!)</f>
        <v>#REF!</v>
      </c>
      <c r="D39" s="285" t="e">
        <f>IF(Tabla1[[#This Row],[Código_Actividad]]="","",'Formulario PPGR1'!#REF!)</f>
        <v>#REF!</v>
      </c>
      <c r="E39" s="285" t="e">
        <f>IF(Tabla1[[#This Row],[Código_Actividad]]="","",'Formulario PPGR1'!#REF!)</f>
        <v>#REF!</v>
      </c>
      <c r="F39" s="285" t="e">
        <f>IF(Tabla1[[#This Row],[Código_Actividad]]="","",'Formulario PPGR1'!#REF!)</f>
        <v>#REF!</v>
      </c>
      <c r="G39" s="160" t="s">
        <v>1983</v>
      </c>
      <c r="H39" s="356" t="s">
        <v>1984</v>
      </c>
      <c r="I39" s="277">
        <v>5</v>
      </c>
      <c r="J39" s="163" t="s">
        <v>1131</v>
      </c>
      <c r="K39" s="260"/>
      <c r="L39" s="260"/>
      <c r="M39" s="163" t="s">
        <v>945</v>
      </c>
      <c r="N39" s="160">
        <v>20</v>
      </c>
      <c r="O39" s="164">
        <v>220</v>
      </c>
      <c r="P39" s="353">
        <f>Tabla1[[#This Row],[Precio Unitario]]*Tabla1[[#This Row],[Cantidad de Insumos]]</f>
        <v>4400</v>
      </c>
      <c r="Q39" s="293">
        <v>237102</v>
      </c>
      <c r="R39" s="351" t="s">
        <v>538</v>
      </c>
      <c r="S39" s="30"/>
      <c r="T39" s="30"/>
    </row>
    <row r="40" spans="2:20" ht="25.5" x14ac:dyDescent="0.25">
      <c r="B40" s="285" t="e">
        <f>IF(Tabla1[[#This Row],[Código_Actividad]]="","",CONCATENATE(Tabla1[[#This Row],[POA]],".",Tabla1[[#This Row],[SRS]],".",Tabla1[[#This Row],[AREA]],".",Tabla1[[#This Row],[TIPO]]))</f>
        <v>#REF!</v>
      </c>
      <c r="C40" s="285" t="e">
        <f>IF(Tabla1[[#This Row],[Código_Actividad]]="","",'Formulario PPGR1'!#REF!)</f>
        <v>#REF!</v>
      </c>
      <c r="D40" s="285" t="e">
        <f>IF(Tabla1[[#This Row],[Código_Actividad]]="","",'Formulario PPGR1'!#REF!)</f>
        <v>#REF!</v>
      </c>
      <c r="E40" s="285" t="e">
        <f>IF(Tabla1[[#This Row],[Código_Actividad]]="","",'Formulario PPGR1'!#REF!)</f>
        <v>#REF!</v>
      </c>
      <c r="F40" s="285" t="e">
        <f>IF(Tabla1[[#This Row],[Código_Actividad]]="","",'Formulario PPGR1'!#REF!)</f>
        <v>#REF!</v>
      </c>
      <c r="G40" s="160" t="s">
        <v>1985</v>
      </c>
      <c r="H40" s="356" t="s">
        <v>1986</v>
      </c>
      <c r="I40" s="277">
        <v>3</v>
      </c>
      <c r="J40" s="163" t="s">
        <v>1131</v>
      </c>
      <c r="K40" s="260"/>
      <c r="L40" s="260"/>
      <c r="M40" s="163" t="s">
        <v>945</v>
      </c>
      <c r="N40" s="160">
        <v>50</v>
      </c>
      <c r="O40" s="164">
        <v>220</v>
      </c>
      <c r="P40" s="353">
        <f>Tabla1[[#This Row],[Precio Unitario]]*Tabla1[[#This Row],[Cantidad de Insumos]]</f>
        <v>11000</v>
      </c>
      <c r="Q40" s="293">
        <v>237102</v>
      </c>
      <c r="R40" s="351" t="s">
        <v>538</v>
      </c>
      <c r="S40" s="30"/>
      <c r="T40" s="30"/>
    </row>
    <row r="41" spans="2:20" ht="25.5" x14ac:dyDescent="0.25">
      <c r="B41" s="285" t="e">
        <f>IF(Tabla1[[#This Row],[Código_Actividad]]="","",CONCATENATE(Tabla1[[#This Row],[POA]],".",Tabla1[[#This Row],[SRS]],".",Tabla1[[#This Row],[AREA]],".",Tabla1[[#This Row],[TIPO]]))</f>
        <v>#REF!</v>
      </c>
      <c r="C41" s="285" t="e">
        <f>IF(Tabla1[[#This Row],[Código_Actividad]]="","",'Formulario PPGR1'!#REF!)</f>
        <v>#REF!</v>
      </c>
      <c r="D41" s="285" t="e">
        <f>IF(Tabla1[[#This Row],[Código_Actividad]]="","",'Formulario PPGR1'!#REF!)</f>
        <v>#REF!</v>
      </c>
      <c r="E41" s="285" t="e">
        <f>IF(Tabla1[[#This Row],[Código_Actividad]]="","",'Formulario PPGR1'!#REF!)</f>
        <v>#REF!</v>
      </c>
      <c r="F41" s="285" t="e">
        <f>IF(Tabla1[[#This Row],[Código_Actividad]]="","",'Formulario PPGR1'!#REF!)</f>
        <v>#REF!</v>
      </c>
      <c r="G41" s="160" t="s">
        <v>1987</v>
      </c>
      <c r="H41" s="356" t="s">
        <v>1988</v>
      </c>
      <c r="I41" s="277">
        <v>13</v>
      </c>
      <c r="J41" s="163" t="s">
        <v>1131</v>
      </c>
      <c r="K41" s="260"/>
      <c r="L41" s="260"/>
      <c r="M41" s="163" t="s">
        <v>945</v>
      </c>
      <c r="N41" s="160">
        <v>130</v>
      </c>
      <c r="O41" s="164">
        <v>220</v>
      </c>
      <c r="P41" s="353">
        <f>Tabla1[[#This Row],[Precio Unitario]]*Tabla1[[#This Row],[Cantidad de Insumos]]</f>
        <v>28600</v>
      </c>
      <c r="Q41" s="293">
        <v>237102</v>
      </c>
      <c r="R41" s="351" t="s">
        <v>538</v>
      </c>
      <c r="S41" s="30"/>
      <c r="T41" s="30"/>
    </row>
    <row r="42" spans="2:20" ht="25.5" x14ac:dyDescent="0.25">
      <c r="B42" s="285" t="e">
        <f>IF(Tabla1[[#This Row],[Código_Actividad]]="","",CONCATENATE(Tabla1[[#This Row],[POA]],".",Tabla1[[#This Row],[SRS]],".",Tabla1[[#This Row],[AREA]],".",Tabla1[[#This Row],[TIPO]]))</f>
        <v>#REF!</v>
      </c>
      <c r="C42" s="285" t="e">
        <f>IF(Tabla1[[#This Row],[Código_Actividad]]="","",'Formulario PPGR1'!#REF!)</f>
        <v>#REF!</v>
      </c>
      <c r="D42" s="285" t="e">
        <f>IF(Tabla1[[#This Row],[Código_Actividad]]="","",'Formulario PPGR1'!#REF!)</f>
        <v>#REF!</v>
      </c>
      <c r="E42" s="285" t="e">
        <f>IF(Tabla1[[#This Row],[Código_Actividad]]="","",'Formulario PPGR1'!#REF!)</f>
        <v>#REF!</v>
      </c>
      <c r="F42" s="285" t="e">
        <f>IF(Tabla1[[#This Row],[Código_Actividad]]="","",'Formulario PPGR1'!#REF!)</f>
        <v>#REF!</v>
      </c>
      <c r="G42" s="160" t="s">
        <v>1987</v>
      </c>
      <c r="H42" s="356" t="s">
        <v>1988</v>
      </c>
      <c r="I42" s="277">
        <v>13</v>
      </c>
      <c r="J42" s="163" t="s">
        <v>1251</v>
      </c>
      <c r="K42" s="260"/>
      <c r="L42" s="260"/>
      <c r="M42" s="163" t="s">
        <v>205</v>
      </c>
      <c r="N42" s="160">
        <v>30</v>
      </c>
      <c r="O42" s="164">
        <v>150</v>
      </c>
      <c r="P42" s="353">
        <f>Tabla1[[#This Row],[Precio Unitario]]*Tabla1[[#This Row],[Cantidad de Insumos]]</f>
        <v>4500</v>
      </c>
      <c r="Q42" s="293">
        <v>231101</v>
      </c>
      <c r="R42" s="198" t="s">
        <v>538</v>
      </c>
      <c r="S42" s="30"/>
      <c r="T42" s="30"/>
    </row>
    <row r="43" spans="2:20" ht="38.25" x14ac:dyDescent="0.25">
      <c r="B43" s="285" t="e">
        <f>IF(Tabla1[[#This Row],[Código_Actividad]]="","",CONCATENATE(Tabla1[[#This Row],[POA]],".",Tabla1[[#This Row],[SRS]],".",Tabla1[[#This Row],[AREA]],".",Tabla1[[#This Row],[TIPO]]))</f>
        <v>#REF!</v>
      </c>
      <c r="C43" s="285" t="e">
        <f>IF(Tabla1[[#This Row],[Código_Actividad]]="","",'Formulario PPGR1'!#REF!)</f>
        <v>#REF!</v>
      </c>
      <c r="D43" s="285" t="e">
        <f>IF(Tabla1[[#This Row],[Código_Actividad]]="","",'Formulario PPGR1'!#REF!)</f>
        <v>#REF!</v>
      </c>
      <c r="E43" s="285" t="e">
        <f>IF(Tabla1[[#This Row],[Código_Actividad]]="","",'Formulario PPGR1'!#REF!)</f>
        <v>#REF!</v>
      </c>
      <c r="F43" s="285" t="e">
        <f>IF(Tabla1[[#This Row],[Código_Actividad]]="","",'Formulario PPGR1'!#REF!)</f>
        <v>#REF!</v>
      </c>
      <c r="G43" s="160" t="s">
        <v>1989</v>
      </c>
      <c r="H43" s="356" t="s">
        <v>1990</v>
      </c>
      <c r="I43" s="277">
        <v>3</v>
      </c>
      <c r="J43" s="163" t="s">
        <v>1251</v>
      </c>
      <c r="K43" s="260"/>
      <c r="L43" s="260"/>
      <c r="M43" s="163" t="s">
        <v>205</v>
      </c>
      <c r="N43" s="160">
        <v>75</v>
      </c>
      <c r="O43" s="164">
        <v>150</v>
      </c>
      <c r="P43" s="353">
        <f>Tabla1[[#This Row],[Precio Unitario]]*Tabla1[[#This Row],[Cantidad de Insumos]]</f>
        <v>11250</v>
      </c>
      <c r="Q43" s="293">
        <v>231101</v>
      </c>
      <c r="R43" s="198" t="s">
        <v>538</v>
      </c>
      <c r="S43" s="30"/>
      <c r="T43" s="30"/>
    </row>
    <row r="44" spans="2:20" ht="38.25" x14ac:dyDescent="0.25">
      <c r="B44" s="285" t="e">
        <f>IF(Tabla1[[#This Row],[Código_Actividad]]="","",CONCATENATE(Tabla1[[#This Row],[POA]],".",Tabla1[[#This Row],[SRS]],".",Tabla1[[#This Row],[AREA]],".",Tabla1[[#This Row],[TIPO]]))</f>
        <v>#REF!</v>
      </c>
      <c r="C44" s="285" t="e">
        <f>IF(Tabla1[[#This Row],[Código_Actividad]]="","",'Formulario PPGR1'!#REF!)</f>
        <v>#REF!</v>
      </c>
      <c r="D44" s="285" t="e">
        <f>IF(Tabla1[[#This Row],[Código_Actividad]]="","",'Formulario PPGR1'!#REF!)</f>
        <v>#REF!</v>
      </c>
      <c r="E44" s="285" t="e">
        <f>IF(Tabla1[[#This Row],[Código_Actividad]]="","",'Formulario PPGR1'!#REF!)</f>
        <v>#REF!</v>
      </c>
      <c r="F44" s="285" t="e">
        <f>IF(Tabla1[[#This Row],[Código_Actividad]]="","",'Formulario PPGR1'!#REF!)</f>
        <v>#REF!</v>
      </c>
      <c r="G44" s="160" t="s">
        <v>1989</v>
      </c>
      <c r="H44" s="356" t="s">
        <v>1990</v>
      </c>
      <c r="I44" s="277">
        <v>3</v>
      </c>
      <c r="J44" s="163" t="s">
        <v>938</v>
      </c>
      <c r="K44" s="260"/>
      <c r="L44" s="260"/>
      <c r="M44" s="163" t="s">
        <v>205</v>
      </c>
      <c r="N44" s="160">
        <v>75</v>
      </c>
      <c r="O44" s="164">
        <v>350</v>
      </c>
      <c r="P44" s="353">
        <f>Tabla1[[#This Row],[Precio Unitario]]*Tabla1[[#This Row],[Cantidad de Insumos]]</f>
        <v>26250</v>
      </c>
      <c r="Q44" s="293">
        <v>231101</v>
      </c>
      <c r="R44" s="198" t="s">
        <v>538</v>
      </c>
      <c r="S44" s="30"/>
      <c r="T44" s="30"/>
    </row>
    <row r="45" spans="2:20" x14ac:dyDescent="0.25">
      <c r="B45" s="285" t="e">
        <f>IF(Tabla1[[#This Row],[Código_Actividad]]="","",CONCATENATE(Tabla1[[#This Row],[POA]],".",Tabla1[[#This Row],[SRS]],".",Tabla1[[#This Row],[AREA]],".",Tabla1[[#This Row],[TIPO]]))</f>
        <v>#REF!</v>
      </c>
      <c r="C45" s="285" t="e">
        <f>IF(Tabla1[[#This Row],[Código_Actividad]]="","",'Formulario PPGR1'!#REF!)</f>
        <v>#REF!</v>
      </c>
      <c r="D45" s="285" t="e">
        <f>IF(Tabla1[[#This Row],[Código_Actividad]]="","",'Formulario PPGR1'!#REF!)</f>
        <v>#REF!</v>
      </c>
      <c r="E45" s="285" t="e">
        <f>IF(Tabla1[[#This Row],[Código_Actividad]]="","",'Formulario PPGR1'!#REF!)</f>
        <v>#REF!</v>
      </c>
      <c r="F45" s="285" t="e">
        <f>IF(Tabla1[[#This Row],[Código_Actividad]]="","",'Formulario PPGR1'!#REF!)</f>
        <v>#REF!</v>
      </c>
      <c r="G45" s="160" t="s">
        <v>1991</v>
      </c>
      <c r="H45" s="356" t="s">
        <v>1992</v>
      </c>
      <c r="I45" s="277">
        <v>12</v>
      </c>
      <c r="J45" s="163" t="s">
        <v>1251</v>
      </c>
      <c r="K45" s="260"/>
      <c r="L45" s="260"/>
      <c r="M45" s="163" t="s">
        <v>205</v>
      </c>
      <c r="N45" s="160">
        <v>240</v>
      </c>
      <c r="O45" s="164">
        <v>150</v>
      </c>
      <c r="P45" s="353">
        <f>Tabla1[[#This Row],[Precio Unitario]]*Tabla1[[#This Row],[Cantidad de Insumos]]</f>
        <v>36000</v>
      </c>
      <c r="Q45" s="293">
        <v>231101</v>
      </c>
      <c r="R45" s="198" t="s">
        <v>538</v>
      </c>
      <c r="S45" s="30"/>
      <c r="T45" s="30"/>
    </row>
    <row r="46" spans="2:20" x14ac:dyDescent="0.25">
      <c r="B46" s="285" t="e">
        <f>IF(Tabla1[[#This Row],[Código_Actividad]]="","",CONCATENATE(Tabla1[[#This Row],[POA]],".",Tabla1[[#This Row],[SRS]],".",Tabla1[[#This Row],[AREA]],".",Tabla1[[#This Row],[TIPO]]))</f>
        <v>#REF!</v>
      </c>
      <c r="C46" s="285" t="e">
        <f>IF(Tabla1[[#This Row],[Código_Actividad]]="","",'Formulario PPGR1'!#REF!)</f>
        <v>#REF!</v>
      </c>
      <c r="D46" s="285" t="e">
        <f>IF(Tabla1[[#This Row],[Código_Actividad]]="","",'Formulario PPGR1'!#REF!)</f>
        <v>#REF!</v>
      </c>
      <c r="E46" s="285" t="e">
        <f>IF(Tabla1[[#This Row],[Código_Actividad]]="","",'Formulario PPGR1'!#REF!)</f>
        <v>#REF!</v>
      </c>
      <c r="F46" s="285" t="e">
        <f>IF(Tabla1[[#This Row],[Código_Actividad]]="","",'Formulario PPGR1'!#REF!)</f>
        <v>#REF!</v>
      </c>
      <c r="G46" s="160" t="s">
        <v>1991</v>
      </c>
      <c r="H46" s="356" t="s">
        <v>1992</v>
      </c>
      <c r="I46" s="277">
        <v>12</v>
      </c>
      <c r="J46" s="163" t="s">
        <v>2006</v>
      </c>
      <c r="K46" s="260"/>
      <c r="L46" s="260"/>
      <c r="M46" s="163" t="s">
        <v>205</v>
      </c>
      <c r="N46" s="160">
        <v>100</v>
      </c>
      <c r="O46" s="164">
        <v>2</v>
      </c>
      <c r="P46" s="353">
        <f>Tabla1[[#This Row],[Precio Unitario]]*Tabla1[[#This Row],[Cantidad de Insumos]]</f>
        <v>200</v>
      </c>
      <c r="Q46" s="293">
        <v>222201</v>
      </c>
      <c r="R46" s="351" t="s">
        <v>538</v>
      </c>
      <c r="S46" s="30"/>
      <c r="T46" s="30"/>
    </row>
    <row r="47" spans="2:20" x14ac:dyDescent="0.25">
      <c r="B47" s="285" t="e">
        <f>IF(Tabla1[[#This Row],[Código_Actividad]]="","",CONCATENATE(Tabla1[[#This Row],[POA]],".",Tabla1[[#This Row],[SRS]],".",Tabla1[[#This Row],[AREA]],".",Tabla1[[#This Row],[TIPO]]))</f>
        <v>#REF!</v>
      </c>
      <c r="C47" s="285" t="e">
        <f>IF(Tabla1[[#This Row],[Código_Actividad]]="","",'Formulario PPGR1'!#REF!)</f>
        <v>#REF!</v>
      </c>
      <c r="D47" s="285" t="e">
        <f>IF(Tabla1[[#This Row],[Código_Actividad]]="","",'Formulario PPGR1'!#REF!)</f>
        <v>#REF!</v>
      </c>
      <c r="E47" s="285" t="e">
        <f>IF(Tabla1[[#This Row],[Código_Actividad]]="","",'Formulario PPGR1'!#REF!)</f>
        <v>#REF!</v>
      </c>
      <c r="F47" s="285" t="e">
        <f>IF(Tabla1[[#This Row],[Código_Actividad]]="","",'Formulario PPGR1'!#REF!)</f>
        <v>#REF!</v>
      </c>
      <c r="G47" s="317" t="s">
        <v>1703</v>
      </c>
      <c r="H47" s="287" t="s">
        <v>1704</v>
      </c>
      <c r="I47" s="318">
        <v>1</v>
      </c>
      <c r="J47" s="319" t="s">
        <v>938</v>
      </c>
      <c r="K47" s="364"/>
      <c r="L47" s="321"/>
      <c r="M47" s="320" t="s">
        <v>1648</v>
      </c>
      <c r="N47" s="317">
        <v>25</v>
      </c>
      <c r="O47" s="322">
        <v>350</v>
      </c>
      <c r="P47" s="353">
        <f>Tabla1[[#This Row],[Precio Unitario]]*Tabla1[[#This Row],[Cantidad de Insumos]]</f>
        <v>8750</v>
      </c>
      <c r="Q47" s="293">
        <v>231101</v>
      </c>
      <c r="R47" s="198" t="s">
        <v>538</v>
      </c>
      <c r="S47" s="30"/>
      <c r="T47" s="30"/>
    </row>
    <row r="48" spans="2:20" x14ac:dyDescent="0.25">
      <c r="B48" s="285" t="e">
        <f>IF(Tabla1[[#This Row],[Código_Actividad]]="","",CONCATENATE(Tabla1[[#This Row],[POA]],".",Tabla1[[#This Row],[SRS]],".",Tabla1[[#This Row],[AREA]],".",Tabla1[[#This Row],[TIPO]]))</f>
        <v>#REF!</v>
      </c>
      <c r="C48" s="285" t="e">
        <f>IF(Tabla1[[#This Row],[Código_Actividad]]="","",'Formulario PPGR1'!#REF!)</f>
        <v>#REF!</v>
      </c>
      <c r="D48" s="285" t="e">
        <f>IF(Tabla1[[#This Row],[Código_Actividad]]="","",'Formulario PPGR1'!#REF!)</f>
        <v>#REF!</v>
      </c>
      <c r="E48" s="285" t="e">
        <f>IF(Tabla1[[#This Row],[Código_Actividad]]="","",'Formulario PPGR1'!#REF!)</f>
        <v>#REF!</v>
      </c>
      <c r="F48" s="285" t="e">
        <f>IF(Tabla1[[#This Row],[Código_Actividad]]="","",'Formulario PPGR1'!#REF!)</f>
        <v>#REF!</v>
      </c>
      <c r="G48" s="160" t="s">
        <v>1703</v>
      </c>
      <c r="H48" s="356" t="s">
        <v>1993</v>
      </c>
      <c r="I48" s="277">
        <v>13</v>
      </c>
      <c r="J48" s="163" t="s">
        <v>46</v>
      </c>
      <c r="K48" s="260"/>
      <c r="L48" s="260"/>
      <c r="M48" s="163" t="s">
        <v>945</v>
      </c>
      <c r="N48" s="160">
        <v>130</v>
      </c>
      <c r="O48" s="164">
        <v>240</v>
      </c>
      <c r="P48" s="353">
        <f>Tabla1[[#This Row],[Precio Unitario]]*Tabla1[[#This Row],[Cantidad de Insumos]]</f>
        <v>31200</v>
      </c>
      <c r="Q48" s="276">
        <v>237101</v>
      </c>
      <c r="R48" s="351" t="s">
        <v>538</v>
      </c>
      <c r="S48" s="30"/>
      <c r="T48" s="30"/>
    </row>
    <row r="49" spans="2:20" x14ac:dyDescent="0.25">
      <c r="B49" s="285" t="e">
        <f>IF(Tabla1[[#This Row],[Código_Actividad]]="","",CONCATENATE(Tabla1[[#This Row],[POA]],".",Tabla1[[#This Row],[SRS]],".",Tabla1[[#This Row],[AREA]],".",Tabla1[[#This Row],[TIPO]]))</f>
        <v>#REF!</v>
      </c>
      <c r="C49" s="285" t="e">
        <f>IF(Tabla1[[#This Row],[Código_Actividad]]="","",'Formulario PPGR1'!#REF!)</f>
        <v>#REF!</v>
      </c>
      <c r="D49" s="285" t="e">
        <f>IF(Tabla1[[#This Row],[Código_Actividad]]="","",'Formulario PPGR1'!#REF!)</f>
        <v>#REF!</v>
      </c>
      <c r="E49" s="285" t="e">
        <f>IF(Tabla1[[#This Row],[Código_Actividad]]="","",'Formulario PPGR1'!#REF!)</f>
        <v>#REF!</v>
      </c>
      <c r="F49" s="285" t="e">
        <f>IF(Tabla1[[#This Row],[Código_Actividad]]="","",'Formulario PPGR1'!#REF!)</f>
        <v>#REF!</v>
      </c>
      <c r="G49" s="317" t="s">
        <v>1564</v>
      </c>
      <c r="H49" s="287" t="s">
        <v>1565</v>
      </c>
      <c r="I49" s="318">
        <v>2</v>
      </c>
      <c r="J49" s="319" t="s">
        <v>1090</v>
      </c>
      <c r="K49" s="320"/>
      <c r="L49" s="321"/>
      <c r="M49" s="320" t="s">
        <v>205</v>
      </c>
      <c r="N49" s="317">
        <v>75</v>
      </c>
      <c r="O49" s="322">
        <v>200</v>
      </c>
      <c r="P49" s="353">
        <f>Tabla1[[#This Row],[Precio Unitario]]*Tabla1[[#This Row],[Cantidad de Insumos]]</f>
        <v>15000</v>
      </c>
      <c r="Q49" s="293">
        <v>231101</v>
      </c>
      <c r="R49" s="198" t="s">
        <v>538</v>
      </c>
      <c r="S49" s="30"/>
      <c r="T49" s="30"/>
    </row>
    <row r="50" spans="2:20" x14ac:dyDescent="0.25">
      <c r="B50" s="285" t="e">
        <f>IF(Tabla1[[#This Row],[Código_Actividad]]="","",CONCATENATE(Tabla1[[#This Row],[POA]],".",Tabla1[[#This Row],[SRS]],".",Tabla1[[#This Row],[AREA]],".",Tabla1[[#This Row],[TIPO]]))</f>
        <v>#REF!</v>
      </c>
      <c r="C50" s="285" t="e">
        <f>IF(Tabla1[[#This Row],[Código_Actividad]]="","",'Formulario PPGR1'!#REF!)</f>
        <v>#REF!</v>
      </c>
      <c r="D50" s="285" t="e">
        <f>IF(Tabla1[[#This Row],[Código_Actividad]]="","",'Formulario PPGR1'!#REF!)</f>
        <v>#REF!</v>
      </c>
      <c r="E50" s="285" t="e">
        <f>IF(Tabla1[[#This Row],[Código_Actividad]]="","",'Formulario PPGR1'!#REF!)</f>
        <v>#REF!</v>
      </c>
      <c r="F50" s="285" t="e">
        <f>IF(Tabla1[[#This Row],[Código_Actividad]]="","",'Formulario PPGR1'!#REF!)</f>
        <v>#REF!</v>
      </c>
      <c r="G50" s="317" t="s">
        <v>1564</v>
      </c>
      <c r="H50" s="287" t="s">
        <v>1565</v>
      </c>
      <c r="I50" s="318">
        <v>2</v>
      </c>
      <c r="J50" s="319" t="s">
        <v>938</v>
      </c>
      <c r="K50" s="320"/>
      <c r="L50" s="321"/>
      <c r="M50" s="320" t="s">
        <v>205</v>
      </c>
      <c r="N50" s="317">
        <v>75</v>
      </c>
      <c r="O50" s="322">
        <v>350</v>
      </c>
      <c r="P50" s="353">
        <f>Tabla1[[#This Row],[Precio Unitario]]*Tabla1[[#This Row],[Cantidad de Insumos]]</f>
        <v>26250</v>
      </c>
      <c r="Q50" s="293">
        <v>231101</v>
      </c>
      <c r="R50" s="198" t="s">
        <v>538</v>
      </c>
      <c r="S50" s="30"/>
      <c r="T50" s="30"/>
    </row>
    <row r="51" spans="2:20" x14ac:dyDescent="0.25">
      <c r="B51" s="285" t="e">
        <f>IF(Tabla1[[#This Row],[Código_Actividad]]="","",CONCATENATE(Tabla1[[#This Row],[POA]],".",Tabla1[[#This Row],[SRS]],".",Tabla1[[#This Row],[AREA]],".",Tabla1[[#This Row],[TIPO]]))</f>
        <v>#REF!</v>
      </c>
      <c r="C51" s="285" t="e">
        <f>IF(Tabla1[[#This Row],[Código_Actividad]]="","",'Formulario PPGR1'!#REF!)</f>
        <v>#REF!</v>
      </c>
      <c r="D51" s="285" t="e">
        <f>IF(Tabla1[[#This Row],[Código_Actividad]]="","",'Formulario PPGR1'!#REF!)</f>
        <v>#REF!</v>
      </c>
      <c r="E51" s="285" t="e">
        <f>IF(Tabla1[[#This Row],[Código_Actividad]]="","",'Formulario PPGR1'!#REF!)</f>
        <v>#REF!</v>
      </c>
      <c r="F51" s="285" t="e">
        <f>IF(Tabla1[[#This Row],[Código_Actividad]]="","",'Formulario PPGR1'!#REF!)</f>
        <v>#REF!</v>
      </c>
      <c r="G51" s="317" t="s">
        <v>1564</v>
      </c>
      <c r="H51" s="287" t="s">
        <v>1565</v>
      </c>
      <c r="I51" s="318">
        <v>2</v>
      </c>
      <c r="J51" s="319" t="s">
        <v>1117</v>
      </c>
      <c r="K51" s="320"/>
      <c r="L51" s="321"/>
      <c r="M51" s="320" t="s">
        <v>205</v>
      </c>
      <c r="N51" s="317">
        <v>75</v>
      </c>
      <c r="O51" s="322">
        <v>5</v>
      </c>
      <c r="P51" s="353">
        <f>Tabla1[[#This Row],[Precio Unitario]]*Tabla1[[#This Row],[Cantidad de Insumos]]</f>
        <v>375</v>
      </c>
      <c r="Q51" s="293">
        <v>233201</v>
      </c>
      <c r="R51" s="319" t="s">
        <v>536</v>
      </c>
      <c r="S51" s="30"/>
      <c r="T51" s="30"/>
    </row>
    <row r="52" spans="2:20" x14ac:dyDescent="0.25">
      <c r="B52" s="285" t="e">
        <f>IF(Tabla1[[#This Row],[Código_Actividad]]="","",CONCATENATE(Tabla1[[#This Row],[POA]],".",Tabla1[[#This Row],[SRS]],".",Tabla1[[#This Row],[AREA]],".",Tabla1[[#This Row],[TIPO]]))</f>
        <v>#REF!</v>
      </c>
      <c r="C52" s="285" t="e">
        <f>IF(Tabla1[[#This Row],[Código_Actividad]]="","",'Formulario PPGR1'!#REF!)</f>
        <v>#REF!</v>
      </c>
      <c r="D52" s="285" t="e">
        <f>IF(Tabla1[[#This Row],[Código_Actividad]]="","",'Formulario PPGR1'!#REF!)</f>
        <v>#REF!</v>
      </c>
      <c r="E52" s="285" t="e">
        <f>IF(Tabla1[[#This Row],[Código_Actividad]]="","",'Formulario PPGR1'!#REF!)</f>
        <v>#REF!</v>
      </c>
      <c r="F52" s="285" t="e">
        <f>IF(Tabla1[[#This Row],[Código_Actividad]]="","",'Formulario PPGR1'!#REF!)</f>
        <v>#REF!</v>
      </c>
      <c r="G52" s="317" t="s">
        <v>1564</v>
      </c>
      <c r="H52" s="287" t="s">
        <v>1565</v>
      </c>
      <c r="I52" s="318">
        <v>2</v>
      </c>
      <c r="J52" s="319" t="s">
        <v>1587</v>
      </c>
      <c r="K52" s="320"/>
      <c r="L52" s="321"/>
      <c r="M52" s="320" t="s">
        <v>205</v>
      </c>
      <c r="N52" s="317">
        <v>225</v>
      </c>
      <c r="O52" s="322">
        <v>15</v>
      </c>
      <c r="P52" s="353">
        <f>Tabla1[[#This Row],[Precio Unitario]]*Tabla1[[#This Row],[Cantidad de Insumos]]</f>
        <v>3375</v>
      </c>
      <c r="Q52" s="293">
        <v>222201</v>
      </c>
      <c r="R52" s="351" t="s">
        <v>536</v>
      </c>
      <c r="S52" s="30"/>
      <c r="T52" s="30"/>
    </row>
    <row r="53" spans="2:20" x14ac:dyDescent="0.25">
      <c r="B53" s="285" t="e">
        <f>IF(Tabla1[[#This Row],[Código_Actividad]]="","",CONCATENATE(Tabla1[[#This Row],[POA]],".",Tabla1[[#This Row],[SRS]],".",Tabla1[[#This Row],[AREA]],".",Tabla1[[#This Row],[TIPO]]))</f>
        <v>#REF!</v>
      </c>
      <c r="C53" s="285" t="e">
        <f>IF(Tabla1[[#This Row],[Código_Actividad]]="","",'Formulario PPGR1'!#REF!)</f>
        <v>#REF!</v>
      </c>
      <c r="D53" s="285" t="e">
        <f>IF(Tabla1[[#This Row],[Código_Actividad]]="","",'Formulario PPGR1'!#REF!)</f>
        <v>#REF!</v>
      </c>
      <c r="E53" s="285" t="e">
        <f>IF(Tabla1[[#This Row],[Código_Actividad]]="","",'Formulario PPGR1'!#REF!)</f>
        <v>#REF!</v>
      </c>
      <c r="F53" s="285" t="e">
        <f>IF(Tabla1[[#This Row],[Código_Actividad]]="","",'Formulario PPGR1'!#REF!)</f>
        <v>#REF!</v>
      </c>
      <c r="G53" s="317" t="s">
        <v>1572</v>
      </c>
      <c r="H53" s="287" t="s">
        <v>1573</v>
      </c>
      <c r="I53" s="318">
        <v>2</v>
      </c>
      <c r="J53" s="319" t="s">
        <v>1090</v>
      </c>
      <c r="K53" s="320"/>
      <c r="L53" s="321"/>
      <c r="M53" s="320" t="s">
        <v>205</v>
      </c>
      <c r="N53" s="317">
        <v>70</v>
      </c>
      <c r="O53" s="322">
        <v>200</v>
      </c>
      <c r="P53" s="353">
        <f>Tabla1[[#This Row],[Precio Unitario]]*Tabla1[[#This Row],[Cantidad de Insumos]]</f>
        <v>14000</v>
      </c>
      <c r="Q53" s="293">
        <v>231101</v>
      </c>
      <c r="R53" s="198" t="s">
        <v>538</v>
      </c>
      <c r="S53" s="30"/>
      <c r="T53" s="30"/>
    </row>
    <row r="54" spans="2:20" x14ac:dyDescent="0.25">
      <c r="B54" s="285" t="e">
        <f>IF(Tabla1[[#This Row],[Código_Actividad]]="","",CONCATENATE(Tabla1[[#This Row],[POA]],".",Tabla1[[#This Row],[SRS]],".",Tabla1[[#This Row],[AREA]],".",Tabla1[[#This Row],[TIPO]]))</f>
        <v>#REF!</v>
      </c>
      <c r="C54" s="285" t="e">
        <f>IF(Tabla1[[#This Row],[Código_Actividad]]="","",'Formulario PPGR1'!#REF!)</f>
        <v>#REF!</v>
      </c>
      <c r="D54" s="285" t="e">
        <f>IF(Tabla1[[#This Row],[Código_Actividad]]="","",'Formulario PPGR1'!#REF!)</f>
        <v>#REF!</v>
      </c>
      <c r="E54" s="285" t="e">
        <f>IF(Tabla1[[#This Row],[Código_Actividad]]="","",'Formulario PPGR1'!#REF!)</f>
        <v>#REF!</v>
      </c>
      <c r="F54" s="285" t="e">
        <f>IF(Tabla1[[#This Row],[Código_Actividad]]="","",'Formulario PPGR1'!#REF!)</f>
        <v>#REF!</v>
      </c>
      <c r="G54" s="317" t="s">
        <v>1572</v>
      </c>
      <c r="H54" s="287" t="s">
        <v>1573</v>
      </c>
      <c r="I54" s="318">
        <v>2</v>
      </c>
      <c r="J54" s="319" t="s">
        <v>938</v>
      </c>
      <c r="K54" s="320"/>
      <c r="L54" s="321"/>
      <c r="M54" s="320" t="s">
        <v>205</v>
      </c>
      <c r="N54" s="317">
        <v>70</v>
      </c>
      <c r="O54" s="322">
        <v>350</v>
      </c>
      <c r="P54" s="353">
        <f>Tabla1[[#This Row],[Precio Unitario]]*Tabla1[[#This Row],[Cantidad de Insumos]]</f>
        <v>24500</v>
      </c>
      <c r="Q54" s="293">
        <v>231101</v>
      </c>
      <c r="R54" s="198" t="s">
        <v>538</v>
      </c>
      <c r="S54" s="30"/>
      <c r="T54" s="30"/>
    </row>
    <row r="55" spans="2:20" x14ac:dyDescent="0.25">
      <c r="B55" s="285" t="e">
        <f>IF(Tabla1[[#This Row],[Código_Actividad]]="","",CONCATENATE(Tabla1[[#This Row],[POA]],".",Tabla1[[#This Row],[SRS]],".",Tabla1[[#This Row],[AREA]],".",Tabla1[[#This Row],[TIPO]]))</f>
        <v>#REF!</v>
      </c>
      <c r="C55" s="285" t="e">
        <f>IF(Tabla1[[#This Row],[Código_Actividad]]="","",'Formulario PPGR1'!#REF!)</f>
        <v>#REF!</v>
      </c>
      <c r="D55" s="285" t="e">
        <f>IF(Tabla1[[#This Row],[Código_Actividad]]="","",'Formulario PPGR1'!#REF!)</f>
        <v>#REF!</v>
      </c>
      <c r="E55" s="285" t="e">
        <f>IF(Tabla1[[#This Row],[Código_Actividad]]="","",'Formulario PPGR1'!#REF!)</f>
        <v>#REF!</v>
      </c>
      <c r="F55" s="285" t="e">
        <f>IF(Tabla1[[#This Row],[Código_Actividad]]="","",'Formulario PPGR1'!#REF!)</f>
        <v>#REF!</v>
      </c>
      <c r="G55" s="317" t="s">
        <v>1572</v>
      </c>
      <c r="H55" s="287" t="s">
        <v>1573</v>
      </c>
      <c r="I55" s="318">
        <v>2</v>
      </c>
      <c r="J55" s="319" t="s">
        <v>1117</v>
      </c>
      <c r="K55" s="320"/>
      <c r="L55" s="321"/>
      <c r="M55" s="320" t="s">
        <v>205</v>
      </c>
      <c r="N55" s="317">
        <v>70</v>
      </c>
      <c r="O55" s="322">
        <v>5</v>
      </c>
      <c r="P55" s="353">
        <f>Tabla1[[#This Row],[Precio Unitario]]*Tabla1[[#This Row],[Cantidad de Insumos]]</f>
        <v>350</v>
      </c>
      <c r="Q55" s="293">
        <v>233201</v>
      </c>
      <c r="R55" s="319" t="s">
        <v>536</v>
      </c>
      <c r="S55" s="30"/>
      <c r="T55" s="30"/>
    </row>
    <row r="56" spans="2:20" x14ac:dyDescent="0.25">
      <c r="B56" s="285" t="e">
        <f>IF(Tabla1[[#This Row],[Código_Actividad]]="","",CONCATENATE(Tabla1[[#This Row],[POA]],".",Tabla1[[#This Row],[SRS]],".",Tabla1[[#This Row],[AREA]],".",Tabla1[[#This Row],[TIPO]]))</f>
        <v>#REF!</v>
      </c>
      <c r="C56" s="285" t="e">
        <f>IF(Tabla1[[#This Row],[Código_Actividad]]="","",'Formulario PPGR1'!#REF!)</f>
        <v>#REF!</v>
      </c>
      <c r="D56" s="285" t="e">
        <f>IF(Tabla1[[#This Row],[Código_Actividad]]="","",'Formulario PPGR1'!#REF!)</f>
        <v>#REF!</v>
      </c>
      <c r="E56" s="285" t="e">
        <f>IF(Tabla1[[#This Row],[Código_Actividad]]="","",'Formulario PPGR1'!#REF!)</f>
        <v>#REF!</v>
      </c>
      <c r="F56" s="285" t="e">
        <f>IF(Tabla1[[#This Row],[Código_Actividad]]="","",'Formulario PPGR1'!#REF!)</f>
        <v>#REF!</v>
      </c>
      <c r="G56" s="317" t="s">
        <v>1572</v>
      </c>
      <c r="H56" s="287" t="s">
        <v>1573</v>
      </c>
      <c r="I56" s="318">
        <v>2</v>
      </c>
      <c r="J56" s="319" t="s">
        <v>1587</v>
      </c>
      <c r="K56" s="320"/>
      <c r="L56" s="321"/>
      <c r="M56" s="320" t="s">
        <v>205</v>
      </c>
      <c r="N56" s="317">
        <v>210</v>
      </c>
      <c r="O56" s="322">
        <v>15</v>
      </c>
      <c r="P56" s="353">
        <f>Tabla1[[#This Row],[Precio Unitario]]*Tabla1[[#This Row],[Cantidad de Insumos]]</f>
        <v>3150</v>
      </c>
      <c r="Q56" s="293">
        <v>222201</v>
      </c>
      <c r="R56" s="351" t="s">
        <v>536</v>
      </c>
      <c r="S56" s="30"/>
      <c r="T56" s="30"/>
    </row>
    <row r="57" spans="2:20" x14ac:dyDescent="0.25">
      <c r="B57" s="285" t="e">
        <f>IF(Tabla1[[#This Row],[Código_Actividad]]="","",CONCATENATE(Tabla1[[#This Row],[POA]],".",Tabla1[[#This Row],[SRS]],".",Tabla1[[#This Row],[AREA]],".",Tabla1[[#This Row],[TIPO]]))</f>
        <v>#REF!</v>
      </c>
      <c r="C57" s="285" t="e">
        <f>IF(Tabla1[[#This Row],[Código_Actividad]]="","",'Formulario PPGR1'!#REF!)</f>
        <v>#REF!</v>
      </c>
      <c r="D57" s="285" t="e">
        <f>IF(Tabla1[[#This Row],[Código_Actividad]]="","",'Formulario PPGR1'!#REF!)</f>
        <v>#REF!</v>
      </c>
      <c r="E57" s="285" t="e">
        <f>IF(Tabla1[[#This Row],[Código_Actividad]]="","",'Formulario PPGR1'!#REF!)</f>
        <v>#REF!</v>
      </c>
      <c r="F57" s="285" t="e">
        <f>IF(Tabla1[[#This Row],[Código_Actividad]]="","",'Formulario PPGR1'!#REF!)</f>
        <v>#REF!</v>
      </c>
      <c r="G57" s="317" t="s">
        <v>1572</v>
      </c>
      <c r="H57" s="287" t="s">
        <v>1573</v>
      </c>
      <c r="I57" s="318">
        <v>2</v>
      </c>
      <c r="J57" s="319" t="s">
        <v>1589</v>
      </c>
      <c r="K57" s="320"/>
      <c r="L57" s="321"/>
      <c r="M57" s="320" t="s">
        <v>1491</v>
      </c>
      <c r="N57" s="317">
        <v>70</v>
      </c>
      <c r="O57" s="322">
        <v>13</v>
      </c>
      <c r="P57" s="353">
        <f>Tabla1[[#This Row],[Precio Unitario]]*Tabla1[[#This Row],[Cantidad de Insumos]]</f>
        <v>910</v>
      </c>
      <c r="Q57" s="293">
        <v>239201</v>
      </c>
      <c r="R57" s="319" t="s">
        <v>536</v>
      </c>
      <c r="S57" s="30"/>
      <c r="T57" s="30"/>
    </row>
    <row r="58" spans="2:20" x14ac:dyDescent="0.25">
      <c r="B58" s="285" t="e">
        <f>IF(Tabla1[[#This Row],[Código_Actividad]]="","",CONCATENATE(Tabla1[[#This Row],[POA]],".",Tabla1[[#This Row],[SRS]],".",Tabla1[[#This Row],[AREA]],".",Tabla1[[#This Row],[TIPO]]))</f>
        <v>#REF!</v>
      </c>
      <c r="C58" s="285" t="e">
        <f>IF(Tabla1[[#This Row],[Código_Actividad]]="","",'Formulario PPGR1'!#REF!)</f>
        <v>#REF!</v>
      </c>
      <c r="D58" s="285" t="e">
        <f>IF(Tabla1[[#This Row],[Código_Actividad]]="","",'Formulario PPGR1'!#REF!)</f>
        <v>#REF!</v>
      </c>
      <c r="E58" s="285" t="e">
        <f>IF(Tabla1[[#This Row],[Código_Actividad]]="","",'Formulario PPGR1'!#REF!)</f>
        <v>#REF!</v>
      </c>
      <c r="F58" s="285" t="e">
        <f>IF(Tabla1[[#This Row],[Código_Actividad]]="","",'Formulario PPGR1'!#REF!)</f>
        <v>#REF!</v>
      </c>
      <c r="G58" s="317" t="s">
        <v>1575</v>
      </c>
      <c r="H58" s="287" t="s">
        <v>1576</v>
      </c>
      <c r="I58" s="318">
        <v>1</v>
      </c>
      <c r="J58" s="319" t="s">
        <v>1131</v>
      </c>
      <c r="K58" s="320"/>
      <c r="L58" s="321"/>
      <c r="M58" s="320" t="s">
        <v>945</v>
      </c>
      <c r="N58" s="317">
        <v>5</v>
      </c>
      <c r="O58" s="322">
        <v>220</v>
      </c>
      <c r="P58" s="353">
        <f>Tabla1[[#This Row],[Precio Unitario]]*Tabla1[[#This Row],[Cantidad de Insumos]]</f>
        <v>1100</v>
      </c>
      <c r="Q58" s="293">
        <v>237102</v>
      </c>
      <c r="R58" s="319" t="s">
        <v>536</v>
      </c>
      <c r="S58" s="30"/>
      <c r="T58" s="30"/>
    </row>
    <row r="59" spans="2:20" ht="25.5" x14ac:dyDescent="0.25">
      <c r="B59" s="285" t="e">
        <f>IF(Tabla1[[#This Row],[Código_Actividad]]="","",CONCATENATE(Tabla1[[#This Row],[POA]],".",Tabla1[[#This Row],[SRS]],".",Tabla1[[#This Row],[AREA]],".",Tabla1[[#This Row],[TIPO]]))</f>
        <v>#REF!</v>
      </c>
      <c r="C59" s="285" t="e">
        <f>IF(Tabla1[[#This Row],[Código_Actividad]]="","",'Formulario PPGR1'!#REF!)</f>
        <v>#REF!</v>
      </c>
      <c r="D59" s="285" t="e">
        <f>IF(Tabla1[[#This Row],[Código_Actividad]]="","",'Formulario PPGR1'!#REF!)</f>
        <v>#REF!</v>
      </c>
      <c r="E59" s="285" t="e">
        <f>IF(Tabla1[[#This Row],[Código_Actividad]]="","",'Formulario PPGR1'!#REF!)</f>
        <v>#REF!</v>
      </c>
      <c r="F59" s="285" t="e">
        <f>IF(Tabla1[[#This Row],[Código_Actividad]]="","",'Formulario PPGR1'!#REF!)</f>
        <v>#REF!</v>
      </c>
      <c r="G59" s="160" t="s">
        <v>1995</v>
      </c>
      <c r="H59" s="356" t="s">
        <v>1996</v>
      </c>
      <c r="I59" s="277">
        <v>6</v>
      </c>
      <c r="J59" s="163" t="s">
        <v>46</v>
      </c>
      <c r="K59" s="360"/>
      <c r="L59" s="360"/>
      <c r="M59" s="163" t="s">
        <v>945</v>
      </c>
      <c r="N59" s="160">
        <v>90</v>
      </c>
      <c r="O59" s="164">
        <v>240</v>
      </c>
      <c r="P59" s="353">
        <f>Tabla1[[#This Row],[Precio Unitario]]*Tabla1[[#This Row],[Cantidad de Insumos]]</f>
        <v>21600</v>
      </c>
      <c r="Q59" s="276">
        <v>237101</v>
      </c>
      <c r="R59" s="351" t="s">
        <v>538</v>
      </c>
      <c r="S59" s="30"/>
      <c r="T59" s="30"/>
    </row>
    <row r="60" spans="2:20" ht="25.5" x14ac:dyDescent="0.25">
      <c r="B60" s="285" t="e">
        <f>IF(Tabla1[[#This Row],[Código_Actividad]]="","",CONCATENATE(Tabla1[[#This Row],[POA]],".",Tabla1[[#This Row],[SRS]],".",Tabla1[[#This Row],[AREA]],".",Tabla1[[#This Row],[TIPO]]))</f>
        <v>#REF!</v>
      </c>
      <c r="C60" s="285" t="e">
        <f>IF(Tabla1[[#This Row],[Código_Actividad]]="","",'Formulario PPGR1'!#REF!)</f>
        <v>#REF!</v>
      </c>
      <c r="D60" s="285" t="e">
        <f>IF(Tabla1[[#This Row],[Código_Actividad]]="","",'Formulario PPGR1'!#REF!)</f>
        <v>#REF!</v>
      </c>
      <c r="E60" s="285" t="e">
        <f>IF(Tabla1[[#This Row],[Código_Actividad]]="","",'Formulario PPGR1'!#REF!)</f>
        <v>#REF!</v>
      </c>
      <c r="F60" s="285" t="e">
        <f>IF(Tabla1[[#This Row],[Código_Actividad]]="","",'Formulario PPGR1'!#REF!)</f>
        <v>#REF!</v>
      </c>
      <c r="G60" s="349" t="s">
        <v>1997</v>
      </c>
      <c r="H60" s="356" t="s">
        <v>1998</v>
      </c>
      <c r="I60" s="355">
        <v>3</v>
      </c>
      <c r="J60" s="351" t="s">
        <v>1251</v>
      </c>
      <c r="K60" s="360"/>
      <c r="L60" s="360"/>
      <c r="M60" s="351" t="s">
        <v>205</v>
      </c>
      <c r="N60" s="349">
        <v>120</v>
      </c>
      <c r="O60" s="352">
        <v>150</v>
      </c>
      <c r="P60" s="353">
        <f>Tabla1[[#This Row],[Precio Unitario]]*Tabla1[[#This Row],[Cantidad de Insumos]]</f>
        <v>18000</v>
      </c>
      <c r="Q60" s="362">
        <v>231101</v>
      </c>
      <c r="R60" s="198" t="s">
        <v>538</v>
      </c>
      <c r="S60" s="30"/>
      <c r="T60" s="30"/>
    </row>
    <row r="61" spans="2:20" ht="25.5" x14ac:dyDescent="0.25">
      <c r="B61" s="285" t="e">
        <f>IF(Tabla1[[#This Row],[Código_Actividad]]="","",CONCATENATE(Tabla1[[#This Row],[POA]],".",Tabla1[[#This Row],[SRS]],".",Tabla1[[#This Row],[AREA]],".",Tabla1[[#This Row],[TIPO]]))</f>
        <v>#REF!</v>
      </c>
      <c r="C61" s="285" t="e">
        <f>IF(Tabla1[[#This Row],[Código_Actividad]]="","",'Formulario PPGR1'!#REF!)</f>
        <v>#REF!</v>
      </c>
      <c r="D61" s="285" t="e">
        <f>IF(Tabla1[[#This Row],[Código_Actividad]]="","",'Formulario PPGR1'!#REF!)</f>
        <v>#REF!</v>
      </c>
      <c r="E61" s="285" t="e">
        <f>IF(Tabla1[[#This Row],[Código_Actividad]]="","",'Formulario PPGR1'!#REF!)</f>
        <v>#REF!</v>
      </c>
      <c r="F61" s="285" t="e">
        <f>IF(Tabla1[[#This Row],[Código_Actividad]]="","",'Formulario PPGR1'!#REF!)</f>
        <v>#REF!</v>
      </c>
      <c r="G61" s="349" t="s">
        <v>1997</v>
      </c>
      <c r="H61" s="356" t="s">
        <v>1998</v>
      </c>
      <c r="I61" s="355">
        <v>3</v>
      </c>
      <c r="J61" s="351" t="s">
        <v>938</v>
      </c>
      <c r="K61" s="360"/>
      <c r="L61" s="360"/>
      <c r="M61" s="351" t="s">
        <v>205</v>
      </c>
      <c r="N61" s="349">
        <v>120</v>
      </c>
      <c r="O61" s="352">
        <v>350</v>
      </c>
      <c r="P61" s="353">
        <f>Tabla1[[#This Row],[Precio Unitario]]*Tabla1[[#This Row],[Cantidad de Insumos]]</f>
        <v>42000</v>
      </c>
      <c r="Q61" s="362">
        <v>231101</v>
      </c>
      <c r="R61" s="198" t="s">
        <v>538</v>
      </c>
      <c r="S61" s="30"/>
      <c r="T61" s="30"/>
    </row>
    <row r="62" spans="2:20" ht="25.5" x14ac:dyDescent="0.25">
      <c r="B62" s="285" t="e">
        <f>IF(Tabla1[[#This Row],[Código_Actividad]]="","",CONCATENATE(Tabla1[[#This Row],[POA]],".",Tabla1[[#This Row],[SRS]],".",Tabla1[[#This Row],[AREA]],".",Tabla1[[#This Row],[TIPO]]))</f>
        <v>#REF!</v>
      </c>
      <c r="C62" s="285" t="e">
        <f>IF(Tabla1[[#This Row],[Código_Actividad]]="","",'Formulario PPGR1'!#REF!)</f>
        <v>#REF!</v>
      </c>
      <c r="D62" s="285" t="e">
        <f>IF(Tabla1[[#This Row],[Código_Actividad]]="","",'Formulario PPGR1'!#REF!)</f>
        <v>#REF!</v>
      </c>
      <c r="E62" s="285" t="e">
        <f>IF(Tabla1[[#This Row],[Código_Actividad]]="","",'Formulario PPGR1'!#REF!)</f>
        <v>#REF!</v>
      </c>
      <c r="F62" s="285" t="e">
        <f>IF(Tabla1[[#This Row],[Código_Actividad]]="","",'Formulario PPGR1'!#REF!)</f>
        <v>#REF!</v>
      </c>
      <c r="G62" s="349" t="s">
        <v>1997</v>
      </c>
      <c r="H62" s="356" t="s">
        <v>1998</v>
      </c>
      <c r="I62" s="355">
        <v>3</v>
      </c>
      <c r="J62" s="351" t="s">
        <v>1117</v>
      </c>
      <c r="K62" s="360"/>
      <c r="L62" s="360"/>
      <c r="M62" s="351" t="s">
        <v>951</v>
      </c>
      <c r="N62" s="349">
        <v>1</v>
      </c>
      <c r="O62" s="352">
        <v>247.5</v>
      </c>
      <c r="P62" s="353">
        <f>Tabla1[[#This Row],[Precio Unitario]]*Tabla1[[#This Row],[Cantidad de Insumos]]</f>
        <v>247.5</v>
      </c>
      <c r="Q62" s="362">
        <v>233201</v>
      </c>
      <c r="R62" s="351" t="s">
        <v>538</v>
      </c>
      <c r="S62" s="30"/>
      <c r="T62" s="30"/>
    </row>
    <row r="63" spans="2:20" ht="38.25" x14ac:dyDescent="0.25">
      <c r="B63" s="285" t="e">
        <f>IF(Tabla1[[#This Row],[Código_Actividad]]="","",CONCATENATE(Tabla1[[#This Row],[POA]],".",Tabla1[[#This Row],[SRS]],".",Tabla1[[#This Row],[AREA]],".",Tabla1[[#This Row],[TIPO]]))</f>
        <v>#REF!</v>
      </c>
      <c r="C63" s="285" t="e">
        <f>IF(Tabla1[[#This Row],[Código_Actividad]]="","",'Formulario PPGR1'!#REF!)</f>
        <v>#REF!</v>
      </c>
      <c r="D63" s="285" t="e">
        <f>IF(Tabla1[[#This Row],[Código_Actividad]]="","",'Formulario PPGR1'!#REF!)</f>
        <v>#REF!</v>
      </c>
      <c r="E63" s="285" t="e">
        <f>IF(Tabla1[[#This Row],[Código_Actividad]]="","",'Formulario PPGR1'!#REF!)</f>
        <v>#REF!</v>
      </c>
      <c r="F63" s="285" t="e">
        <f>IF(Tabla1[[#This Row],[Código_Actividad]]="","",'Formulario PPGR1'!#REF!)</f>
        <v>#REF!</v>
      </c>
      <c r="G63" s="349" t="s">
        <v>1999</v>
      </c>
      <c r="H63" s="356" t="s">
        <v>2000</v>
      </c>
      <c r="I63" s="355">
        <v>17</v>
      </c>
      <c r="J63" s="351" t="s">
        <v>46</v>
      </c>
      <c r="K63" s="360"/>
      <c r="L63" s="360"/>
      <c r="M63" s="351" t="s">
        <v>945</v>
      </c>
      <c r="N63" s="349">
        <v>170</v>
      </c>
      <c r="O63" s="352">
        <v>240</v>
      </c>
      <c r="P63" s="353">
        <f>Tabla1[[#This Row],[Precio Unitario]]*Tabla1[[#This Row],[Cantidad de Insumos]]</f>
        <v>40800</v>
      </c>
      <c r="Q63" s="362">
        <v>237101</v>
      </c>
      <c r="R63" s="351" t="s">
        <v>538</v>
      </c>
      <c r="S63" s="30"/>
      <c r="T63" s="30"/>
    </row>
    <row r="64" spans="2:20" x14ac:dyDescent="0.25">
      <c r="B64" s="285" t="e">
        <f>IF(Tabla1[[#This Row],[Código_Actividad]]="","",CONCATENATE(Tabla1[[#This Row],[POA]],".",Tabla1[[#This Row],[SRS]],".",Tabla1[[#This Row],[AREA]],".",Tabla1[[#This Row],[TIPO]]))</f>
        <v>#REF!</v>
      </c>
      <c r="C64" s="285" t="e">
        <f>IF(Tabla1[[#This Row],[Código_Actividad]]="","",'Formulario PPGR1'!#REF!)</f>
        <v>#REF!</v>
      </c>
      <c r="D64" s="285" t="e">
        <f>IF(Tabla1[[#This Row],[Código_Actividad]]="","",'Formulario PPGR1'!#REF!)</f>
        <v>#REF!</v>
      </c>
      <c r="E64" s="285" t="e">
        <f>IF(Tabla1[[#This Row],[Código_Actividad]]="","",'Formulario PPGR1'!#REF!)</f>
        <v>#REF!</v>
      </c>
      <c r="F64" s="285" t="e">
        <f>IF(Tabla1[[#This Row],[Código_Actividad]]="","",'Formulario PPGR1'!#REF!)</f>
        <v>#REF!</v>
      </c>
      <c r="G64" s="317" t="s">
        <v>1846</v>
      </c>
      <c r="H64" s="287" t="s">
        <v>1847</v>
      </c>
      <c r="I64" s="318">
        <v>4</v>
      </c>
      <c r="J64" s="319" t="s">
        <v>1251</v>
      </c>
      <c r="K64" s="320"/>
      <c r="L64" s="321"/>
      <c r="M64" s="320" t="s">
        <v>1648</v>
      </c>
      <c r="N64" s="317">
        <v>7</v>
      </c>
      <c r="O64" s="322">
        <v>150</v>
      </c>
      <c r="P64" s="353">
        <f>Tabla1[[#This Row],[Precio Unitario]]*Tabla1[[#This Row],[Cantidad de Insumos]]</f>
        <v>1050</v>
      </c>
      <c r="Q64" s="293">
        <v>231101</v>
      </c>
      <c r="R64" s="198" t="s">
        <v>538</v>
      </c>
      <c r="S64" s="30"/>
      <c r="T64" s="30"/>
    </row>
    <row r="65" spans="2:20" x14ac:dyDescent="0.25">
      <c r="B65" s="285" t="e">
        <f>IF(Tabla1[[#This Row],[Código_Actividad]]="","",CONCATENATE(Tabla1[[#This Row],[POA]],".",Tabla1[[#This Row],[SRS]],".",Tabla1[[#This Row],[AREA]],".",Tabla1[[#This Row],[TIPO]]))</f>
        <v>#REF!</v>
      </c>
      <c r="C65" s="285" t="e">
        <f>IF(Tabla1[[#This Row],[Código_Actividad]]="","",'Formulario PPGR1'!#REF!)</f>
        <v>#REF!</v>
      </c>
      <c r="D65" s="285" t="e">
        <f>IF(Tabla1[[#This Row],[Código_Actividad]]="","",'Formulario PPGR1'!#REF!)</f>
        <v>#REF!</v>
      </c>
      <c r="E65" s="285" t="e">
        <f>IF(Tabla1[[#This Row],[Código_Actividad]]="","",'Formulario PPGR1'!#REF!)</f>
        <v>#REF!</v>
      </c>
      <c r="F65" s="285" t="e">
        <f>IF(Tabla1[[#This Row],[Código_Actividad]]="","",'Formulario PPGR1'!#REF!)</f>
        <v>#REF!</v>
      </c>
      <c r="G65" s="317" t="s">
        <v>1846</v>
      </c>
      <c r="H65" s="287" t="s">
        <v>1847</v>
      </c>
      <c r="I65" s="318">
        <v>4</v>
      </c>
      <c r="J65" s="319" t="s">
        <v>1251</v>
      </c>
      <c r="K65" s="320" t="s">
        <v>1251</v>
      </c>
      <c r="L65" s="321"/>
      <c r="M65" s="320" t="s">
        <v>1648</v>
      </c>
      <c r="N65" s="317">
        <v>7</v>
      </c>
      <c r="O65" s="322">
        <v>150</v>
      </c>
      <c r="P65" s="353">
        <f>Tabla1[[#This Row],[Precio Unitario]]*Tabla1[[#This Row],[Cantidad de Insumos]]</f>
        <v>1050</v>
      </c>
      <c r="Q65" s="293">
        <v>231101</v>
      </c>
      <c r="R65" s="198" t="s">
        <v>538</v>
      </c>
      <c r="S65" s="30"/>
      <c r="T65" s="30"/>
    </row>
    <row r="66" spans="2:20" x14ac:dyDescent="0.25">
      <c r="B66" s="285" t="e">
        <f>IF(Tabla1[[#This Row],[Código_Actividad]]="","",CONCATENATE(Tabla1[[#This Row],[POA]],".",Tabla1[[#This Row],[SRS]],".",Tabla1[[#This Row],[AREA]],".",Tabla1[[#This Row],[TIPO]]))</f>
        <v>#REF!</v>
      </c>
      <c r="C66" s="285" t="e">
        <f>IF(Tabla1[[#This Row],[Código_Actividad]]="","",'Formulario PPGR1'!#REF!)</f>
        <v>#REF!</v>
      </c>
      <c r="D66" s="285" t="e">
        <f>IF(Tabla1[[#This Row],[Código_Actividad]]="","",'Formulario PPGR1'!#REF!)</f>
        <v>#REF!</v>
      </c>
      <c r="E66" s="285" t="e">
        <f>IF(Tabla1[[#This Row],[Código_Actividad]]="","",'Formulario PPGR1'!#REF!)</f>
        <v>#REF!</v>
      </c>
      <c r="F66" s="285" t="e">
        <f>IF(Tabla1[[#This Row],[Código_Actividad]]="","",'Formulario PPGR1'!#REF!)</f>
        <v>#REF!</v>
      </c>
      <c r="G66" s="317" t="s">
        <v>1848</v>
      </c>
      <c r="H66" s="287" t="s">
        <v>1849</v>
      </c>
      <c r="I66" s="318">
        <v>1</v>
      </c>
      <c r="J66" s="319" t="s">
        <v>1251</v>
      </c>
      <c r="K66" s="320"/>
      <c r="L66" s="321"/>
      <c r="M66" s="320" t="s">
        <v>1648</v>
      </c>
      <c r="N66" s="317">
        <v>15</v>
      </c>
      <c r="O66" s="322">
        <v>150</v>
      </c>
      <c r="P66" s="353">
        <f>Tabla1[[#This Row],[Precio Unitario]]*Tabla1[[#This Row],[Cantidad de Insumos]]</f>
        <v>2250</v>
      </c>
      <c r="Q66" s="293">
        <v>231101</v>
      </c>
      <c r="R66" s="198" t="s">
        <v>538</v>
      </c>
      <c r="S66" s="30"/>
      <c r="T66" s="30"/>
    </row>
    <row r="67" spans="2:20" x14ac:dyDescent="0.25">
      <c r="B67" s="285" t="e">
        <f>IF(Tabla1[[#This Row],[Código_Actividad]]="","",CONCATENATE(Tabla1[[#This Row],[POA]],".",Tabla1[[#This Row],[SRS]],".",Tabla1[[#This Row],[AREA]],".",Tabla1[[#This Row],[TIPO]]))</f>
        <v>#REF!</v>
      </c>
      <c r="C67" s="285" t="e">
        <f>IF(Tabla1[[#This Row],[Código_Actividad]]="","",'Formulario PPGR1'!#REF!)</f>
        <v>#REF!</v>
      </c>
      <c r="D67" s="285" t="e">
        <f>IF(Tabla1[[#This Row],[Código_Actividad]]="","",'Formulario PPGR1'!#REF!)</f>
        <v>#REF!</v>
      </c>
      <c r="E67" s="285" t="e">
        <f>IF(Tabla1[[#This Row],[Código_Actividad]]="","",'Formulario PPGR1'!#REF!)</f>
        <v>#REF!</v>
      </c>
      <c r="F67" s="285" t="e">
        <f>IF(Tabla1[[#This Row],[Código_Actividad]]="","",'Formulario PPGR1'!#REF!)</f>
        <v>#REF!</v>
      </c>
      <c r="G67" s="317" t="s">
        <v>1850</v>
      </c>
      <c r="H67" s="287" t="s">
        <v>1851</v>
      </c>
      <c r="I67" s="318">
        <v>1</v>
      </c>
      <c r="J67" s="319" t="s">
        <v>1215</v>
      </c>
      <c r="K67" s="320"/>
      <c r="L67" s="321"/>
      <c r="M67" s="320" t="s">
        <v>951</v>
      </c>
      <c r="N67" s="317">
        <v>1</v>
      </c>
      <c r="O67" s="322">
        <v>247.5</v>
      </c>
      <c r="P67" s="353">
        <f>Tabla1[[#This Row],[Precio Unitario]]*Tabla1[[#This Row],[Cantidad de Insumos]]</f>
        <v>247.5</v>
      </c>
      <c r="Q67" s="293">
        <v>233101</v>
      </c>
      <c r="R67" s="351" t="s">
        <v>536</v>
      </c>
      <c r="S67" s="30"/>
      <c r="T67" s="30"/>
    </row>
    <row r="68" spans="2:20" x14ac:dyDescent="0.25">
      <c r="B68" s="285" t="e">
        <f>IF(Tabla1[[#This Row],[Código_Actividad]]="","",CONCATENATE(Tabla1[[#This Row],[POA]],".",Tabla1[[#This Row],[SRS]],".",Tabla1[[#This Row],[AREA]],".",Tabla1[[#This Row],[TIPO]]))</f>
        <v>#REF!</v>
      </c>
      <c r="C68" s="285" t="e">
        <f>IF(Tabla1[[#This Row],[Código_Actividad]]="","",'Formulario PPGR1'!#REF!)</f>
        <v>#REF!</v>
      </c>
      <c r="D68" s="285" t="e">
        <f>IF(Tabla1[[#This Row],[Código_Actividad]]="","",'Formulario PPGR1'!#REF!)</f>
        <v>#REF!</v>
      </c>
      <c r="E68" s="285" t="e">
        <f>IF(Tabla1[[#This Row],[Código_Actividad]]="","",'Formulario PPGR1'!#REF!)</f>
        <v>#REF!</v>
      </c>
      <c r="F68" s="285" t="e">
        <f>IF(Tabla1[[#This Row],[Código_Actividad]]="","",'Formulario PPGR1'!#REF!)</f>
        <v>#REF!</v>
      </c>
      <c r="G68" s="317" t="s">
        <v>1853</v>
      </c>
      <c r="H68" s="287" t="s">
        <v>1854</v>
      </c>
      <c r="I68" s="318">
        <v>4</v>
      </c>
      <c r="J68" s="319" t="s">
        <v>1215</v>
      </c>
      <c r="K68" s="320"/>
      <c r="L68" s="321"/>
      <c r="M68" s="320" t="s">
        <v>951</v>
      </c>
      <c r="N68" s="317">
        <v>1</v>
      </c>
      <c r="O68" s="322">
        <v>247.5</v>
      </c>
      <c r="P68" s="353">
        <f>Tabla1[[#This Row],[Precio Unitario]]*Tabla1[[#This Row],[Cantidad de Insumos]]</f>
        <v>247.5</v>
      </c>
      <c r="Q68" s="293">
        <v>233101</v>
      </c>
      <c r="R68" s="351" t="s">
        <v>536</v>
      </c>
      <c r="S68" s="30"/>
      <c r="T68" s="30"/>
    </row>
    <row r="69" spans="2:20" x14ac:dyDescent="0.25">
      <c r="B69" s="285" t="e">
        <f>IF(Tabla1[[#This Row],[Código_Actividad]]="","",CONCATENATE(Tabla1[[#This Row],[POA]],".",Tabla1[[#This Row],[SRS]],".",Tabla1[[#This Row],[AREA]],".",Tabla1[[#This Row],[TIPO]]))</f>
        <v>#REF!</v>
      </c>
      <c r="C69" s="285" t="e">
        <f>IF(Tabla1[[#This Row],[Código_Actividad]]="","",'Formulario PPGR1'!#REF!)</f>
        <v>#REF!</v>
      </c>
      <c r="D69" s="285" t="e">
        <f>IF(Tabla1[[#This Row],[Código_Actividad]]="","",'Formulario PPGR1'!#REF!)</f>
        <v>#REF!</v>
      </c>
      <c r="E69" s="285" t="e">
        <f>IF(Tabla1[[#This Row],[Código_Actividad]]="","",'Formulario PPGR1'!#REF!)</f>
        <v>#REF!</v>
      </c>
      <c r="F69" s="285" t="e">
        <f>IF(Tabla1[[#This Row],[Código_Actividad]]="","",'Formulario PPGR1'!#REF!)</f>
        <v>#REF!</v>
      </c>
      <c r="G69" s="317" t="s">
        <v>1855</v>
      </c>
      <c r="H69" s="287" t="s">
        <v>1856</v>
      </c>
      <c r="I69" s="318">
        <v>1</v>
      </c>
      <c r="J69" s="319" t="s">
        <v>1090</v>
      </c>
      <c r="K69" s="320"/>
      <c r="L69" s="321"/>
      <c r="M69" s="320" t="s">
        <v>1648</v>
      </c>
      <c r="N69" s="317">
        <v>15</v>
      </c>
      <c r="O69" s="322">
        <v>200</v>
      </c>
      <c r="P69" s="353">
        <f>Tabla1[[#This Row],[Precio Unitario]]*Tabla1[[#This Row],[Cantidad de Insumos]]</f>
        <v>3000</v>
      </c>
      <c r="Q69" s="293">
        <v>231101</v>
      </c>
      <c r="R69" s="198" t="s">
        <v>538</v>
      </c>
      <c r="S69" s="30"/>
      <c r="T69" s="30"/>
    </row>
    <row r="70" spans="2:20" x14ac:dyDescent="0.25">
      <c r="B70" s="285" t="e">
        <f>IF(Tabla1[[#This Row],[Código_Actividad]]="","",CONCATENATE(Tabla1[[#This Row],[POA]],".",Tabla1[[#This Row],[SRS]],".",Tabla1[[#This Row],[AREA]],".",Tabla1[[#This Row],[TIPO]]))</f>
        <v>#REF!</v>
      </c>
      <c r="C70" s="285" t="e">
        <f>IF(Tabla1[[#This Row],[Código_Actividad]]="","",'Formulario PPGR1'!#REF!)</f>
        <v>#REF!</v>
      </c>
      <c r="D70" s="285" t="e">
        <f>IF(Tabla1[[#This Row],[Código_Actividad]]="","",'Formulario PPGR1'!#REF!)</f>
        <v>#REF!</v>
      </c>
      <c r="E70" s="285" t="e">
        <f>IF(Tabla1[[#This Row],[Código_Actividad]]="","",'Formulario PPGR1'!#REF!)</f>
        <v>#REF!</v>
      </c>
      <c r="F70" s="285" t="e">
        <f>IF(Tabla1[[#This Row],[Código_Actividad]]="","",'Formulario PPGR1'!#REF!)</f>
        <v>#REF!</v>
      </c>
      <c r="G70" s="317" t="s">
        <v>1857</v>
      </c>
      <c r="H70" s="287" t="s">
        <v>1858</v>
      </c>
      <c r="I70" s="318">
        <v>1</v>
      </c>
      <c r="J70" s="319" t="s">
        <v>1090</v>
      </c>
      <c r="K70" s="320"/>
      <c r="L70" s="321"/>
      <c r="M70" s="320" t="s">
        <v>1648</v>
      </c>
      <c r="N70" s="317">
        <v>15</v>
      </c>
      <c r="O70" s="322">
        <v>200</v>
      </c>
      <c r="P70" s="353">
        <f>Tabla1[[#This Row],[Precio Unitario]]*Tabla1[[#This Row],[Cantidad de Insumos]]</f>
        <v>3000</v>
      </c>
      <c r="Q70" s="293">
        <v>231101</v>
      </c>
      <c r="R70" s="198" t="s">
        <v>538</v>
      </c>
      <c r="S70" s="30"/>
      <c r="T70" s="30"/>
    </row>
    <row r="71" spans="2:20" x14ac:dyDescent="0.25">
      <c r="B71" s="285" t="e">
        <f>IF(Tabla1[[#This Row],[Código_Actividad]]="","",CONCATENATE(Tabla1[[#This Row],[POA]],".",Tabla1[[#This Row],[SRS]],".",Tabla1[[#This Row],[AREA]],".",Tabla1[[#This Row],[TIPO]]))</f>
        <v>#REF!</v>
      </c>
      <c r="C71" s="285" t="e">
        <f>IF(Tabla1[[#This Row],[Código_Actividad]]="","",'Formulario PPGR1'!#REF!)</f>
        <v>#REF!</v>
      </c>
      <c r="D71" s="285" t="e">
        <f>IF(Tabla1[[#This Row],[Código_Actividad]]="","",'Formulario PPGR1'!#REF!)</f>
        <v>#REF!</v>
      </c>
      <c r="E71" s="285" t="e">
        <f>IF(Tabla1[[#This Row],[Código_Actividad]]="","",'Formulario PPGR1'!#REF!)</f>
        <v>#REF!</v>
      </c>
      <c r="F71" s="285" t="e">
        <f>IF(Tabla1[[#This Row],[Código_Actividad]]="","",'Formulario PPGR1'!#REF!)</f>
        <v>#REF!</v>
      </c>
      <c r="G71" s="317" t="s">
        <v>1859</v>
      </c>
      <c r="H71" s="287" t="s">
        <v>1860</v>
      </c>
      <c r="I71" s="318">
        <v>1</v>
      </c>
      <c r="J71" s="319" t="s">
        <v>1251</v>
      </c>
      <c r="K71" s="320"/>
      <c r="L71" s="321"/>
      <c r="M71" s="320" t="s">
        <v>1648</v>
      </c>
      <c r="N71" s="317">
        <v>25</v>
      </c>
      <c r="O71" s="322">
        <v>150</v>
      </c>
      <c r="P71" s="353">
        <f>Tabla1[[#This Row],[Precio Unitario]]*Tabla1[[#This Row],[Cantidad de Insumos]]</f>
        <v>3750</v>
      </c>
      <c r="Q71" s="293">
        <v>231101</v>
      </c>
      <c r="R71" s="198" t="s">
        <v>538</v>
      </c>
      <c r="S71" s="30"/>
      <c r="T71" s="30"/>
    </row>
    <row r="72" spans="2:20" x14ac:dyDescent="0.25">
      <c r="B72" s="285" t="e">
        <f>IF(Tabla1[[#This Row],[Código_Actividad]]="","",CONCATENATE(Tabla1[[#This Row],[POA]],".",Tabla1[[#This Row],[SRS]],".",Tabla1[[#This Row],[AREA]],".",Tabla1[[#This Row],[TIPO]]))</f>
        <v>#REF!</v>
      </c>
      <c r="C72" s="285" t="e">
        <f>IF(Tabla1[[#This Row],[Código_Actividad]]="","",'Formulario PPGR1'!#REF!)</f>
        <v>#REF!</v>
      </c>
      <c r="D72" s="285" t="e">
        <f>IF(Tabla1[[#This Row],[Código_Actividad]]="","",'Formulario PPGR1'!#REF!)</f>
        <v>#REF!</v>
      </c>
      <c r="E72" s="285" t="e">
        <f>IF(Tabla1[[#This Row],[Código_Actividad]]="","",'Formulario PPGR1'!#REF!)</f>
        <v>#REF!</v>
      </c>
      <c r="F72" s="285" t="e">
        <f>IF(Tabla1[[#This Row],[Código_Actividad]]="","",'Formulario PPGR1'!#REF!)</f>
        <v>#REF!</v>
      </c>
      <c r="G72" s="317" t="s">
        <v>1862</v>
      </c>
      <c r="H72" s="287" t="s">
        <v>1863</v>
      </c>
      <c r="I72" s="318">
        <v>25</v>
      </c>
      <c r="J72" s="319" t="s">
        <v>1131</v>
      </c>
      <c r="K72" s="320"/>
      <c r="L72" s="321"/>
      <c r="M72" s="320" t="s">
        <v>945</v>
      </c>
      <c r="N72" s="317">
        <v>20</v>
      </c>
      <c r="O72" s="322">
        <v>220</v>
      </c>
      <c r="P72" s="353">
        <f>Tabla1[[#This Row],[Precio Unitario]]*Tabla1[[#This Row],[Cantidad de Insumos]]</f>
        <v>4400</v>
      </c>
      <c r="Q72" s="293">
        <v>237102</v>
      </c>
      <c r="R72" s="319" t="s">
        <v>536</v>
      </c>
      <c r="S72" s="30"/>
      <c r="T72" s="30"/>
    </row>
    <row r="73" spans="2:20" x14ac:dyDescent="0.25">
      <c r="B73" s="285" t="e">
        <f>IF(Tabla1[[#This Row],[Código_Actividad]]="","",CONCATENATE(Tabla1[[#This Row],[POA]],".",Tabla1[[#This Row],[SRS]],".",Tabla1[[#This Row],[AREA]],".",Tabla1[[#This Row],[TIPO]]))</f>
        <v>#REF!</v>
      </c>
      <c r="C73" s="285" t="e">
        <f>IF(Tabla1[[#This Row],[Código_Actividad]]="","",'Formulario PPGR1'!#REF!)</f>
        <v>#REF!</v>
      </c>
      <c r="D73" s="285" t="e">
        <f>IF(Tabla1[[#This Row],[Código_Actividad]]="","",'Formulario PPGR1'!#REF!)</f>
        <v>#REF!</v>
      </c>
      <c r="E73" s="285" t="e">
        <f>IF(Tabla1[[#This Row],[Código_Actividad]]="","",'Formulario PPGR1'!#REF!)</f>
        <v>#REF!</v>
      </c>
      <c r="F73" s="285" t="e">
        <f>IF(Tabla1[[#This Row],[Código_Actividad]]="","",'Formulario PPGR1'!#REF!)</f>
        <v>#REF!</v>
      </c>
      <c r="G73" s="317" t="s">
        <v>1864</v>
      </c>
      <c r="H73" s="287" t="s">
        <v>1865</v>
      </c>
      <c r="I73" s="318">
        <v>1</v>
      </c>
      <c r="J73" s="319" t="s">
        <v>1251</v>
      </c>
      <c r="K73" s="320"/>
      <c r="L73" s="321"/>
      <c r="M73" s="320" t="s">
        <v>1648</v>
      </c>
      <c r="N73" s="317">
        <v>15</v>
      </c>
      <c r="O73" s="322">
        <v>150</v>
      </c>
      <c r="P73" s="353">
        <f>Tabla1[[#This Row],[Precio Unitario]]*Tabla1[[#This Row],[Cantidad de Insumos]]</f>
        <v>2250</v>
      </c>
      <c r="Q73" s="293">
        <v>231101</v>
      </c>
      <c r="R73" s="198" t="s">
        <v>538</v>
      </c>
      <c r="S73" s="30"/>
      <c r="T73" s="30"/>
    </row>
    <row r="74" spans="2:20" x14ac:dyDescent="0.25">
      <c r="B74" s="285" t="e">
        <f>IF(Tabla1[[#This Row],[Código_Actividad]]="","",CONCATENATE(Tabla1[[#This Row],[POA]],".",Tabla1[[#This Row],[SRS]],".",Tabla1[[#This Row],[AREA]],".",Tabla1[[#This Row],[TIPO]]))</f>
        <v>#REF!</v>
      </c>
      <c r="C74" s="285" t="e">
        <f>IF(Tabla1[[#This Row],[Código_Actividad]]="","",'Formulario PPGR1'!#REF!)</f>
        <v>#REF!</v>
      </c>
      <c r="D74" s="285" t="e">
        <f>IF(Tabla1[[#This Row],[Código_Actividad]]="","",'Formulario PPGR1'!#REF!)</f>
        <v>#REF!</v>
      </c>
      <c r="E74" s="285" t="e">
        <f>IF(Tabla1[[#This Row],[Código_Actividad]]="","",'Formulario PPGR1'!#REF!)</f>
        <v>#REF!</v>
      </c>
      <c r="F74" s="285" t="e">
        <f>IF(Tabla1[[#This Row],[Código_Actividad]]="","",'Formulario PPGR1'!#REF!)</f>
        <v>#REF!</v>
      </c>
      <c r="G74" s="317" t="s">
        <v>1866</v>
      </c>
      <c r="H74" s="287" t="s">
        <v>1867</v>
      </c>
      <c r="I74" s="318">
        <v>1</v>
      </c>
      <c r="J74" s="319" t="s">
        <v>1215</v>
      </c>
      <c r="K74" s="320"/>
      <c r="L74" s="321"/>
      <c r="M74" s="320" t="s">
        <v>951</v>
      </c>
      <c r="N74" s="317">
        <v>1</v>
      </c>
      <c r="O74" s="322">
        <v>247.5</v>
      </c>
      <c r="P74" s="353">
        <f>Tabla1[[#This Row],[Precio Unitario]]*Tabla1[[#This Row],[Cantidad de Insumos]]</f>
        <v>247.5</v>
      </c>
      <c r="Q74" s="293">
        <v>233101</v>
      </c>
      <c r="R74" s="351" t="s">
        <v>536</v>
      </c>
      <c r="S74" s="30"/>
      <c r="T74" s="30"/>
    </row>
    <row r="75" spans="2:20" x14ac:dyDescent="0.25">
      <c r="B75" s="285" t="e">
        <f>IF(Tabla1[[#This Row],[Código_Actividad]]="","",CONCATENATE(Tabla1[[#This Row],[POA]],".",Tabla1[[#This Row],[SRS]],".",Tabla1[[#This Row],[AREA]],".",Tabla1[[#This Row],[TIPO]]))</f>
        <v>#REF!</v>
      </c>
      <c r="C75" s="285" t="e">
        <f>IF(Tabla1[[#This Row],[Código_Actividad]]="","",'Formulario PPGR1'!#REF!)</f>
        <v>#REF!</v>
      </c>
      <c r="D75" s="285" t="e">
        <f>IF(Tabla1[[#This Row],[Código_Actividad]]="","",'Formulario PPGR1'!#REF!)</f>
        <v>#REF!</v>
      </c>
      <c r="E75" s="285" t="e">
        <f>IF(Tabla1[[#This Row],[Código_Actividad]]="","",'Formulario PPGR1'!#REF!)</f>
        <v>#REF!</v>
      </c>
      <c r="F75" s="285" t="e">
        <f>IF(Tabla1[[#This Row],[Código_Actividad]]="","",'Formulario PPGR1'!#REF!)</f>
        <v>#REF!</v>
      </c>
      <c r="G75" s="317" t="s">
        <v>1868</v>
      </c>
      <c r="H75" s="287" t="s">
        <v>1869</v>
      </c>
      <c r="I75" s="318">
        <v>1</v>
      </c>
      <c r="J75" s="319" t="s">
        <v>1215</v>
      </c>
      <c r="K75" s="320"/>
      <c r="L75" s="321"/>
      <c r="M75" s="320" t="s">
        <v>951</v>
      </c>
      <c r="N75" s="317">
        <v>1</v>
      </c>
      <c r="O75" s="322">
        <v>247.5</v>
      </c>
      <c r="P75" s="353">
        <f>Tabla1[[#This Row],[Precio Unitario]]*Tabla1[[#This Row],[Cantidad de Insumos]]</f>
        <v>247.5</v>
      </c>
      <c r="Q75" s="293">
        <v>233101</v>
      </c>
      <c r="R75" s="351" t="s">
        <v>536</v>
      </c>
      <c r="S75" s="30"/>
      <c r="T75" s="30"/>
    </row>
    <row r="76" spans="2:20" x14ac:dyDescent="0.25">
      <c r="B76" s="285" t="e">
        <f>IF(Tabla1[[#This Row],[Código_Actividad]]="","",CONCATENATE(Tabla1[[#This Row],[POA]],".",Tabla1[[#This Row],[SRS]],".",Tabla1[[#This Row],[AREA]],".",Tabla1[[#This Row],[TIPO]]))</f>
        <v>#REF!</v>
      </c>
      <c r="C76" s="285" t="e">
        <f>IF(Tabla1[[#This Row],[Código_Actividad]]="","",'Formulario PPGR1'!#REF!)</f>
        <v>#REF!</v>
      </c>
      <c r="D76" s="285" t="e">
        <f>IF(Tabla1[[#This Row],[Código_Actividad]]="","",'Formulario PPGR1'!#REF!)</f>
        <v>#REF!</v>
      </c>
      <c r="E76" s="285" t="e">
        <f>IF(Tabla1[[#This Row],[Código_Actividad]]="","",'Formulario PPGR1'!#REF!)</f>
        <v>#REF!</v>
      </c>
      <c r="F76" s="285" t="e">
        <f>IF(Tabla1[[#This Row],[Código_Actividad]]="","",'Formulario PPGR1'!#REF!)</f>
        <v>#REF!</v>
      </c>
      <c r="G76" s="317" t="s">
        <v>1870</v>
      </c>
      <c r="H76" s="287" t="s">
        <v>1871</v>
      </c>
      <c r="I76" s="318">
        <v>1</v>
      </c>
      <c r="J76" s="319" t="s">
        <v>1251</v>
      </c>
      <c r="K76" s="320"/>
      <c r="L76" s="321"/>
      <c r="M76" s="320" t="s">
        <v>1648</v>
      </c>
      <c r="N76" s="317">
        <v>20</v>
      </c>
      <c r="O76" s="322">
        <v>150</v>
      </c>
      <c r="P76" s="353">
        <f>Tabla1[[#This Row],[Precio Unitario]]*Tabla1[[#This Row],[Cantidad de Insumos]]</f>
        <v>3000</v>
      </c>
      <c r="Q76" s="293">
        <v>231101</v>
      </c>
      <c r="R76" s="198" t="s">
        <v>538</v>
      </c>
      <c r="S76" s="30"/>
      <c r="T76" s="30"/>
    </row>
    <row r="77" spans="2:20" x14ac:dyDescent="0.25">
      <c r="B77" s="285" t="e">
        <f>IF(Tabla1[[#This Row],[Código_Actividad]]="","",CONCATENATE(Tabla1[[#This Row],[POA]],".",Tabla1[[#This Row],[SRS]],".",Tabla1[[#This Row],[AREA]],".",Tabla1[[#This Row],[TIPO]]))</f>
        <v>#REF!</v>
      </c>
      <c r="C77" s="285" t="e">
        <f>IF(Tabla1[[#This Row],[Código_Actividad]]="","",'Formulario PPGR1'!#REF!)</f>
        <v>#REF!</v>
      </c>
      <c r="D77" s="285" t="e">
        <f>IF(Tabla1[[#This Row],[Código_Actividad]]="","",'Formulario PPGR1'!#REF!)</f>
        <v>#REF!</v>
      </c>
      <c r="E77" s="285" t="e">
        <f>IF(Tabla1[[#This Row],[Código_Actividad]]="","",'Formulario PPGR1'!#REF!)</f>
        <v>#REF!</v>
      </c>
      <c r="F77" s="285" t="e">
        <f>IF(Tabla1[[#This Row],[Código_Actividad]]="","",'Formulario PPGR1'!#REF!)</f>
        <v>#REF!</v>
      </c>
      <c r="G77" s="317" t="s">
        <v>1872</v>
      </c>
      <c r="H77" s="287" t="s">
        <v>1873</v>
      </c>
      <c r="I77" s="318">
        <v>1</v>
      </c>
      <c r="J77" s="319" t="s">
        <v>1251</v>
      </c>
      <c r="K77" s="320"/>
      <c r="L77" s="321"/>
      <c r="M77" s="320" t="s">
        <v>1648</v>
      </c>
      <c r="N77" s="317">
        <v>15</v>
      </c>
      <c r="O77" s="322">
        <v>150</v>
      </c>
      <c r="P77" s="353">
        <f>Tabla1[[#This Row],[Precio Unitario]]*Tabla1[[#This Row],[Cantidad de Insumos]]</f>
        <v>2250</v>
      </c>
      <c r="Q77" s="293">
        <v>231101</v>
      </c>
      <c r="R77" s="198" t="s">
        <v>538</v>
      </c>
      <c r="S77" s="30"/>
      <c r="T77" s="30"/>
    </row>
    <row r="78" spans="2:20" ht="51" x14ac:dyDescent="0.25">
      <c r="B78" s="194" t="e">
        <f>IF(Tabla1[[#This Row],[Código_Actividad]]="","",CONCATENATE(Tabla1[[#This Row],[POA]],".",Tabla1[[#This Row],[SRS]],".",Tabla1[[#This Row],[AREA]],".",Tabla1[[#This Row],[TIPO]]))</f>
        <v>#REF!</v>
      </c>
      <c r="C78" s="194" t="e">
        <f>IF(Tabla1[[#This Row],[Código_Actividad]]="","",'Formulario PPGR1'!#REF!)</f>
        <v>#REF!</v>
      </c>
      <c r="D78" s="194" t="e">
        <f>IF(Tabla1[[#This Row],[Código_Actividad]]="","",'Formulario PPGR1'!#REF!)</f>
        <v>#REF!</v>
      </c>
      <c r="E78" s="194" t="e">
        <f>IF(Tabla1[[#This Row],[Código_Actividad]]="","",'Formulario PPGR1'!#REF!)</f>
        <v>#REF!</v>
      </c>
      <c r="F78" s="194" t="e">
        <f>IF(Tabla1[[#This Row],[Código_Actividad]]="","",'Formulario PPGR1'!#REF!)</f>
        <v>#REF!</v>
      </c>
      <c r="G78" s="349" t="s">
        <v>1453</v>
      </c>
      <c r="H78" s="199" t="s">
        <v>1452</v>
      </c>
      <c r="I78" s="355">
        <v>1</v>
      </c>
      <c r="J78" s="351" t="s">
        <v>1117</v>
      </c>
      <c r="K78" s="360"/>
      <c r="L78" s="360"/>
      <c r="M78" s="351" t="s">
        <v>205</v>
      </c>
      <c r="N78" s="349">
        <v>150</v>
      </c>
      <c r="O78" s="352">
        <v>319</v>
      </c>
      <c r="P78" s="353">
        <f>Tabla1[[#This Row],[Precio Unitario]]*Tabla1[[#This Row],[Cantidad de Insumos]]</f>
        <v>47850</v>
      </c>
      <c r="Q78" s="362">
        <v>233201</v>
      </c>
      <c r="R78" s="351" t="s">
        <v>538</v>
      </c>
      <c r="S78" s="30"/>
      <c r="T78" s="30"/>
    </row>
    <row r="79" spans="2:20" ht="38.25" x14ac:dyDescent="0.25">
      <c r="B79" s="194" t="e">
        <f>IF(Tabla1[[#This Row],[Código_Actividad]]="","",CONCATENATE(Tabla1[[#This Row],[POA]],".",Tabla1[[#This Row],[SRS]],".",Tabla1[[#This Row],[AREA]],".",Tabla1[[#This Row],[TIPO]]))</f>
        <v>#REF!</v>
      </c>
      <c r="C79" s="194" t="e">
        <f>IF(Tabla1[[#This Row],[Código_Actividad]]="","",'Formulario PPGR1'!#REF!)</f>
        <v>#REF!</v>
      </c>
      <c r="D79" s="194" t="e">
        <f>IF(Tabla1[[#This Row],[Código_Actividad]]="","",'Formulario PPGR1'!#REF!)</f>
        <v>#REF!</v>
      </c>
      <c r="E79" s="194" t="e">
        <f>IF(Tabla1[[#This Row],[Código_Actividad]]="","",'Formulario PPGR1'!#REF!)</f>
        <v>#REF!</v>
      </c>
      <c r="F79" s="194" t="e">
        <f>IF(Tabla1[[#This Row],[Código_Actividad]]="","",'Formulario PPGR1'!#REF!)</f>
        <v>#REF!</v>
      </c>
      <c r="G79" s="349" t="s">
        <v>1455</v>
      </c>
      <c r="H79" s="199" t="s">
        <v>1456</v>
      </c>
      <c r="I79" s="355">
        <v>12</v>
      </c>
      <c r="J79" s="351" t="s">
        <v>1131</v>
      </c>
      <c r="K79" s="360"/>
      <c r="L79" s="360"/>
      <c r="M79" s="351" t="s">
        <v>945</v>
      </c>
      <c r="N79" s="349">
        <v>120</v>
      </c>
      <c r="O79" s="352">
        <v>220</v>
      </c>
      <c r="P79" s="353">
        <f>Tabla1[[#This Row],[Precio Unitario]]*Tabla1[[#This Row],[Cantidad de Insumos]]</f>
        <v>26400</v>
      </c>
      <c r="Q79" s="362">
        <v>237102</v>
      </c>
      <c r="R79" s="351" t="s">
        <v>538</v>
      </c>
      <c r="S79" s="30"/>
      <c r="T79" s="30"/>
    </row>
    <row r="80" spans="2:20" x14ac:dyDescent="0.25">
      <c r="B80" s="285" t="e">
        <f>IF(Tabla1[[#This Row],[Código_Actividad]]="","",CONCATENATE(Tabla1[[#This Row],[POA]],".",Tabla1[[#This Row],[SRS]],".",Tabla1[[#This Row],[AREA]],".",Tabla1[[#This Row],[TIPO]]))</f>
        <v>#REF!</v>
      </c>
      <c r="C80" s="285" t="e">
        <f>IF(Tabla1[[#This Row],[Código_Actividad]]="","",'Formulario PPGR1'!#REF!)</f>
        <v>#REF!</v>
      </c>
      <c r="D80" s="285" t="e">
        <f>IF(Tabla1[[#This Row],[Código_Actividad]]="","",'Formulario PPGR1'!#REF!)</f>
        <v>#REF!</v>
      </c>
      <c r="E80" s="285" t="e">
        <f>IF(Tabla1[[#This Row],[Código_Actividad]]="","",'Formulario PPGR1'!#REF!)</f>
        <v>#REF!</v>
      </c>
      <c r="F80" s="285" t="e">
        <f>IF(Tabla1[[#This Row],[Código_Actividad]]="","",'Formulario PPGR1'!#REF!)</f>
        <v>#REF!</v>
      </c>
      <c r="G80" s="317" t="s">
        <v>1558</v>
      </c>
      <c r="H80" s="287" t="s">
        <v>1559</v>
      </c>
      <c r="I80" s="318">
        <v>1</v>
      </c>
      <c r="J80" s="319" t="s">
        <v>938</v>
      </c>
      <c r="K80" s="320"/>
      <c r="L80" s="321"/>
      <c r="M80" s="320" t="s">
        <v>205</v>
      </c>
      <c r="N80" s="317">
        <v>35</v>
      </c>
      <c r="O80" s="322">
        <v>350</v>
      </c>
      <c r="P80" s="353">
        <f>Tabla1[[#This Row],[Precio Unitario]]*Tabla1[[#This Row],[Cantidad de Insumos]]</f>
        <v>12250</v>
      </c>
      <c r="Q80" s="293">
        <v>231101</v>
      </c>
      <c r="R80" s="198" t="s">
        <v>538</v>
      </c>
      <c r="S80" s="30"/>
      <c r="T80" s="30"/>
    </row>
    <row r="81" spans="2:20" x14ac:dyDescent="0.25">
      <c r="B81" s="285" t="e">
        <f>IF(Tabla1[[#This Row],[Código_Actividad]]="","",CONCATENATE(Tabla1[[#This Row],[POA]],".",Tabla1[[#This Row],[SRS]],".",Tabla1[[#This Row],[AREA]],".",Tabla1[[#This Row],[TIPO]]))</f>
        <v>#REF!</v>
      </c>
      <c r="C81" s="285" t="e">
        <f>IF(Tabla1[[#This Row],[Código_Actividad]]="","",'Formulario PPGR1'!#REF!)</f>
        <v>#REF!</v>
      </c>
      <c r="D81" s="285" t="e">
        <f>IF(Tabla1[[#This Row],[Código_Actividad]]="","",'Formulario PPGR1'!#REF!)</f>
        <v>#REF!</v>
      </c>
      <c r="E81" s="285" t="e">
        <f>IF(Tabla1[[#This Row],[Código_Actividad]]="","",'Formulario PPGR1'!#REF!)</f>
        <v>#REF!</v>
      </c>
      <c r="F81" s="285" t="e">
        <f>IF(Tabla1[[#This Row],[Código_Actividad]]="","",'Formulario PPGR1'!#REF!)</f>
        <v>#REF!</v>
      </c>
      <c r="G81" s="317" t="s">
        <v>1558</v>
      </c>
      <c r="H81" s="287" t="s">
        <v>1662</v>
      </c>
      <c r="I81" s="318">
        <v>3</v>
      </c>
      <c r="J81" s="319" t="s">
        <v>1090</v>
      </c>
      <c r="K81" s="320"/>
      <c r="L81" s="321"/>
      <c r="M81" s="320" t="s">
        <v>205</v>
      </c>
      <c r="N81" s="317">
        <v>3</v>
      </c>
      <c r="O81" s="322">
        <v>150</v>
      </c>
      <c r="P81" s="353">
        <f>Tabla1[[#This Row],[Precio Unitario]]*Tabla1[[#This Row],[Cantidad de Insumos]]</f>
        <v>450</v>
      </c>
      <c r="Q81" s="293">
        <v>231101</v>
      </c>
      <c r="R81" s="198" t="s">
        <v>538</v>
      </c>
      <c r="S81" s="30"/>
      <c r="T81" s="30"/>
    </row>
    <row r="82" spans="2:20" x14ac:dyDescent="0.25">
      <c r="B82" s="285" t="e">
        <f>IF(Tabla1[[#This Row],[Código_Actividad]]="","",CONCATENATE(Tabla1[[#This Row],[POA]],".",Tabla1[[#This Row],[SRS]],".",Tabla1[[#This Row],[AREA]],".",Tabla1[[#This Row],[TIPO]]))</f>
        <v>#REF!</v>
      </c>
      <c r="C82" s="285" t="e">
        <f>IF(Tabla1[[#This Row],[Código_Actividad]]="","",'Formulario PPGR1'!#REF!)</f>
        <v>#REF!</v>
      </c>
      <c r="D82" s="285" t="e">
        <f>IF(Tabla1[[#This Row],[Código_Actividad]]="","",'Formulario PPGR1'!#REF!)</f>
        <v>#REF!</v>
      </c>
      <c r="E82" s="285" t="e">
        <f>IF(Tabla1[[#This Row],[Código_Actividad]]="","",'Formulario PPGR1'!#REF!)</f>
        <v>#REF!</v>
      </c>
      <c r="F82" s="285" t="e">
        <f>IF(Tabla1[[#This Row],[Código_Actividad]]="","",'Formulario PPGR1'!#REF!)</f>
        <v>#REF!</v>
      </c>
      <c r="G82" s="317" t="s">
        <v>1558</v>
      </c>
      <c r="H82" s="287" t="s">
        <v>1559</v>
      </c>
      <c r="I82" s="318">
        <v>1</v>
      </c>
      <c r="J82" s="319" t="s">
        <v>1090</v>
      </c>
      <c r="K82" s="320"/>
      <c r="L82" s="321"/>
      <c r="M82" s="320" t="s">
        <v>205</v>
      </c>
      <c r="N82" s="317">
        <v>35</v>
      </c>
      <c r="O82" s="322">
        <v>200</v>
      </c>
      <c r="P82" s="353">
        <f>Tabla1[[#This Row],[Precio Unitario]]*Tabla1[[#This Row],[Cantidad de Insumos]]</f>
        <v>7000</v>
      </c>
      <c r="Q82" s="293">
        <v>231101</v>
      </c>
      <c r="R82" s="198" t="s">
        <v>536</v>
      </c>
      <c r="S82" s="30"/>
      <c r="T82" s="30"/>
    </row>
    <row r="83" spans="2:20" x14ac:dyDescent="0.25">
      <c r="B83" s="285" t="e">
        <f>IF(Tabla1[[#This Row],[Código_Actividad]]="","",CONCATENATE(Tabla1[[#This Row],[POA]],".",Tabla1[[#This Row],[SRS]],".",Tabla1[[#This Row],[AREA]],".",Tabla1[[#This Row],[TIPO]]))</f>
        <v>#REF!</v>
      </c>
      <c r="C83" s="285" t="e">
        <f>IF(Tabla1[[#This Row],[Código_Actividad]]="","",'Formulario PPGR1'!#REF!)</f>
        <v>#REF!</v>
      </c>
      <c r="D83" s="285" t="e">
        <f>IF(Tabla1[[#This Row],[Código_Actividad]]="","",'Formulario PPGR1'!#REF!)</f>
        <v>#REF!</v>
      </c>
      <c r="E83" s="285" t="e">
        <f>IF(Tabla1[[#This Row],[Código_Actividad]]="","",'Formulario PPGR1'!#REF!)</f>
        <v>#REF!</v>
      </c>
      <c r="F83" s="285" t="e">
        <f>IF(Tabla1[[#This Row],[Código_Actividad]]="","",'Formulario PPGR1'!#REF!)</f>
        <v>#REF!</v>
      </c>
      <c r="G83" s="317" t="s">
        <v>1558</v>
      </c>
      <c r="H83" s="287" t="s">
        <v>1559</v>
      </c>
      <c r="I83" s="318">
        <v>1</v>
      </c>
      <c r="J83" s="319" t="s">
        <v>1117</v>
      </c>
      <c r="K83" s="320"/>
      <c r="L83" s="321"/>
      <c r="M83" s="320" t="s">
        <v>205</v>
      </c>
      <c r="N83" s="317">
        <v>35</v>
      </c>
      <c r="O83" s="322">
        <v>5</v>
      </c>
      <c r="P83" s="353">
        <f>Tabla1[[#This Row],[Precio Unitario]]*Tabla1[[#This Row],[Cantidad de Insumos]]</f>
        <v>175</v>
      </c>
      <c r="Q83" s="293">
        <v>233201</v>
      </c>
      <c r="R83" s="319" t="s">
        <v>536</v>
      </c>
      <c r="S83" s="30"/>
      <c r="T83" s="30"/>
    </row>
    <row r="84" spans="2:20" x14ac:dyDescent="0.25">
      <c r="B84" s="285" t="e">
        <f>IF(Tabla1[[#This Row],[Código_Actividad]]="","",CONCATENATE(Tabla1[[#This Row],[POA]],".",Tabla1[[#This Row],[SRS]],".",Tabla1[[#This Row],[AREA]],".",Tabla1[[#This Row],[TIPO]]))</f>
        <v>#REF!</v>
      </c>
      <c r="C84" s="285" t="e">
        <f>IF(Tabla1[[#This Row],[Código_Actividad]]="","",'Formulario PPGR1'!#REF!)</f>
        <v>#REF!</v>
      </c>
      <c r="D84" s="285" t="e">
        <f>IF(Tabla1[[#This Row],[Código_Actividad]]="","",'Formulario PPGR1'!#REF!)</f>
        <v>#REF!</v>
      </c>
      <c r="E84" s="285" t="e">
        <f>IF(Tabla1[[#This Row],[Código_Actividad]]="","",'Formulario PPGR1'!#REF!)</f>
        <v>#REF!</v>
      </c>
      <c r="F84" s="285" t="e">
        <f>IF(Tabla1[[#This Row],[Código_Actividad]]="","",'Formulario PPGR1'!#REF!)</f>
        <v>#REF!</v>
      </c>
      <c r="G84" s="317" t="s">
        <v>1558</v>
      </c>
      <c r="H84" s="287" t="s">
        <v>1559</v>
      </c>
      <c r="I84" s="318">
        <v>1</v>
      </c>
      <c r="J84" s="319" t="s">
        <v>1587</v>
      </c>
      <c r="K84" s="320"/>
      <c r="L84" s="321"/>
      <c r="M84" s="320" t="s">
        <v>205</v>
      </c>
      <c r="N84" s="317">
        <v>35</v>
      </c>
      <c r="O84" s="322">
        <v>15</v>
      </c>
      <c r="P84" s="353">
        <f>Tabla1[[#This Row],[Precio Unitario]]*Tabla1[[#This Row],[Cantidad de Insumos]]</f>
        <v>525</v>
      </c>
      <c r="Q84" s="293">
        <v>222201</v>
      </c>
      <c r="R84" s="351" t="s">
        <v>536</v>
      </c>
      <c r="S84" s="30"/>
      <c r="T84" s="30"/>
    </row>
    <row r="85" spans="2:20" x14ac:dyDescent="0.25">
      <c r="B85" s="285" t="e">
        <f>IF(Tabla1[[#This Row],[Código_Actividad]]="","",CONCATENATE(Tabla1[[#This Row],[POA]],".",Tabla1[[#This Row],[SRS]],".",Tabla1[[#This Row],[AREA]],".",Tabla1[[#This Row],[TIPO]]))</f>
        <v>#REF!</v>
      </c>
      <c r="C85" s="285" t="e">
        <f>IF(Tabla1[[#This Row],[Código_Actividad]]="","",'Formulario PPGR1'!#REF!)</f>
        <v>#REF!</v>
      </c>
      <c r="D85" s="285" t="e">
        <f>IF(Tabla1[[#This Row],[Código_Actividad]]="","",'Formulario PPGR1'!#REF!)</f>
        <v>#REF!</v>
      </c>
      <c r="E85" s="285" t="e">
        <f>IF(Tabla1[[#This Row],[Código_Actividad]]="","",'Formulario PPGR1'!#REF!)</f>
        <v>#REF!</v>
      </c>
      <c r="F85" s="285" t="e">
        <f>IF(Tabla1[[#This Row],[Código_Actividad]]="","",'Formulario PPGR1'!#REF!)</f>
        <v>#REF!</v>
      </c>
      <c r="G85" s="317" t="s">
        <v>1558</v>
      </c>
      <c r="H85" s="287" t="s">
        <v>1559</v>
      </c>
      <c r="I85" s="318">
        <v>1</v>
      </c>
      <c r="J85" s="319" t="s">
        <v>1589</v>
      </c>
      <c r="K85" s="320" t="s">
        <v>1350</v>
      </c>
      <c r="L85" s="321"/>
      <c r="M85" s="320" t="s">
        <v>205</v>
      </c>
      <c r="N85" s="317">
        <v>35</v>
      </c>
      <c r="O85" s="322">
        <v>13</v>
      </c>
      <c r="P85" s="353">
        <f>Tabla1[[#This Row],[Precio Unitario]]*Tabla1[[#This Row],[Cantidad de Insumos]]</f>
        <v>455</v>
      </c>
      <c r="Q85" s="293">
        <v>239201</v>
      </c>
      <c r="R85" s="319" t="s">
        <v>536</v>
      </c>
      <c r="S85" s="30"/>
      <c r="T85" s="30"/>
    </row>
    <row r="86" spans="2:20" x14ac:dyDescent="0.25">
      <c r="B86" s="285" t="e">
        <f>IF(Tabla1[[#This Row],[Código_Actividad]]="","",CONCATENATE(Tabla1[[#This Row],[POA]],".",Tabla1[[#This Row],[SRS]],".",Tabla1[[#This Row],[AREA]],".",Tabla1[[#This Row],[TIPO]]))</f>
        <v>#REF!</v>
      </c>
      <c r="C86" s="285" t="e">
        <f>IF(Tabla1[[#This Row],[Código_Actividad]]="","",'Formulario PPGR1'!#REF!)</f>
        <v>#REF!</v>
      </c>
      <c r="D86" s="285" t="e">
        <f>IF(Tabla1[[#This Row],[Código_Actividad]]="","",'Formulario PPGR1'!#REF!)</f>
        <v>#REF!</v>
      </c>
      <c r="E86" s="285" t="e">
        <f>IF(Tabla1[[#This Row],[Código_Actividad]]="","",'Formulario PPGR1'!#REF!)</f>
        <v>#REF!</v>
      </c>
      <c r="F86" s="285" t="e">
        <f>IF(Tabla1[[#This Row],[Código_Actividad]]="","",'Formulario PPGR1'!#REF!)</f>
        <v>#REF!</v>
      </c>
      <c r="G86" s="317" t="s">
        <v>1651</v>
      </c>
      <c r="H86" s="287" t="s">
        <v>1663</v>
      </c>
      <c r="I86" s="318">
        <v>1</v>
      </c>
      <c r="J86" s="319" t="s">
        <v>1131</v>
      </c>
      <c r="K86" s="320"/>
      <c r="L86" s="321"/>
      <c r="M86" s="320" t="s">
        <v>945</v>
      </c>
      <c r="N86" s="317">
        <v>30</v>
      </c>
      <c r="O86" s="322">
        <v>220</v>
      </c>
      <c r="P86" s="353">
        <f>Tabla1[[#This Row],[Precio Unitario]]*Tabla1[[#This Row],[Cantidad de Insumos]]</f>
        <v>6600</v>
      </c>
      <c r="Q86" s="293">
        <v>237102</v>
      </c>
      <c r="R86" s="319" t="s">
        <v>536</v>
      </c>
      <c r="S86" s="30"/>
      <c r="T86" s="30"/>
    </row>
    <row r="87" spans="2:20" x14ac:dyDescent="0.25">
      <c r="B87" s="285" t="e">
        <f>IF(Tabla1[[#This Row],[Código_Actividad]]="","",CONCATENATE(Tabla1[[#This Row],[POA]],".",Tabla1[[#This Row],[SRS]],".",Tabla1[[#This Row],[AREA]],".",Tabla1[[#This Row],[TIPO]]))</f>
        <v>#REF!</v>
      </c>
      <c r="C87" s="285" t="e">
        <f>IF(Tabla1[[#This Row],[Código_Actividad]]="","",'Formulario PPGR1'!#REF!)</f>
        <v>#REF!</v>
      </c>
      <c r="D87" s="285" t="e">
        <f>IF(Tabla1[[#This Row],[Código_Actividad]]="","",'Formulario PPGR1'!#REF!)</f>
        <v>#REF!</v>
      </c>
      <c r="E87" s="285" t="e">
        <f>IF(Tabla1[[#This Row],[Código_Actividad]]="","",'Formulario PPGR1'!#REF!)</f>
        <v>#REF!</v>
      </c>
      <c r="F87" s="285" t="e">
        <f>IF(Tabla1[[#This Row],[Código_Actividad]]="","",'Formulario PPGR1'!#REF!)</f>
        <v>#REF!</v>
      </c>
      <c r="G87" s="317" t="s">
        <v>1581</v>
      </c>
      <c r="H87" s="287" t="s">
        <v>1582</v>
      </c>
      <c r="I87" s="318">
        <v>1</v>
      </c>
      <c r="J87" s="319" t="s">
        <v>1090</v>
      </c>
      <c r="K87" s="320"/>
      <c r="L87" s="321"/>
      <c r="M87" s="320" t="s">
        <v>205</v>
      </c>
      <c r="N87" s="317">
        <v>20</v>
      </c>
      <c r="O87" s="322">
        <v>200</v>
      </c>
      <c r="P87" s="353">
        <f>Tabla1[[#This Row],[Precio Unitario]]*Tabla1[[#This Row],[Cantidad de Insumos]]</f>
        <v>4000</v>
      </c>
      <c r="Q87" s="293">
        <v>231101</v>
      </c>
      <c r="R87" s="198" t="s">
        <v>538</v>
      </c>
      <c r="S87" s="30"/>
      <c r="T87" s="30"/>
    </row>
    <row r="88" spans="2:20" x14ac:dyDescent="0.25">
      <c r="B88" s="285" t="e">
        <f>IF(Tabla1[[#This Row],[Código_Actividad]]="","",CONCATENATE(Tabla1[[#This Row],[POA]],".",Tabla1[[#This Row],[SRS]],".",Tabla1[[#This Row],[AREA]],".",Tabla1[[#This Row],[TIPO]]))</f>
        <v>#REF!</v>
      </c>
      <c r="C88" s="285" t="e">
        <f>IF(Tabla1[[#This Row],[Código_Actividad]]="","",'Formulario PPGR1'!#REF!)</f>
        <v>#REF!</v>
      </c>
      <c r="D88" s="285" t="e">
        <f>IF(Tabla1[[#This Row],[Código_Actividad]]="","",'Formulario PPGR1'!#REF!)</f>
        <v>#REF!</v>
      </c>
      <c r="E88" s="285" t="e">
        <f>IF(Tabla1[[#This Row],[Código_Actividad]]="","",'Formulario PPGR1'!#REF!)</f>
        <v>#REF!</v>
      </c>
      <c r="F88" s="285" t="e">
        <f>IF(Tabla1[[#This Row],[Código_Actividad]]="","",'Formulario PPGR1'!#REF!)</f>
        <v>#REF!</v>
      </c>
      <c r="G88" s="317" t="s">
        <v>1581</v>
      </c>
      <c r="H88" s="287" t="s">
        <v>1582</v>
      </c>
      <c r="I88" s="318">
        <v>1</v>
      </c>
      <c r="J88" s="319" t="s">
        <v>938</v>
      </c>
      <c r="K88" s="320"/>
      <c r="L88" s="321"/>
      <c r="M88" s="320" t="s">
        <v>205</v>
      </c>
      <c r="N88" s="317">
        <v>20</v>
      </c>
      <c r="O88" s="322">
        <v>350</v>
      </c>
      <c r="P88" s="353">
        <f>Tabla1[[#This Row],[Precio Unitario]]*Tabla1[[#This Row],[Cantidad de Insumos]]</f>
        <v>7000</v>
      </c>
      <c r="Q88" s="293">
        <v>231101</v>
      </c>
      <c r="R88" s="198" t="s">
        <v>538</v>
      </c>
      <c r="S88" s="30"/>
      <c r="T88" s="30"/>
    </row>
    <row r="89" spans="2:20" x14ac:dyDescent="0.25">
      <c r="B89" s="285" t="e">
        <f>IF(Tabla1[[#This Row],[Código_Actividad]]="","",CONCATENATE(Tabla1[[#This Row],[POA]],".",Tabla1[[#This Row],[SRS]],".",Tabla1[[#This Row],[AREA]],".",Tabla1[[#This Row],[TIPO]]))</f>
        <v>#REF!</v>
      </c>
      <c r="C89" s="285" t="e">
        <f>IF(Tabla1[[#This Row],[Código_Actividad]]="","",'Formulario PPGR1'!#REF!)</f>
        <v>#REF!</v>
      </c>
      <c r="D89" s="285" t="e">
        <f>IF(Tabla1[[#This Row],[Código_Actividad]]="","",'Formulario PPGR1'!#REF!)</f>
        <v>#REF!</v>
      </c>
      <c r="E89" s="285" t="e">
        <f>IF(Tabla1[[#This Row],[Código_Actividad]]="","",'Formulario PPGR1'!#REF!)</f>
        <v>#REF!</v>
      </c>
      <c r="F89" s="285" t="e">
        <f>IF(Tabla1[[#This Row],[Código_Actividad]]="","",'Formulario PPGR1'!#REF!)</f>
        <v>#REF!</v>
      </c>
      <c r="G89" s="317" t="s">
        <v>1581</v>
      </c>
      <c r="H89" s="287" t="s">
        <v>1582</v>
      </c>
      <c r="I89" s="318">
        <v>1</v>
      </c>
      <c r="J89" s="319" t="s">
        <v>1587</v>
      </c>
      <c r="K89" s="320"/>
      <c r="L89" s="321"/>
      <c r="M89" s="320" t="s">
        <v>205</v>
      </c>
      <c r="N89" s="317">
        <v>20</v>
      </c>
      <c r="O89" s="322">
        <v>15</v>
      </c>
      <c r="P89" s="353">
        <f>Tabla1[[#This Row],[Precio Unitario]]*Tabla1[[#This Row],[Cantidad de Insumos]]</f>
        <v>300</v>
      </c>
      <c r="Q89" s="293">
        <v>222201</v>
      </c>
      <c r="R89" s="351" t="s">
        <v>536</v>
      </c>
      <c r="S89" s="30"/>
      <c r="T89" s="30"/>
    </row>
    <row r="90" spans="2:20" x14ac:dyDescent="0.25">
      <c r="B90" s="285" t="e">
        <f>IF(Tabla1[[#This Row],[Código_Actividad]]="","",CONCATENATE(Tabla1[[#This Row],[POA]],".",Tabla1[[#This Row],[SRS]],".",Tabla1[[#This Row],[AREA]],".",Tabla1[[#This Row],[TIPO]]))</f>
        <v>#REF!</v>
      </c>
      <c r="C90" s="285" t="e">
        <f>IF(Tabla1[[#This Row],[Código_Actividad]]="","",'Formulario PPGR1'!#REF!)</f>
        <v>#REF!</v>
      </c>
      <c r="D90" s="285" t="e">
        <f>IF(Tabla1[[#This Row],[Código_Actividad]]="","",'Formulario PPGR1'!#REF!)</f>
        <v>#REF!</v>
      </c>
      <c r="E90" s="285" t="e">
        <f>IF(Tabla1[[#This Row],[Código_Actividad]]="","",'Formulario PPGR1'!#REF!)</f>
        <v>#REF!</v>
      </c>
      <c r="F90" s="285" t="e">
        <f>IF(Tabla1[[#This Row],[Código_Actividad]]="","",'Formulario PPGR1'!#REF!)</f>
        <v>#REF!</v>
      </c>
      <c r="G90" s="317" t="s">
        <v>1584</v>
      </c>
      <c r="H90" s="287" t="s">
        <v>1585</v>
      </c>
      <c r="I90" s="318">
        <v>3</v>
      </c>
      <c r="J90" s="319" t="s">
        <v>1131</v>
      </c>
      <c r="K90" s="320"/>
      <c r="L90" s="321"/>
      <c r="M90" s="320" t="s">
        <v>945</v>
      </c>
      <c r="N90" s="317">
        <v>30</v>
      </c>
      <c r="O90" s="322">
        <v>220</v>
      </c>
      <c r="P90" s="353">
        <f>Tabla1[[#This Row],[Precio Unitario]]*Tabla1[[#This Row],[Cantidad de Insumos]]</f>
        <v>6600</v>
      </c>
      <c r="Q90" s="293">
        <v>237102</v>
      </c>
      <c r="R90" s="319" t="s">
        <v>536</v>
      </c>
      <c r="S90" s="30"/>
      <c r="T90" s="30"/>
    </row>
    <row r="91" spans="2:20" x14ac:dyDescent="0.25">
      <c r="B91" s="285" t="e">
        <f>IF(Tabla1[[#This Row],[Código_Actividad]]="","",CONCATENATE(Tabla1[[#This Row],[POA]],".",Tabla1[[#This Row],[SRS]],".",Tabla1[[#This Row],[AREA]],".",Tabla1[[#This Row],[TIPO]]))</f>
        <v>#REF!</v>
      </c>
      <c r="C91" s="285" t="e">
        <f>IF(Tabla1[[#This Row],[Código_Actividad]]="","",'Formulario PPGR1'!#REF!)</f>
        <v>#REF!</v>
      </c>
      <c r="D91" s="285" t="e">
        <f>IF(Tabla1[[#This Row],[Código_Actividad]]="","",'Formulario PPGR1'!#REF!)</f>
        <v>#REF!</v>
      </c>
      <c r="E91" s="285" t="e">
        <f>IF(Tabla1[[#This Row],[Código_Actividad]]="","",'Formulario PPGR1'!#REF!)</f>
        <v>#REF!</v>
      </c>
      <c r="F91" s="285" t="e">
        <f>IF(Tabla1[[#This Row],[Código_Actividad]]="","",'Formulario PPGR1'!#REF!)</f>
        <v>#REF!</v>
      </c>
      <c r="G91" s="317" t="s">
        <v>1649</v>
      </c>
      <c r="H91" s="287" t="s">
        <v>1661</v>
      </c>
      <c r="I91" s="318">
        <v>1</v>
      </c>
      <c r="J91" s="319" t="s">
        <v>938</v>
      </c>
      <c r="K91" s="320"/>
      <c r="L91" s="321"/>
      <c r="M91" s="320" t="s">
        <v>1648</v>
      </c>
      <c r="N91" s="317">
        <v>30</v>
      </c>
      <c r="O91" s="322">
        <v>350</v>
      </c>
      <c r="P91" s="353">
        <f>Tabla1[[#This Row],[Precio Unitario]]*Tabla1[[#This Row],[Cantidad de Insumos]]</f>
        <v>10500</v>
      </c>
      <c r="Q91" s="293">
        <v>231101</v>
      </c>
      <c r="R91" s="198" t="s">
        <v>538</v>
      </c>
      <c r="S91" s="30"/>
      <c r="T91" s="30"/>
    </row>
    <row r="92" spans="2:20" x14ac:dyDescent="0.25">
      <c r="B92" s="285" t="e">
        <f>IF(Tabla1[[#This Row],[Código_Actividad]]="","",CONCATENATE(Tabla1[[#This Row],[POA]],".",Tabla1[[#This Row],[SRS]],".",Tabla1[[#This Row],[AREA]],".",Tabla1[[#This Row],[TIPO]]))</f>
        <v>#REF!</v>
      </c>
      <c r="C92" s="285" t="e">
        <f>IF(Tabla1[[#This Row],[Código_Actividad]]="","",'Formulario PPGR1'!#REF!)</f>
        <v>#REF!</v>
      </c>
      <c r="D92" s="285" t="e">
        <f>IF(Tabla1[[#This Row],[Código_Actividad]]="","",'Formulario PPGR1'!#REF!)</f>
        <v>#REF!</v>
      </c>
      <c r="E92" s="285" t="e">
        <f>IF(Tabla1[[#This Row],[Código_Actividad]]="","",'Formulario PPGR1'!#REF!)</f>
        <v>#REF!</v>
      </c>
      <c r="F92" s="285" t="e">
        <f>IF(Tabla1[[#This Row],[Código_Actividad]]="","",'Formulario PPGR1'!#REF!)</f>
        <v>#REF!</v>
      </c>
      <c r="G92" s="317" t="s">
        <v>1649</v>
      </c>
      <c r="H92" s="287" t="s">
        <v>1661</v>
      </c>
      <c r="I92" s="318">
        <v>1</v>
      </c>
      <c r="J92" s="319" t="s">
        <v>1650</v>
      </c>
      <c r="K92" s="320"/>
      <c r="L92" s="321"/>
      <c r="M92" s="320" t="s">
        <v>205</v>
      </c>
      <c r="N92" s="317">
        <v>39</v>
      </c>
      <c r="O92" s="322">
        <v>15</v>
      </c>
      <c r="P92" s="353">
        <f>Tabla1[[#This Row],[Precio Unitario]]*Tabla1[[#This Row],[Cantidad de Insumos]]</f>
        <v>585</v>
      </c>
      <c r="Q92" s="293">
        <v>222201</v>
      </c>
      <c r="R92" s="351" t="s">
        <v>536</v>
      </c>
      <c r="S92" s="30"/>
      <c r="T92" s="30"/>
    </row>
    <row r="93" spans="2:20" x14ac:dyDescent="0.25">
      <c r="B93" s="285" t="e">
        <f>IF(Tabla1[[#This Row],[Código_Actividad]]="","",CONCATENATE(Tabla1[[#This Row],[POA]],".",Tabla1[[#This Row],[SRS]],".",Tabla1[[#This Row],[AREA]],".",Tabla1[[#This Row],[TIPO]]))</f>
        <v>#REF!</v>
      </c>
      <c r="C93" s="285" t="e">
        <f>IF(Tabla1[[#This Row],[Código_Actividad]]="","",'Formulario PPGR1'!#REF!)</f>
        <v>#REF!</v>
      </c>
      <c r="D93" s="285" t="e">
        <f>IF(Tabla1[[#This Row],[Código_Actividad]]="","",'Formulario PPGR1'!#REF!)</f>
        <v>#REF!</v>
      </c>
      <c r="E93" s="285" t="e">
        <f>IF(Tabla1[[#This Row],[Código_Actividad]]="","",'Formulario PPGR1'!#REF!)</f>
        <v>#REF!</v>
      </c>
      <c r="F93" s="285" t="e">
        <f>IF(Tabla1[[#This Row],[Código_Actividad]]="","",'Formulario PPGR1'!#REF!)</f>
        <v>#REF!</v>
      </c>
      <c r="G93" s="317" t="s">
        <v>1560</v>
      </c>
      <c r="H93" s="287" t="s">
        <v>1561</v>
      </c>
      <c r="I93" s="318">
        <v>4</v>
      </c>
      <c r="J93" s="319" t="s">
        <v>1131</v>
      </c>
      <c r="K93" s="320"/>
      <c r="L93" s="321"/>
      <c r="M93" s="320" t="s">
        <v>945</v>
      </c>
      <c r="N93" s="317">
        <v>10</v>
      </c>
      <c r="O93" s="322">
        <v>220</v>
      </c>
      <c r="P93" s="353">
        <f>Tabla1[[#This Row],[Precio Unitario]]*Tabla1[[#This Row],[Cantidad de Insumos]]</f>
        <v>2200</v>
      </c>
      <c r="Q93" s="293">
        <v>237102</v>
      </c>
      <c r="R93" s="319" t="s">
        <v>536</v>
      </c>
      <c r="S93" s="30"/>
      <c r="T93" s="30"/>
    </row>
    <row r="94" spans="2:20" x14ac:dyDescent="0.25">
      <c r="B94" s="285" t="e">
        <f>IF(Tabla1[[#This Row],[Código_Actividad]]="","",CONCATENATE(Tabla1[[#This Row],[POA]],".",Tabla1[[#This Row],[SRS]],".",Tabla1[[#This Row],[AREA]],".",Tabla1[[#This Row],[TIPO]]))</f>
        <v>#REF!</v>
      </c>
      <c r="C94" s="285" t="e">
        <f>IF(Tabla1[[#This Row],[Código_Actividad]]="","",'Formulario PPGR1'!#REF!)</f>
        <v>#REF!</v>
      </c>
      <c r="D94" s="285" t="e">
        <f>IF(Tabla1[[#This Row],[Código_Actividad]]="","",'Formulario PPGR1'!#REF!)</f>
        <v>#REF!</v>
      </c>
      <c r="E94" s="285" t="e">
        <f>IF(Tabla1[[#This Row],[Código_Actividad]]="","",'Formulario PPGR1'!#REF!)</f>
        <v>#REF!</v>
      </c>
      <c r="F94" s="285" t="e">
        <f>IF(Tabla1[[#This Row],[Código_Actividad]]="","",'Formulario PPGR1'!#REF!)</f>
        <v>#REF!</v>
      </c>
      <c r="G94" s="317" t="s">
        <v>1562</v>
      </c>
      <c r="H94" s="287" t="s">
        <v>1563</v>
      </c>
      <c r="I94" s="318">
        <v>3</v>
      </c>
      <c r="J94" s="319" t="s">
        <v>1131</v>
      </c>
      <c r="K94" s="320"/>
      <c r="L94" s="321"/>
      <c r="M94" s="320" t="s">
        <v>945</v>
      </c>
      <c r="N94" s="317">
        <v>10</v>
      </c>
      <c r="O94" s="322">
        <v>220</v>
      </c>
      <c r="P94" s="353">
        <f>Tabla1[[#This Row],[Precio Unitario]]*Tabla1[[#This Row],[Cantidad de Insumos]]</f>
        <v>2200</v>
      </c>
      <c r="Q94" s="293">
        <v>237102</v>
      </c>
      <c r="R94" s="319" t="s">
        <v>536</v>
      </c>
      <c r="S94" s="30"/>
      <c r="T94" s="30"/>
    </row>
    <row r="95" spans="2:20" x14ac:dyDescent="0.25">
      <c r="B95" s="285" t="e">
        <f>IF(Tabla1[[#This Row],[Código_Actividad]]="","",CONCATENATE(Tabla1[[#This Row],[POA]],".",Tabla1[[#This Row],[SRS]],".",Tabla1[[#This Row],[AREA]],".",Tabla1[[#This Row],[TIPO]]))</f>
        <v>#REF!</v>
      </c>
      <c r="C95" s="285" t="e">
        <f>IF(Tabla1[[#This Row],[Código_Actividad]]="","",'Formulario PPGR1'!#REF!)</f>
        <v>#REF!</v>
      </c>
      <c r="D95" s="285" t="e">
        <f>IF(Tabla1[[#This Row],[Código_Actividad]]="","",'Formulario PPGR1'!#REF!)</f>
        <v>#REF!</v>
      </c>
      <c r="E95" s="285" t="e">
        <f>IF(Tabla1[[#This Row],[Código_Actividad]]="","",'Formulario PPGR1'!#REF!)</f>
        <v>#REF!</v>
      </c>
      <c r="F95" s="285" t="e">
        <f>IF(Tabla1[[#This Row],[Código_Actividad]]="","",'Formulario PPGR1'!#REF!)</f>
        <v>#REF!</v>
      </c>
      <c r="G95" s="317" t="s">
        <v>1706</v>
      </c>
      <c r="H95" s="287" t="s">
        <v>1707</v>
      </c>
      <c r="I95" s="318">
        <v>1</v>
      </c>
      <c r="J95" s="319" t="s">
        <v>938</v>
      </c>
      <c r="K95" s="320"/>
      <c r="L95" s="321"/>
      <c r="M95" s="320" t="s">
        <v>1648</v>
      </c>
      <c r="N95" s="317">
        <v>30</v>
      </c>
      <c r="O95" s="322">
        <v>350</v>
      </c>
      <c r="P95" s="353">
        <f>Tabla1[[#This Row],[Precio Unitario]]*Tabla1[[#This Row],[Cantidad de Insumos]]</f>
        <v>10500</v>
      </c>
      <c r="Q95" s="293">
        <v>231101</v>
      </c>
      <c r="R95" s="198" t="s">
        <v>538</v>
      </c>
      <c r="S95" s="30"/>
      <c r="T95" s="30"/>
    </row>
    <row r="96" spans="2:20" x14ac:dyDescent="0.25">
      <c r="B96" s="285" t="e">
        <f>IF(Tabla1[[#This Row],[Código_Actividad]]="","",CONCATENATE(Tabla1[[#This Row],[POA]],".",Tabla1[[#This Row],[SRS]],".",Tabla1[[#This Row],[AREA]],".",Tabla1[[#This Row],[TIPO]]))</f>
        <v>#REF!</v>
      </c>
      <c r="C96" s="285" t="e">
        <f>IF(Tabla1[[#This Row],[Código_Actividad]]="","",'Formulario PPGR1'!#REF!)</f>
        <v>#REF!</v>
      </c>
      <c r="D96" s="285" t="e">
        <f>IF(Tabla1[[#This Row],[Código_Actividad]]="","",'Formulario PPGR1'!#REF!)</f>
        <v>#REF!</v>
      </c>
      <c r="E96" s="285" t="e">
        <f>IF(Tabla1[[#This Row],[Código_Actividad]]="","",'Formulario PPGR1'!#REF!)</f>
        <v>#REF!</v>
      </c>
      <c r="F96" s="285" t="e">
        <f>IF(Tabla1[[#This Row],[Código_Actividad]]="","",'Formulario PPGR1'!#REF!)</f>
        <v>#REF!</v>
      </c>
      <c r="G96" s="317" t="s">
        <v>1874</v>
      </c>
      <c r="H96" s="287" t="s">
        <v>1875</v>
      </c>
      <c r="I96" s="318">
        <v>4</v>
      </c>
      <c r="J96" s="319" t="s">
        <v>1899</v>
      </c>
      <c r="K96" s="320"/>
      <c r="L96" s="321" t="s">
        <v>205</v>
      </c>
      <c r="M96" s="320" t="s">
        <v>945</v>
      </c>
      <c r="N96" s="317">
        <v>20</v>
      </c>
      <c r="O96" s="322">
        <v>220</v>
      </c>
      <c r="P96" s="353">
        <f>Tabla1[[#This Row],[Precio Unitario]]*Tabla1[[#This Row],[Cantidad de Insumos]]</f>
        <v>4400</v>
      </c>
      <c r="Q96" s="293">
        <v>237102</v>
      </c>
      <c r="R96" s="319" t="s">
        <v>538</v>
      </c>
      <c r="S96" s="30"/>
      <c r="T96" s="30"/>
    </row>
    <row r="97" spans="2:20" x14ac:dyDescent="0.25">
      <c r="B97" s="285" t="e">
        <f>IF(Tabla1[[#This Row],[Código_Actividad]]="","",CONCATENATE(Tabla1[[#This Row],[POA]],".",Tabla1[[#This Row],[SRS]],".",Tabla1[[#This Row],[AREA]],".",Tabla1[[#This Row],[TIPO]]))</f>
        <v>#REF!</v>
      </c>
      <c r="C97" s="285" t="e">
        <f>IF(Tabla1[[#This Row],[Código_Actividad]]="","",'Formulario PPGR1'!#REF!)</f>
        <v>#REF!</v>
      </c>
      <c r="D97" s="285" t="e">
        <f>IF(Tabla1[[#This Row],[Código_Actividad]]="","",'Formulario PPGR1'!#REF!)</f>
        <v>#REF!</v>
      </c>
      <c r="E97" s="285" t="e">
        <f>IF(Tabla1[[#This Row],[Código_Actividad]]="","",'Formulario PPGR1'!#REF!)</f>
        <v>#REF!</v>
      </c>
      <c r="F97" s="285" t="e">
        <f>IF(Tabla1[[#This Row],[Código_Actividad]]="","",'Formulario PPGR1'!#REF!)</f>
        <v>#REF!</v>
      </c>
      <c r="G97" s="317" t="s">
        <v>1874</v>
      </c>
      <c r="H97" s="287" t="s">
        <v>1875</v>
      </c>
      <c r="I97" s="318">
        <v>4</v>
      </c>
      <c r="J97" s="319" t="s">
        <v>1245</v>
      </c>
      <c r="K97" s="320"/>
      <c r="L97" s="321" t="s">
        <v>205</v>
      </c>
      <c r="M97" s="320" t="s">
        <v>1353</v>
      </c>
      <c r="N97" s="317">
        <v>1</v>
      </c>
      <c r="O97" s="322">
        <v>30000</v>
      </c>
      <c r="P97" s="353">
        <f>Tabla1[[#This Row],[Precio Unitario]]*Tabla1[[#This Row],[Cantidad de Insumos]]</f>
        <v>30000</v>
      </c>
      <c r="Q97" s="293">
        <v>261401</v>
      </c>
      <c r="R97" s="319" t="s">
        <v>538</v>
      </c>
      <c r="S97" s="30"/>
      <c r="T97" s="30"/>
    </row>
    <row r="98" spans="2:20" x14ac:dyDescent="0.25">
      <c r="B98" s="285" t="e">
        <f>IF(Tabla1[[#This Row],[Código_Actividad]]="","",CONCATENATE(Tabla1[[#This Row],[POA]],".",Tabla1[[#This Row],[SRS]],".",Tabla1[[#This Row],[AREA]],".",Tabla1[[#This Row],[TIPO]]))</f>
        <v>#REF!</v>
      </c>
      <c r="C98" s="285" t="e">
        <f>IF(Tabla1[[#This Row],[Código_Actividad]]="","",'Formulario PPGR1'!#REF!)</f>
        <v>#REF!</v>
      </c>
      <c r="D98" s="285" t="e">
        <f>IF(Tabla1[[#This Row],[Código_Actividad]]="","",'Formulario PPGR1'!#REF!)</f>
        <v>#REF!</v>
      </c>
      <c r="E98" s="285" t="e">
        <f>IF(Tabla1[[#This Row],[Código_Actividad]]="","",'Formulario PPGR1'!#REF!)</f>
        <v>#REF!</v>
      </c>
      <c r="F98" s="285" t="e">
        <f>IF(Tabla1[[#This Row],[Código_Actividad]]="","",'Formulario PPGR1'!#REF!)</f>
        <v>#REF!</v>
      </c>
      <c r="G98" s="317" t="s">
        <v>1874</v>
      </c>
      <c r="H98" s="287" t="s">
        <v>1875</v>
      </c>
      <c r="I98" s="318">
        <v>4</v>
      </c>
      <c r="J98" s="319" t="s">
        <v>1900</v>
      </c>
      <c r="K98" s="320"/>
      <c r="L98" s="321" t="s">
        <v>205</v>
      </c>
      <c r="M98" s="320" t="s">
        <v>953</v>
      </c>
      <c r="N98" s="317">
        <v>12</v>
      </c>
      <c r="O98" s="322">
        <v>151.80000000000001</v>
      </c>
      <c r="P98" s="353">
        <f>Tabla1[[#This Row],[Precio Unitario]]*Tabla1[[#This Row],[Cantidad de Insumos]]</f>
        <v>1821.6000000000001</v>
      </c>
      <c r="Q98" s="293">
        <v>239201</v>
      </c>
      <c r="R98" s="319" t="s">
        <v>538</v>
      </c>
      <c r="S98" s="30"/>
      <c r="T98" s="30"/>
    </row>
    <row r="99" spans="2:20" x14ac:dyDescent="0.25">
      <c r="B99" s="285" t="e">
        <f>IF(Tabla1[[#This Row],[Código_Actividad]]="","",CONCATENATE(Tabla1[[#This Row],[POA]],".",Tabla1[[#This Row],[SRS]],".",Tabla1[[#This Row],[AREA]],".",Tabla1[[#This Row],[TIPO]]))</f>
        <v>#REF!</v>
      </c>
      <c r="C99" s="285" t="e">
        <f>IF(Tabla1[[#This Row],[Código_Actividad]]="","",'Formulario PPGR1'!#REF!)</f>
        <v>#REF!</v>
      </c>
      <c r="D99" s="285" t="e">
        <f>IF(Tabla1[[#This Row],[Código_Actividad]]="","",'Formulario PPGR1'!#REF!)</f>
        <v>#REF!</v>
      </c>
      <c r="E99" s="285" t="e">
        <f>IF(Tabla1[[#This Row],[Código_Actividad]]="","",'Formulario PPGR1'!#REF!)</f>
        <v>#REF!</v>
      </c>
      <c r="F99" s="285" t="e">
        <f>IF(Tabla1[[#This Row],[Código_Actividad]]="","",'Formulario PPGR1'!#REF!)</f>
        <v>#REF!</v>
      </c>
      <c r="G99" s="317" t="s">
        <v>1874</v>
      </c>
      <c r="H99" s="287" t="s">
        <v>1875</v>
      </c>
      <c r="I99" s="318">
        <v>4</v>
      </c>
      <c r="J99" s="319" t="s">
        <v>1901</v>
      </c>
      <c r="K99" s="320"/>
      <c r="L99" s="321" t="s">
        <v>205</v>
      </c>
      <c r="M99" s="320" t="s">
        <v>1902</v>
      </c>
      <c r="N99" s="317">
        <v>5</v>
      </c>
      <c r="O99" s="322">
        <v>215</v>
      </c>
      <c r="P99" s="353">
        <f>Tabla1[[#This Row],[Precio Unitario]]*Tabla1[[#This Row],[Cantidad de Insumos]]</f>
        <v>1075</v>
      </c>
      <c r="Q99" s="293">
        <v>239601</v>
      </c>
      <c r="R99" s="319" t="s">
        <v>538</v>
      </c>
      <c r="S99" s="30"/>
      <c r="T99" s="30"/>
    </row>
    <row r="100" spans="2:20" x14ac:dyDescent="0.25">
      <c r="B100" s="285" t="e">
        <f>IF(Tabla1[[#This Row],[Código_Actividad]]="","",CONCATENATE(Tabla1[[#This Row],[POA]],".",Tabla1[[#This Row],[SRS]],".",Tabla1[[#This Row],[AREA]],".",Tabla1[[#This Row],[TIPO]]))</f>
        <v>#REF!</v>
      </c>
      <c r="C100" s="285" t="e">
        <f>IF(Tabla1[[#This Row],[Código_Actividad]]="","",'Formulario PPGR1'!#REF!)</f>
        <v>#REF!</v>
      </c>
      <c r="D100" s="285" t="e">
        <f>IF(Tabla1[[#This Row],[Código_Actividad]]="","",'Formulario PPGR1'!#REF!)</f>
        <v>#REF!</v>
      </c>
      <c r="E100" s="285" t="e">
        <f>IF(Tabla1[[#This Row],[Código_Actividad]]="","",'Formulario PPGR1'!#REF!)</f>
        <v>#REF!</v>
      </c>
      <c r="F100" s="285" t="e">
        <f>IF(Tabla1[[#This Row],[Código_Actividad]]="","",'Formulario PPGR1'!#REF!)</f>
        <v>#REF!</v>
      </c>
      <c r="G100" s="317" t="s">
        <v>1874</v>
      </c>
      <c r="H100" s="287" t="s">
        <v>1875</v>
      </c>
      <c r="I100" s="318">
        <v>4</v>
      </c>
      <c r="J100" s="319" t="s">
        <v>1903</v>
      </c>
      <c r="K100" s="320"/>
      <c r="L100" s="321" t="s">
        <v>205</v>
      </c>
      <c r="M100" s="320" t="s">
        <v>953</v>
      </c>
      <c r="N100" s="317">
        <v>5</v>
      </c>
      <c r="O100" s="322">
        <v>265</v>
      </c>
      <c r="P100" s="353">
        <f>Tabla1[[#This Row],[Precio Unitario]]*Tabla1[[#This Row],[Cantidad de Insumos]]</f>
        <v>1325</v>
      </c>
      <c r="Q100" s="293">
        <v>239601</v>
      </c>
      <c r="R100" s="319" t="s">
        <v>538</v>
      </c>
      <c r="S100" s="30"/>
      <c r="T100" s="30"/>
    </row>
    <row r="101" spans="2:20" x14ac:dyDescent="0.25">
      <c r="B101" s="285" t="e">
        <f>IF(Tabla1[[#This Row],[Código_Actividad]]="","",CONCATENATE(Tabla1[[#This Row],[POA]],".",Tabla1[[#This Row],[SRS]],".",Tabla1[[#This Row],[AREA]],".",Tabla1[[#This Row],[TIPO]]))</f>
        <v>#REF!</v>
      </c>
      <c r="C101" s="285" t="e">
        <f>IF(Tabla1[[#This Row],[Código_Actividad]]="","",'Formulario PPGR1'!#REF!)</f>
        <v>#REF!</v>
      </c>
      <c r="D101" s="285" t="e">
        <f>IF(Tabla1[[#This Row],[Código_Actividad]]="","",'Formulario PPGR1'!#REF!)</f>
        <v>#REF!</v>
      </c>
      <c r="E101" s="285" t="e">
        <f>IF(Tabla1[[#This Row],[Código_Actividad]]="","",'Formulario PPGR1'!#REF!)</f>
        <v>#REF!</v>
      </c>
      <c r="F101" s="285" t="e">
        <f>IF(Tabla1[[#This Row],[Código_Actividad]]="","",'Formulario PPGR1'!#REF!)</f>
        <v>#REF!</v>
      </c>
      <c r="G101" s="317" t="s">
        <v>1874</v>
      </c>
      <c r="H101" s="287" t="s">
        <v>1875</v>
      </c>
      <c r="I101" s="318">
        <v>4</v>
      </c>
      <c r="J101" s="319" t="s">
        <v>1904</v>
      </c>
      <c r="K101" s="320"/>
      <c r="L101" s="321" t="s">
        <v>205</v>
      </c>
      <c r="M101" s="320" t="s">
        <v>1491</v>
      </c>
      <c r="N101" s="317">
        <v>4</v>
      </c>
      <c r="O101" s="322">
        <v>2500</v>
      </c>
      <c r="P101" s="353">
        <f>Tabla1[[#This Row],[Precio Unitario]]*Tabla1[[#This Row],[Cantidad de Insumos]]</f>
        <v>10000</v>
      </c>
      <c r="Q101" s="293">
        <v>227202</v>
      </c>
      <c r="R101" s="319" t="s">
        <v>538</v>
      </c>
      <c r="S101" s="30"/>
      <c r="T101" s="30"/>
    </row>
    <row r="102" spans="2:20" x14ac:dyDescent="0.25">
      <c r="B102" s="285" t="e">
        <f>IF(Tabla1[[#This Row],[Código_Actividad]]="","",CONCATENATE(Tabla1[[#This Row],[POA]],".",Tabla1[[#This Row],[SRS]],".",Tabla1[[#This Row],[AREA]],".",Tabla1[[#This Row],[TIPO]]))</f>
        <v>#REF!</v>
      </c>
      <c r="C102" s="285" t="e">
        <f>IF(Tabla1[[#This Row],[Código_Actividad]]="","",'Formulario PPGR1'!#REF!)</f>
        <v>#REF!</v>
      </c>
      <c r="D102" s="285" t="e">
        <f>IF(Tabla1[[#This Row],[Código_Actividad]]="","",'Formulario PPGR1'!#REF!)</f>
        <v>#REF!</v>
      </c>
      <c r="E102" s="285" t="e">
        <f>IF(Tabla1[[#This Row],[Código_Actividad]]="","",'Formulario PPGR1'!#REF!)</f>
        <v>#REF!</v>
      </c>
      <c r="F102" s="285" t="e">
        <f>IF(Tabla1[[#This Row],[Código_Actividad]]="","",'Formulario PPGR1'!#REF!)</f>
        <v>#REF!</v>
      </c>
      <c r="G102" s="317" t="s">
        <v>1874</v>
      </c>
      <c r="H102" s="287" t="s">
        <v>1875</v>
      </c>
      <c r="I102" s="318">
        <v>4</v>
      </c>
      <c r="J102" s="319" t="s">
        <v>1905</v>
      </c>
      <c r="K102" s="320"/>
      <c r="L102" s="321" t="s">
        <v>205</v>
      </c>
      <c r="M102" s="320" t="s">
        <v>953</v>
      </c>
      <c r="N102" s="317">
        <v>3</v>
      </c>
      <c r="O102" s="322">
        <v>319</v>
      </c>
      <c r="P102" s="353">
        <f>Tabla1[[#This Row],[Precio Unitario]]*Tabla1[[#This Row],[Cantidad de Insumos]]</f>
        <v>957</v>
      </c>
      <c r="Q102" s="293">
        <v>233201</v>
      </c>
      <c r="R102" s="319" t="s">
        <v>538</v>
      </c>
      <c r="S102" s="30"/>
      <c r="T102" s="30"/>
    </row>
    <row r="103" spans="2:20" x14ac:dyDescent="0.25">
      <c r="B103" s="285" t="e">
        <f>IF(Tabla1[[#This Row],[Código_Actividad]]="","",CONCATENATE(Tabla1[[#This Row],[POA]],".",Tabla1[[#This Row],[SRS]],".",Tabla1[[#This Row],[AREA]],".",Tabla1[[#This Row],[TIPO]]))</f>
        <v>#REF!</v>
      </c>
      <c r="C103" s="285" t="e">
        <f>IF(Tabla1[[#This Row],[Código_Actividad]]="","",'Formulario PPGR1'!#REF!)</f>
        <v>#REF!</v>
      </c>
      <c r="D103" s="285" t="e">
        <f>IF(Tabla1[[#This Row],[Código_Actividad]]="","",'Formulario PPGR1'!#REF!)</f>
        <v>#REF!</v>
      </c>
      <c r="E103" s="285" t="e">
        <f>IF(Tabla1[[#This Row],[Código_Actividad]]="","",'Formulario PPGR1'!#REF!)</f>
        <v>#REF!</v>
      </c>
      <c r="F103" s="285" t="e">
        <f>IF(Tabla1[[#This Row],[Código_Actividad]]="","",'Formulario PPGR1'!#REF!)</f>
        <v>#REF!</v>
      </c>
      <c r="G103" s="317" t="s">
        <v>1874</v>
      </c>
      <c r="H103" s="287" t="s">
        <v>1875</v>
      </c>
      <c r="I103" s="318">
        <v>4</v>
      </c>
      <c r="J103" s="319" t="s">
        <v>1907</v>
      </c>
      <c r="K103" s="320"/>
      <c r="L103" s="321" t="s">
        <v>205</v>
      </c>
      <c r="M103" s="320" t="s">
        <v>953</v>
      </c>
      <c r="N103" s="317">
        <v>2</v>
      </c>
      <c r="O103" s="322">
        <v>385</v>
      </c>
      <c r="P103" s="353">
        <f>Tabla1[[#This Row],[Precio Unitario]]*Tabla1[[#This Row],[Cantidad de Insumos]]</f>
        <v>770</v>
      </c>
      <c r="Q103" s="293">
        <v>239201</v>
      </c>
      <c r="R103" s="319" t="s">
        <v>538</v>
      </c>
      <c r="S103" s="30"/>
      <c r="T103" s="30"/>
    </row>
    <row r="104" spans="2:20" x14ac:dyDescent="0.25">
      <c r="B104" s="285" t="e">
        <f>IF(Tabla1[[#This Row],[Código_Actividad]]="","",CONCATENATE(Tabla1[[#This Row],[POA]],".",Tabla1[[#This Row],[SRS]],".",Tabla1[[#This Row],[AREA]],".",Tabla1[[#This Row],[TIPO]]))</f>
        <v>#REF!</v>
      </c>
      <c r="C104" s="285" t="e">
        <f>IF(Tabla1[[#This Row],[Código_Actividad]]="","",'Formulario PPGR1'!#REF!)</f>
        <v>#REF!</v>
      </c>
      <c r="D104" s="285" t="e">
        <f>IF(Tabla1[[#This Row],[Código_Actividad]]="","",'Formulario PPGR1'!#REF!)</f>
        <v>#REF!</v>
      </c>
      <c r="E104" s="285" t="e">
        <f>IF(Tabla1[[#This Row],[Código_Actividad]]="","",'Formulario PPGR1'!#REF!)</f>
        <v>#REF!</v>
      </c>
      <c r="F104" s="285" t="e">
        <f>IF(Tabla1[[#This Row],[Código_Actividad]]="","",'Formulario PPGR1'!#REF!)</f>
        <v>#REF!</v>
      </c>
      <c r="G104" s="317" t="s">
        <v>1874</v>
      </c>
      <c r="H104" s="287" t="s">
        <v>1875</v>
      </c>
      <c r="I104" s="318">
        <v>4</v>
      </c>
      <c r="J104" s="319" t="s">
        <v>1908</v>
      </c>
      <c r="K104" s="320"/>
      <c r="L104" s="321" t="s">
        <v>205</v>
      </c>
      <c r="M104" s="320" t="s">
        <v>1491</v>
      </c>
      <c r="N104" s="317">
        <v>15</v>
      </c>
      <c r="O104" s="322">
        <v>900</v>
      </c>
      <c r="P104" s="353">
        <f>Tabla1[[#This Row],[Precio Unitario]]*Tabla1[[#This Row],[Cantidad de Insumos]]</f>
        <v>13500</v>
      </c>
      <c r="Q104" s="293">
        <v>239201</v>
      </c>
      <c r="R104" s="319" t="s">
        <v>538</v>
      </c>
      <c r="S104" s="30"/>
      <c r="T104" s="30"/>
    </row>
    <row r="105" spans="2:20" x14ac:dyDescent="0.25">
      <c r="B105" s="285" t="e">
        <f>IF(Tabla1[[#This Row],[Código_Actividad]]="","",CONCATENATE(Tabla1[[#This Row],[POA]],".",Tabla1[[#This Row],[SRS]],".",Tabla1[[#This Row],[AREA]],".",Tabla1[[#This Row],[TIPO]]))</f>
        <v>#REF!</v>
      </c>
      <c r="C105" s="285" t="e">
        <f>IF(Tabla1[[#This Row],[Código_Actividad]]="","",'Formulario PPGR1'!#REF!)</f>
        <v>#REF!</v>
      </c>
      <c r="D105" s="285" t="e">
        <f>IF(Tabla1[[#This Row],[Código_Actividad]]="","",'Formulario PPGR1'!#REF!)</f>
        <v>#REF!</v>
      </c>
      <c r="E105" s="285" t="e">
        <f>IF(Tabla1[[#This Row],[Código_Actividad]]="","",'Formulario PPGR1'!#REF!)</f>
        <v>#REF!</v>
      </c>
      <c r="F105" s="285" t="e">
        <f>IF(Tabla1[[#This Row],[Código_Actividad]]="","",'Formulario PPGR1'!#REF!)</f>
        <v>#REF!</v>
      </c>
      <c r="G105" s="317" t="s">
        <v>1874</v>
      </c>
      <c r="H105" s="287" t="s">
        <v>1875</v>
      </c>
      <c r="I105" s="318">
        <v>4</v>
      </c>
      <c r="J105" s="319" t="s">
        <v>1909</v>
      </c>
      <c r="K105" s="320"/>
      <c r="L105" s="321" t="s">
        <v>205</v>
      </c>
      <c r="M105" s="320" t="s">
        <v>1491</v>
      </c>
      <c r="N105" s="317">
        <v>15</v>
      </c>
      <c r="O105" s="322">
        <v>900</v>
      </c>
      <c r="P105" s="353">
        <f>Tabla1[[#This Row],[Precio Unitario]]*Tabla1[[#This Row],[Cantidad de Insumos]]</f>
        <v>13500</v>
      </c>
      <c r="Q105" s="293">
        <v>239201</v>
      </c>
      <c r="R105" s="319" t="s">
        <v>538</v>
      </c>
      <c r="S105" s="30"/>
      <c r="T105" s="30"/>
    </row>
    <row r="106" spans="2:20" x14ac:dyDescent="0.25">
      <c r="B106" s="285" t="e">
        <f>IF(Tabla1[[#This Row],[Código_Actividad]]="","",CONCATENATE(Tabla1[[#This Row],[POA]],".",Tabla1[[#This Row],[SRS]],".",Tabla1[[#This Row],[AREA]],".",Tabla1[[#This Row],[TIPO]]))</f>
        <v>#REF!</v>
      </c>
      <c r="C106" s="285" t="e">
        <f>IF(Tabla1[[#This Row],[Código_Actividad]]="","",'Formulario PPGR1'!#REF!)</f>
        <v>#REF!</v>
      </c>
      <c r="D106" s="285" t="e">
        <f>IF(Tabla1[[#This Row],[Código_Actividad]]="","",'Formulario PPGR1'!#REF!)</f>
        <v>#REF!</v>
      </c>
      <c r="E106" s="285" t="e">
        <f>IF(Tabla1[[#This Row],[Código_Actividad]]="","",'Formulario PPGR1'!#REF!)</f>
        <v>#REF!</v>
      </c>
      <c r="F106" s="285" t="e">
        <f>IF(Tabla1[[#This Row],[Código_Actividad]]="","",'Formulario PPGR1'!#REF!)</f>
        <v>#REF!</v>
      </c>
      <c r="G106" s="317" t="s">
        <v>1874</v>
      </c>
      <c r="H106" s="287" t="s">
        <v>1875</v>
      </c>
      <c r="I106" s="318">
        <v>4</v>
      </c>
      <c r="J106" s="319" t="s">
        <v>1910</v>
      </c>
      <c r="K106" s="320"/>
      <c r="L106" s="321" t="s">
        <v>205</v>
      </c>
      <c r="M106" s="320" t="s">
        <v>1491</v>
      </c>
      <c r="N106" s="317">
        <v>4</v>
      </c>
      <c r="O106" s="322">
        <v>3800</v>
      </c>
      <c r="P106" s="353">
        <f>Tabla1[[#This Row],[Precio Unitario]]*Tabla1[[#This Row],[Cantidad de Insumos]]</f>
        <v>15200</v>
      </c>
      <c r="Q106" s="293">
        <v>239201</v>
      </c>
      <c r="R106" s="319" t="s">
        <v>538</v>
      </c>
      <c r="S106" s="30"/>
      <c r="T106" s="30"/>
    </row>
    <row r="107" spans="2:20" x14ac:dyDescent="0.25">
      <c r="B107" s="285" t="e">
        <f>IF(Tabla1[[#This Row],[Código_Actividad]]="","",CONCATENATE(Tabla1[[#This Row],[POA]],".",Tabla1[[#This Row],[SRS]],".",Tabla1[[#This Row],[AREA]],".",Tabla1[[#This Row],[TIPO]]))</f>
        <v>#REF!</v>
      </c>
      <c r="C107" s="285" t="e">
        <f>IF(Tabla1[[#This Row],[Código_Actividad]]="","",'Formulario PPGR1'!#REF!)</f>
        <v>#REF!</v>
      </c>
      <c r="D107" s="285" t="e">
        <f>IF(Tabla1[[#This Row],[Código_Actividad]]="","",'Formulario PPGR1'!#REF!)</f>
        <v>#REF!</v>
      </c>
      <c r="E107" s="285" t="e">
        <f>IF(Tabla1[[#This Row],[Código_Actividad]]="","",'Formulario PPGR1'!#REF!)</f>
        <v>#REF!</v>
      </c>
      <c r="F107" s="285" t="e">
        <f>IF(Tabla1[[#This Row],[Código_Actividad]]="","",'Formulario PPGR1'!#REF!)</f>
        <v>#REF!</v>
      </c>
      <c r="G107" s="317" t="s">
        <v>1874</v>
      </c>
      <c r="H107" s="287" t="s">
        <v>1875</v>
      </c>
      <c r="I107" s="318">
        <v>4</v>
      </c>
      <c r="J107" s="319" t="s">
        <v>1911</v>
      </c>
      <c r="K107" s="320"/>
      <c r="L107" s="321" t="s">
        <v>205</v>
      </c>
      <c r="M107" s="320" t="s">
        <v>1491</v>
      </c>
      <c r="N107" s="317">
        <v>24</v>
      </c>
      <c r="O107" s="322">
        <v>800</v>
      </c>
      <c r="P107" s="353">
        <f>Tabla1[[#This Row],[Precio Unitario]]*Tabla1[[#This Row],[Cantidad de Insumos]]</f>
        <v>19200</v>
      </c>
      <c r="Q107" s="293">
        <v>239201</v>
      </c>
      <c r="R107" s="319" t="s">
        <v>538</v>
      </c>
      <c r="S107" s="30"/>
      <c r="T107" s="30"/>
    </row>
    <row r="108" spans="2:20" x14ac:dyDescent="0.25">
      <c r="B108" s="285" t="e">
        <f>IF(Tabla1[[#This Row],[Código_Actividad]]="","",CONCATENATE(Tabla1[[#This Row],[POA]],".",Tabla1[[#This Row],[SRS]],".",Tabla1[[#This Row],[AREA]],".",Tabla1[[#This Row],[TIPO]]))</f>
        <v>#REF!</v>
      </c>
      <c r="C108" s="285" t="e">
        <f>IF(Tabla1[[#This Row],[Código_Actividad]]="","",'Formulario PPGR1'!#REF!)</f>
        <v>#REF!</v>
      </c>
      <c r="D108" s="285" t="e">
        <f>IF(Tabla1[[#This Row],[Código_Actividad]]="","",'Formulario PPGR1'!#REF!)</f>
        <v>#REF!</v>
      </c>
      <c r="E108" s="285" t="e">
        <f>IF(Tabla1[[#This Row],[Código_Actividad]]="","",'Formulario PPGR1'!#REF!)</f>
        <v>#REF!</v>
      </c>
      <c r="F108" s="285" t="e">
        <f>IF(Tabla1[[#This Row],[Código_Actividad]]="","",'Formulario PPGR1'!#REF!)</f>
        <v>#REF!</v>
      </c>
      <c r="G108" s="317" t="s">
        <v>1874</v>
      </c>
      <c r="H108" s="287" t="s">
        <v>1875</v>
      </c>
      <c r="I108" s="318">
        <v>4</v>
      </c>
      <c r="J108" s="319" t="s">
        <v>1912</v>
      </c>
      <c r="K108" s="320"/>
      <c r="L108" s="321" t="s">
        <v>205</v>
      </c>
      <c r="M108" s="320" t="s">
        <v>1491</v>
      </c>
      <c r="N108" s="317">
        <v>24</v>
      </c>
      <c r="O108" s="322">
        <v>1300</v>
      </c>
      <c r="P108" s="353">
        <f>Tabla1[[#This Row],[Precio Unitario]]*Tabla1[[#This Row],[Cantidad de Insumos]]</f>
        <v>31200</v>
      </c>
      <c r="Q108" s="293">
        <v>239201</v>
      </c>
      <c r="R108" s="319" t="s">
        <v>538</v>
      </c>
      <c r="S108" s="30"/>
      <c r="T108" s="30"/>
    </row>
    <row r="109" spans="2:20" x14ac:dyDescent="0.25">
      <c r="B109" s="285" t="e">
        <f>IF(Tabla1[[#This Row],[Código_Actividad]]="","",CONCATENATE(Tabla1[[#This Row],[POA]],".",Tabla1[[#This Row],[SRS]],".",Tabla1[[#This Row],[AREA]],".",Tabla1[[#This Row],[TIPO]]))</f>
        <v>#REF!</v>
      </c>
      <c r="C109" s="285" t="e">
        <f>IF(Tabla1[[#This Row],[Código_Actividad]]="","",'Formulario PPGR1'!#REF!)</f>
        <v>#REF!</v>
      </c>
      <c r="D109" s="285" t="e">
        <f>IF(Tabla1[[#This Row],[Código_Actividad]]="","",'Formulario PPGR1'!#REF!)</f>
        <v>#REF!</v>
      </c>
      <c r="E109" s="285" t="e">
        <f>IF(Tabla1[[#This Row],[Código_Actividad]]="","",'Formulario PPGR1'!#REF!)</f>
        <v>#REF!</v>
      </c>
      <c r="F109" s="285" t="e">
        <f>IF(Tabla1[[#This Row],[Código_Actividad]]="","",'Formulario PPGR1'!#REF!)</f>
        <v>#REF!</v>
      </c>
      <c r="G109" s="317" t="s">
        <v>1874</v>
      </c>
      <c r="H109" s="287" t="s">
        <v>1875</v>
      </c>
      <c r="I109" s="318">
        <v>4</v>
      </c>
      <c r="J109" s="319" t="s">
        <v>1913</v>
      </c>
      <c r="K109" s="320"/>
      <c r="L109" s="321" t="s">
        <v>205</v>
      </c>
      <c r="M109" s="320" t="s">
        <v>1491</v>
      </c>
      <c r="N109" s="317">
        <v>15</v>
      </c>
      <c r="O109" s="322">
        <v>2900</v>
      </c>
      <c r="P109" s="353">
        <f>Tabla1[[#This Row],[Precio Unitario]]*Tabla1[[#This Row],[Cantidad de Insumos]]</f>
        <v>43500</v>
      </c>
      <c r="Q109" s="293">
        <v>2390201</v>
      </c>
      <c r="R109" s="319" t="s">
        <v>538</v>
      </c>
      <c r="S109" s="30"/>
      <c r="T109" s="30"/>
    </row>
    <row r="110" spans="2:20" x14ac:dyDescent="0.25">
      <c r="B110" s="285" t="e">
        <f>IF(Tabla1[[#This Row],[Código_Actividad]]="","",CONCATENATE(Tabla1[[#This Row],[POA]],".",Tabla1[[#This Row],[SRS]],".",Tabla1[[#This Row],[AREA]],".",Tabla1[[#This Row],[TIPO]]))</f>
        <v>#REF!</v>
      </c>
      <c r="C110" s="285" t="e">
        <f>IF(Tabla1[[#This Row],[Código_Actividad]]="","",'Formulario PPGR1'!#REF!)</f>
        <v>#REF!</v>
      </c>
      <c r="D110" s="285" t="e">
        <f>IF(Tabla1[[#This Row],[Código_Actividad]]="","",'Formulario PPGR1'!#REF!)</f>
        <v>#REF!</v>
      </c>
      <c r="E110" s="285" t="e">
        <f>IF(Tabla1[[#This Row],[Código_Actividad]]="","",'Formulario PPGR1'!#REF!)</f>
        <v>#REF!</v>
      </c>
      <c r="F110" s="285" t="e">
        <f>IF(Tabla1[[#This Row],[Código_Actividad]]="","",'Formulario PPGR1'!#REF!)</f>
        <v>#REF!</v>
      </c>
      <c r="G110" s="317" t="s">
        <v>1874</v>
      </c>
      <c r="H110" s="287" t="s">
        <v>1875</v>
      </c>
      <c r="I110" s="318">
        <v>4</v>
      </c>
      <c r="J110" s="319" t="s">
        <v>1914</v>
      </c>
      <c r="K110" s="320"/>
      <c r="L110" s="321" t="s">
        <v>205</v>
      </c>
      <c r="M110" s="320" t="s">
        <v>1491</v>
      </c>
      <c r="N110" s="317">
        <v>15</v>
      </c>
      <c r="O110" s="322">
        <v>2900</v>
      </c>
      <c r="P110" s="353">
        <f>Tabla1[[#This Row],[Precio Unitario]]*Tabla1[[#This Row],[Cantidad de Insumos]]</f>
        <v>43500</v>
      </c>
      <c r="Q110" s="293">
        <v>239201</v>
      </c>
      <c r="R110" s="319" t="s">
        <v>538</v>
      </c>
      <c r="S110" s="30"/>
      <c r="T110" s="30"/>
    </row>
    <row r="111" spans="2:20" x14ac:dyDescent="0.25">
      <c r="B111" s="285" t="e">
        <f>IF(Tabla1[[#This Row],[Código_Actividad]]="","",CONCATENATE(Tabla1[[#This Row],[POA]],".",Tabla1[[#This Row],[SRS]],".",Tabla1[[#This Row],[AREA]],".",Tabla1[[#This Row],[TIPO]]))</f>
        <v>#REF!</v>
      </c>
      <c r="C111" s="285" t="e">
        <f>IF(Tabla1[[#This Row],[Código_Actividad]]="","",'Formulario PPGR1'!#REF!)</f>
        <v>#REF!</v>
      </c>
      <c r="D111" s="285" t="e">
        <f>IF(Tabla1[[#This Row],[Código_Actividad]]="","",'Formulario PPGR1'!#REF!)</f>
        <v>#REF!</v>
      </c>
      <c r="E111" s="285" t="e">
        <f>IF(Tabla1[[#This Row],[Código_Actividad]]="","",'Formulario PPGR1'!#REF!)</f>
        <v>#REF!</v>
      </c>
      <c r="F111" s="285" t="e">
        <f>IF(Tabla1[[#This Row],[Código_Actividad]]="","",'Formulario PPGR1'!#REF!)</f>
        <v>#REF!</v>
      </c>
      <c r="G111" s="317" t="s">
        <v>1874</v>
      </c>
      <c r="H111" s="287" t="s">
        <v>1875</v>
      </c>
      <c r="I111" s="318">
        <v>4</v>
      </c>
      <c r="J111" s="319" t="s">
        <v>1215</v>
      </c>
      <c r="K111" s="320"/>
      <c r="L111" s="321" t="s">
        <v>205</v>
      </c>
      <c r="M111" s="320" t="s">
        <v>951</v>
      </c>
      <c r="N111" s="317">
        <v>12</v>
      </c>
      <c r="O111" s="322">
        <v>247.5</v>
      </c>
      <c r="P111" s="353">
        <f>Tabla1[[#This Row],[Precio Unitario]]*Tabla1[[#This Row],[Cantidad de Insumos]]</f>
        <v>2970</v>
      </c>
      <c r="Q111" s="293">
        <v>233101</v>
      </c>
      <c r="R111" s="351" t="s">
        <v>536</v>
      </c>
      <c r="S111" s="30"/>
      <c r="T111" s="30"/>
    </row>
    <row r="112" spans="2:20" x14ac:dyDescent="0.25">
      <c r="B112" s="285" t="e">
        <f>IF(Tabla1[[#This Row],[Código_Actividad]]="","",CONCATENATE(Tabla1[[#This Row],[POA]],".",Tabla1[[#This Row],[SRS]],".",Tabla1[[#This Row],[AREA]],".",Tabla1[[#This Row],[TIPO]]))</f>
        <v>#REF!</v>
      </c>
      <c r="C112" s="285" t="e">
        <f>IF(Tabla1[[#This Row],[Código_Actividad]]="","",'Formulario PPGR1'!#REF!)</f>
        <v>#REF!</v>
      </c>
      <c r="D112" s="285" t="e">
        <f>IF(Tabla1[[#This Row],[Código_Actividad]]="","",'Formulario PPGR1'!#REF!)</f>
        <v>#REF!</v>
      </c>
      <c r="E112" s="285" t="e">
        <f>IF(Tabla1[[#This Row],[Código_Actividad]]="","",'Formulario PPGR1'!#REF!)</f>
        <v>#REF!</v>
      </c>
      <c r="F112" s="285" t="e">
        <f>IF(Tabla1[[#This Row],[Código_Actividad]]="","",'Formulario PPGR1'!#REF!)</f>
        <v>#REF!</v>
      </c>
      <c r="G112" s="317" t="s">
        <v>1874</v>
      </c>
      <c r="H112" s="287" t="s">
        <v>1875</v>
      </c>
      <c r="I112" s="318">
        <v>4</v>
      </c>
      <c r="J112" s="319" t="s">
        <v>1906</v>
      </c>
      <c r="K112" s="320"/>
      <c r="L112" s="321" t="s">
        <v>205</v>
      </c>
      <c r="M112" s="320" t="s">
        <v>951</v>
      </c>
      <c r="N112" s="317">
        <v>5</v>
      </c>
      <c r="O112" s="322">
        <v>750</v>
      </c>
      <c r="P112" s="353">
        <f>Tabla1[[#This Row],[Precio Unitario]]*Tabla1[[#This Row],[Cantidad de Insumos]]</f>
        <v>3750</v>
      </c>
      <c r="Q112" s="293">
        <v>222201</v>
      </c>
      <c r="R112" s="351" t="s">
        <v>536</v>
      </c>
      <c r="S112" s="30"/>
      <c r="T112" s="30"/>
    </row>
    <row r="113" spans="2:20" x14ac:dyDescent="0.25">
      <c r="B113" s="285" t="e">
        <f>IF(Tabla1[[#This Row],[Código_Actividad]]="","",CONCATENATE(Tabla1[[#This Row],[POA]],".",Tabla1[[#This Row],[SRS]],".",Tabla1[[#This Row],[AREA]],".",Tabla1[[#This Row],[TIPO]]))</f>
        <v>#REF!</v>
      </c>
      <c r="C113" s="285" t="e">
        <f>IF(Tabla1[[#This Row],[Código_Actividad]]="","",'Formulario PPGR1'!#REF!)</f>
        <v>#REF!</v>
      </c>
      <c r="D113" s="285" t="e">
        <f>IF(Tabla1[[#This Row],[Código_Actividad]]="","",'Formulario PPGR1'!#REF!)</f>
        <v>#REF!</v>
      </c>
      <c r="E113" s="285" t="e">
        <f>IF(Tabla1[[#This Row],[Código_Actividad]]="","",'Formulario PPGR1'!#REF!)</f>
        <v>#REF!</v>
      </c>
      <c r="F113" s="285" t="e">
        <f>IF(Tabla1[[#This Row],[Código_Actividad]]="","",'Formulario PPGR1'!#REF!)</f>
        <v>#REF!</v>
      </c>
      <c r="G113" s="317" t="s">
        <v>1876</v>
      </c>
      <c r="H113" s="287" t="s">
        <v>1877</v>
      </c>
      <c r="I113" s="318">
        <v>2</v>
      </c>
      <c r="J113" s="319" t="s">
        <v>1899</v>
      </c>
      <c r="K113" s="320"/>
      <c r="L113" s="321" t="s">
        <v>945</v>
      </c>
      <c r="M113" s="320" t="s">
        <v>945</v>
      </c>
      <c r="N113" s="317">
        <v>30</v>
      </c>
      <c r="O113" s="322">
        <v>220</v>
      </c>
      <c r="P113" s="353">
        <f>Tabla1[[#This Row],[Precio Unitario]]*Tabla1[[#This Row],[Cantidad de Insumos]]</f>
        <v>6600</v>
      </c>
      <c r="Q113" s="293">
        <v>237102</v>
      </c>
      <c r="R113" s="319" t="s">
        <v>538</v>
      </c>
      <c r="S113" s="30"/>
      <c r="T113" s="30"/>
    </row>
    <row r="114" spans="2:20" x14ac:dyDescent="0.25">
      <c r="B114" s="285" t="e">
        <f>IF(Tabla1[[#This Row],[Código_Actividad]]="","",CONCATENATE(Tabla1[[#This Row],[POA]],".",Tabla1[[#This Row],[SRS]],".",Tabla1[[#This Row],[AREA]],".",Tabla1[[#This Row],[TIPO]]))</f>
        <v>#REF!</v>
      </c>
      <c r="C114" s="285" t="e">
        <f>IF(Tabla1[[#This Row],[Código_Actividad]]="","",'Formulario PPGR1'!#REF!)</f>
        <v>#REF!</v>
      </c>
      <c r="D114" s="285" t="e">
        <f>IF(Tabla1[[#This Row],[Código_Actividad]]="","",'Formulario PPGR1'!#REF!)</f>
        <v>#REF!</v>
      </c>
      <c r="E114" s="285" t="e">
        <f>IF(Tabla1[[#This Row],[Código_Actividad]]="","",'Formulario PPGR1'!#REF!)</f>
        <v>#REF!</v>
      </c>
      <c r="F114" s="285" t="e">
        <f>IF(Tabla1[[#This Row],[Código_Actividad]]="","",'Formulario PPGR1'!#REF!)</f>
        <v>#REF!</v>
      </c>
      <c r="G114" s="317" t="s">
        <v>1879</v>
      </c>
      <c r="H114" s="287" t="s">
        <v>1880</v>
      </c>
      <c r="I114" s="318">
        <v>1</v>
      </c>
      <c r="J114" s="319" t="s">
        <v>1915</v>
      </c>
      <c r="K114" s="320"/>
      <c r="L114" s="321" t="s">
        <v>205</v>
      </c>
      <c r="M114" s="320" t="s">
        <v>1491</v>
      </c>
      <c r="N114" s="317">
        <v>15</v>
      </c>
      <c r="O114" s="322">
        <v>150</v>
      </c>
      <c r="P114" s="353">
        <f>Tabla1[[#This Row],[Precio Unitario]]*Tabla1[[#This Row],[Cantidad de Insumos]]</f>
        <v>2250</v>
      </c>
      <c r="Q114" s="293">
        <v>231101</v>
      </c>
      <c r="R114" s="198" t="s">
        <v>538</v>
      </c>
      <c r="S114" s="30"/>
      <c r="T114" s="30"/>
    </row>
    <row r="115" spans="2:20" x14ac:dyDescent="0.25">
      <c r="B115" s="285" t="e">
        <f>IF(Tabla1[[#This Row],[Código_Actividad]]="","",CONCATENATE(Tabla1[[#This Row],[POA]],".",Tabla1[[#This Row],[SRS]],".",Tabla1[[#This Row],[AREA]],".",Tabla1[[#This Row],[TIPO]]))</f>
        <v>#REF!</v>
      </c>
      <c r="C115" s="285" t="e">
        <f>IF(Tabla1[[#This Row],[Código_Actividad]]="","",'Formulario PPGR1'!#REF!)</f>
        <v>#REF!</v>
      </c>
      <c r="D115" s="285" t="e">
        <f>IF(Tabla1[[#This Row],[Código_Actividad]]="","",'Formulario PPGR1'!#REF!)</f>
        <v>#REF!</v>
      </c>
      <c r="E115" s="285" t="e">
        <f>IF(Tabla1[[#This Row],[Código_Actividad]]="","",'Formulario PPGR1'!#REF!)</f>
        <v>#REF!</v>
      </c>
      <c r="F115" s="285" t="e">
        <f>IF(Tabla1[[#This Row],[Código_Actividad]]="","",'Formulario PPGR1'!#REF!)</f>
        <v>#REF!</v>
      </c>
      <c r="G115" s="317" t="s">
        <v>1881</v>
      </c>
      <c r="H115" s="287" t="s">
        <v>1882</v>
      </c>
      <c r="I115" s="318">
        <v>6</v>
      </c>
      <c r="J115" s="319" t="s">
        <v>1899</v>
      </c>
      <c r="K115" s="320"/>
      <c r="L115" s="321" t="s">
        <v>945</v>
      </c>
      <c r="M115" s="320" t="s">
        <v>945</v>
      </c>
      <c r="N115" s="317">
        <v>25</v>
      </c>
      <c r="O115" s="322">
        <v>220</v>
      </c>
      <c r="P115" s="353">
        <f>Tabla1[[#This Row],[Precio Unitario]]*Tabla1[[#This Row],[Cantidad de Insumos]]</f>
        <v>5500</v>
      </c>
      <c r="Q115" s="293">
        <v>237102</v>
      </c>
      <c r="R115" s="319" t="s">
        <v>538</v>
      </c>
      <c r="S115" s="30"/>
      <c r="T115" s="30"/>
    </row>
    <row r="116" spans="2:20" x14ac:dyDescent="0.25">
      <c r="B116" s="285" t="e">
        <f>IF(Tabla1[[#This Row],[Código_Actividad]]="","",CONCATENATE(Tabla1[[#This Row],[POA]],".",Tabla1[[#This Row],[SRS]],".",Tabla1[[#This Row],[AREA]],".",Tabla1[[#This Row],[TIPO]]))</f>
        <v>#REF!</v>
      </c>
      <c r="C116" s="285" t="e">
        <f>IF(Tabla1[[#This Row],[Código_Actividad]]="","",'Formulario PPGR1'!#REF!)</f>
        <v>#REF!</v>
      </c>
      <c r="D116" s="285" t="e">
        <f>IF(Tabla1[[#This Row],[Código_Actividad]]="","",'Formulario PPGR1'!#REF!)</f>
        <v>#REF!</v>
      </c>
      <c r="E116" s="285" t="e">
        <f>IF(Tabla1[[#This Row],[Código_Actividad]]="","",'Formulario PPGR1'!#REF!)</f>
        <v>#REF!</v>
      </c>
      <c r="F116" s="285" t="e">
        <f>IF(Tabla1[[#This Row],[Código_Actividad]]="","",'Formulario PPGR1'!#REF!)</f>
        <v>#REF!</v>
      </c>
      <c r="G116" s="317" t="s">
        <v>1881</v>
      </c>
      <c r="H116" s="287" t="s">
        <v>1882</v>
      </c>
      <c r="I116" s="318">
        <v>6</v>
      </c>
      <c r="J116" s="319" t="s">
        <v>1905</v>
      </c>
      <c r="K116" s="320"/>
      <c r="L116" s="321" t="s">
        <v>205</v>
      </c>
      <c r="M116" s="320" t="s">
        <v>953</v>
      </c>
      <c r="N116" s="317">
        <v>1</v>
      </c>
      <c r="O116" s="322">
        <v>319</v>
      </c>
      <c r="P116" s="353">
        <f>Tabla1[[#This Row],[Precio Unitario]]*Tabla1[[#This Row],[Cantidad de Insumos]]</f>
        <v>319</v>
      </c>
      <c r="Q116" s="293">
        <v>233201</v>
      </c>
      <c r="R116" s="319" t="s">
        <v>538</v>
      </c>
      <c r="S116" s="30"/>
      <c r="T116" s="30"/>
    </row>
    <row r="117" spans="2:20" x14ac:dyDescent="0.25">
      <c r="B117" s="285" t="e">
        <f>IF(Tabla1[[#This Row],[Código_Actividad]]="","",CONCATENATE(Tabla1[[#This Row],[POA]],".",Tabla1[[#This Row],[SRS]],".",Tabla1[[#This Row],[AREA]],".",Tabla1[[#This Row],[TIPO]]))</f>
        <v>#REF!</v>
      </c>
      <c r="C117" s="285" t="e">
        <f>IF(Tabla1[[#This Row],[Código_Actividad]]="","",'Formulario PPGR1'!#REF!)</f>
        <v>#REF!</v>
      </c>
      <c r="D117" s="285" t="e">
        <f>IF(Tabla1[[#This Row],[Código_Actividad]]="","",'Formulario PPGR1'!#REF!)</f>
        <v>#REF!</v>
      </c>
      <c r="E117" s="285" t="e">
        <f>IF(Tabla1[[#This Row],[Código_Actividad]]="","",'Formulario PPGR1'!#REF!)</f>
        <v>#REF!</v>
      </c>
      <c r="F117" s="285" t="e">
        <f>IF(Tabla1[[#This Row],[Código_Actividad]]="","",'Formulario PPGR1'!#REF!)</f>
        <v>#REF!</v>
      </c>
      <c r="G117" s="317" t="s">
        <v>1881</v>
      </c>
      <c r="H117" s="287" t="s">
        <v>1882</v>
      </c>
      <c r="I117" s="318">
        <v>6</v>
      </c>
      <c r="J117" s="319" t="s">
        <v>1906</v>
      </c>
      <c r="K117" s="320"/>
      <c r="L117" s="321" t="s">
        <v>205</v>
      </c>
      <c r="M117" s="320" t="s">
        <v>951</v>
      </c>
      <c r="N117" s="317">
        <v>2</v>
      </c>
      <c r="O117" s="322">
        <v>650</v>
      </c>
      <c r="P117" s="353">
        <f>Tabla1[[#This Row],[Precio Unitario]]*Tabla1[[#This Row],[Cantidad de Insumos]]</f>
        <v>1300</v>
      </c>
      <c r="Q117" s="293">
        <v>222201</v>
      </c>
      <c r="R117" s="351" t="s">
        <v>538</v>
      </c>
      <c r="S117" s="30"/>
      <c r="T117" s="30"/>
    </row>
    <row r="118" spans="2:20" x14ac:dyDescent="0.25">
      <c r="B118" s="285" t="e">
        <f>IF(Tabla1[[#This Row],[Código_Actividad]]="","",CONCATENATE(Tabla1[[#This Row],[POA]],".",Tabla1[[#This Row],[SRS]],".",Tabla1[[#This Row],[AREA]],".",Tabla1[[#This Row],[TIPO]]))</f>
        <v>#REF!</v>
      </c>
      <c r="C118" s="285" t="e">
        <f>IF(Tabla1[[#This Row],[Código_Actividad]]="","",'Formulario PPGR1'!#REF!)</f>
        <v>#REF!</v>
      </c>
      <c r="D118" s="285" t="e">
        <f>IF(Tabla1[[#This Row],[Código_Actividad]]="","",'Formulario PPGR1'!#REF!)</f>
        <v>#REF!</v>
      </c>
      <c r="E118" s="285" t="e">
        <f>IF(Tabla1[[#This Row],[Código_Actividad]]="","",'Formulario PPGR1'!#REF!)</f>
        <v>#REF!</v>
      </c>
      <c r="F118" s="285" t="e">
        <f>IF(Tabla1[[#This Row],[Código_Actividad]]="","",'Formulario PPGR1'!#REF!)</f>
        <v>#REF!</v>
      </c>
      <c r="G118" s="317" t="s">
        <v>1881</v>
      </c>
      <c r="H118" s="287" t="s">
        <v>1882</v>
      </c>
      <c r="I118" s="318">
        <v>6</v>
      </c>
      <c r="J118" s="319" t="s">
        <v>1215</v>
      </c>
      <c r="K118" s="320"/>
      <c r="L118" s="321" t="s">
        <v>205</v>
      </c>
      <c r="M118" s="320" t="s">
        <v>951</v>
      </c>
      <c r="N118" s="317">
        <v>2</v>
      </c>
      <c r="O118" s="322">
        <v>247.5</v>
      </c>
      <c r="P118" s="353">
        <f>Tabla1[[#This Row],[Precio Unitario]]*Tabla1[[#This Row],[Cantidad de Insumos]]</f>
        <v>495</v>
      </c>
      <c r="Q118" s="293">
        <v>233101</v>
      </c>
      <c r="R118" s="351" t="s">
        <v>536</v>
      </c>
      <c r="S118" s="30"/>
      <c r="T118" s="30"/>
    </row>
    <row r="119" spans="2:20" x14ac:dyDescent="0.25">
      <c r="B119" s="285" t="e">
        <f>IF(Tabla1[[#This Row],[Código_Actividad]]="","",CONCATENATE(Tabla1[[#This Row],[POA]],".",Tabla1[[#This Row],[SRS]],".",Tabla1[[#This Row],[AREA]],".",Tabla1[[#This Row],[TIPO]]))</f>
        <v>#REF!</v>
      </c>
      <c r="C119" s="285" t="e">
        <f>IF(Tabla1[[#This Row],[Código_Actividad]]="","",'Formulario PPGR1'!#REF!)</f>
        <v>#REF!</v>
      </c>
      <c r="D119" s="285" t="e">
        <f>IF(Tabla1[[#This Row],[Código_Actividad]]="","",'Formulario PPGR1'!#REF!)</f>
        <v>#REF!</v>
      </c>
      <c r="E119" s="285" t="e">
        <f>IF(Tabla1[[#This Row],[Código_Actividad]]="","",'Formulario PPGR1'!#REF!)</f>
        <v>#REF!</v>
      </c>
      <c r="F119" s="285" t="e">
        <f>IF(Tabla1[[#This Row],[Código_Actividad]]="","",'Formulario PPGR1'!#REF!)</f>
        <v>#REF!</v>
      </c>
      <c r="G119" s="317" t="s">
        <v>1883</v>
      </c>
      <c r="H119" s="287" t="s">
        <v>1884</v>
      </c>
      <c r="I119" s="318">
        <v>4</v>
      </c>
      <c r="J119" s="319" t="s">
        <v>1916</v>
      </c>
      <c r="K119" s="320"/>
      <c r="L119" s="321" t="s">
        <v>205</v>
      </c>
      <c r="M119" s="320" t="s">
        <v>1491</v>
      </c>
      <c r="N119" s="317">
        <v>4</v>
      </c>
      <c r="O119" s="322">
        <v>2700</v>
      </c>
      <c r="P119" s="353">
        <f>Tabla1[[#This Row],[Precio Unitario]]*Tabla1[[#This Row],[Cantidad de Insumos]]</f>
        <v>10800</v>
      </c>
      <c r="Q119" s="293">
        <v>239201</v>
      </c>
      <c r="R119" s="319" t="s">
        <v>538</v>
      </c>
      <c r="S119" s="30"/>
      <c r="T119" s="30"/>
    </row>
    <row r="120" spans="2:20" x14ac:dyDescent="0.25">
      <c r="B120" s="285" t="e">
        <f>IF(Tabla1[[#This Row],[Código_Actividad]]="","",CONCATENATE(Tabla1[[#This Row],[POA]],".",Tabla1[[#This Row],[SRS]],".",Tabla1[[#This Row],[AREA]],".",Tabla1[[#This Row],[TIPO]]))</f>
        <v>#REF!</v>
      </c>
      <c r="C120" s="285" t="e">
        <f>IF(Tabla1[[#This Row],[Código_Actividad]]="","",'Formulario PPGR1'!#REF!)</f>
        <v>#REF!</v>
      </c>
      <c r="D120" s="285" t="e">
        <f>IF(Tabla1[[#This Row],[Código_Actividad]]="","",'Formulario PPGR1'!#REF!)</f>
        <v>#REF!</v>
      </c>
      <c r="E120" s="285" t="e">
        <f>IF(Tabla1[[#This Row],[Código_Actividad]]="","",'Formulario PPGR1'!#REF!)</f>
        <v>#REF!</v>
      </c>
      <c r="F120" s="285" t="e">
        <f>IF(Tabla1[[#This Row],[Código_Actividad]]="","",'Formulario PPGR1'!#REF!)</f>
        <v>#REF!</v>
      </c>
      <c r="G120" s="317" t="s">
        <v>1883</v>
      </c>
      <c r="H120" s="287" t="s">
        <v>1884</v>
      </c>
      <c r="I120" s="318">
        <v>4</v>
      </c>
      <c r="J120" s="319" t="s">
        <v>1917</v>
      </c>
      <c r="K120" s="320"/>
      <c r="L120" s="321" t="s">
        <v>205</v>
      </c>
      <c r="M120" s="320" t="s">
        <v>1491</v>
      </c>
      <c r="N120" s="317">
        <v>2</v>
      </c>
      <c r="O120" s="322">
        <v>2300</v>
      </c>
      <c r="P120" s="353">
        <f>Tabla1[[#This Row],[Precio Unitario]]*Tabla1[[#This Row],[Cantidad de Insumos]]</f>
        <v>4600</v>
      </c>
      <c r="Q120" s="293">
        <v>239601</v>
      </c>
      <c r="R120" s="319" t="s">
        <v>538</v>
      </c>
      <c r="S120" s="30"/>
      <c r="T120" s="30"/>
    </row>
    <row r="121" spans="2:20" x14ac:dyDescent="0.25">
      <c r="B121" s="285" t="e">
        <f>IF(Tabla1[[#This Row],[Código_Actividad]]="","",CONCATENATE(Tabla1[[#This Row],[POA]],".",Tabla1[[#This Row],[SRS]],".",Tabla1[[#This Row],[AREA]],".",Tabla1[[#This Row],[TIPO]]))</f>
        <v>#REF!</v>
      </c>
      <c r="C121" s="285" t="e">
        <f>IF(Tabla1[[#This Row],[Código_Actividad]]="","",'Formulario PPGR1'!#REF!)</f>
        <v>#REF!</v>
      </c>
      <c r="D121" s="285" t="e">
        <f>IF(Tabla1[[#This Row],[Código_Actividad]]="","",'Formulario PPGR1'!#REF!)</f>
        <v>#REF!</v>
      </c>
      <c r="E121" s="285" t="e">
        <f>IF(Tabla1[[#This Row],[Código_Actividad]]="","",'Formulario PPGR1'!#REF!)</f>
        <v>#REF!</v>
      </c>
      <c r="F121" s="285" t="e">
        <f>IF(Tabla1[[#This Row],[Código_Actividad]]="","",'Formulario PPGR1'!#REF!)</f>
        <v>#REF!</v>
      </c>
      <c r="G121" s="317" t="s">
        <v>1883</v>
      </c>
      <c r="H121" s="287" t="s">
        <v>1884</v>
      </c>
      <c r="I121" s="318">
        <v>4</v>
      </c>
      <c r="J121" s="319" t="s">
        <v>1918</v>
      </c>
      <c r="K121" s="320"/>
      <c r="L121" s="321" t="s">
        <v>205</v>
      </c>
      <c r="M121" s="320" t="s">
        <v>1491</v>
      </c>
      <c r="N121" s="317">
        <v>10</v>
      </c>
      <c r="O121" s="322">
        <v>200</v>
      </c>
      <c r="P121" s="353">
        <f>Tabla1[[#This Row],[Precio Unitario]]*Tabla1[[#This Row],[Cantidad de Insumos]]</f>
        <v>2000</v>
      </c>
      <c r="Q121" s="293">
        <v>239601</v>
      </c>
      <c r="R121" s="319" t="s">
        <v>538</v>
      </c>
      <c r="S121" s="30"/>
      <c r="T121" s="30"/>
    </row>
    <row r="122" spans="2:20" x14ac:dyDescent="0.25">
      <c r="B122" s="285" t="e">
        <f>IF(Tabla1[[#This Row],[Código_Actividad]]="","",CONCATENATE(Tabla1[[#This Row],[POA]],".",Tabla1[[#This Row],[SRS]],".",Tabla1[[#This Row],[AREA]],".",Tabla1[[#This Row],[TIPO]]))</f>
        <v>#REF!</v>
      </c>
      <c r="C122" s="285" t="e">
        <f>IF(Tabla1[[#This Row],[Código_Actividad]]="","",'Formulario PPGR1'!#REF!)</f>
        <v>#REF!</v>
      </c>
      <c r="D122" s="285" t="e">
        <f>IF(Tabla1[[#This Row],[Código_Actividad]]="","",'Formulario PPGR1'!#REF!)</f>
        <v>#REF!</v>
      </c>
      <c r="E122" s="285" t="e">
        <f>IF(Tabla1[[#This Row],[Código_Actividad]]="","",'Formulario PPGR1'!#REF!)</f>
        <v>#REF!</v>
      </c>
      <c r="F122" s="285" t="e">
        <f>IF(Tabla1[[#This Row],[Código_Actividad]]="","",'Formulario PPGR1'!#REF!)</f>
        <v>#REF!</v>
      </c>
      <c r="G122" s="317" t="s">
        <v>1883</v>
      </c>
      <c r="H122" s="287" t="s">
        <v>1884</v>
      </c>
      <c r="I122" s="318">
        <v>4</v>
      </c>
      <c r="J122" s="319" t="s">
        <v>1919</v>
      </c>
      <c r="K122" s="320"/>
      <c r="L122" s="321" t="s">
        <v>205</v>
      </c>
      <c r="M122" s="320" t="s">
        <v>1491</v>
      </c>
      <c r="N122" s="317">
        <v>10</v>
      </c>
      <c r="O122" s="322">
        <v>250</v>
      </c>
      <c r="P122" s="353">
        <f>Tabla1[[#This Row],[Precio Unitario]]*Tabla1[[#This Row],[Cantidad de Insumos]]</f>
        <v>2500</v>
      </c>
      <c r="Q122" s="293">
        <v>239601</v>
      </c>
      <c r="R122" s="319" t="s">
        <v>538</v>
      </c>
      <c r="S122" s="30"/>
      <c r="T122" s="30"/>
    </row>
    <row r="123" spans="2:20" x14ac:dyDescent="0.25">
      <c r="B123" s="285" t="e">
        <f>IF(Tabla1[[#This Row],[Código_Actividad]]="","",CONCATENATE(Tabla1[[#This Row],[POA]],".",Tabla1[[#This Row],[SRS]],".",Tabla1[[#This Row],[AREA]],".",Tabla1[[#This Row],[TIPO]]))</f>
        <v>#REF!</v>
      </c>
      <c r="C123" s="285" t="e">
        <f>IF(Tabla1[[#This Row],[Código_Actividad]]="","",'Formulario PPGR1'!#REF!)</f>
        <v>#REF!</v>
      </c>
      <c r="D123" s="285" t="e">
        <f>IF(Tabla1[[#This Row],[Código_Actividad]]="","",'Formulario PPGR1'!#REF!)</f>
        <v>#REF!</v>
      </c>
      <c r="E123" s="285" t="e">
        <f>IF(Tabla1[[#This Row],[Código_Actividad]]="","",'Formulario PPGR1'!#REF!)</f>
        <v>#REF!</v>
      </c>
      <c r="F123" s="285" t="e">
        <f>IF(Tabla1[[#This Row],[Código_Actividad]]="","",'Formulario PPGR1'!#REF!)</f>
        <v>#REF!</v>
      </c>
      <c r="G123" s="317" t="s">
        <v>1883</v>
      </c>
      <c r="H123" s="287" t="s">
        <v>1884</v>
      </c>
      <c r="I123" s="318">
        <v>4</v>
      </c>
      <c r="J123" s="319" t="s">
        <v>1920</v>
      </c>
      <c r="K123" s="320"/>
      <c r="L123" s="321" t="s">
        <v>205</v>
      </c>
      <c r="M123" s="320" t="s">
        <v>1491</v>
      </c>
      <c r="N123" s="317">
        <v>50</v>
      </c>
      <c r="O123" s="322">
        <v>5</v>
      </c>
      <c r="P123" s="353">
        <f>Tabla1[[#This Row],[Precio Unitario]]*Tabla1[[#This Row],[Cantidad de Insumos]]</f>
        <v>250</v>
      </c>
      <c r="Q123" s="293">
        <v>239601</v>
      </c>
      <c r="R123" s="319" t="s">
        <v>538</v>
      </c>
      <c r="S123" s="30"/>
      <c r="T123" s="30"/>
    </row>
    <row r="124" spans="2:20" x14ac:dyDescent="0.25">
      <c r="B124" s="285" t="e">
        <f>IF(Tabla1[[#This Row],[Código_Actividad]]="","",CONCATENATE(Tabla1[[#This Row],[POA]],".",Tabla1[[#This Row],[SRS]],".",Tabla1[[#This Row],[AREA]],".",Tabla1[[#This Row],[TIPO]]))</f>
        <v>#REF!</v>
      </c>
      <c r="C124" s="285" t="e">
        <f>IF(Tabla1[[#This Row],[Código_Actividad]]="","",'Formulario PPGR1'!#REF!)</f>
        <v>#REF!</v>
      </c>
      <c r="D124" s="285" t="e">
        <f>IF(Tabla1[[#This Row],[Código_Actividad]]="","",'Formulario PPGR1'!#REF!)</f>
        <v>#REF!</v>
      </c>
      <c r="E124" s="285" t="e">
        <f>IF(Tabla1[[#This Row],[Código_Actividad]]="","",'Formulario PPGR1'!#REF!)</f>
        <v>#REF!</v>
      </c>
      <c r="F124" s="285" t="e">
        <f>IF(Tabla1[[#This Row],[Código_Actividad]]="","",'Formulario PPGR1'!#REF!)</f>
        <v>#REF!</v>
      </c>
      <c r="G124" s="317" t="s">
        <v>1883</v>
      </c>
      <c r="H124" s="287" t="s">
        <v>1884</v>
      </c>
      <c r="I124" s="318">
        <v>4</v>
      </c>
      <c r="J124" s="319" t="s">
        <v>1921</v>
      </c>
      <c r="K124" s="320"/>
      <c r="L124" s="321" t="s">
        <v>205</v>
      </c>
      <c r="M124" s="320" t="s">
        <v>1491</v>
      </c>
      <c r="N124" s="317">
        <v>5</v>
      </c>
      <c r="O124" s="322">
        <v>15000</v>
      </c>
      <c r="P124" s="353">
        <f>Tabla1[[#This Row],[Precio Unitario]]*Tabla1[[#This Row],[Cantidad de Insumos]]</f>
        <v>75000</v>
      </c>
      <c r="Q124" s="293">
        <v>261301</v>
      </c>
      <c r="R124" s="319" t="s">
        <v>538</v>
      </c>
      <c r="S124" s="30"/>
      <c r="T124" s="30"/>
    </row>
    <row r="125" spans="2:20" x14ac:dyDescent="0.25">
      <c r="B125" s="285" t="e">
        <f>IF(Tabla1[[#This Row],[Código_Actividad]]="","",CONCATENATE(Tabla1[[#This Row],[POA]],".",Tabla1[[#This Row],[SRS]],".",Tabla1[[#This Row],[AREA]],".",Tabla1[[#This Row],[TIPO]]))</f>
        <v>#REF!</v>
      </c>
      <c r="C125" s="285" t="e">
        <f>IF(Tabla1[[#This Row],[Código_Actividad]]="","",'Formulario PPGR1'!#REF!)</f>
        <v>#REF!</v>
      </c>
      <c r="D125" s="285" t="e">
        <f>IF(Tabla1[[#This Row],[Código_Actividad]]="","",'Formulario PPGR1'!#REF!)</f>
        <v>#REF!</v>
      </c>
      <c r="E125" s="285" t="e">
        <f>IF(Tabla1[[#This Row],[Código_Actividad]]="","",'Formulario PPGR1'!#REF!)</f>
        <v>#REF!</v>
      </c>
      <c r="F125" s="285" t="e">
        <f>IF(Tabla1[[#This Row],[Código_Actividad]]="","",'Formulario PPGR1'!#REF!)</f>
        <v>#REF!</v>
      </c>
      <c r="G125" s="317" t="s">
        <v>1883</v>
      </c>
      <c r="H125" s="287" t="s">
        <v>1884</v>
      </c>
      <c r="I125" s="318">
        <v>4</v>
      </c>
      <c r="J125" s="319" t="s">
        <v>1922</v>
      </c>
      <c r="K125" s="320"/>
      <c r="L125" s="321" t="s">
        <v>205</v>
      </c>
      <c r="M125" s="320" t="s">
        <v>1491</v>
      </c>
      <c r="N125" s="317">
        <v>3</v>
      </c>
      <c r="O125" s="322">
        <v>35000</v>
      </c>
      <c r="P125" s="353">
        <f>Tabla1[[#This Row],[Precio Unitario]]*Tabla1[[#This Row],[Cantidad de Insumos]]</f>
        <v>105000</v>
      </c>
      <c r="Q125" s="293">
        <v>261301</v>
      </c>
      <c r="R125" s="319" t="s">
        <v>538</v>
      </c>
      <c r="S125" s="30"/>
      <c r="T125" s="30"/>
    </row>
    <row r="126" spans="2:20" x14ac:dyDescent="0.25">
      <c r="B126" s="285" t="e">
        <f>IF(Tabla1[[#This Row],[Código_Actividad]]="","",CONCATENATE(Tabla1[[#This Row],[POA]],".",Tabla1[[#This Row],[SRS]],".",Tabla1[[#This Row],[AREA]],".",Tabla1[[#This Row],[TIPO]]))</f>
        <v>#REF!</v>
      </c>
      <c r="C126" s="285" t="e">
        <f>IF(Tabla1[[#This Row],[Código_Actividad]]="","",'Formulario PPGR1'!#REF!)</f>
        <v>#REF!</v>
      </c>
      <c r="D126" s="285" t="e">
        <f>IF(Tabla1[[#This Row],[Código_Actividad]]="","",'Formulario PPGR1'!#REF!)</f>
        <v>#REF!</v>
      </c>
      <c r="E126" s="285" t="e">
        <f>IF(Tabla1[[#This Row],[Código_Actividad]]="","",'Formulario PPGR1'!#REF!)</f>
        <v>#REF!</v>
      </c>
      <c r="F126" s="285" t="e">
        <f>IF(Tabla1[[#This Row],[Código_Actividad]]="","",'Formulario PPGR1'!#REF!)</f>
        <v>#REF!</v>
      </c>
      <c r="G126" s="317" t="s">
        <v>1883</v>
      </c>
      <c r="H126" s="287" t="s">
        <v>1884</v>
      </c>
      <c r="I126" s="318">
        <v>4</v>
      </c>
      <c r="J126" s="319" t="s">
        <v>1923</v>
      </c>
      <c r="K126" s="320"/>
      <c r="L126" s="321" t="s">
        <v>205</v>
      </c>
      <c r="M126" s="320" t="s">
        <v>1491</v>
      </c>
      <c r="N126" s="317">
        <v>3</v>
      </c>
      <c r="O126" s="322">
        <v>6000</v>
      </c>
      <c r="P126" s="353">
        <f>Tabla1[[#This Row],[Precio Unitario]]*Tabla1[[#This Row],[Cantidad de Insumos]]</f>
        <v>18000</v>
      </c>
      <c r="Q126" s="293">
        <v>228704</v>
      </c>
      <c r="R126" s="319" t="s">
        <v>538</v>
      </c>
      <c r="S126" s="30"/>
      <c r="T126" s="30"/>
    </row>
    <row r="127" spans="2:20" x14ac:dyDescent="0.25">
      <c r="B127" s="285" t="e">
        <f>IF(Tabla1[[#This Row],[Código_Actividad]]="","",CONCATENATE(Tabla1[[#This Row],[POA]],".",Tabla1[[#This Row],[SRS]],".",Tabla1[[#This Row],[AREA]],".",Tabla1[[#This Row],[TIPO]]))</f>
        <v>#REF!</v>
      </c>
      <c r="C127" s="285" t="e">
        <f>IF(Tabla1[[#This Row],[Código_Actividad]]="","",'Formulario PPGR1'!#REF!)</f>
        <v>#REF!</v>
      </c>
      <c r="D127" s="285" t="e">
        <f>IF(Tabla1[[#This Row],[Código_Actividad]]="","",'Formulario PPGR1'!#REF!)</f>
        <v>#REF!</v>
      </c>
      <c r="E127" s="285" t="e">
        <f>IF(Tabla1[[#This Row],[Código_Actividad]]="","",'Formulario PPGR1'!#REF!)</f>
        <v>#REF!</v>
      </c>
      <c r="F127" s="285" t="e">
        <f>IF(Tabla1[[#This Row],[Código_Actividad]]="","",'Formulario PPGR1'!#REF!)</f>
        <v>#REF!</v>
      </c>
      <c r="G127" s="317" t="s">
        <v>1883</v>
      </c>
      <c r="H127" s="287" t="s">
        <v>1884</v>
      </c>
      <c r="I127" s="318">
        <v>4</v>
      </c>
      <c r="J127" s="319" t="s">
        <v>1910</v>
      </c>
      <c r="K127" s="320"/>
      <c r="L127" s="321" t="s">
        <v>205</v>
      </c>
      <c r="M127" s="320" t="s">
        <v>1491</v>
      </c>
      <c r="N127" s="317">
        <v>4</v>
      </c>
      <c r="O127" s="322">
        <v>3800</v>
      </c>
      <c r="P127" s="353">
        <f>Tabla1[[#This Row],[Precio Unitario]]*Tabla1[[#This Row],[Cantidad de Insumos]]</f>
        <v>15200</v>
      </c>
      <c r="Q127" s="293">
        <v>239201</v>
      </c>
      <c r="R127" s="319" t="s">
        <v>538</v>
      </c>
      <c r="S127" s="30"/>
      <c r="T127" s="30"/>
    </row>
    <row r="128" spans="2:20" x14ac:dyDescent="0.25">
      <c r="B128" s="285" t="e">
        <f>IF(Tabla1[[#This Row],[Código_Actividad]]="","",CONCATENATE(Tabla1[[#This Row],[POA]],".",Tabla1[[#This Row],[SRS]],".",Tabla1[[#This Row],[AREA]],".",Tabla1[[#This Row],[TIPO]]))</f>
        <v>#REF!</v>
      </c>
      <c r="C128" s="285" t="e">
        <f>IF(Tabla1[[#This Row],[Código_Actividad]]="","",'Formulario PPGR1'!#REF!)</f>
        <v>#REF!</v>
      </c>
      <c r="D128" s="285" t="e">
        <f>IF(Tabla1[[#This Row],[Código_Actividad]]="","",'Formulario PPGR1'!#REF!)</f>
        <v>#REF!</v>
      </c>
      <c r="E128" s="285" t="e">
        <f>IF(Tabla1[[#This Row],[Código_Actividad]]="","",'Formulario PPGR1'!#REF!)</f>
        <v>#REF!</v>
      </c>
      <c r="F128" s="285" t="e">
        <f>IF(Tabla1[[#This Row],[Código_Actividad]]="","",'Formulario PPGR1'!#REF!)</f>
        <v>#REF!</v>
      </c>
      <c r="G128" s="317" t="s">
        <v>1883</v>
      </c>
      <c r="H128" s="287" t="s">
        <v>1884</v>
      </c>
      <c r="I128" s="318">
        <v>4</v>
      </c>
      <c r="J128" s="319" t="s">
        <v>1924</v>
      </c>
      <c r="K128" s="320"/>
      <c r="L128" s="321" t="s">
        <v>945</v>
      </c>
      <c r="M128" s="320" t="s">
        <v>945</v>
      </c>
      <c r="N128" s="317">
        <v>12</v>
      </c>
      <c r="O128" s="322">
        <v>220</v>
      </c>
      <c r="P128" s="353">
        <f>Tabla1[[#This Row],[Precio Unitario]]*Tabla1[[#This Row],[Cantidad de Insumos]]</f>
        <v>2640</v>
      </c>
      <c r="Q128" s="293">
        <v>237102</v>
      </c>
      <c r="R128" s="319" t="s">
        <v>538</v>
      </c>
      <c r="S128" s="30"/>
      <c r="T128" s="30"/>
    </row>
    <row r="129" spans="2:20" x14ac:dyDescent="0.25">
      <c r="B129" s="285" t="e">
        <f>IF(Tabla1[[#This Row],[Código_Actividad]]="","",CONCATENATE(Tabla1[[#This Row],[POA]],".",Tabla1[[#This Row],[SRS]],".",Tabla1[[#This Row],[AREA]],".",Tabla1[[#This Row],[TIPO]]))</f>
        <v>#REF!</v>
      </c>
      <c r="C129" s="285" t="e">
        <f>IF(Tabla1[[#This Row],[Código_Actividad]]="","",'Formulario PPGR1'!#REF!)</f>
        <v>#REF!</v>
      </c>
      <c r="D129" s="285" t="e">
        <f>IF(Tabla1[[#This Row],[Código_Actividad]]="","",'Formulario PPGR1'!#REF!)</f>
        <v>#REF!</v>
      </c>
      <c r="E129" s="285" t="e">
        <f>IF(Tabla1[[#This Row],[Código_Actividad]]="","",'Formulario PPGR1'!#REF!)</f>
        <v>#REF!</v>
      </c>
      <c r="F129" s="285" t="e">
        <f>IF(Tabla1[[#This Row],[Código_Actividad]]="","",'Formulario PPGR1'!#REF!)</f>
        <v>#REF!</v>
      </c>
      <c r="G129" s="317" t="s">
        <v>1885</v>
      </c>
      <c r="H129" s="287" t="s">
        <v>1886</v>
      </c>
      <c r="I129" s="318">
        <v>2</v>
      </c>
      <c r="J129" s="319" t="s">
        <v>1900</v>
      </c>
      <c r="K129" s="320"/>
      <c r="L129" s="321" t="s">
        <v>205</v>
      </c>
      <c r="M129" s="320" t="s">
        <v>953</v>
      </c>
      <c r="N129" s="317">
        <v>1</v>
      </c>
      <c r="O129" s="322">
        <v>151.80000000000001</v>
      </c>
      <c r="P129" s="353">
        <f>Tabla1[[#This Row],[Precio Unitario]]*Tabla1[[#This Row],[Cantidad de Insumos]]</f>
        <v>151.80000000000001</v>
      </c>
      <c r="Q129" s="293">
        <v>239201</v>
      </c>
      <c r="R129" s="319" t="s">
        <v>538</v>
      </c>
      <c r="S129" s="30"/>
      <c r="T129" s="30"/>
    </row>
    <row r="130" spans="2:20" x14ac:dyDescent="0.25">
      <c r="B130" s="285" t="e">
        <f>IF(Tabla1[[#This Row],[Código_Actividad]]="","",CONCATENATE(Tabla1[[#This Row],[POA]],".",Tabla1[[#This Row],[SRS]],".",Tabla1[[#This Row],[AREA]],".",Tabla1[[#This Row],[TIPO]]))</f>
        <v>#REF!</v>
      </c>
      <c r="C130" s="285" t="e">
        <f>IF(Tabla1[[#This Row],[Código_Actividad]]="","",'Formulario PPGR1'!#REF!)</f>
        <v>#REF!</v>
      </c>
      <c r="D130" s="285" t="e">
        <f>IF(Tabla1[[#This Row],[Código_Actividad]]="","",'Formulario PPGR1'!#REF!)</f>
        <v>#REF!</v>
      </c>
      <c r="E130" s="285" t="e">
        <f>IF(Tabla1[[#This Row],[Código_Actividad]]="","",'Formulario PPGR1'!#REF!)</f>
        <v>#REF!</v>
      </c>
      <c r="F130" s="285" t="e">
        <f>IF(Tabla1[[#This Row],[Código_Actividad]]="","",'Formulario PPGR1'!#REF!)</f>
        <v>#REF!</v>
      </c>
      <c r="G130" s="317" t="s">
        <v>1885</v>
      </c>
      <c r="H130" s="287" t="s">
        <v>1886</v>
      </c>
      <c r="I130" s="318">
        <v>2</v>
      </c>
      <c r="J130" s="319" t="s">
        <v>1215</v>
      </c>
      <c r="K130" s="320"/>
      <c r="L130" s="321" t="s">
        <v>205</v>
      </c>
      <c r="M130" s="320" t="s">
        <v>951</v>
      </c>
      <c r="N130" s="317">
        <v>1</v>
      </c>
      <c r="O130" s="322">
        <v>247.5</v>
      </c>
      <c r="P130" s="353">
        <f>Tabla1[[#This Row],[Precio Unitario]]*Tabla1[[#This Row],[Cantidad de Insumos]]</f>
        <v>247.5</v>
      </c>
      <c r="Q130" s="293">
        <v>233101</v>
      </c>
      <c r="R130" s="351" t="s">
        <v>536</v>
      </c>
      <c r="S130" s="30"/>
      <c r="T130" s="30"/>
    </row>
    <row r="131" spans="2:20" x14ac:dyDescent="0.25">
      <c r="B131" s="285" t="e">
        <f>IF(Tabla1[[#This Row],[Código_Actividad]]="","",CONCATENATE(Tabla1[[#This Row],[POA]],".",Tabla1[[#This Row],[SRS]],".",Tabla1[[#This Row],[AREA]],".",Tabla1[[#This Row],[TIPO]]))</f>
        <v>#REF!</v>
      </c>
      <c r="C131" s="285" t="e">
        <f>IF(Tabla1[[#This Row],[Código_Actividad]]="","",'Formulario PPGR1'!#REF!)</f>
        <v>#REF!</v>
      </c>
      <c r="D131" s="285" t="e">
        <f>IF(Tabla1[[#This Row],[Código_Actividad]]="","",'Formulario PPGR1'!#REF!)</f>
        <v>#REF!</v>
      </c>
      <c r="E131" s="285" t="e">
        <f>IF(Tabla1[[#This Row],[Código_Actividad]]="","",'Formulario PPGR1'!#REF!)</f>
        <v>#REF!</v>
      </c>
      <c r="F131" s="285" t="e">
        <f>IF(Tabla1[[#This Row],[Código_Actividad]]="","",'Formulario PPGR1'!#REF!)</f>
        <v>#REF!</v>
      </c>
      <c r="G131" s="286" t="s">
        <v>1887</v>
      </c>
      <c r="H131" s="287" t="s">
        <v>1888</v>
      </c>
      <c r="I131" s="288">
        <v>3</v>
      </c>
      <c r="J131" s="289" t="s">
        <v>1900</v>
      </c>
      <c r="K131" s="290"/>
      <c r="L131" s="291" t="s">
        <v>205</v>
      </c>
      <c r="M131" s="290" t="s">
        <v>953</v>
      </c>
      <c r="N131" s="286">
        <v>1</v>
      </c>
      <c r="O131" s="292">
        <v>151.80000000000001</v>
      </c>
      <c r="P131" s="353">
        <f>Tabla1[[#This Row],[Precio Unitario]]*Tabla1[[#This Row],[Cantidad de Insumos]]</f>
        <v>151.80000000000001</v>
      </c>
      <c r="Q131" s="293">
        <v>239201</v>
      </c>
      <c r="R131" s="319" t="s">
        <v>538</v>
      </c>
      <c r="S131" s="30"/>
      <c r="T131" s="30"/>
    </row>
    <row r="132" spans="2:20" x14ac:dyDescent="0.25">
      <c r="B132" s="285" t="e">
        <f>IF(Tabla1[[#This Row],[Código_Actividad]]="","",CONCATENATE(Tabla1[[#This Row],[POA]],".",Tabla1[[#This Row],[SRS]],".",Tabla1[[#This Row],[AREA]],".",Tabla1[[#This Row],[TIPO]]))</f>
        <v>#REF!</v>
      </c>
      <c r="C132" s="285" t="e">
        <f>IF(Tabla1[[#This Row],[Código_Actividad]]="","",'Formulario PPGR1'!#REF!)</f>
        <v>#REF!</v>
      </c>
      <c r="D132" s="285" t="e">
        <f>IF(Tabla1[[#This Row],[Código_Actividad]]="","",'Formulario PPGR1'!#REF!)</f>
        <v>#REF!</v>
      </c>
      <c r="E132" s="285" t="e">
        <f>IF(Tabla1[[#This Row],[Código_Actividad]]="","",'Formulario PPGR1'!#REF!)</f>
        <v>#REF!</v>
      </c>
      <c r="F132" s="285" t="e">
        <f>IF(Tabla1[[#This Row],[Código_Actividad]]="","",'Formulario PPGR1'!#REF!)</f>
        <v>#REF!</v>
      </c>
      <c r="G132" s="286" t="s">
        <v>1889</v>
      </c>
      <c r="H132" s="287" t="s">
        <v>1890</v>
      </c>
      <c r="I132" s="288">
        <v>1</v>
      </c>
      <c r="J132" s="289" t="s">
        <v>1925</v>
      </c>
      <c r="K132" s="290"/>
      <c r="L132" s="291" t="s">
        <v>205</v>
      </c>
      <c r="M132" s="290" t="s">
        <v>1491</v>
      </c>
      <c r="N132" s="286">
        <v>7</v>
      </c>
      <c r="O132" s="292">
        <v>150</v>
      </c>
      <c r="P132" s="353">
        <f>Tabla1[[#This Row],[Precio Unitario]]*Tabla1[[#This Row],[Cantidad de Insumos]]</f>
        <v>1050</v>
      </c>
      <c r="Q132" s="293">
        <v>231101</v>
      </c>
      <c r="R132" s="198" t="s">
        <v>538</v>
      </c>
      <c r="S132" s="30"/>
      <c r="T132" s="30"/>
    </row>
    <row r="133" spans="2:20" x14ac:dyDescent="0.25">
      <c r="B133" s="285" t="e">
        <f>IF(Tabla1[[#This Row],[Código_Actividad]]="","",CONCATENATE(Tabla1[[#This Row],[POA]],".",Tabla1[[#This Row],[SRS]],".",Tabla1[[#This Row],[AREA]],".",Tabla1[[#This Row],[TIPO]]))</f>
        <v>#REF!</v>
      </c>
      <c r="C133" s="285" t="e">
        <f>IF(Tabla1[[#This Row],[Código_Actividad]]="","",'Formulario PPGR1'!#REF!)</f>
        <v>#REF!</v>
      </c>
      <c r="D133" s="285" t="e">
        <f>IF(Tabla1[[#This Row],[Código_Actividad]]="","",'Formulario PPGR1'!#REF!)</f>
        <v>#REF!</v>
      </c>
      <c r="E133" s="285" t="e">
        <f>IF(Tabla1[[#This Row],[Código_Actividad]]="","",'Formulario PPGR1'!#REF!)</f>
        <v>#REF!</v>
      </c>
      <c r="F133" s="285" t="e">
        <f>IF(Tabla1[[#This Row],[Código_Actividad]]="","",'Formulario PPGR1'!#REF!)</f>
        <v>#REF!</v>
      </c>
      <c r="G133" s="286" t="s">
        <v>1891</v>
      </c>
      <c r="H133" s="287" t="s">
        <v>1892</v>
      </c>
      <c r="I133" s="288">
        <v>8</v>
      </c>
      <c r="J133" s="289" t="s">
        <v>1924</v>
      </c>
      <c r="K133" s="290"/>
      <c r="L133" s="291" t="s">
        <v>945</v>
      </c>
      <c r="M133" s="290" t="s">
        <v>945</v>
      </c>
      <c r="N133" s="286">
        <v>5</v>
      </c>
      <c r="O133" s="292">
        <v>220</v>
      </c>
      <c r="P133" s="353">
        <f>Tabla1[[#This Row],[Precio Unitario]]*Tabla1[[#This Row],[Cantidad de Insumos]]</f>
        <v>1100</v>
      </c>
      <c r="Q133" s="293">
        <v>237102</v>
      </c>
      <c r="R133" s="319" t="s">
        <v>538</v>
      </c>
      <c r="S133" s="30"/>
      <c r="T133" s="30"/>
    </row>
    <row r="134" spans="2:20" x14ac:dyDescent="0.25">
      <c r="B134" s="285" t="e">
        <f>IF(Tabla1[[#This Row],[Código_Actividad]]="","",CONCATENATE(Tabla1[[#This Row],[POA]],".",Tabla1[[#This Row],[SRS]],".",Tabla1[[#This Row],[AREA]],".",Tabla1[[#This Row],[TIPO]]))</f>
        <v>#REF!</v>
      </c>
      <c r="C134" s="285" t="e">
        <f>IF(Tabla1[[#This Row],[Código_Actividad]]="","",'Formulario PPGR1'!#REF!)</f>
        <v>#REF!</v>
      </c>
      <c r="D134" s="285" t="e">
        <f>IF(Tabla1[[#This Row],[Código_Actividad]]="","",'Formulario PPGR1'!#REF!)</f>
        <v>#REF!</v>
      </c>
      <c r="E134" s="285" t="e">
        <f>IF(Tabla1[[#This Row],[Código_Actividad]]="","",'Formulario PPGR1'!#REF!)</f>
        <v>#REF!</v>
      </c>
      <c r="F134" s="285" t="e">
        <f>IF(Tabla1[[#This Row],[Código_Actividad]]="","",'Formulario PPGR1'!#REF!)</f>
        <v>#REF!</v>
      </c>
      <c r="G134" s="286" t="s">
        <v>1893</v>
      </c>
      <c r="H134" s="287" t="s">
        <v>1894</v>
      </c>
      <c r="I134" s="288">
        <v>3</v>
      </c>
      <c r="J134" s="289" t="s">
        <v>1930</v>
      </c>
      <c r="K134" s="290"/>
      <c r="L134" s="291" t="s">
        <v>205</v>
      </c>
      <c r="M134" s="290" t="s">
        <v>205</v>
      </c>
      <c r="N134" s="286">
        <v>20</v>
      </c>
      <c r="O134" s="292">
        <v>15</v>
      </c>
      <c r="P134" s="353">
        <f>Tabla1[[#This Row],[Precio Unitario]]*Tabla1[[#This Row],[Cantidad de Insumos]]</f>
        <v>300</v>
      </c>
      <c r="Q134" s="293">
        <v>236304</v>
      </c>
      <c r="R134" s="319" t="s">
        <v>538</v>
      </c>
      <c r="S134" s="30"/>
      <c r="T134" s="30"/>
    </row>
    <row r="135" spans="2:20" x14ac:dyDescent="0.25">
      <c r="B135" s="285" t="e">
        <f>IF(Tabla1[[#This Row],[Código_Actividad]]="","",CONCATENATE(Tabla1[[#This Row],[POA]],".",Tabla1[[#This Row],[SRS]],".",Tabla1[[#This Row],[AREA]],".",Tabla1[[#This Row],[TIPO]]))</f>
        <v>#REF!</v>
      </c>
      <c r="C135" s="285" t="e">
        <f>IF(Tabla1[[#This Row],[Código_Actividad]]="","",'Formulario PPGR1'!#REF!)</f>
        <v>#REF!</v>
      </c>
      <c r="D135" s="285" t="e">
        <f>IF(Tabla1[[#This Row],[Código_Actividad]]="","",'Formulario PPGR1'!#REF!)</f>
        <v>#REF!</v>
      </c>
      <c r="E135" s="285" t="e">
        <f>IF(Tabla1[[#This Row],[Código_Actividad]]="","",'Formulario PPGR1'!#REF!)</f>
        <v>#REF!</v>
      </c>
      <c r="F135" s="285" t="e">
        <f>IF(Tabla1[[#This Row],[Código_Actividad]]="","",'Formulario PPGR1'!#REF!)</f>
        <v>#REF!</v>
      </c>
      <c r="G135" s="286" t="s">
        <v>1893</v>
      </c>
      <c r="H135" s="287" t="s">
        <v>1894</v>
      </c>
      <c r="I135" s="288">
        <v>3</v>
      </c>
      <c r="J135" s="289" t="s">
        <v>1926</v>
      </c>
      <c r="K135" s="290"/>
      <c r="L135" s="291" t="s">
        <v>205</v>
      </c>
      <c r="M135" s="290" t="s">
        <v>953</v>
      </c>
      <c r="N135" s="286">
        <v>1</v>
      </c>
      <c r="O135" s="292">
        <v>5400</v>
      </c>
      <c r="P135" s="353">
        <f>Tabla1[[#This Row],[Precio Unitario]]*Tabla1[[#This Row],[Cantidad de Insumos]]</f>
        <v>5400</v>
      </c>
      <c r="Q135" s="293">
        <v>239601</v>
      </c>
      <c r="R135" s="319" t="s">
        <v>538</v>
      </c>
      <c r="S135" s="30"/>
      <c r="T135" s="30"/>
    </row>
    <row r="136" spans="2:20" x14ac:dyDescent="0.25">
      <c r="B136" s="285" t="e">
        <f>IF(Tabla1[[#This Row],[Código_Actividad]]="","",CONCATENATE(Tabla1[[#This Row],[POA]],".",Tabla1[[#This Row],[SRS]],".",Tabla1[[#This Row],[AREA]],".",Tabla1[[#This Row],[TIPO]]))</f>
        <v>#REF!</v>
      </c>
      <c r="C136" s="285" t="e">
        <f>IF(Tabla1[[#This Row],[Código_Actividad]]="","",'Formulario PPGR1'!#REF!)</f>
        <v>#REF!</v>
      </c>
      <c r="D136" s="285" t="e">
        <f>IF(Tabla1[[#This Row],[Código_Actividad]]="","",'Formulario PPGR1'!#REF!)</f>
        <v>#REF!</v>
      </c>
      <c r="E136" s="285" t="e">
        <f>IF(Tabla1[[#This Row],[Código_Actividad]]="","",'Formulario PPGR1'!#REF!)</f>
        <v>#REF!</v>
      </c>
      <c r="F136" s="285" t="e">
        <f>IF(Tabla1[[#This Row],[Código_Actividad]]="","",'Formulario PPGR1'!#REF!)</f>
        <v>#REF!</v>
      </c>
      <c r="G136" s="286" t="s">
        <v>1893</v>
      </c>
      <c r="H136" s="287" t="s">
        <v>1894</v>
      </c>
      <c r="I136" s="288">
        <v>3</v>
      </c>
      <c r="J136" s="289" t="s">
        <v>1927</v>
      </c>
      <c r="K136" s="290"/>
      <c r="L136" s="291" t="s">
        <v>205</v>
      </c>
      <c r="M136" s="290" t="s">
        <v>205</v>
      </c>
      <c r="N136" s="286">
        <v>1</v>
      </c>
      <c r="O136" s="292">
        <v>2000</v>
      </c>
      <c r="P136" s="353">
        <f>Tabla1[[#This Row],[Precio Unitario]]*Tabla1[[#This Row],[Cantidad de Insumos]]</f>
        <v>2000</v>
      </c>
      <c r="Q136" s="293">
        <v>239601</v>
      </c>
      <c r="R136" s="319" t="s">
        <v>538</v>
      </c>
      <c r="S136" s="30"/>
      <c r="T136" s="30"/>
    </row>
    <row r="137" spans="2:20" x14ac:dyDescent="0.25">
      <c r="B137" s="285" t="e">
        <f>IF(Tabla1[[#This Row],[Código_Actividad]]="","",CONCATENATE(Tabla1[[#This Row],[POA]],".",Tabla1[[#This Row],[SRS]],".",Tabla1[[#This Row],[AREA]],".",Tabla1[[#This Row],[TIPO]]))</f>
        <v>#REF!</v>
      </c>
      <c r="C137" s="285" t="e">
        <f>IF(Tabla1[[#This Row],[Código_Actividad]]="","",'Formulario PPGR1'!#REF!)</f>
        <v>#REF!</v>
      </c>
      <c r="D137" s="285" t="e">
        <f>IF(Tabla1[[#This Row],[Código_Actividad]]="","",'Formulario PPGR1'!#REF!)</f>
        <v>#REF!</v>
      </c>
      <c r="E137" s="285" t="e">
        <f>IF(Tabla1[[#This Row],[Código_Actividad]]="","",'Formulario PPGR1'!#REF!)</f>
        <v>#REF!</v>
      </c>
      <c r="F137" s="285" t="e">
        <f>IF(Tabla1[[#This Row],[Código_Actividad]]="","",'Formulario PPGR1'!#REF!)</f>
        <v>#REF!</v>
      </c>
      <c r="G137" s="286" t="s">
        <v>1893</v>
      </c>
      <c r="H137" s="287" t="s">
        <v>1894</v>
      </c>
      <c r="I137" s="288">
        <v>3</v>
      </c>
      <c r="J137" s="289" t="s">
        <v>1931</v>
      </c>
      <c r="K137" s="290"/>
      <c r="L137" s="291" t="s">
        <v>205</v>
      </c>
      <c r="M137" s="290" t="s">
        <v>205</v>
      </c>
      <c r="N137" s="286">
        <v>50</v>
      </c>
      <c r="O137" s="292">
        <v>3</v>
      </c>
      <c r="P137" s="353">
        <f>Tabla1[[#This Row],[Precio Unitario]]*Tabla1[[#This Row],[Cantidad de Insumos]]</f>
        <v>150</v>
      </c>
      <c r="Q137" s="293">
        <v>236304</v>
      </c>
      <c r="R137" s="319" t="s">
        <v>538</v>
      </c>
      <c r="S137" s="30"/>
      <c r="T137" s="30"/>
    </row>
    <row r="138" spans="2:20" x14ac:dyDescent="0.25">
      <c r="B138" s="285" t="e">
        <f>IF(Tabla1[[#This Row],[Código_Actividad]]="","",CONCATENATE(Tabla1[[#This Row],[POA]],".",Tabla1[[#This Row],[SRS]],".",Tabla1[[#This Row],[AREA]],".",Tabla1[[#This Row],[TIPO]]))</f>
        <v>#REF!</v>
      </c>
      <c r="C138" s="285" t="e">
        <f>IF(Tabla1[[#This Row],[Código_Actividad]]="","",'Formulario PPGR1'!#REF!)</f>
        <v>#REF!</v>
      </c>
      <c r="D138" s="285" t="e">
        <f>IF(Tabla1[[#This Row],[Código_Actividad]]="","",'Formulario PPGR1'!#REF!)</f>
        <v>#REF!</v>
      </c>
      <c r="E138" s="285" t="e">
        <f>IF(Tabla1[[#This Row],[Código_Actividad]]="","",'Formulario PPGR1'!#REF!)</f>
        <v>#REF!</v>
      </c>
      <c r="F138" s="285" t="e">
        <f>IF(Tabla1[[#This Row],[Código_Actividad]]="","",'Formulario PPGR1'!#REF!)</f>
        <v>#REF!</v>
      </c>
      <c r="G138" s="286" t="s">
        <v>1893</v>
      </c>
      <c r="H138" s="287" t="s">
        <v>1894</v>
      </c>
      <c r="I138" s="288">
        <v>3</v>
      </c>
      <c r="J138" s="289" t="s">
        <v>1928</v>
      </c>
      <c r="K138" s="290"/>
      <c r="L138" s="291" t="s">
        <v>205</v>
      </c>
      <c r="M138" s="290" t="s">
        <v>205</v>
      </c>
      <c r="N138" s="286">
        <v>15</v>
      </c>
      <c r="O138" s="292">
        <v>150</v>
      </c>
      <c r="P138" s="353">
        <f>Tabla1[[#This Row],[Precio Unitario]]*Tabla1[[#This Row],[Cantidad de Insumos]]</f>
        <v>2250</v>
      </c>
      <c r="Q138" s="293">
        <v>235501</v>
      </c>
      <c r="R138" s="319" t="s">
        <v>538</v>
      </c>
      <c r="S138" s="30"/>
      <c r="T138" s="30"/>
    </row>
    <row r="139" spans="2:20" x14ac:dyDescent="0.25">
      <c r="B139" s="285" t="e">
        <f>IF(Tabla1[[#This Row],[Código_Actividad]]="","",CONCATENATE(Tabla1[[#This Row],[POA]],".",Tabla1[[#This Row],[SRS]],".",Tabla1[[#This Row],[AREA]],".",Tabla1[[#This Row],[TIPO]]))</f>
        <v>#REF!</v>
      </c>
      <c r="C139" s="285" t="e">
        <f>IF(Tabla1[[#This Row],[Código_Actividad]]="","",'Formulario PPGR1'!#REF!)</f>
        <v>#REF!</v>
      </c>
      <c r="D139" s="285" t="e">
        <f>IF(Tabla1[[#This Row],[Código_Actividad]]="","",'Formulario PPGR1'!#REF!)</f>
        <v>#REF!</v>
      </c>
      <c r="E139" s="285" t="e">
        <f>IF(Tabla1[[#This Row],[Código_Actividad]]="","",'Formulario PPGR1'!#REF!)</f>
        <v>#REF!</v>
      </c>
      <c r="F139" s="285" t="e">
        <f>IF(Tabla1[[#This Row],[Código_Actividad]]="","",'Formulario PPGR1'!#REF!)</f>
        <v>#REF!</v>
      </c>
      <c r="G139" s="286" t="s">
        <v>1893</v>
      </c>
      <c r="H139" s="287" t="s">
        <v>1894</v>
      </c>
      <c r="I139" s="288">
        <v>3</v>
      </c>
      <c r="J139" s="289" t="s">
        <v>1929</v>
      </c>
      <c r="K139" s="290"/>
      <c r="L139" s="291" t="s">
        <v>205</v>
      </c>
      <c r="M139" s="290" t="s">
        <v>205</v>
      </c>
      <c r="N139" s="286">
        <v>15</v>
      </c>
      <c r="O139" s="292">
        <v>150</v>
      </c>
      <c r="P139" s="353">
        <f>Tabla1[[#This Row],[Precio Unitario]]*Tabla1[[#This Row],[Cantidad de Insumos]]</f>
        <v>2250</v>
      </c>
      <c r="Q139" s="293">
        <v>235501</v>
      </c>
      <c r="R139" s="319" t="s">
        <v>538</v>
      </c>
      <c r="S139" s="30"/>
      <c r="T139" s="30"/>
    </row>
    <row r="140" spans="2:20" x14ac:dyDescent="0.25">
      <c r="B140" s="285" t="e">
        <f>IF(Tabla1[[#This Row],[Código_Actividad]]="","",CONCATENATE(Tabla1[[#This Row],[POA]],".",Tabla1[[#This Row],[SRS]],".",Tabla1[[#This Row],[AREA]],".",Tabla1[[#This Row],[TIPO]]))</f>
        <v>#REF!</v>
      </c>
      <c r="C140" s="285" t="e">
        <f>IF(Tabla1[[#This Row],[Código_Actividad]]="","",'Formulario PPGR1'!#REF!)</f>
        <v>#REF!</v>
      </c>
      <c r="D140" s="285" t="e">
        <f>IF(Tabla1[[#This Row],[Código_Actividad]]="","",'Formulario PPGR1'!#REF!)</f>
        <v>#REF!</v>
      </c>
      <c r="E140" s="285" t="e">
        <f>IF(Tabla1[[#This Row],[Código_Actividad]]="","",'Formulario PPGR1'!#REF!)</f>
        <v>#REF!</v>
      </c>
      <c r="F140" s="285" t="e">
        <f>IF(Tabla1[[#This Row],[Código_Actividad]]="","",'Formulario PPGR1'!#REF!)</f>
        <v>#REF!</v>
      </c>
      <c r="G140" s="286" t="s">
        <v>1893</v>
      </c>
      <c r="H140" s="287" t="s">
        <v>1894</v>
      </c>
      <c r="I140" s="288">
        <v>3</v>
      </c>
      <c r="J140" s="289" t="s">
        <v>1932</v>
      </c>
      <c r="K140" s="290"/>
      <c r="L140" s="291" t="s">
        <v>205</v>
      </c>
      <c r="M140" s="290" t="s">
        <v>205</v>
      </c>
      <c r="N140" s="286">
        <v>50</v>
      </c>
      <c r="O140" s="292">
        <v>2</v>
      </c>
      <c r="P140" s="353">
        <f>Tabla1[[#This Row],[Precio Unitario]]*Tabla1[[#This Row],[Cantidad de Insumos]]</f>
        <v>100</v>
      </c>
      <c r="Q140" s="293">
        <v>235401</v>
      </c>
      <c r="R140" s="319" t="s">
        <v>538</v>
      </c>
      <c r="S140" s="30"/>
      <c r="T140" s="30"/>
    </row>
    <row r="141" spans="2:20" x14ac:dyDescent="0.25">
      <c r="B141" s="285" t="e">
        <f>IF(Tabla1[[#This Row],[Código_Actividad]]="","",CONCATENATE(Tabla1[[#This Row],[POA]],".",Tabla1[[#This Row],[SRS]],".",Tabla1[[#This Row],[AREA]],".",Tabla1[[#This Row],[TIPO]]))</f>
        <v>#REF!</v>
      </c>
      <c r="C141" s="285" t="e">
        <f>IF(Tabla1[[#This Row],[Código_Actividad]]="","",'Formulario PPGR1'!#REF!)</f>
        <v>#REF!</v>
      </c>
      <c r="D141" s="285" t="e">
        <f>IF(Tabla1[[#This Row],[Código_Actividad]]="","",'Formulario PPGR1'!#REF!)</f>
        <v>#REF!</v>
      </c>
      <c r="E141" s="285" t="e">
        <f>IF(Tabla1[[#This Row],[Código_Actividad]]="","",'Formulario PPGR1'!#REF!)</f>
        <v>#REF!</v>
      </c>
      <c r="F141" s="285" t="e">
        <f>IF(Tabla1[[#This Row],[Código_Actividad]]="","",'Formulario PPGR1'!#REF!)</f>
        <v>#REF!</v>
      </c>
      <c r="G141" s="286" t="s">
        <v>1895</v>
      </c>
      <c r="H141" s="287" t="s">
        <v>1896</v>
      </c>
      <c r="I141" s="288">
        <v>4</v>
      </c>
      <c r="J141" s="289" t="s">
        <v>1933</v>
      </c>
      <c r="K141" s="290"/>
      <c r="L141" s="291" t="s">
        <v>205</v>
      </c>
      <c r="M141" s="290" t="s">
        <v>205</v>
      </c>
      <c r="N141" s="286">
        <v>1</v>
      </c>
      <c r="O141" s="292">
        <v>5000</v>
      </c>
      <c r="P141" s="353">
        <f>Tabla1[[#This Row],[Precio Unitario]]*Tabla1[[#This Row],[Cantidad de Insumos]]</f>
        <v>5000</v>
      </c>
      <c r="Q141" s="293">
        <v>221501</v>
      </c>
      <c r="R141" s="319" t="s">
        <v>538</v>
      </c>
      <c r="S141" s="30"/>
      <c r="T141" s="30"/>
    </row>
    <row r="142" spans="2:20" x14ac:dyDescent="0.25">
      <c r="B142" s="285" t="e">
        <f>IF(Tabla1[[#This Row],[Código_Actividad]]="","",CONCATENATE(Tabla1[[#This Row],[POA]],".",Tabla1[[#This Row],[SRS]],".",Tabla1[[#This Row],[AREA]],".",Tabla1[[#This Row],[TIPO]]))</f>
        <v>#REF!</v>
      </c>
      <c r="C142" s="285" t="e">
        <f>IF(Tabla1[[#This Row],[Código_Actividad]]="","",'Formulario PPGR1'!#REF!)</f>
        <v>#REF!</v>
      </c>
      <c r="D142" s="285" t="e">
        <f>IF(Tabla1[[#This Row],[Código_Actividad]]="","",'Formulario PPGR1'!#REF!)</f>
        <v>#REF!</v>
      </c>
      <c r="E142" s="285" t="e">
        <f>IF(Tabla1[[#This Row],[Código_Actividad]]="","",'Formulario PPGR1'!#REF!)</f>
        <v>#REF!</v>
      </c>
      <c r="F142" s="285" t="e">
        <f>IF(Tabla1[[#This Row],[Código_Actividad]]="","",'Formulario PPGR1'!#REF!)</f>
        <v>#REF!</v>
      </c>
      <c r="G142" s="286" t="s">
        <v>1897</v>
      </c>
      <c r="H142" s="287" t="s">
        <v>1898</v>
      </c>
      <c r="I142" s="288">
        <v>1</v>
      </c>
      <c r="J142" s="289" t="s">
        <v>1934</v>
      </c>
      <c r="K142" s="290"/>
      <c r="L142" s="291" t="s">
        <v>205</v>
      </c>
      <c r="M142" s="290" t="s">
        <v>205</v>
      </c>
      <c r="N142" s="286">
        <v>20</v>
      </c>
      <c r="O142" s="292">
        <v>150</v>
      </c>
      <c r="P142" s="353">
        <f>Tabla1[[#This Row],[Precio Unitario]]*Tabla1[[#This Row],[Cantidad de Insumos]]</f>
        <v>3000</v>
      </c>
      <c r="Q142" s="293">
        <v>231101</v>
      </c>
      <c r="R142" s="198" t="s">
        <v>538</v>
      </c>
      <c r="S142" s="30"/>
      <c r="T142" s="30"/>
    </row>
    <row r="143" spans="2:20" x14ac:dyDescent="0.25">
      <c r="B143" s="285" t="e">
        <f>IF(Tabla1[[#This Row],[Código_Actividad]]="","",CONCATENATE(Tabla1[[#This Row],[POA]],".",Tabla1[[#This Row],[SRS]],".",Tabla1[[#This Row],[AREA]],".",Tabla1[[#This Row],[TIPO]]))</f>
        <v>#REF!</v>
      </c>
      <c r="C143" s="285" t="e">
        <f>IF(Tabla1[[#This Row],[Código_Actividad]]="","",'Formulario PPGR1'!#REF!)</f>
        <v>#REF!</v>
      </c>
      <c r="D143" s="285" t="e">
        <f>IF(Tabla1[[#This Row],[Código_Actividad]]="","",'Formulario PPGR1'!#REF!)</f>
        <v>#REF!</v>
      </c>
      <c r="E143" s="285" t="e">
        <f>IF(Tabla1[[#This Row],[Código_Actividad]]="","",'Formulario PPGR1'!#REF!)</f>
        <v>#REF!</v>
      </c>
      <c r="F143" s="285" t="e">
        <f>IF(Tabla1[[#This Row],[Código_Actividad]]="","",'Formulario PPGR1'!#REF!)</f>
        <v>#REF!</v>
      </c>
      <c r="G143" s="286" t="s">
        <v>1691</v>
      </c>
      <c r="H143" s="287" t="s">
        <v>1692</v>
      </c>
      <c r="I143" s="288">
        <v>6</v>
      </c>
      <c r="J143" s="289" t="s">
        <v>1131</v>
      </c>
      <c r="K143" s="290"/>
      <c r="L143" s="291" t="s">
        <v>47</v>
      </c>
      <c r="M143" s="290" t="s">
        <v>945</v>
      </c>
      <c r="N143" s="286">
        <v>15</v>
      </c>
      <c r="O143" s="292">
        <v>220</v>
      </c>
      <c r="P143" s="353">
        <f>Tabla1[[#This Row],[Precio Unitario]]*Tabla1[[#This Row],[Cantidad de Insumos]]</f>
        <v>3300</v>
      </c>
      <c r="Q143" s="293">
        <v>237102</v>
      </c>
      <c r="R143" s="319" t="s">
        <v>536</v>
      </c>
      <c r="S143" s="30"/>
      <c r="T143" s="30"/>
    </row>
    <row r="144" spans="2:20" x14ac:dyDescent="0.25">
      <c r="B144" s="285" t="e">
        <f>IF(Tabla1[[#This Row],[Código_Actividad]]="","",CONCATENATE(Tabla1[[#This Row],[POA]],".",Tabla1[[#This Row],[SRS]],".",Tabla1[[#This Row],[AREA]],".",Tabla1[[#This Row],[TIPO]]))</f>
        <v>#REF!</v>
      </c>
      <c r="C144" s="285" t="e">
        <f>IF(Tabla1[[#This Row],[Código_Actividad]]="","",'Formulario PPGR1'!#REF!)</f>
        <v>#REF!</v>
      </c>
      <c r="D144" s="285" t="e">
        <f>IF(Tabla1[[#This Row],[Código_Actividad]]="","",'Formulario PPGR1'!#REF!)</f>
        <v>#REF!</v>
      </c>
      <c r="E144" s="285" t="e">
        <f>IF(Tabla1[[#This Row],[Código_Actividad]]="","",'Formulario PPGR1'!#REF!)</f>
        <v>#REF!</v>
      </c>
      <c r="F144" s="285" t="e">
        <f>IF(Tabla1[[#This Row],[Código_Actividad]]="","",'Formulario PPGR1'!#REF!)</f>
        <v>#REF!</v>
      </c>
      <c r="G144" s="286" t="s">
        <v>1693</v>
      </c>
      <c r="H144" s="287" t="s">
        <v>1694</v>
      </c>
      <c r="I144" s="288">
        <v>1</v>
      </c>
      <c r="J144" s="289" t="s">
        <v>1251</v>
      </c>
      <c r="K144" s="290"/>
      <c r="L144" s="291" t="s">
        <v>47</v>
      </c>
      <c r="M144" s="290" t="s">
        <v>205</v>
      </c>
      <c r="N144" s="286">
        <v>20</v>
      </c>
      <c r="O144" s="292">
        <v>150</v>
      </c>
      <c r="P144" s="353">
        <f>Tabla1[[#This Row],[Precio Unitario]]*Tabla1[[#This Row],[Cantidad de Insumos]]</f>
        <v>3000</v>
      </c>
      <c r="Q144" s="293">
        <v>231101</v>
      </c>
      <c r="R144" s="198" t="s">
        <v>538</v>
      </c>
      <c r="S144" s="30"/>
      <c r="T144" s="30"/>
    </row>
    <row r="145" spans="2:20" x14ac:dyDescent="0.25">
      <c r="B145" s="285" t="e">
        <f>IF(Tabla1[[#This Row],[Código_Actividad]]="","",CONCATENATE(Tabla1[[#This Row],[POA]],".",Tabla1[[#This Row],[SRS]],".",Tabla1[[#This Row],[AREA]],".",Tabla1[[#This Row],[TIPO]]))</f>
        <v>#REF!</v>
      </c>
      <c r="C145" s="285" t="e">
        <f>IF(Tabla1[[#This Row],[Código_Actividad]]="","",'Formulario PPGR1'!#REF!)</f>
        <v>#REF!</v>
      </c>
      <c r="D145" s="285" t="e">
        <f>IF(Tabla1[[#This Row],[Código_Actividad]]="","",'Formulario PPGR1'!#REF!)</f>
        <v>#REF!</v>
      </c>
      <c r="E145" s="285" t="e">
        <f>IF(Tabla1[[#This Row],[Código_Actividad]]="","",'Formulario PPGR1'!#REF!)</f>
        <v>#REF!</v>
      </c>
      <c r="F145" s="285" t="e">
        <f>IF(Tabla1[[#This Row],[Código_Actividad]]="","",'Formulario PPGR1'!#REF!)</f>
        <v>#REF!</v>
      </c>
      <c r="G145" s="286" t="s">
        <v>1695</v>
      </c>
      <c r="H145" s="287" t="s">
        <v>1696</v>
      </c>
      <c r="I145" s="288">
        <v>1</v>
      </c>
      <c r="J145" s="289" t="s">
        <v>1131</v>
      </c>
      <c r="K145" s="290"/>
      <c r="L145" s="291" t="s">
        <v>47</v>
      </c>
      <c r="M145" s="290" t="s">
        <v>945</v>
      </c>
      <c r="N145" s="286">
        <v>65</v>
      </c>
      <c r="O145" s="292">
        <v>220</v>
      </c>
      <c r="P145" s="353">
        <f>Tabla1[[#This Row],[Precio Unitario]]*Tabla1[[#This Row],[Cantidad de Insumos]]</f>
        <v>14300</v>
      </c>
      <c r="Q145" s="293">
        <v>237102</v>
      </c>
      <c r="R145" s="319" t="s">
        <v>536</v>
      </c>
      <c r="S145" s="30"/>
      <c r="T145" s="30"/>
    </row>
    <row r="146" spans="2:20" ht="51" x14ac:dyDescent="0.25">
      <c r="B146" s="285" t="e">
        <f>IF(Tabla1[[#This Row],[Código_Actividad]]="","",CONCATENATE(Tabla1[[#This Row],[POA]],".",Tabla1[[#This Row],[SRS]],".",Tabla1[[#This Row],[AREA]],".",Tabla1[[#This Row],[TIPO]]))</f>
        <v>#REF!</v>
      </c>
      <c r="C146" s="285" t="e">
        <f>IF(Tabla1[[#This Row],[Código_Actividad]]="","",'Formulario PPGR1'!#REF!)</f>
        <v>#REF!</v>
      </c>
      <c r="D146" s="285" t="e">
        <f>IF(Tabla1[[#This Row],[Código_Actividad]]="","",'Formulario PPGR1'!#REF!)</f>
        <v>#REF!</v>
      </c>
      <c r="E146" s="285" t="e">
        <f>IF(Tabla1[[#This Row],[Código_Actividad]]="","",'Formulario PPGR1'!#REF!)</f>
        <v>#REF!</v>
      </c>
      <c r="F146" s="285" t="e">
        <f>IF(Tabla1[[#This Row],[Código_Actividad]]="","",'Formulario PPGR1'!#REF!)</f>
        <v>#REF!</v>
      </c>
      <c r="G146" s="349" t="s">
        <v>1539</v>
      </c>
      <c r="H146" s="356" t="s">
        <v>1543</v>
      </c>
      <c r="I146" s="355">
        <v>2</v>
      </c>
      <c r="J146" s="351" t="s">
        <v>1251</v>
      </c>
      <c r="K146" s="360"/>
      <c r="L146" s="360"/>
      <c r="M146" s="351" t="s">
        <v>205</v>
      </c>
      <c r="N146" s="349">
        <v>60</v>
      </c>
      <c r="O146" s="352">
        <v>150</v>
      </c>
      <c r="P146" s="353">
        <f>Tabla1[[#This Row],[Precio Unitario]]*Tabla1[[#This Row],[Cantidad de Insumos]]</f>
        <v>9000</v>
      </c>
      <c r="Q146" s="362">
        <v>231101</v>
      </c>
      <c r="R146" s="198" t="s">
        <v>538</v>
      </c>
      <c r="S146" s="30"/>
      <c r="T146" s="30"/>
    </row>
    <row r="147" spans="2:20" ht="51" x14ac:dyDescent="0.25">
      <c r="B147" s="285" t="e">
        <f>IF(Tabla1[[#This Row],[Código_Actividad]]="","",CONCATENATE(Tabla1[[#This Row],[POA]],".",Tabla1[[#This Row],[SRS]],".",Tabla1[[#This Row],[AREA]],".",Tabla1[[#This Row],[TIPO]]))</f>
        <v>#REF!</v>
      </c>
      <c r="C147" s="285" t="e">
        <f>IF(Tabla1[[#This Row],[Código_Actividad]]="","",'Formulario PPGR1'!#REF!)</f>
        <v>#REF!</v>
      </c>
      <c r="D147" s="285" t="e">
        <f>IF(Tabla1[[#This Row],[Código_Actividad]]="","",'Formulario PPGR1'!#REF!)</f>
        <v>#REF!</v>
      </c>
      <c r="E147" s="285" t="e">
        <f>IF(Tabla1[[#This Row],[Código_Actividad]]="","",'Formulario PPGR1'!#REF!)</f>
        <v>#REF!</v>
      </c>
      <c r="F147" s="285" t="e">
        <f>IF(Tabla1[[#This Row],[Código_Actividad]]="","",'Formulario PPGR1'!#REF!)</f>
        <v>#REF!</v>
      </c>
      <c r="G147" s="349" t="s">
        <v>1539</v>
      </c>
      <c r="H147" s="356" t="s">
        <v>1543</v>
      </c>
      <c r="I147" s="355">
        <v>2</v>
      </c>
      <c r="J147" s="351" t="s">
        <v>938</v>
      </c>
      <c r="K147" s="360"/>
      <c r="L147" s="360"/>
      <c r="M147" s="351" t="s">
        <v>205</v>
      </c>
      <c r="N147" s="349">
        <v>60</v>
      </c>
      <c r="O147" s="352">
        <v>350</v>
      </c>
      <c r="P147" s="353">
        <f>Tabla1[[#This Row],[Precio Unitario]]*Tabla1[[#This Row],[Cantidad de Insumos]]</f>
        <v>21000</v>
      </c>
      <c r="Q147" s="362">
        <v>231101</v>
      </c>
      <c r="R147" s="198" t="s">
        <v>538</v>
      </c>
      <c r="S147" s="30"/>
      <c r="T147" s="30"/>
    </row>
    <row r="148" spans="2:20" x14ac:dyDescent="0.25">
      <c r="B148" s="285" t="e">
        <f>IF(Tabla1[[#This Row],[Código_Actividad]]="","",CONCATENATE(Tabla1[[#This Row],[POA]],".",Tabla1[[#This Row],[SRS]],".",Tabla1[[#This Row],[AREA]],".",Tabla1[[#This Row],[TIPO]]))</f>
        <v>#REF!</v>
      </c>
      <c r="C148" s="285" t="e">
        <f>IF(Tabla1[[#This Row],[Código_Actividad]]="","",'Formulario PPGR1'!#REF!)</f>
        <v>#REF!</v>
      </c>
      <c r="D148" s="285" t="e">
        <f>IF(Tabla1[[#This Row],[Código_Actividad]]="","",'Formulario PPGR1'!#REF!)</f>
        <v>#REF!</v>
      </c>
      <c r="E148" s="285" t="e">
        <f>IF(Tabla1[[#This Row],[Código_Actividad]]="","",'Formulario PPGR1'!#REF!)</f>
        <v>#REF!</v>
      </c>
      <c r="F148" s="285" t="e">
        <f>IF(Tabla1[[#This Row],[Código_Actividad]]="","",'Formulario PPGR1'!#REF!)</f>
        <v>#REF!</v>
      </c>
      <c r="G148" s="286" t="s">
        <v>1539</v>
      </c>
      <c r="H148" s="287" t="s">
        <v>1540</v>
      </c>
      <c r="I148" s="288">
        <v>2</v>
      </c>
      <c r="J148" s="289" t="s">
        <v>1131</v>
      </c>
      <c r="K148" s="290"/>
      <c r="L148" s="291" t="s">
        <v>47</v>
      </c>
      <c r="M148" s="290" t="s">
        <v>945</v>
      </c>
      <c r="N148" s="286">
        <v>10</v>
      </c>
      <c r="O148" s="292">
        <v>220</v>
      </c>
      <c r="P148" s="353">
        <f>Tabla1[[#This Row],[Precio Unitario]]*Tabla1[[#This Row],[Cantidad de Insumos]]</f>
        <v>2200</v>
      </c>
      <c r="Q148" s="293">
        <v>237102</v>
      </c>
      <c r="R148" s="319" t="s">
        <v>536</v>
      </c>
      <c r="S148" s="30"/>
      <c r="T148" s="30"/>
    </row>
    <row r="149" spans="2:20" x14ac:dyDescent="0.25">
      <c r="B149" s="285" t="e">
        <f>IF(Tabla1[[#This Row],[Código_Actividad]]="","",CONCATENATE(Tabla1[[#This Row],[POA]],".",Tabla1[[#This Row],[SRS]],".",Tabla1[[#This Row],[AREA]],".",Tabla1[[#This Row],[TIPO]]))</f>
        <v>#REF!</v>
      </c>
      <c r="C149" s="285" t="e">
        <f>IF(Tabla1[[#This Row],[Código_Actividad]]="","",'Formulario PPGR1'!#REF!)</f>
        <v>#REF!</v>
      </c>
      <c r="D149" s="285" t="e">
        <f>IF(Tabla1[[#This Row],[Código_Actividad]]="","",'Formulario PPGR1'!#REF!)</f>
        <v>#REF!</v>
      </c>
      <c r="E149" s="285" t="e">
        <f>IF(Tabla1[[#This Row],[Código_Actividad]]="","",'Formulario PPGR1'!#REF!)</f>
        <v>#REF!</v>
      </c>
      <c r="F149" s="285" t="e">
        <f>IF(Tabla1[[#This Row],[Código_Actividad]]="","",'Formulario PPGR1'!#REF!)</f>
        <v>#REF!</v>
      </c>
      <c r="G149" s="317" t="s">
        <v>1539</v>
      </c>
      <c r="H149" s="287" t="s">
        <v>1540</v>
      </c>
      <c r="I149" s="318">
        <v>2</v>
      </c>
      <c r="J149" s="289" t="s">
        <v>1587</v>
      </c>
      <c r="K149" s="320"/>
      <c r="L149" s="321" t="s">
        <v>46</v>
      </c>
      <c r="M149" s="320" t="s">
        <v>205</v>
      </c>
      <c r="N149" s="317">
        <v>30</v>
      </c>
      <c r="O149" s="322">
        <v>15</v>
      </c>
      <c r="P149" s="353">
        <f>Tabla1[[#This Row],[Precio Unitario]]*Tabla1[[#This Row],[Cantidad de Insumos]]</f>
        <v>450</v>
      </c>
      <c r="Q149" s="293">
        <v>222201</v>
      </c>
      <c r="R149" s="351" t="s">
        <v>536</v>
      </c>
      <c r="S149" s="30"/>
      <c r="T149" s="30"/>
    </row>
    <row r="150" spans="2:20" x14ac:dyDescent="0.25">
      <c r="B150" s="285" t="e">
        <f>IF(Tabla1[[#This Row],[Código_Actividad]]="","",CONCATENATE(Tabla1[[#This Row],[POA]],".",Tabla1[[#This Row],[SRS]],".",Tabla1[[#This Row],[AREA]],".",Tabla1[[#This Row],[TIPO]]))</f>
        <v>#REF!</v>
      </c>
      <c r="C150" s="285" t="e">
        <f>IF(Tabla1[[#This Row],[Código_Actividad]]="","",'Formulario PPGR1'!#REF!)</f>
        <v>#REF!</v>
      </c>
      <c r="D150" s="285" t="e">
        <f>IF(Tabla1[[#This Row],[Código_Actividad]]="","",'Formulario PPGR1'!#REF!)</f>
        <v>#REF!</v>
      </c>
      <c r="E150" s="285" t="e">
        <f>IF(Tabla1[[#This Row],[Código_Actividad]]="","",'Formulario PPGR1'!#REF!)</f>
        <v>#REF!</v>
      </c>
      <c r="F150" s="285" t="e">
        <f>IF(Tabla1[[#This Row],[Código_Actividad]]="","",'Formulario PPGR1'!#REF!)</f>
        <v>#REF!</v>
      </c>
      <c r="G150" s="286" t="s">
        <v>1539</v>
      </c>
      <c r="H150" s="287" t="s">
        <v>1678</v>
      </c>
      <c r="I150" s="288">
        <v>13</v>
      </c>
      <c r="J150" s="289" t="s">
        <v>1131</v>
      </c>
      <c r="K150" s="290"/>
      <c r="L150" s="291" t="s">
        <v>47</v>
      </c>
      <c r="M150" s="290" t="s">
        <v>945</v>
      </c>
      <c r="N150" s="286">
        <v>65</v>
      </c>
      <c r="O150" s="292">
        <v>220</v>
      </c>
      <c r="P150" s="353">
        <f>Tabla1[[#This Row],[Precio Unitario]]*Tabla1[[#This Row],[Cantidad de Insumos]]</f>
        <v>14300</v>
      </c>
      <c r="Q150" s="293">
        <v>237102</v>
      </c>
      <c r="R150" s="319" t="s">
        <v>536</v>
      </c>
      <c r="S150" s="30"/>
      <c r="T150" s="30"/>
    </row>
    <row r="151" spans="2:20" x14ac:dyDescent="0.25">
      <c r="B151" s="285" t="e">
        <f>IF(Tabla1[[#This Row],[Código_Actividad]]="","",CONCATENATE(Tabla1[[#This Row],[POA]],".",Tabla1[[#This Row],[SRS]],".",Tabla1[[#This Row],[AREA]],".",Tabla1[[#This Row],[TIPO]]))</f>
        <v>#REF!</v>
      </c>
      <c r="C151" s="285" t="e">
        <f>IF(Tabla1[[#This Row],[Código_Actividad]]="","",'Formulario PPGR1'!#REF!)</f>
        <v>#REF!</v>
      </c>
      <c r="D151" s="285" t="e">
        <f>IF(Tabla1[[#This Row],[Código_Actividad]]="","",'Formulario PPGR1'!#REF!)</f>
        <v>#REF!</v>
      </c>
      <c r="E151" s="285" t="e">
        <f>IF(Tabla1[[#This Row],[Código_Actividad]]="","",'Formulario PPGR1'!#REF!)</f>
        <v>#REF!</v>
      </c>
      <c r="F151" s="285" t="e">
        <f>IF(Tabla1[[#This Row],[Código_Actividad]]="","",'Formulario PPGR1'!#REF!)</f>
        <v>#REF!</v>
      </c>
      <c r="G151" s="317" t="s">
        <v>1539</v>
      </c>
      <c r="H151" s="287" t="s">
        <v>1678</v>
      </c>
      <c r="I151" s="318">
        <v>13</v>
      </c>
      <c r="J151" s="289" t="s">
        <v>1167</v>
      </c>
      <c r="K151" s="320"/>
      <c r="L151" s="321" t="s">
        <v>47</v>
      </c>
      <c r="M151" s="320" t="s">
        <v>205</v>
      </c>
      <c r="N151" s="317">
        <v>13</v>
      </c>
      <c r="O151" s="322">
        <v>7</v>
      </c>
      <c r="P151" s="353">
        <f>Tabla1[[#This Row],[Precio Unitario]]*Tabla1[[#This Row],[Cantidad de Insumos]]</f>
        <v>91</v>
      </c>
      <c r="Q151" s="293">
        <v>239201</v>
      </c>
      <c r="R151" s="319" t="s">
        <v>536</v>
      </c>
      <c r="S151" s="30"/>
      <c r="T151" s="30"/>
    </row>
    <row r="152" spans="2:20" ht="21" customHeight="1" x14ac:dyDescent="0.25">
      <c r="B152" s="285" t="e">
        <f>IF(Tabla1[[#This Row],[Código_Actividad]]="","",CONCATENATE(Tabla1[[#This Row],[POA]],".",Tabla1[[#This Row],[SRS]],".",Tabla1[[#This Row],[AREA]],".",Tabla1[[#This Row],[TIPO]]))</f>
        <v>#REF!</v>
      </c>
      <c r="C152" s="285" t="e">
        <f>IF(Tabla1[[#This Row],[Código_Actividad]]="","",'Formulario PPGR1'!#REF!)</f>
        <v>#REF!</v>
      </c>
      <c r="D152" s="285" t="e">
        <f>IF(Tabla1[[#This Row],[Código_Actividad]]="","",'Formulario PPGR1'!#REF!)</f>
        <v>#REF!</v>
      </c>
      <c r="E152" s="285" t="e">
        <f>IF(Tabla1[[#This Row],[Código_Actividad]]="","",'Formulario PPGR1'!#REF!)</f>
        <v>#REF!</v>
      </c>
      <c r="F152" s="285" t="e">
        <f>IF(Tabla1[[#This Row],[Código_Actividad]]="","",'Formulario PPGR1'!#REF!)</f>
        <v>#REF!</v>
      </c>
      <c r="G152" s="317" t="s">
        <v>1542</v>
      </c>
      <c r="H152" s="287" t="s">
        <v>1543</v>
      </c>
      <c r="I152" s="318">
        <v>2</v>
      </c>
      <c r="J152" s="319" t="s">
        <v>1090</v>
      </c>
      <c r="K152" s="320" t="s">
        <v>1350</v>
      </c>
      <c r="L152" s="321"/>
      <c r="M152" s="320" t="s">
        <v>205</v>
      </c>
      <c r="N152" s="317">
        <v>70</v>
      </c>
      <c r="O152" s="322">
        <v>200</v>
      </c>
      <c r="P152" s="353">
        <f>Tabla1[[#This Row],[Precio Unitario]]*Tabla1[[#This Row],[Cantidad de Insumos]]</f>
        <v>14000</v>
      </c>
      <c r="Q152" s="293">
        <v>231101</v>
      </c>
      <c r="R152" s="198" t="s">
        <v>538</v>
      </c>
      <c r="S152" s="30"/>
      <c r="T152" s="30"/>
    </row>
    <row r="153" spans="2:20" x14ac:dyDescent="0.25">
      <c r="B153" s="285" t="e">
        <f>IF(Tabla1[[#This Row],[Código_Actividad]]="","",CONCATENATE(Tabla1[[#This Row],[POA]],".",Tabla1[[#This Row],[SRS]],".",Tabla1[[#This Row],[AREA]],".",Tabla1[[#This Row],[TIPO]]))</f>
        <v>#REF!</v>
      </c>
      <c r="C153" s="285" t="e">
        <f>IF(Tabla1[[#This Row],[Código_Actividad]]="","",'Formulario PPGR1'!#REF!)</f>
        <v>#REF!</v>
      </c>
      <c r="D153" s="285" t="e">
        <f>IF(Tabla1[[#This Row],[Código_Actividad]]="","",'Formulario PPGR1'!#REF!)</f>
        <v>#REF!</v>
      </c>
      <c r="E153" s="285" t="e">
        <f>IF(Tabla1[[#This Row],[Código_Actividad]]="","",'Formulario PPGR1'!#REF!)</f>
        <v>#REF!</v>
      </c>
      <c r="F153" s="285" t="e">
        <f>IF(Tabla1[[#This Row],[Código_Actividad]]="","",'Formulario PPGR1'!#REF!)</f>
        <v>#REF!</v>
      </c>
      <c r="G153" s="317" t="s">
        <v>1542</v>
      </c>
      <c r="H153" s="287" t="s">
        <v>1679</v>
      </c>
      <c r="I153" s="318">
        <v>20</v>
      </c>
      <c r="J153" s="289" t="s">
        <v>1131</v>
      </c>
      <c r="K153" s="320"/>
      <c r="L153" s="321" t="s">
        <v>47</v>
      </c>
      <c r="M153" s="320" t="s">
        <v>945</v>
      </c>
      <c r="N153" s="317">
        <v>80</v>
      </c>
      <c r="O153" s="322">
        <v>220</v>
      </c>
      <c r="P153" s="353">
        <f>Tabla1[[#This Row],[Precio Unitario]]*Tabla1[[#This Row],[Cantidad de Insumos]]</f>
        <v>17600</v>
      </c>
      <c r="Q153" s="293">
        <v>237102</v>
      </c>
      <c r="R153" s="319" t="s">
        <v>536</v>
      </c>
      <c r="S153" s="30"/>
      <c r="T153" s="30"/>
    </row>
    <row r="154" spans="2:20" x14ac:dyDescent="0.25">
      <c r="B154" s="285" t="e">
        <f>IF(Tabla1[[#This Row],[Código_Actividad]]="","",CONCATENATE(Tabla1[[#This Row],[POA]],".",Tabla1[[#This Row],[SRS]],".",Tabla1[[#This Row],[AREA]],".",Tabla1[[#This Row],[TIPO]]))</f>
        <v>#REF!</v>
      </c>
      <c r="C154" s="285" t="e">
        <f>IF(Tabla1[[#This Row],[Código_Actividad]]="","",'Formulario PPGR1'!#REF!)</f>
        <v>#REF!</v>
      </c>
      <c r="D154" s="285" t="e">
        <f>IF(Tabla1[[#This Row],[Código_Actividad]]="","",'Formulario PPGR1'!#REF!)</f>
        <v>#REF!</v>
      </c>
      <c r="E154" s="285" t="e">
        <f>IF(Tabla1[[#This Row],[Código_Actividad]]="","",'Formulario PPGR1'!#REF!)</f>
        <v>#REF!</v>
      </c>
      <c r="F154" s="285" t="e">
        <f>IF(Tabla1[[#This Row],[Código_Actividad]]="","",'Formulario PPGR1'!#REF!)</f>
        <v>#REF!</v>
      </c>
      <c r="G154" s="317" t="s">
        <v>1542</v>
      </c>
      <c r="H154" s="287" t="s">
        <v>1679</v>
      </c>
      <c r="I154" s="318">
        <v>20</v>
      </c>
      <c r="J154" s="319" t="s">
        <v>1167</v>
      </c>
      <c r="K154" s="320"/>
      <c r="L154" s="321" t="s">
        <v>47</v>
      </c>
      <c r="M154" s="320" t="s">
        <v>205</v>
      </c>
      <c r="N154" s="317">
        <v>10</v>
      </c>
      <c r="O154" s="322">
        <v>7</v>
      </c>
      <c r="P154" s="353">
        <f>Tabla1[[#This Row],[Precio Unitario]]*Tabla1[[#This Row],[Cantidad de Insumos]]</f>
        <v>70</v>
      </c>
      <c r="Q154" s="293">
        <v>239201</v>
      </c>
      <c r="R154" s="319" t="s">
        <v>536</v>
      </c>
      <c r="S154" s="30"/>
      <c r="T154" s="30"/>
    </row>
    <row r="155" spans="2:20" x14ac:dyDescent="0.25">
      <c r="B155" s="285" t="e">
        <f>IF(Tabla1[[#This Row],[Código_Actividad]]="","",CONCATENATE(Tabla1[[#This Row],[POA]],".",Tabla1[[#This Row],[SRS]],".",Tabla1[[#This Row],[AREA]],".",Tabla1[[#This Row],[TIPO]]))</f>
        <v>#REF!</v>
      </c>
      <c r="C155" s="285" t="e">
        <f>IF(Tabla1[[#This Row],[Código_Actividad]]="","",'Formulario PPGR1'!#REF!)</f>
        <v>#REF!</v>
      </c>
      <c r="D155" s="285" t="e">
        <f>IF(Tabla1[[#This Row],[Código_Actividad]]="","",'Formulario PPGR1'!#REF!)</f>
        <v>#REF!</v>
      </c>
      <c r="E155" s="285" t="e">
        <f>IF(Tabla1[[#This Row],[Código_Actividad]]="","",'Formulario PPGR1'!#REF!)</f>
        <v>#REF!</v>
      </c>
      <c r="F155" s="285" t="e">
        <f>IF(Tabla1[[#This Row],[Código_Actividad]]="","",'Formulario PPGR1'!#REF!)</f>
        <v>#REF!</v>
      </c>
      <c r="G155" s="286" t="s">
        <v>1680</v>
      </c>
      <c r="H155" s="287" t="s">
        <v>1681</v>
      </c>
      <c r="I155" s="288">
        <v>9</v>
      </c>
      <c r="J155" s="289" t="s">
        <v>1131</v>
      </c>
      <c r="K155" s="290"/>
      <c r="L155" s="291" t="s">
        <v>47</v>
      </c>
      <c r="M155" s="290" t="s">
        <v>945</v>
      </c>
      <c r="N155" s="286">
        <v>30</v>
      </c>
      <c r="O155" s="292">
        <v>220</v>
      </c>
      <c r="P155" s="353">
        <f>Tabla1[[#This Row],[Precio Unitario]]*Tabla1[[#This Row],[Cantidad de Insumos]]</f>
        <v>6600</v>
      </c>
      <c r="Q155" s="293">
        <v>237102</v>
      </c>
      <c r="R155" s="319" t="s">
        <v>536</v>
      </c>
      <c r="S155" s="30"/>
      <c r="T155" s="30"/>
    </row>
    <row r="156" spans="2:20" x14ac:dyDescent="0.25">
      <c r="B156" s="285" t="e">
        <f>IF(Tabla1[[#This Row],[Código_Actividad]]="","",CONCATENATE(Tabla1[[#This Row],[POA]],".",Tabla1[[#This Row],[SRS]],".",Tabla1[[#This Row],[AREA]],".",Tabla1[[#This Row],[TIPO]]))</f>
        <v>#REF!</v>
      </c>
      <c r="C156" s="285" t="e">
        <f>IF(Tabla1[[#This Row],[Código_Actividad]]="","",'Formulario PPGR1'!#REF!)</f>
        <v>#REF!</v>
      </c>
      <c r="D156" s="285" t="e">
        <f>IF(Tabla1[[#This Row],[Código_Actividad]]="","",'Formulario PPGR1'!#REF!)</f>
        <v>#REF!</v>
      </c>
      <c r="E156" s="285" t="e">
        <f>IF(Tabla1[[#This Row],[Código_Actividad]]="","",'Formulario PPGR1'!#REF!)</f>
        <v>#REF!</v>
      </c>
      <c r="F156" s="285" t="e">
        <f>IF(Tabla1[[#This Row],[Código_Actividad]]="","",'Formulario PPGR1'!#REF!)</f>
        <v>#REF!</v>
      </c>
      <c r="G156" s="317" t="s">
        <v>1680</v>
      </c>
      <c r="H156" s="287" t="s">
        <v>1681</v>
      </c>
      <c r="I156" s="318">
        <v>9</v>
      </c>
      <c r="J156" s="289" t="s">
        <v>1167</v>
      </c>
      <c r="K156" s="320"/>
      <c r="L156" s="321" t="s">
        <v>47</v>
      </c>
      <c r="M156" s="320" t="s">
        <v>205</v>
      </c>
      <c r="N156" s="317">
        <v>9</v>
      </c>
      <c r="O156" s="322">
        <v>7</v>
      </c>
      <c r="P156" s="353">
        <f>Tabla1[[#This Row],[Precio Unitario]]*Tabla1[[#This Row],[Cantidad de Insumos]]</f>
        <v>63</v>
      </c>
      <c r="Q156" s="293">
        <v>239201</v>
      </c>
      <c r="R156" s="319" t="s">
        <v>536</v>
      </c>
      <c r="S156" s="30"/>
      <c r="T156" s="30"/>
    </row>
    <row r="157" spans="2:20" x14ac:dyDescent="0.25">
      <c r="B157" s="285" t="e">
        <f>IF(Tabla1[[#This Row],[Código_Actividad]]="","",CONCATENATE(Tabla1[[#This Row],[POA]],".",Tabla1[[#This Row],[SRS]],".",Tabla1[[#This Row],[AREA]],".",Tabla1[[#This Row],[TIPO]]))</f>
        <v>#REF!</v>
      </c>
      <c r="C157" s="285" t="e">
        <f>IF(Tabla1[[#This Row],[Código_Actividad]]="","",'Formulario PPGR1'!#REF!)</f>
        <v>#REF!</v>
      </c>
      <c r="D157" s="285" t="e">
        <f>IF(Tabla1[[#This Row],[Código_Actividad]]="","",'Formulario PPGR1'!#REF!)</f>
        <v>#REF!</v>
      </c>
      <c r="E157" s="285" t="e">
        <f>IF(Tabla1[[#This Row],[Código_Actividad]]="","",'Formulario PPGR1'!#REF!)</f>
        <v>#REF!</v>
      </c>
      <c r="F157" s="285" t="e">
        <f>IF(Tabla1[[#This Row],[Código_Actividad]]="","",'Formulario PPGR1'!#REF!)</f>
        <v>#REF!</v>
      </c>
      <c r="G157" s="317" t="s">
        <v>1682</v>
      </c>
      <c r="H157" s="287" t="s">
        <v>1683</v>
      </c>
      <c r="I157" s="318">
        <v>2</v>
      </c>
      <c r="J157" s="289" t="s">
        <v>1251</v>
      </c>
      <c r="K157" s="320"/>
      <c r="L157" s="321" t="s">
        <v>47</v>
      </c>
      <c r="M157" s="320" t="s">
        <v>205</v>
      </c>
      <c r="N157" s="317">
        <v>40</v>
      </c>
      <c r="O157" s="322">
        <v>150</v>
      </c>
      <c r="P157" s="353">
        <f>Tabla1[[#This Row],[Precio Unitario]]*Tabla1[[#This Row],[Cantidad de Insumos]]</f>
        <v>6000</v>
      </c>
      <c r="Q157" s="293">
        <v>231101</v>
      </c>
      <c r="R157" s="198" t="s">
        <v>538</v>
      </c>
      <c r="S157" s="30"/>
      <c r="T157" s="30"/>
    </row>
    <row r="158" spans="2:20" x14ac:dyDescent="0.25">
      <c r="B158" s="285" t="e">
        <f>IF(Tabla1[[#This Row],[Código_Actividad]]="","",CONCATENATE(Tabla1[[#This Row],[POA]],".",Tabla1[[#This Row],[SRS]],".",Tabla1[[#This Row],[AREA]],".",Tabla1[[#This Row],[TIPO]]))</f>
        <v>#REF!</v>
      </c>
      <c r="C158" s="285" t="e">
        <f>IF(Tabla1[[#This Row],[Código_Actividad]]="","",'Formulario PPGR1'!#REF!)</f>
        <v>#REF!</v>
      </c>
      <c r="D158" s="285" t="e">
        <f>IF(Tabla1[[#This Row],[Código_Actividad]]="","",'Formulario PPGR1'!#REF!)</f>
        <v>#REF!</v>
      </c>
      <c r="E158" s="285" t="e">
        <f>IF(Tabla1[[#This Row],[Código_Actividad]]="","",'Formulario PPGR1'!#REF!)</f>
        <v>#REF!</v>
      </c>
      <c r="F158" s="285" t="e">
        <f>IF(Tabla1[[#This Row],[Código_Actividad]]="","",'Formulario PPGR1'!#REF!)</f>
        <v>#REF!</v>
      </c>
      <c r="G158" s="286" t="s">
        <v>1684</v>
      </c>
      <c r="H158" s="287" t="s">
        <v>1685</v>
      </c>
      <c r="I158" s="288">
        <v>13</v>
      </c>
      <c r="J158" s="289" t="s">
        <v>1131</v>
      </c>
      <c r="K158" s="290"/>
      <c r="L158" s="291" t="s">
        <v>47</v>
      </c>
      <c r="M158" s="290" t="s">
        <v>945</v>
      </c>
      <c r="N158" s="286">
        <v>45</v>
      </c>
      <c r="O158" s="292">
        <v>220</v>
      </c>
      <c r="P158" s="353">
        <f>Tabla1[[#This Row],[Precio Unitario]]*Tabla1[[#This Row],[Cantidad de Insumos]]</f>
        <v>9900</v>
      </c>
      <c r="Q158" s="293">
        <v>237102</v>
      </c>
      <c r="R158" s="319" t="s">
        <v>536</v>
      </c>
      <c r="S158" s="30"/>
      <c r="T158" s="30"/>
    </row>
    <row r="159" spans="2:20" x14ac:dyDescent="0.25">
      <c r="B159" s="285" t="e">
        <f>IF(Tabla1[[#This Row],[Código_Actividad]]="","",CONCATENATE(Tabla1[[#This Row],[POA]],".",Tabla1[[#This Row],[SRS]],".",Tabla1[[#This Row],[AREA]],".",Tabla1[[#This Row],[TIPO]]))</f>
        <v>#REF!</v>
      </c>
      <c r="C159" s="285" t="e">
        <f>IF(Tabla1[[#This Row],[Código_Actividad]]="","",'Formulario PPGR1'!#REF!)</f>
        <v>#REF!</v>
      </c>
      <c r="D159" s="285" t="e">
        <f>IF(Tabla1[[#This Row],[Código_Actividad]]="","",'Formulario PPGR1'!#REF!)</f>
        <v>#REF!</v>
      </c>
      <c r="E159" s="285" t="e">
        <f>IF(Tabla1[[#This Row],[Código_Actividad]]="","",'Formulario PPGR1'!#REF!)</f>
        <v>#REF!</v>
      </c>
      <c r="F159" s="285" t="e">
        <f>IF(Tabla1[[#This Row],[Código_Actividad]]="","",'Formulario PPGR1'!#REF!)</f>
        <v>#REF!</v>
      </c>
      <c r="G159" s="286" t="s">
        <v>1686</v>
      </c>
      <c r="H159" s="287" t="s">
        <v>1687</v>
      </c>
      <c r="I159" s="288">
        <v>1</v>
      </c>
      <c r="J159" s="289" t="s">
        <v>1251</v>
      </c>
      <c r="K159" s="290"/>
      <c r="L159" s="291" t="s">
        <v>47</v>
      </c>
      <c r="M159" s="290" t="s">
        <v>205</v>
      </c>
      <c r="N159" s="286">
        <v>25</v>
      </c>
      <c r="O159" s="292">
        <v>150</v>
      </c>
      <c r="P159" s="353">
        <f>Tabla1[[#This Row],[Precio Unitario]]*Tabla1[[#This Row],[Cantidad de Insumos]]</f>
        <v>3750</v>
      </c>
      <c r="Q159" s="293">
        <v>231101</v>
      </c>
      <c r="R159" s="198" t="s">
        <v>538</v>
      </c>
      <c r="S159" s="30"/>
      <c r="T159" s="30"/>
    </row>
    <row r="160" spans="2:20" x14ac:dyDescent="0.25">
      <c r="B160" s="285" t="e">
        <f>IF(Tabla1[[#This Row],[Código_Actividad]]="","",CONCATENATE(Tabla1[[#This Row],[POA]],".",Tabla1[[#This Row],[SRS]],".",Tabla1[[#This Row],[AREA]],".",Tabla1[[#This Row],[TIPO]]))</f>
        <v>#REF!</v>
      </c>
      <c r="C160" s="285" t="e">
        <f>IF(Tabla1[[#This Row],[Código_Actividad]]="","",'Formulario PPGR1'!#REF!)</f>
        <v>#REF!</v>
      </c>
      <c r="D160" s="285" t="e">
        <f>IF(Tabla1[[#This Row],[Código_Actividad]]="","",'Formulario PPGR1'!#REF!)</f>
        <v>#REF!</v>
      </c>
      <c r="E160" s="285" t="e">
        <f>IF(Tabla1[[#This Row],[Código_Actividad]]="","",'Formulario PPGR1'!#REF!)</f>
        <v>#REF!</v>
      </c>
      <c r="F160" s="285" t="e">
        <f>IF(Tabla1[[#This Row],[Código_Actividad]]="","",'Formulario PPGR1'!#REF!)</f>
        <v>#REF!</v>
      </c>
      <c r="G160" s="286" t="s">
        <v>1686</v>
      </c>
      <c r="H160" s="287" t="s">
        <v>1687</v>
      </c>
      <c r="I160" s="288">
        <v>1</v>
      </c>
      <c r="J160" s="289" t="s">
        <v>938</v>
      </c>
      <c r="K160" s="290"/>
      <c r="L160" s="291" t="s">
        <v>47</v>
      </c>
      <c r="M160" s="290" t="s">
        <v>205</v>
      </c>
      <c r="N160" s="286">
        <v>25</v>
      </c>
      <c r="O160" s="292">
        <v>350</v>
      </c>
      <c r="P160" s="353">
        <f>Tabla1[[#This Row],[Precio Unitario]]*Tabla1[[#This Row],[Cantidad de Insumos]]</f>
        <v>8750</v>
      </c>
      <c r="Q160" s="293">
        <v>231101</v>
      </c>
      <c r="R160" s="198" t="s">
        <v>538</v>
      </c>
      <c r="S160" s="30"/>
      <c r="T160" s="30"/>
    </row>
    <row r="161" spans="2:20" x14ac:dyDescent="0.25">
      <c r="B161" s="285" t="e">
        <f>IF(Tabla1[[#This Row],[Código_Actividad]]="","",CONCATENATE(Tabla1[[#This Row],[POA]],".",Tabla1[[#This Row],[SRS]],".",Tabla1[[#This Row],[AREA]],".",Tabla1[[#This Row],[TIPO]]))</f>
        <v>#REF!</v>
      </c>
      <c r="C161" s="285" t="e">
        <f>IF(Tabla1[[#This Row],[Código_Actividad]]="","",'Formulario PPGR1'!#REF!)</f>
        <v>#REF!</v>
      </c>
      <c r="D161" s="285" t="e">
        <f>IF(Tabla1[[#This Row],[Código_Actividad]]="","",'Formulario PPGR1'!#REF!)</f>
        <v>#REF!</v>
      </c>
      <c r="E161" s="285" t="e">
        <f>IF(Tabla1[[#This Row],[Código_Actividad]]="","",'Formulario PPGR1'!#REF!)</f>
        <v>#REF!</v>
      </c>
      <c r="F161" s="285" t="e">
        <f>IF(Tabla1[[#This Row],[Código_Actividad]]="","",'Formulario PPGR1'!#REF!)</f>
        <v>#REF!</v>
      </c>
      <c r="G161" s="286" t="s">
        <v>1686</v>
      </c>
      <c r="H161" s="287" t="s">
        <v>1687</v>
      </c>
      <c r="I161" s="288">
        <v>1</v>
      </c>
      <c r="J161" s="289" t="s">
        <v>1215</v>
      </c>
      <c r="K161" s="290"/>
      <c r="L161" s="291" t="s">
        <v>47</v>
      </c>
      <c r="M161" s="290" t="s">
        <v>951</v>
      </c>
      <c r="N161" s="286">
        <v>1</v>
      </c>
      <c r="O161" s="292">
        <v>247.5</v>
      </c>
      <c r="P161" s="353">
        <f>Tabla1[[#This Row],[Precio Unitario]]*Tabla1[[#This Row],[Cantidad de Insumos]]</f>
        <v>247.5</v>
      </c>
      <c r="Q161" s="293">
        <v>233101</v>
      </c>
      <c r="R161" s="351" t="s">
        <v>536</v>
      </c>
      <c r="S161" s="30"/>
      <c r="T161" s="30"/>
    </row>
    <row r="162" spans="2:20" x14ac:dyDescent="0.25">
      <c r="B162" s="285" t="e">
        <f>IF(Tabla1[[#This Row],[Código_Actividad]]="","",CONCATENATE(Tabla1[[#This Row],[POA]],".",Tabla1[[#This Row],[SRS]],".",Tabla1[[#This Row],[AREA]],".",Tabla1[[#This Row],[TIPO]]))</f>
        <v>#REF!</v>
      </c>
      <c r="C162" s="285" t="e">
        <f>IF(Tabla1[[#This Row],[Código_Actividad]]="","",'Formulario PPGR1'!#REF!)</f>
        <v>#REF!</v>
      </c>
      <c r="D162" s="285" t="e">
        <f>IF(Tabla1[[#This Row],[Código_Actividad]]="","",'Formulario PPGR1'!#REF!)</f>
        <v>#REF!</v>
      </c>
      <c r="E162" s="285" t="e">
        <f>IF(Tabla1[[#This Row],[Código_Actividad]]="","",'Formulario PPGR1'!#REF!)</f>
        <v>#REF!</v>
      </c>
      <c r="F162" s="285" t="e">
        <f>IF(Tabla1[[#This Row],[Código_Actividad]]="","",'Formulario PPGR1'!#REF!)</f>
        <v>#REF!</v>
      </c>
      <c r="G162" s="286" t="s">
        <v>1686</v>
      </c>
      <c r="H162" s="287" t="s">
        <v>1687</v>
      </c>
      <c r="I162" s="288">
        <v>1</v>
      </c>
      <c r="J162" s="289" t="s">
        <v>1117</v>
      </c>
      <c r="K162" s="290"/>
      <c r="L162" s="291" t="s">
        <v>47</v>
      </c>
      <c r="M162" s="290" t="s">
        <v>981</v>
      </c>
      <c r="N162" s="286">
        <v>1</v>
      </c>
      <c r="O162" s="292">
        <v>319</v>
      </c>
      <c r="P162" s="353">
        <f>Tabla1[[#This Row],[Precio Unitario]]*Tabla1[[#This Row],[Cantidad de Insumos]]</f>
        <v>319</v>
      </c>
      <c r="Q162" s="293">
        <v>233201</v>
      </c>
      <c r="R162" s="319" t="s">
        <v>536</v>
      </c>
      <c r="S162" s="30"/>
      <c r="T162" s="30"/>
    </row>
    <row r="163" spans="2:20" x14ac:dyDescent="0.25">
      <c r="B163" s="285" t="e">
        <f>IF(Tabla1[[#This Row],[Código_Actividad]]="","",CONCATENATE(Tabla1[[#This Row],[POA]],".",Tabla1[[#This Row],[SRS]],".",Tabla1[[#This Row],[AREA]],".",Tabla1[[#This Row],[TIPO]]))</f>
        <v>#REF!</v>
      </c>
      <c r="C163" s="285" t="e">
        <f>IF(Tabla1[[#This Row],[Código_Actividad]]="","",'Formulario PPGR1'!#REF!)</f>
        <v>#REF!</v>
      </c>
      <c r="D163" s="285" t="e">
        <f>IF(Tabla1[[#This Row],[Código_Actividad]]="","",'Formulario PPGR1'!#REF!)</f>
        <v>#REF!</v>
      </c>
      <c r="E163" s="285" t="e">
        <f>IF(Tabla1[[#This Row],[Código_Actividad]]="","",'Formulario PPGR1'!#REF!)</f>
        <v>#REF!</v>
      </c>
      <c r="F163" s="285" t="e">
        <f>IF(Tabla1[[#This Row],[Código_Actividad]]="","",'Formulario PPGR1'!#REF!)</f>
        <v>#REF!</v>
      </c>
      <c r="G163" s="286" t="s">
        <v>1686</v>
      </c>
      <c r="H163" s="287" t="s">
        <v>1687</v>
      </c>
      <c r="I163" s="288">
        <v>1</v>
      </c>
      <c r="J163" s="289" t="s">
        <v>1167</v>
      </c>
      <c r="K163" s="290"/>
      <c r="L163" s="291" t="s">
        <v>47</v>
      </c>
      <c r="M163" s="290" t="s">
        <v>205</v>
      </c>
      <c r="N163" s="286">
        <v>20</v>
      </c>
      <c r="O163" s="292">
        <v>7</v>
      </c>
      <c r="P163" s="353">
        <f>Tabla1[[#This Row],[Precio Unitario]]*Tabla1[[#This Row],[Cantidad de Insumos]]</f>
        <v>140</v>
      </c>
      <c r="Q163" s="293">
        <v>239201</v>
      </c>
      <c r="R163" s="319" t="s">
        <v>536</v>
      </c>
      <c r="S163" s="30"/>
      <c r="T163" s="30"/>
    </row>
    <row r="164" spans="2:20" x14ac:dyDescent="0.25">
      <c r="B164" s="285" t="e">
        <f>IF(Tabla1[[#This Row],[Código_Actividad]]="","",CONCATENATE(Tabla1[[#This Row],[POA]],".",Tabla1[[#This Row],[SRS]],".",Tabla1[[#This Row],[AREA]],".",Tabla1[[#This Row],[TIPO]]))</f>
        <v>#REF!</v>
      </c>
      <c r="C164" s="285" t="e">
        <f>IF(Tabla1[[#This Row],[Código_Actividad]]="","",'Formulario PPGR1'!#REF!)</f>
        <v>#REF!</v>
      </c>
      <c r="D164" s="285" t="e">
        <f>IF(Tabla1[[#This Row],[Código_Actividad]]="","",'Formulario PPGR1'!#REF!)</f>
        <v>#REF!</v>
      </c>
      <c r="E164" s="285" t="e">
        <f>IF(Tabla1[[#This Row],[Código_Actividad]]="","",'Formulario PPGR1'!#REF!)</f>
        <v>#REF!</v>
      </c>
      <c r="F164" s="285" t="e">
        <f>IF(Tabla1[[#This Row],[Código_Actividad]]="","",'Formulario PPGR1'!#REF!)</f>
        <v>#REF!</v>
      </c>
      <c r="G164" s="286" t="s">
        <v>1688</v>
      </c>
      <c r="H164" s="287" t="s">
        <v>1689</v>
      </c>
      <c r="I164" s="288">
        <v>1</v>
      </c>
      <c r="J164" s="289" t="s">
        <v>1251</v>
      </c>
      <c r="K164" s="290"/>
      <c r="L164" s="291" t="s">
        <v>47</v>
      </c>
      <c r="M164" s="290" t="s">
        <v>205</v>
      </c>
      <c r="N164" s="286">
        <v>20</v>
      </c>
      <c r="O164" s="292">
        <v>150</v>
      </c>
      <c r="P164" s="353">
        <f>Tabla1[[#This Row],[Precio Unitario]]*Tabla1[[#This Row],[Cantidad de Insumos]]</f>
        <v>3000</v>
      </c>
      <c r="Q164" s="293">
        <v>231101</v>
      </c>
      <c r="R164" s="198" t="s">
        <v>538</v>
      </c>
      <c r="S164" s="30"/>
      <c r="T164" s="30"/>
    </row>
    <row r="165" spans="2:20" x14ac:dyDescent="0.25">
      <c r="B165" s="285" t="e">
        <f>IF(Tabla1[[#This Row],[Código_Actividad]]="","",CONCATENATE(Tabla1[[#This Row],[POA]],".",Tabla1[[#This Row],[SRS]],".",Tabla1[[#This Row],[AREA]],".",Tabla1[[#This Row],[TIPO]]))</f>
        <v>#REF!</v>
      </c>
      <c r="C165" s="285" t="e">
        <f>IF(Tabla1[[#This Row],[Código_Actividad]]="","",'Formulario PPGR1'!#REF!)</f>
        <v>#REF!</v>
      </c>
      <c r="D165" s="285" t="e">
        <f>IF(Tabla1[[#This Row],[Código_Actividad]]="","",'Formulario PPGR1'!#REF!)</f>
        <v>#REF!</v>
      </c>
      <c r="E165" s="285" t="e">
        <f>IF(Tabla1[[#This Row],[Código_Actividad]]="","",'Formulario PPGR1'!#REF!)</f>
        <v>#REF!</v>
      </c>
      <c r="F165" s="285" t="e">
        <f>IF(Tabla1[[#This Row],[Código_Actividad]]="","",'Formulario PPGR1'!#REF!)</f>
        <v>#REF!</v>
      </c>
      <c r="G165" s="286" t="s">
        <v>1566</v>
      </c>
      <c r="H165" s="287" t="s">
        <v>1586</v>
      </c>
      <c r="I165" s="288">
        <v>3</v>
      </c>
      <c r="J165" s="289" t="s">
        <v>1131</v>
      </c>
      <c r="K165" s="290"/>
      <c r="L165" s="291"/>
      <c r="M165" s="290" t="s">
        <v>945</v>
      </c>
      <c r="N165" s="286">
        <v>5</v>
      </c>
      <c r="O165" s="292">
        <v>220</v>
      </c>
      <c r="P165" s="353">
        <f>Tabla1[[#This Row],[Precio Unitario]]*Tabla1[[#This Row],[Cantidad de Insumos]]</f>
        <v>1100</v>
      </c>
      <c r="Q165" s="293">
        <v>237102</v>
      </c>
      <c r="R165" s="319" t="s">
        <v>536</v>
      </c>
      <c r="S165" s="30"/>
      <c r="T165" s="30"/>
    </row>
    <row r="166" spans="2:20" x14ac:dyDescent="0.25">
      <c r="B166" s="285" t="e">
        <f>IF(Tabla1[[#This Row],[Código_Actividad]]="","",CONCATENATE(Tabla1[[#This Row],[POA]],".",Tabla1[[#This Row],[SRS]],".",Tabla1[[#This Row],[AREA]],".",Tabla1[[#This Row],[TIPO]]))</f>
        <v>#REF!</v>
      </c>
      <c r="C166" s="285" t="e">
        <f>IF(Tabla1[[#This Row],[Código_Actividad]]="","",'Formulario PPGR1'!#REF!)</f>
        <v>#REF!</v>
      </c>
      <c r="D166" s="285" t="e">
        <f>IF(Tabla1[[#This Row],[Código_Actividad]]="","",'Formulario PPGR1'!#REF!)</f>
        <v>#REF!</v>
      </c>
      <c r="E166" s="285" t="e">
        <f>IF(Tabla1[[#This Row],[Código_Actividad]]="","",'Formulario PPGR1'!#REF!)</f>
        <v>#REF!</v>
      </c>
      <c r="F166" s="285" t="e">
        <f>IF(Tabla1[[#This Row],[Código_Actividad]]="","",'Formulario PPGR1'!#REF!)</f>
        <v>#REF!</v>
      </c>
      <c r="G166" s="286" t="s">
        <v>1566</v>
      </c>
      <c r="H166" s="287" t="s">
        <v>1690</v>
      </c>
      <c r="I166" s="288">
        <v>13</v>
      </c>
      <c r="J166" s="289" t="s">
        <v>1131</v>
      </c>
      <c r="K166" s="290"/>
      <c r="L166" s="291" t="s">
        <v>47</v>
      </c>
      <c r="M166" s="290" t="s">
        <v>945</v>
      </c>
      <c r="N166" s="286">
        <v>45</v>
      </c>
      <c r="O166" s="292">
        <v>220</v>
      </c>
      <c r="P166" s="353">
        <f>Tabla1[[#This Row],[Precio Unitario]]*Tabla1[[#This Row],[Cantidad de Insumos]]</f>
        <v>9900</v>
      </c>
      <c r="Q166" s="293">
        <v>237102</v>
      </c>
      <c r="R166" s="319" t="s">
        <v>536</v>
      </c>
      <c r="S166" s="30"/>
      <c r="T166" s="30"/>
    </row>
    <row r="167" spans="2:20" x14ac:dyDescent="0.25">
      <c r="B167" s="285" t="e">
        <f>IF(Tabla1[[#This Row],[Código_Actividad]]="","",CONCATENATE(Tabla1[[#This Row],[POA]],".",Tabla1[[#This Row],[SRS]],".",Tabla1[[#This Row],[AREA]],".",Tabla1[[#This Row],[TIPO]]))</f>
        <v>#REF!</v>
      </c>
      <c r="C167" s="285" t="e">
        <f>IF(Tabla1[[#This Row],[Código_Actividad]]="","",'Formulario PPGR1'!#REF!)</f>
        <v>#REF!</v>
      </c>
      <c r="D167" s="285" t="e">
        <f>IF(Tabla1[[#This Row],[Código_Actividad]]="","",'Formulario PPGR1'!#REF!)</f>
        <v>#REF!</v>
      </c>
      <c r="E167" s="285" t="e">
        <f>IF(Tabla1[[#This Row],[Código_Actividad]]="","",'Formulario PPGR1'!#REF!)</f>
        <v>#REF!</v>
      </c>
      <c r="F167" s="285" t="e">
        <f>IF(Tabla1[[#This Row],[Código_Actividad]]="","",'Formulario PPGR1'!#REF!)</f>
        <v>#REF!</v>
      </c>
      <c r="G167" s="317" t="s">
        <v>1568</v>
      </c>
      <c r="H167" s="287" t="s">
        <v>1569</v>
      </c>
      <c r="I167" s="318">
        <v>2</v>
      </c>
      <c r="J167" s="319" t="s">
        <v>1131</v>
      </c>
      <c r="K167" s="320"/>
      <c r="L167" s="321"/>
      <c r="M167" s="320" t="s">
        <v>945</v>
      </c>
      <c r="N167" s="317">
        <v>10</v>
      </c>
      <c r="O167" s="322">
        <v>220</v>
      </c>
      <c r="P167" s="353">
        <f>Tabla1[[#This Row],[Precio Unitario]]*Tabla1[[#This Row],[Cantidad de Insumos]]</f>
        <v>2200</v>
      </c>
      <c r="Q167" s="293">
        <v>237102</v>
      </c>
      <c r="R167" s="319" t="s">
        <v>536</v>
      </c>
      <c r="S167" s="30"/>
      <c r="T167" s="30"/>
    </row>
    <row r="168" spans="2:20" ht="25.5" x14ac:dyDescent="0.25">
      <c r="B168" s="194" t="e">
        <f>IF(Tabla1[[#This Row],[Código_Actividad]]="","",CONCATENATE(Tabla1[[#This Row],[POA]],".",Tabla1[[#This Row],[SRS]],".",Tabla1[[#This Row],[AREA]],".",Tabla1[[#This Row],[TIPO]]))</f>
        <v>#REF!</v>
      </c>
      <c r="C168" s="194" t="e">
        <f>IF(Tabla1[[#This Row],[Código_Actividad]]="","",'Formulario PPGR1'!#REF!)</f>
        <v>#REF!</v>
      </c>
      <c r="D168" s="194" t="e">
        <f>IF(Tabla1[[#This Row],[Código_Actividad]]="","",'Formulario PPGR1'!#REF!)</f>
        <v>#REF!</v>
      </c>
      <c r="E168" s="194" t="e">
        <f>IF(Tabla1[[#This Row],[Código_Actividad]]="","",'Formulario PPGR1'!#REF!)</f>
        <v>#REF!</v>
      </c>
      <c r="F168" s="194" t="e">
        <f>IF(Tabla1[[#This Row],[Código_Actividad]]="","",'Formulario PPGR1'!#REF!)</f>
        <v>#REF!</v>
      </c>
      <c r="G168" s="349" t="s">
        <v>1421</v>
      </c>
      <c r="H168" s="199" t="s">
        <v>1422</v>
      </c>
      <c r="I168" s="355">
        <v>3</v>
      </c>
      <c r="J168" s="351" t="s">
        <v>1014</v>
      </c>
      <c r="K168" s="360"/>
      <c r="L168" s="360"/>
      <c r="M168" s="351" t="s">
        <v>973</v>
      </c>
      <c r="N168" s="349">
        <v>2</v>
      </c>
      <c r="O168" s="352">
        <v>151.80000000000001</v>
      </c>
      <c r="P168" s="353">
        <f>Tabla1[[#This Row],[Precio Unitario]]*Tabla1[[#This Row],[Cantidad de Insumos]]</f>
        <v>303.60000000000002</v>
      </c>
      <c r="Q168" s="362">
        <v>239201</v>
      </c>
      <c r="R168" s="351" t="s">
        <v>538</v>
      </c>
      <c r="S168" s="30"/>
      <c r="T168" s="30"/>
    </row>
    <row r="169" spans="2:20" ht="25.5" x14ac:dyDescent="0.25">
      <c r="B169" s="194" t="e">
        <f>IF(Tabla1[[#This Row],[Código_Actividad]]="","",CONCATENATE(Tabla1[[#This Row],[POA]],".",Tabla1[[#This Row],[SRS]],".",Tabla1[[#This Row],[AREA]],".",Tabla1[[#This Row],[TIPO]]))</f>
        <v>#REF!</v>
      </c>
      <c r="C169" s="194" t="e">
        <f>IF(Tabla1[[#This Row],[Código_Actividad]]="","",'Formulario PPGR1'!#REF!)</f>
        <v>#REF!</v>
      </c>
      <c r="D169" s="194" t="e">
        <f>IF(Tabla1[[#This Row],[Código_Actividad]]="","",'Formulario PPGR1'!#REF!)</f>
        <v>#REF!</v>
      </c>
      <c r="E169" s="194" t="e">
        <f>IF(Tabla1[[#This Row],[Código_Actividad]]="","",'Formulario PPGR1'!#REF!)</f>
        <v>#REF!</v>
      </c>
      <c r="F169" s="194" t="e">
        <f>IF(Tabla1[[#This Row],[Código_Actividad]]="","",'Formulario PPGR1'!#REF!)</f>
        <v>#REF!</v>
      </c>
      <c r="G169" s="349" t="s">
        <v>1421</v>
      </c>
      <c r="H169" s="199" t="s">
        <v>1422</v>
      </c>
      <c r="I169" s="355">
        <v>3</v>
      </c>
      <c r="J169" s="351" t="s">
        <v>46</v>
      </c>
      <c r="K169" s="360" t="s">
        <v>1350</v>
      </c>
      <c r="L169" s="360"/>
      <c r="M169" s="351" t="s">
        <v>945</v>
      </c>
      <c r="N169" s="349">
        <v>30</v>
      </c>
      <c r="O169" s="352">
        <v>240</v>
      </c>
      <c r="P169" s="353">
        <f>Tabla1[[#This Row],[Precio Unitario]]*Tabla1[[#This Row],[Cantidad de Insumos]]</f>
        <v>7200</v>
      </c>
      <c r="Q169" s="362">
        <v>237101</v>
      </c>
      <c r="R169" s="351" t="s">
        <v>536</v>
      </c>
      <c r="S169" s="30"/>
      <c r="T169" s="30"/>
    </row>
    <row r="170" spans="2:20" ht="38.25" x14ac:dyDescent="0.25">
      <c r="B170" s="194" t="e">
        <f>IF(Tabla1[[#This Row],[Código_Actividad]]="","",CONCATENATE(Tabla1[[#This Row],[POA]],".",Tabla1[[#This Row],[SRS]],".",Tabla1[[#This Row],[AREA]],".",Tabla1[[#This Row],[TIPO]]))</f>
        <v>#REF!</v>
      </c>
      <c r="C170" s="194" t="e">
        <f>IF(Tabla1[[#This Row],[Código_Actividad]]="","",'Formulario PPGR1'!#REF!)</f>
        <v>#REF!</v>
      </c>
      <c r="D170" s="194" t="e">
        <f>IF(Tabla1[[#This Row],[Código_Actividad]]="","",'Formulario PPGR1'!#REF!)</f>
        <v>#REF!</v>
      </c>
      <c r="E170" s="194" t="e">
        <f>IF(Tabla1[[#This Row],[Código_Actividad]]="","",'Formulario PPGR1'!#REF!)</f>
        <v>#REF!</v>
      </c>
      <c r="F170" s="194" t="e">
        <f>IF(Tabla1[[#This Row],[Código_Actividad]]="","",'Formulario PPGR1'!#REF!)</f>
        <v>#REF!</v>
      </c>
      <c r="G170" s="349" t="s">
        <v>1423</v>
      </c>
      <c r="H170" s="199" t="s">
        <v>1424</v>
      </c>
      <c r="I170" s="355">
        <v>2</v>
      </c>
      <c r="J170" s="351" t="s">
        <v>1489</v>
      </c>
      <c r="K170" s="360"/>
      <c r="L170" s="360"/>
      <c r="M170" s="351" t="s">
        <v>205</v>
      </c>
      <c r="N170" s="349">
        <v>50</v>
      </c>
      <c r="O170" s="352">
        <v>20</v>
      </c>
      <c r="P170" s="353">
        <f>Tabla1[[#This Row],[Precio Unitario]]*Tabla1[[#This Row],[Cantidad de Insumos]]</f>
        <v>1000</v>
      </c>
      <c r="Q170" s="362">
        <v>222201</v>
      </c>
      <c r="R170" s="351" t="s">
        <v>536</v>
      </c>
      <c r="S170" s="30"/>
      <c r="T170" s="30"/>
    </row>
    <row r="171" spans="2:20" x14ac:dyDescent="0.25">
      <c r="B171" s="285" t="e">
        <f>IF(Tabla1[[#This Row],[Código_Actividad]]="","",CONCATENATE(Tabla1[[#This Row],[POA]],".",Tabla1[[#This Row],[SRS]],".",Tabla1[[#This Row],[AREA]],".",Tabla1[[#This Row],[TIPO]]))</f>
        <v>#REF!</v>
      </c>
      <c r="C171" s="285" t="e">
        <f>IF(Tabla1[[#This Row],[Código_Actividad]]="","",'Formulario PPGR1'!#REF!)</f>
        <v>#REF!</v>
      </c>
      <c r="D171" s="285" t="e">
        <f>IF(Tabla1[[#This Row],[Código_Actividad]]="","",'Formulario PPGR1'!#REF!)</f>
        <v>#REF!</v>
      </c>
      <c r="E171" s="285" t="e">
        <f>IF(Tabla1[[#This Row],[Código_Actividad]]="","",'Formulario PPGR1'!#REF!)</f>
        <v>#REF!</v>
      </c>
      <c r="F171" s="285" t="e">
        <f>IF(Tabla1[[#This Row],[Código_Actividad]]="","",'Formulario PPGR1'!#REF!)</f>
        <v>#REF!</v>
      </c>
      <c r="G171" s="317" t="s">
        <v>1712</v>
      </c>
      <c r="H171" s="287" t="s">
        <v>1713</v>
      </c>
      <c r="I171" s="318">
        <v>1</v>
      </c>
      <c r="J171" s="319" t="s">
        <v>1726</v>
      </c>
      <c r="K171" s="320"/>
      <c r="L171" s="321"/>
      <c r="M171" s="320" t="s">
        <v>1491</v>
      </c>
      <c r="N171" s="317">
        <v>130</v>
      </c>
      <c r="O171" s="322">
        <v>500</v>
      </c>
      <c r="P171" s="353">
        <f>Tabla1[[#This Row],[Precio Unitario]]*Tabla1[[#This Row],[Cantidad de Insumos]]</f>
        <v>65000</v>
      </c>
      <c r="Q171" s="293">
        <v>232301</v>
      </c>
      <c r="R171" s="319" t="s">
        <v>538</v>
      </c>
      <c r="S171" s="30"/>
      <c r="T171" s="30"/>
    </row>
    <row r="172" spans="2:20" x14ac:dyDescent="0.25">
      <c r="B172" s="285" t="e">
        <f>IF(Tabla1[[#This Row],[Código_Actividad]]="","",CONCATENATE(Tabla1[[#This Row],[POA]],".",Tabla1[[#This Row],[SRS]],".",Tabla1[[#This Row],[AREA]],".",Tabla1[[#This Row],[TIPO]]))</f>
        <v>#REF!</v>
      </c>
      <c r="C172" s="285" t="e">
        <f>IF(Tabla1[[#This Row],[Código_Actividad]]="","",'Formulario PPGR1'!#REF!)</f>
        <v>#REF!</v>
      </c>
      <c r="D172" s="285" t="e">
        <f>IF(Tabla1[[#This Row],[Código_Actividad]]="","",'Formulario PPGR1'!#REF!)</f>
        <v>#REF!</v>
      </c>
      <c r="E172" s="285" t="e">
        <f>IF(Tabla1[[#This Row],[Código_Actividad]]="","",'Formulario PPGR1'!#REF!)</f>
        <v>#REF!</v>
      </c>
      <c r="F172" s="285" t="e">
        <f>IF(Tabla1[[#This Row],[Código_Actividad]]="","",'Formulario PPGR1'!#REF!)</f>
        <v>#REF!</v>
      </c>
      <c r="G172" s="317" t="s">
        <v>1712</v>
      </c>
      <c r="H172" s="287" t="s">
        <v>1713</v>
      </c>
      <c r="I172" s="318">
        <v>1</v>
      </c>
      <c r="J172" s="319" t="s">
        <v>1727</v>
      </c>
      <c r="K172" s="320"/>
      <c r="L172" s="321"/>
      <c r="M172" s="320" t="s">
        <v>1491</v>
      </c>
      <c r="N172" s="317">
        <v>130</v>
      </c>
      <c r="O172" s="322">
        <v>1000</v>
      </c>
      <c r="P172" s="353">
        <f>Tabla1[[#This Row],[Precio Unitario]]*Tabla1[[#This Row],[Cantidad de Insumos]]</f>
        <v>130000</v>
      </c>
      <c r="Q172" s="293">
        <v>232301</v>
      </c>
      <c r="R172" s="319" t="s">
        <v>538</v>
      </c>
      <c r="S172" s="30"/>
      <c r="T172" s="30"/>
    </row>
    <row r="173" spans="2:20" x14ac:dyDescent="0.25">
      <c r="B173" s="285" t="e">
        <f>IF(Tabla1[[#This Row],[Código_Actividad]]="","",CONCATENATE(Tabla1[[#This Row],[POA]],".",Tabla1[[#This Row],[SRS]],".",Tabla1[[#This Row],[AREA]],".",Tabla1[[#This Row],[TIPO]]))</f>
        <v>#REF!</v>
      </c>
      <c r="C173" s="285" t="e">
        <f>IF(Tabla1[[#This Row],[Código_Actividad]]="","",'Formulario PPGR1'!#REF!)</f>
        <v>#REF!</v>
      </c>
      <c r="D173" s="285" t="e">
        <f>IF(Tabla1[[#This Row],[Código_Actividad]]="","",'Formulario PPGR1'!#REF!)</f>
        <v>#REF!</v>
      </c>
      <c r="E173" s="285" t="e">
        <f>IF(Tabla1[[#This Row],[Código_Actividad]]="","",'Formulario PPGR1'!#REF!)</f>
        <v>#REF!</v>
      </c>
      <c r="F173" s="285" t="e">
        <f>IF(Tabla1[[#This Row],[Código_Actividad]]="","",'Formulario PPGR1'!#REF!)</f>
        <v>#REF!</v>
      </c>
      <c r="G173" s="317" t="s">
        <v>1712</v>
      </c>
      <c r="H173" s="287" t="s">
        <v>1713</v>
      </c>
      <c r="I173" s="318">
        <v>1</v>
      </c>
      <c r="J173" s="319" t="s">
        <v>1731</v>
      </c>
      <c r="K173" s="320"/>
      <c r="L173" s="321"/>
      <c r="M173" s="320" t="s">
        <v>1648</v>
      </c>
      <c r="N173" s="317">
        <v>200</v>
      </c>
      <c r="O173" s="322">
        <v>1000</v>
      </c>
      <c r="P173" s="353">
        <f>Tabla1[[#This Row],[Precio Unitario]]*Tabla1[[#This Row],[Cantidad de Insumos]]</f>
        <v>200000</v>
      </c>
      <c r="Q173" s="293">
        <v>232301</v>
      </c>
      <c r="R173" s="319" t="s">
        <v>538</v>
      </c>
      <c r="S173" s="30"/>
      <c r="T173" s="30"/>
    </row>
    <row r="174" spans="2:20" x14ac:dyDescent="0.25">
      <c r="B174" s="285" t="e">
        <f>IF(Tabla1[[#This Row],[Código_Actividad]]="","",CONCATENATE(Tabla1[[#This Row],[POA]],".",Tabla1[[#This Row],[SRS]],".",Tabla1[[#This Row],[AREA]],".",Tabla1[[#This Row],[TIPO]]))</f>
        <v>#REF!</v>
      </c>
      <c r="C174" s="285" t="e">
        <f>IF(Tabla1[[#This Row],[Código_Actividad]]="","",'Formulario PPGR1'!#REF!)</f>
        <v>#REF!</v>
      </c>
      <c r="D174" s="285" t="e">
        <f>IF(Tabla1[[#This Row],[Código_Actividad]]="","",'Formulario PPGR1'!#REF!)</f>
        <v>#REF!</v>
      </c>
      <c r="E174" s="285" t="e">
        <f>IF(Tabla1[[#This Row],[Código_Actividad]]="","",'Formulario PPGR1'!#REF!)</f>
        <v>#REF!</v>
      </c>
      <c r="F174" s="285" t="e">
        <f>IF(Tabla1[[#This Row],[Código_Actividad]]="","",'Formulario PPGR1'!#REF!)</f>
        <v>#REF!</v>
      </c>
      <c r="G174" s="317" t="s">
        <v>1712</v>
      </c>
      <c r="H174" s="287" t="s">
        <v>1713</v>
      </c>
      <c r="I174" s="318">
        <v>1</v>
      </c>
      <c r="J174" s="319" t="s">
        <v>1732</v>
      </c>
      <c r="K174" s="320"/>
      <c r="L174" s="321"/>
      <c r="M174" s="320" t="s">
        <v>1648</v>
      </c>
      <c r="N174" s="317">
        <v>200</v>
      </c>
      <c r="O174" s="322">
        <v>1000</v>
      </c>
      <c r="P174" s="353">
        <f>Tabla1[[#This Row],[Precio Unitario]]*Tabla1[[#This Row],[Cantidad de Insumos]]</f>
        <v>200000</v>
      </c>
      <c r="Q174" s="293">
        <v>232301</v>
      </c>
      <c r="R174" s="319" t="s">
        <v>538</v>
      </c>
      <c r="S174" s="30"/>
      <c r="T174" s="30"/>
    </row>
    <row r="175" spans="2:20" x14ac:dyDescent="0.25">
      <c r="B175" s="285" t="e">
        <f>IF(Tabla1[[#This Row],[Código_Actividad]]="","",CONCATENATE(Tabla1[[#This Row],[POA]],".",Tabla1[[#This Row],[SRS]],".",Tabla1[[#This Row],[AREA]],".",Tabla1[[#This Row],[TIPO]]))</f>
        <v>#REF!</v>
      </c>
      <c r="C175" s="285" t="e">
        <f>IF(Tabla1[[#This Row],[Código_Actividad]]="","",'Formulario PPGR1'!#REF!)</f>
        <v>#REF!</v>
      </c>
      <c r="D175" s="285" t="e">
        <f>IF(Tabla1[[#This Row],[Código_Actividad]]="","",'Formulario PPGR1'!#REF!)</f>
        <v>#REF!</v>
      </c>
      <c r="E175" s="285" t="e">
        <f>IF(Tabla1[[#This Row],[Código_Actividad]]="","",'Formulario PPGR1'!#REF!)</f>
        <v>#REF!</v>
      </c>
      <c r="F175" s="285" t="e">
        <f>IF(Tabla1[[#This Row],[Código_Actividad]]="","",'Formulario PPGR1'!#REF!)</f>
        <v>#REF!</v>
      </c>
      <c r="G175" s="317" t="s">
        <v>1712</v>
      </c>
      <c r="H175" s="287" t="s">
        <v>1713</v>
      </c>
      <c r="I175" s="318">
        <v>1</v>
      </c>
      <c r="J175" s="319" t="s">
        <v>1733</v>
      </c>
      <c r="K175" s="320"/>
      <c r="L175" s="321"/>
      <c r="M175" s="320" t="s">
        <v>1648</v>
      </c>
      <c r="N175" s="317">
        <v>200</v>
      </c>
      <c r="O175" s="322">
        <v>1500</v>
      </c>
      <c r="P175" s="353">
        <f>Tabla1[[#This Row],[Precio Unitario]]*Tabla1[[#This Row],[Cantidad de Insumos]]</f>
        <v>300000</v>
      </c>
      <c r="Q175" s="293">
        <v>232301</v>
      </c>
      <c r="R175" s="319" t="s">
        <v>538</v>
      </c>
      <c r="S175" s="30"/>
      <c r="T175" s="30"/>
    </row>
    <row r="176" spans="2:20" x14ac:dyDescent="0.25">
      <c r="B176" s="285" t="e">
        <f>IF(Tabla1[[#This Row],[Código_Actividad]]="","",CONCATENATE(Tabla1[[#This Row],[POA]],".",Tabla1[[#This Row],[SRS]],".",Tabla1[[#This Row],[AREA]],".",Tabla1[[#This Row],[TIPO]]))</f>
        <v>#REF!</v>
      </c>
      <c r="C176" s="285" t="e">
        <f>IF(Tabla1[[#This Row],[Código_Actividad]]="","",'Formulario PPGR1'!#REF!)</f>
        <v>#REF!</v>
      </c>
      <c r="D176" s="285" t="e">
        <f>IF(Tabla1[[#This Row],[Código_Actividad]]="","",'Formulario PPGR1'!#REF!)</f>
        <v>#REF!</v>
      </c>
      <c r="E176" s="285" t="e">
        <f>IF(Tabla1[[#This Row],[Código_Actividad]]="","",'Formulario PPGR1'!#REF!)</f>
        <v>#REF!</v>
      </c>
      <c r="F176" s="285" t="e">
        <f>IF(Tabla1[[#This Row],[Código_Actividad]]="","",'Formulario PPGR1'!#REF!)</f>
        <v>#REF!</v>
      </c>
      <c r="G176" s="317" t="s">
        <v>1712</v>
      </c>
      <c r="H176" s="287" t="s">
        <v>1713</v>
      </c>
      <c r="I176" s="318">
        <v>1</v>
      </c>
      <c r="J176" s="319" t="s">
        <v>1734</v>
      </c>
      <c r="K176" s="320"/>
      <c r="L176" s="321"/>
      <c r="M176" s="320" t="s">
        <v>1648</v>
      </c>
      <c r="N176" s="317">
        <v>200</v>
      </c>
      <c r="O176" s="322">
        <v>1500</v>
      </c>
      <c r="P176" s="353">
        <f>Tabla1[[#This Row],[Precio Unitario]]*Tabla1[[#This Row],[Cantidad de Insumos]]</f>
        <v>300000</v>
      </c>
      <c r="Q176" s="293">
        <v>232301</v>
      </c>
      <c r="R176" s="319" t="s">
        <v>538</v>
      </c>
      <c r="S176" s="30"/>
      <c r="T176" s="30"/>
    </row>
    <row r="177" spans="2:20" x14ac:dyDescent="0.25">
      <c r="B177" s="285" t="e">
        <f>IF(Tabla1[[#This Row],[Código_Actividad]]="","",CONCATENATE(Tabla1[[#This Row],[POA]],".",Tabla1[[#This Row],[SRS]],".",Tabla1[[#This Row],[AREA]],".",Tabla1[[#This Row],[TIPO]]))</f>
        <v>#REF!</v>
      </c>
      <c r="C177" s="285" t="e">
        <f>IF(Tabla1[[#This Row],[Código_Actividad]]="","",'Formulario PPGR1'!#REF!)</f>
        <v>#REF!</v>
      </c>
      <c r="D177" s="285" t="e">
        <f>IF(Tabla1[[#This Row],[Código_Actividad]]="","",'Formulario PPGR1'!#REF!)</f>
        <v>#REF!</v>
      </c>
      <c r="E177" s="285" t="e">
        <f>IF(Tabla1[[#This Row],[Código_Actividad]]="","",'Formulario PPGR1'!#REF!)</f>
        <v>#REF!</v>
      </c>
      <c r="F177" s="285" t="e">
        <f>IF(Tabla1[[#This Row],[Código_Actividad]]="","",'Formulario PPGR1'!#REF!)</f>
        <v>#REF!</v>
      </c>
      <c r="G177" s="317" t="s">
        <v>1712</v>
      </c>
      <c r="H177" s="287" t="s">
        <v>1713</v>
      </c>
      <c r="I177" s="318">
        <v>1</v>
      </c>
      <c r="J177" s="319" t="s">
        <v>1728</v>
      </c>
      <c r="K177" s="320"/>
      <c r="L177" s="321"/>
      <c r="M177" s="320" t="s">
        <v>1491</v>
      </c>
      <c r="N177" s="317">
        <v>105</v>
      </c>
      <c r="O177" s="322">
        <v>2500</v>
      </c>
      <c r="P177" s="353">
        <f>Tabla1[[#This Row],[Precio Unitario]]*Tabla1[[#This Row],[Cantidad de Insumos]]</f>
        <v>262500</v>
      </c>
      <c r="Q177" s="293">
        <v>232401</v>
      </c>
      <c r="R177" s="319" t="s">
        <v>536</v>
      </c>
      <c r="S177" s="30"/>
      <c r="T177" s="30"/>
    </row>
    <row r="178" spans="2:20" x14ac:dyDescent="0.25">
      <c r="B178" s="285" t="e">
        <f>IF(Tabla1[[#This Row],[Código_Actividad]]="","",CONCATENATE(Tabla1[[#This Row],[POA]],".",Tabla1[[#This Row],[SRS]],".",Tabla1[[#This Row],[AREA]],".",Tabla1[[#This Row],[TIPO]]))</f>
        <v>#REF!</v>
      </c>
      <c r="C178" s="285" t="e">
        <f>IF(Tabla1[[#This Row],[Código_Actividad]]="","",'Formulario PPGR1'!#REF!)</f>
        <v>#REF!</v>
      </c>
      <c r="D178" s="285" t="e">
        <f>IF(Tabla1[[#This Row],[Código_Actividad]]="","",'Formulario PPGR1'!#REF!)</f>
        <v>#REF!</v>
      </c>
      <c r="E178" s="285" t="e">
        <f>IF(Tabla1[[#This Row],[Código_Actividad]]="","",'Formulario PPGR1'!#REF!)</f>
        <v>#REF!</v>
      </c>
      <c r="F178" s="285" t="e">
        <f>IF(Tabla1[[#This Row],[Código_Actividad]]="","",'Formulario PPGR1'!#REF!)</f>
        <v>#REF!</v>
      </c>
      <c r="G178" s="317" t="s">
        <v>1718</v>
      </c>
      <c r="H178" s="287" t="s">
        <v>1719</v>
      </c>
      <c r="I178" s="318">
        <v>1</v>
      </c>
      <c r="J178" s="319" t="s">
        <v>1090</v>
      </c>
      <c r="K178" s="320"/>
      <c r="L178" s="321"/>
      <c r="M178" s="320" t="s">
        <v>1648</v>
      </c>
      <c r="N178" s="317">
        <v>15</v>
      </c>
      <c r="O178" s="322">
        <v>200</v>
      </c>
      <c r="P178" s="353">
        <f>Tabla1[[#This Row],[Precio Unitario]]*Tabla1[[#This Row],[Cantidad de Insumos]]</f>
        <v>3000</v>
      </c>
      <c r="Q178" s="293">
        <v>231101</v>
      </c>
      <c r="R178" s="198" t="s">
        <v>538</v>
      </c>
      <c r="S178" s="30"/>
      <c r="T178" s="30"/>
    </row>
    <row r="179" spans="2:20" x14ac:dyDescent="0.25">
      <c r="B179" s="285" t="e">
        <f>IF(Tabla1[[#This Row],[Código_Actividad]]="","",CONCATENATE(Tabla1[[#This Row],[POA]],".",Tabla1[[#This Row],[SRS]],".",Tabla1[[#This Row],[AREA]],".",Tabla1[[#This Row],[TIPO]]))</f>
        <v>#REF!</v>
      </c>
      <c r="C179" s="285" t="e">
        <f>IF(Tabla1[[#This Row],[Código_Actividad]]="","",'Formulario PPGR1'!#REF!)</f>
        <v>#REF!</v>
      </c>
      <c r="D179" s="285" t="e">
        <f>IF(Tabla1[[#This Row],[Código_Actividad]]="","",'Formulario PPGR1'!#REF!)</f>
        <v>#REF!</v>
      </c>
      <c r="E179" s="285" t="e">
        <f>IF(Tabla1[[#This Row],[Código_Actividad]]="","",'Formulario PPGR1'!#REF!)</f>
        <v>#REF!</v>
      </c>
      <c r="F179" s="285" t="e">
        <f>IF(Tabla1[[#This Row],[Código_Actividad]]="","",'Formulario PPGR1'!#REF!)</f>
        <v>#REF!</v>
      </c>
      <c r="G179" s="317" t="s">
        <v>1720</v>
      </c>
      <c r="H179" s="287" t="s">
        <v>1721</v>
      </c>
      <c r="I179" s="318">
        <v>1</v>
      </c>
      <c r="J179" s="319" t="s">
        <v>1090</v>
      </c>
      <c r="K179" s="320"/>
      <c r="L179" s="321"/>
      <c r="M179" s="320" t="s">
        <v>1648</v>
      </c>
      <c r="N179" s="317">
        <v>25</v>
      </c>
      <c r="O179" s="322">
        <v>200</v>
      </c>
      <c r="P179" s="353">
        <f>Tabla1[[#This Row],[Precio Unitario]]*Tabla1[[#This Row],[Cantidad de Insumos]]</f>
        <v>5000</v>
      </c>
      <c r="Q179" s="293">
        <v>231101</v>
      </c>
      <c r="R179" s="198" t="s">
        <v>538</v>
      </c>
      <c r="S179" s="30"/>
      <c r="T179" s="30"/>
    </row>
    <row r="180" spans="2:20" x14ac:dyDescent="0.25">
      <c r="B180" s="285" t="e">
        <f>IF(Tabla1[[#This Row],[Código_Actividad]]="","",CONCATENATE(Tabla1[[#This Row],[POA]],".",Tabla1[[#This Row],[SRS]],".",Tabla1[[#This Row],[AREA]],".",Tabla1[[#This Row],[TIPO]]))</f>
        <v>#REF!</v>
      </c>
      <c r="C180" s="285" t="e">
        <f>IF(Tabla1[[#This Row],[Código_Actividad]]="","",'Formulario PPGR1'!#REF!)</f>
        <v>#REF!</v>
      </c>
      <c r="D180" s="285" t="e">
        <f>IF(Tabla1[[#This Row],[Código_Actividad]]="","",'Formulario PPGR1'!#REF!)</f>
        <v>#REF!</v>
      </c>
      <c r="E180" s="285" t="e">
        <f>IF(Tabla1[[#This Row],[Código_Actividad]]="","",'Formulario PPGR1'!#REF!)</f>
        <v>#REF!</v>
      </c>
      <c r="F180" s="285" t="e">
        <f>IF(Tabla1[[#This Row],[Código_Actividad]]="","",'Formulario PPGR1'!#REF!)</f>
        <v>#REF!</v>
      </c>
      <c r="G180" s="317" t="s">
        <v>1722</v>
      </c>
      <c r="H180" s="287" t="s">
        <v>1723</v>
      </c>
      <c r="I180" s="318">
        <v>1</v>
      </c>
      <c r="J180" s="319" t="s">
        <v>1090</v>
      </c>
      <c r="K180" s="320"/>
      <c r="L180" s="321"/>
      <c r="M180" s="320" t="s">
        <v>1491</v>
      </c>
      <c r="N180" s="317">
        <v>25</v>
      </c>
      <c r="O180" s="322">
        <v>200</v>
      </c>
      <c r="P180" s="353">
        <f>Tabla1[[#This Row],[Precio Unitario]]*Tabla1[[#This Row],[Cantidad de Insumos]]</f>
        <v>5000</v>
      </c>
      <c r="Q180" s="293">
        <v>231101</v>
      </c>
      <c r="R180" s="198" t="s">
        <v>538</v>
      </c>
      <c r="S180" s="30"/>
      <c r="T180" s="30"/>
    </row>
    <row r="181" spans="2:20" x14ac:dyDescent="0.25">
      <c r="B181" s="285" t="e">
        <f>IF(Tabla1[[#This Row],[Código_Actividad]]="","",CONCATENATE(Tabla1[[#This Row],[POA]],".",Tabla1[[#This Row],[SRS]],".",Tabla1[[#This Row],[AREA]],".",Tabla1[[#This Row],[TIPO]]))</f>
        <v>#REF!</v>
      </c>
      <c r="C181" s="285" t="e">
        <f>IF(Tabla1[[#This Row],[Código_Actividad]]="","",'Formulario PPGR1'!#REF!)</f>
        <v>#REF!</v>
      </c>
      <c r="D181" s="285" t="e">
        <f>IF(Tabla1[[#This Row],[Código_Actividad]]="","",'Formulario PPGR1'!#REF!)</f>
        <v>#REF!</v>
      </c>
      <c r="E181" s="285" t="e">
        <f>IF(Tabla1[[#This Row],[Código_Actividad]]="","",'Formulario PPGR1'!#REF!)</f>
        <v>#REF!</v>
      </c>
      <c r="F181" s="285" t="e">
        <f>IF(Tabla1[[#This Row],[Código_Actividad]]="","",'Formulario PPGR1'!#REF!)</f>
        <v>#REF!</v>
      </c>
      <c r="G181" s="317" t="s">
        <v>1724</v>
      </c>
      <c r="H181" s="287" t="s">
        <v>1725</v>
      </c>
      <c r="I181" s="318">
        <v>1</v>
      </c>
      <c r="J181" s="319" t="s">
        <v>1729</v>
      </c>
      <c r="K181" s="320"/>
      <c r="L181" s="321"/>
      <c r="M181" s="320" t="s">
        <v>1491</v>
      </c>
      <c r="N181" s="317">
        <v>10</v>
      </c>
      <c r="O181" s="322">
        <v>220</v>
      </c>
      <c r="P181" s="353">
        <f>Tabla1[[#This Row],[Precio Unitario]]*Tabla1[[#This Row],[Cantidad de Insumos]]</f>
        <v>2200</v>
      </c>
      <c r="Q181" s="293">
        <v>239201</v>
      </c>
      <c r="R181" s="319" t="s">
        <v>536</v>
      </c>
      <c r="S181" s="30"/>
      <c r="T181" s="30"/>
    </row>
    <row r="182" spans="2:20" x14ac:dyDescent="0.25">
      <c r="B182" s="285" t="e">
        <f>IF(Tabla1[[#This Row],[Código_Actividad]]="","",CONCATENATE(Tabla1[[#This Row],[POA]],".",Tabla1[[#This Row],[SRS]],".",Tabla1[[#This Row],[AREA]],".",Tabla1[[#This Row],[TIPO]]))</f>
        <v>#REF!</v>
      </c>
      <c r="C182" s="285" t="e">
        <f>IF(Tabla1[[#This Row],[Código_Actividad]]="","",'Formulario PPGR1'!#REF!)</f>
        <v>#REF!</v>
      </c>
      <c r="D182" s="285" t="e">
        <f>IF(Tabla1[[#This Row],[Código_Actividad]]="","",'Formulario PPGR1'!#REF!)</f>
        <v>#REF!</v>
      </c>
      <c r="E182" s="285" t="e">
        <f>IF(Tabla1[[#This Row],[Código_Actividad]]="","",'Formulario PPGR1'!#REF!)</f>
        <v>#REF!</v>
      </c>
      <c r="F182" s="285" t="e">
        <f>IF(Tabla1[[#This Row],[Código_Actividad]]="","",'Formulario PPGR1'!#REF!)</f>
        <v>#REF!</v>
      </c>
      <c r="G182" s="317" t="s">
        <v>1714</v>
      </c>
      <c r="H182" s="287" t="s">
        <v>1715</v>
      </c>
      <c r="I182" s="318">
        <v>1</v>
      </c>
      <c r="J182" s="319" t="s">
        <v>938</v>
      </c>
      <c r="K182" s="320"/>
      <c r="L182" s="321"/>
      <c r="M182" s="320" t="s">
        <v>1648</v>
      </c>
      <c r="N182" s="317">
        <v>250</v>
      </c>
      <c r="O182" s="322">
        <v>500</v>
      </c>
      <c r="P182" s="353">
        <f>Tabla1[[#This Row],[Precio Unitario]]*Tabla1[[#This Row],[Cantidad de Insumos]]</f>
        <v>125000</v>
      </c>
      <c r="Q182" s="293">
        <v>231101</v>
      </c>
      <c r="R182" s="198" t="s">
        <v>538</v>
      </c>
      <c r="S182" s="30"/>
      <c r="T182" s="30"/>
    </row>
    <row r="183" spans="2:20" x14ac:dyDescent="0.25">
      <c r="B183" s="285" t="e">
        <f>IF(Tabla1[[#This Row],[Código_Actividad]]="","",CONCATENATE(Tabla1[[#This Row],[POA]],".",Tabla1[[#This Row],[SRS]],".",Tabla1[[#This Row],[AREA]],".",Tabla1[[#This Row],[TIPO]]))</f>
        <v>#REF!</v>
      </c>
      <c r="C183" s="285" t="e">
        <f>IF(Tabla1[[#This Row],[Código_Actividad]]="","",'Formulario PPGR1'!#REF!)</f>
        <v>#REF!</v>
      </c>
      <c r="D183" s="285" t="e">
        <f>IF(Tabla1[[#This Row],[Código_Actividad]]="","",'Formulario PPGR1'!#REF!)</f>
        <v>#REF!</v>
      </c>
      <c r="E183" s="285" t="e">
        <f>IF(Tabla1[[#This Row],[Código_Actividad]]="","",'Formulario PPGR1'!#REF!)</f>
        <v>#REF!</v>
      </c>
      <c r="F183" s="285" t="e">
        <f>IF(Tabla1[[#This Row],[Código_Actividad]]="","",'Formulario PPGR1'!#REF!)</f>
        <v>#REF!</v>
      </c>
      <c r="G183" s="317" t="s">
        <v>1714</v>
      </c>
      <c r="H183" s="287" t="s">
        <v>1715</v>
      </c>
      <c r="I183" s="318">
        <v>1</v>
      </c>
      <c r="J183" s="319" t="s">
        <v>1730</v>
      </c>
      <c r="K183" s="320"/>
      <c r="L183" s="321"/>
      <c r="M183" s="320" t="s">
        <v>1648</v>
      </c>
      <c r="N183" s="317">
        <v>100</v>
      </c>
      <c r="O183" s="322">
        <v>1000</v>
      </c>
      <c r="P183" s="353">
        <f>Tabla1[[#This Row],[Precio Unitario]]*Tabla1[[#This Row],[Cantidad de Insumos]]</f>
        <v>100000</v>
      </c>
      <c r="Q183" s="293">
        <v>214204</v>
      </c>
      <c r="R183" s="319" t="s">
        <v>538</v>
      </c>
      <c r="S183" s="30"/>
      <c r="T183" s="30"/>
    </row>
    <row r="184" spans="2:20" x14ac:dyDescent="0.25">
      <c r="B184" s="285" t="e">
        <f>IF(Tabla1[[#This Row],[Código_Actividad]]="","",CONCATENATE(Tabla1[[#This Row],[POA]],".",Tabla1[[#This Row],[SRS]],".",Tabla1[[#This Row],[AREA]],".",Tabla1[[#This Row],[TIPO]]))</f>
        <v>#REF!</v>
      </c>
      <c r="C184" s="285" t="e">
        <f>IF(Tabla1[[#This Row],[Código_Actividad]]="","",'Formulario PPGR1'!#REF!)</f>
        <v>#REF!</v>
      </c>
      <c r="D184" s="285" t="e">
        <f>IF(Tabla1[[#This Row],[Código_Actividad]]="","",'Formulario PPGR1'!#REF!)</f>
        <v>#REF!</v>
      </c>
      <c r="E184" s="285" t="e">
        <f>IF(Tabla1[[#This Row],[Código_Actividad]]="","",'Formulario PPGR1'!#REF!)</f>
        <v>#REF!</v>
      </c>
      <c r="F184" s="285" t="e">
        <f>IF(Tabla1[[#This Row],[Código_Actividad]]="","",'Formulario PPGR1'!#REF!)</f>
        <v>#REF!</v>
      </c>
      <c r="G184" s="317" t="s">
        <v>1714</v>
      </c>
      <c r="H184" s="287" t="s">
        <v>1715</v>
      </c>
      <c r="I184" s="318">
        <v>1</v>
      </c>
      <c r="J184" s="319" t="s">
        <v>1735</v>
      </c>
      <c r="K184" s="320"/>
      <c r="L184" s="321"/>
      <c r="M184" s="320" t="s">
        <v>1736</v>
      </c>
      <c r="N184" s="317">
        <v>100</v>
      </c>
      <c r="O184" s="322">
        <v>3000</v>
      </c>
      <c r="P184" s="353">
        <f>Tabla1[[#This Row],[Precio Unitario]]*Tabla1[[#This Row],[Cantidad de Insumos]]</f>
        <v>300000</v>
      </c>
      <c r="Q184" s="293">
        <v>214204</v>
      </c>
      <c r="R184" s="319" t="s">
        <v>538</v>
      </c>
      <c r="S184" s="30"/>
      <c r="T184" s="30"/>
    </row>
    <row r="185" spans="2:20" ht="38.25" x14ac:dyDescent="0.25">
      <c r="B185" s="194" t="e">
        <f>IF(Tabla1[[#This Row],[Código_Actividad]]="","",CONCATENATE(Tabla1[[#This Row],[POA]],".",Tabla1[[#This Row],[SRS]],".",Tabla1[[#This Row],[AREA]],".",Tabla1[[#This Row],[TIPO]]))</f>
        <v>#REF!</v>
      </c>
      <c r="C185" s="194" t="e">
        <f>IF(Tabla1[[#This Row],[Código_Actividad]]="","",'Formulario PPGR1'!#REF!)</f>
        <v>#REF!</v>
      </c>
      <c r="D185" s="194" t="e">
        <f>IF(Tabla1[[#This Row],[Código_Actividad]]="","",'Formulario PPGR1'!#REF!)</f>
        <v>#REF!</v>
      </c>
      <c r="E185" s="194" t="e">
        <f>IF(Tabla1[[#This Row],[Código_Actividad]]="","",'Formulario PPGR1'!#REF!)</f>
        <v>#REF!</v>
      </c>
      <c r="F185" s="194" t="e">
        <f>IF(Tabla1[[#This Row],[Código_Actividad]]="","",'Formulario PPGR1'!#REF!)</f>
        <v>#REF!</v>
      </c>
      <c r="G185" s="349" t="s">
        <v>1425</v>
      </c>
      <c r="H185" s="199" t="s">
        <v>1426</v>
      </c>
      <c r="I185" s="355">
        <v>1</v>
      </c>
      <c r="J185" s="351" t="s">
        <v>1090</v>
      </c>
      <c r="K185" s="360" t="s">
        <v>1350</v>
      </c>
      <c r="L185" s="360"/>
      <c r="M185" s="351" t="s">
        <v>205</v>
      </c>
      <c r="N185" s="349">
        <v>15</v>
      </c>
      <c r="O185" s="352">
        <v>200</v>
      </c>
      <c r="P185" s="353">
        <f>Tabla1[[#This Row],[Precio Unitario]]*Tabla1[[#This Row],[Cantidad de Insumos]]</f>
        <v>3000</v>
      </c>
      <c r="Q185" s="362">
        <v>231101</v>
      </c>
      <c r="R185" s="198" t="s">
        <v>538</v>
      </c>
      <c r="S185" s="30"/>
      <c r="T185" s="30"/>
    </row>
    <row r="186" spans="2:20" x14ac:dyDescent="0.25">
      <c r="B186" s="285" t="e">
        <f>IF(Tabla1[[#This Row],[Código_Actividad]]="","",CONCATENATE(Tabla1[[#This Row],[POA]],".",Tabla1[[#This Row],[SRS]],".",Tabla1[[#This Row],[AREA]],".",Tabla1[[#This Row],[TIPO]]))</f>
        <v>#REF!</v>
      </c>
      <c r="C186" s="285" t="e">
        <f>IF(Tabla1[[#This Row],[Código_Actividad]]="","",'Formulario PPGR1'!#REF!)</f>
        <v>#REF!</v>
      </c>
      <c r="D186" s="285" t="e">
        <f>IF(Tabla1[[#This Row],[Código_Actividad]]="","",'Formulario PPGR1'!#REF!)</f>
        <v>#REF!</v>
      </c>
      <c r="E186" s="285" t="e">
        <f>IF(Tabla1[[#This Row],[Código_Actividad]]="","",'Formulario PPGR1'!#REF!)</f>
        <v>#REF!</v>
      </c>
      <c r="F186" s="285" t="e">
        <f>IF(Tabla1[[#This Row],[Código_Actividad]]="","",'Formulario PPGR1'!#REF!)</f>
        <v>#REF!</v>
      </c>
      <c r="G186" s="317" t="s">
        <v>1425</v>
      </c>
      <c r="H186" s="287" t="s">
        <v>1697</v>
      </c>
      <c r="I186" s="318">
        <v>2</v>
      </c>
      <c r="J186" s="319" t="s">
        <v>938</v>
      </c>
      <c r="K186" s="320"/>
      <c r="L186" s="321" t="s">
        <v>47</v>
      </c>
      <c r="M186" s="320" t="s">
        <v>205</v>
      </c>
      <c r="N186" s="317">
        <v>200</v>
      </c>
      <c r="O186" s="322">
        <v>350</v>
      </c>
      <c r="P186" s="353">
        <f>Tabla1[[#This Row],[Precio Unitario]]*Tabla1[[#This Row],[Cantidad de Insumos]]</f>
        <v>70000</v>
      </c>
      <c r="Q186" s="293">
        <v>231101</v>
      </c>
      <c r="R186" s="198" t="s">
        <v>538</v>
      </c>
      <c r="S186" s="30"/>
      <c r="T186" s="30"/>
    </row>
    <row r="187" spans="2:20" ht="38.25" x14ac:dyDescent="0.25">
      <c r="B187" s="194" t="e">
        <f>IF(Tabla1[[#This Row],[Código_Actividad]]="","",CONCATENATE(Tabla1[[#This Row],[POA]],".",Tabla1[[#This Row],[SRS]],".",Tabla1[[#This Row],[AREA]],".",Tabla1[[#This Row],[TIPO]]))</f>
        <v>#REF!</v>
      </c>
      <c r="C187" s="194" t="e">
        <f>IF(Tabla1[[#This Row],[Código_Actividad]]="","",'Formulario PPGR1'!#REF!)</f>
        <v>#REF!</v>
      </c>
      <c r="D187" s="194" t="e">
        <f>IF(Tabla1[[#This Row],[Código_Actividad]]="","",'Formulario PPGR1'!#REF!)</f>
        <v>#REF!</v>
      </c>
      <c r="E187" s="194" t="e">
        <f>IF(Tabla1[[#This Row],[Código_Actividad]]="","",'Formulario PPGR1'!#REF!)</f>
        <v>#REF!</v>
      </c>
      <c r="F187" s="194" t="e">
        <f>IF(Tabla1[[#This Row],[Código_Actividad]]="","",'Formulario PPGR1'!#REF!)</f>
        <v>#REF!</v>
      </c>
      <c r="G187" s="349" t="s">
        <v>1427</v>
      </c>
      <c r="H187" s="199" t="s">
        <v>1428</v>
      </c>
      <c r="I187" s="355">
        <v>3</v>
      </c>
      <c r="J187" s="351" t="s">
        <v>1014</v>
      </c>
      <c r="K187" s="360"/>
      <c r="L187" s="360"/>
      <c r="M187" s="351" t="s">
        <v>973</v>
      </c>
      <c r="N187" s="349">
        <v>2</v>
      </c>
      <c r="O187" s="352">
        <v>151.80000000000001</v>
      </c>
      <c r="P187" s="353">
        <f>Tabla1[[#This Row],[Precio Unitario]]*Tabla1[[#This Row],[Cantidad de Insumos]]</f>
        <v>303.60000000000002</v>
      </c>
      <c r="Q187" s="362">
        <v>239201</v>
      </c>
      <c r="R187" s="351" t="s">
        <v>538</v>
      </c>
      <c r="S187" s="30"/>
      <c r="T187" s="30"/>
    </row>
    <row r="188" spans="2:20" ht="38.25" x14ac:dyDescent="0.25">
      <c r="B188" s="194" t="e">
        <f>IF(Tabla1[[#This Row],[Código_Actividad]]="","",CONCATENATE(Tabla1[[#This Row],[POA]],".",Tabla1[[#This Row],[SRS]],".",Tabla1[[#This Row],[AREA]],".",Tabla1[[#This Row],[TIPO]]))</f>
        <v>#REF!</v>
      </c>
      <c r="C188" s="194" t="e">
        <f>IF(Tabla1[[#This Row],[Código_Actividad]]="","",'Formulario PPGR1'!#REF!)</f>
        <v>#REF!</v>
      </c>
      <c r="D188" s="194" t="e">
        <f>IF(Tabla1[[#This Row],[Código_Actividad]]="","",'Formulario PPGR1'!#REF!)</f>
        <v>#REF!</v>
      </c>
      <c r="E188" s="194" t="e">
        <f>IF(Tabla1[[#This Row],[Código_Actividad]]="","",'Formulario PPGR1'!#REF!)</f>
        <v>#REF!</v>
      </c>
      <c r="F188" s="194" t="e">
        <f>IF(Tabla1[[#This Row],[Código_Actividad]]="","",'Formulario PPGR1'!#REF!)</f>
        <v>#REF!</v>
      </c>
      <c r="G188" s="349" t="s">
        <v>1427</v>
      </c>
      <c r="H188" s="199" t="s">
        <v>1428</v>
      </c>
      <c r="I188" s="355">
        <v>3</v>
      </c>
      <c r="J188" s="351" t="s">
        <v>938</v>
      </c>
      <c r="K188" s="360" t="s">
        <v>1350</v>
      </c>
      <c r="L188" s="360"/>
      <c r="M188" s="351" t="s">
        <v>205</v>
      </c>
      <c r="N188" s="349">
        <v>90</v>
      </c>
      <c r="O188" s="352">
        <v>350</v>
      </c>
      <c r="P188" s="353">
        <f>Tabla1[[#This Row],[Precio Unitario]]*Tabla1[[#This Row],[Cantidad de Insumos]]</f>
        <v>31500</v>
      </c>
      <c r="Q188" s="362">
        <v>231101</v>
      </c>
      <c r="R188" s="198" t="s">
        <v>538</v>
      </c>
      <c r="S188" s="30"/>
      <c r="T188" s="30"/>
    </row>
    <row r="189" spans="2:20" x14ac:dyDescent="0.25">
      <c r="B189" s="285" t="e">
        <f>IF(Tabla1[[#This Row],[Código_Actividad]]="","",CONCATENATE(Tabla1[[#This Row],[POA]],".",Tabla1[[#This Row],[SRS]],".",Tabla1[[#This Row],[AREA]],".",Tabla1[[#This Row],[TIPO]]))</f>
        <v>#REF!</v>
      </c>
      <c r="C189" s="285" t="e">
        <f>IF(Tabla1[[#This Row],[Código_Actividad]]="","",'Formulario PPGR1'!#REF!)</f>
        <v>#REF!</v>
      </c>
      <c r="D189" s="285" t="e">
        <f>IF(Tabla1[[#This Row],[Código_Actividad]]="","",'Formulario PPGR1'!#REF!)</f>
        <v>#REF!</v>
      </c>
      <c r="E189" s="285" t="e">
        <f>IF(Tabla1[[#This Row],[Código_Actividad]]="","",'Formulario PPGR1'!#REF!)</f>
        <v>#REF!</v>
      </c>
      <c r="F189" s="285" t="e">
        <f>IF(Tabla1[[#This Row],[Código_Actividad]]="","",'Formulario PPGR1'!#REF!)</f>
        <v>#REF!</v>
      </c>
      <c r="G189" s="317" t="s">
        <v>1427</v>
      </c>
      <c r="H189" s="287" t="s">
        <v>1717</v>
      </c>
      <c r="I189" s="318">
        <v>1</v>
      </c>
      <c r="J189" s="319" t="s">
        <v>1251</v>
      </c>
      <c r="K189" s="320"/>
      <c r="L189" s="321"/>
      <c r="M189" s="320" t="s">
        <v>1648</v>
      </c>
      <c r="N189" s="317">
        <v>30</v>
      </c>
      <c r="O189" s="322">
        <v>150</v>
      </c>
      <c r="P189" s="353">
        <f>Tabla1[[#This Row],[Precio Unitario]]*Tabla1[[#This Row],[Cantidad de Insumos]]</f>
        <v>4500</v>
      </c>
      <c r="Q189" s="293">
        <v>231101</v>
      </c>
      <c r="R189" s="198" t="s">
        <v>538</v>
      </c>
      <c r="S189" s="30"/>
      <c r="T189" s="30"/>
    </row>
    <row r="190" spans="2:20" ht="25.5" x14ac:dyDescent="0.25">
      <c r="B190" s="194" t="e">
        <f>IF(Tabla1[[#This Row],[Código_Actividad]]="","",CONCATENATE(Tabla1[[#This Row],[POA]],".",Tabla1[[#This Row],[SRS]],".",Tabla1[[#This Row],[AREA]],".",Tabla1[[#This Row],[TIPO]]))</f>
        <v>#REF!</v>
      </c>
      <c r="C190" s="194" t="e">
        <f>IF(Tabla1[[#This Row],[Código_Actividad]]="","",'Formulario PPGR1'!#REF!)</f>
        <v>#REF!</v>
      </c>
      <c r="D190" s="194" t="e">
        <f>IF(Tabla1[[#This Row],[Código_Actividad]]="","",'Formulario PPGR1'!#REF!)</f>
        <v>#REF!</v>
      </c>
      <c r="E190" s="194" t="e">
        <f>IF(Tabla1[[#This Row],[Código_Actividad]]="","",'Formulario PPGR1'!#REF!)</f>
        <v>#REF!</v>
      </c>
      <c r="F190" s="194" t="e">
        <f>IF(Tabla1[[#This Row],[Código_Actividad]]="","",'Formulario PPGR1'!#REF!)</f>
        <v>#REF!</v>
      </c>
      <c r="G190" s="349" t="s">
        <v>1429</v>
      </c>
      <c r="H190" s="199" t="s">
        <v>1430</v>
      </c>
      <c r="I190" s="355">
        <v>2</v>
      </c>
      <c r="J190" s="351" t="s">
        <v>938</v>
      </c>
      <c r="K190" s="360" t="s">
        <v>1350</v>
      </c>
      <c r="L190" s="360"/>
      <c r="M190" s="351" t="s">
        <v>205</v>
      </c>
      <c r="N190" s="349">
        <v>50</v>
      </c>
      <c r="O190" s="352">
        <v>350</v>
      </c>
      <c r="P190" s="353">
        <f>Tabla1[[#This Row],[Precio Unitario]]*Tabla1[[#This Row],[Cantidad de Insumos]]</f>
        <v>17500</v>
      </c>
      <c r="Q190" s="362">
        <v>231101</v>
      </c>
      <c r="R190" s="198" t="s">
        <v>538</v>
      </c>
      <c r="S190" s="30"/>
      <c r="T190" s="30"/>
    </row>
    <row r="191" spans="2:20" ht="25.5" x14ac:dyDescent="0.25">
      <c r="B191" s="194" t="e">
        <f>IF(Tabla1[[#This Row],[Código_Actividad]]="","",CONCATENATE(Tabla1[[#This Row],[POA]],".",Tabla1[[#This Row],[SRS]],".",Tabla1[[#This Row],[AREA]],".",Tabla1[[#This Row],[TIPO]]))</f>
        <v>#REF!</v>
      </c>
      <c r="C191" s="194" t="e">
        <f>IF(Tabla1[[#This Row],[Código_Actividad]]="","",'Formulario PPGR1'!#REF!)</f>
        <v>#REF!</v>
      </c>
      <c r="D191" s="194" t="e">
        <f>IF(Tabla1[[#This Row],[Código_Actividad]]="","",'Formulario PPGR1'!#REF!)</f>
        <v>#REF!</v>
      </c>
      <c r="E191" s="194" t="e">
        <f>IF(Tabla1[[#This Row],[Código_Actividad]]="","",'Formulario PPGR1'!#REF!)</f>
        <v>#REF!</v>
      </c>
      <c r="F191" s="194" t="e">
        <f>IF(Tabla1[[#This Row],[Código_Actividad]]="","",'Formulario PPGR1'!#REF!)</f>
        <v>#REF!</v>
      </c>
      <c r="G191" s="349" t="s">
        <v>1429</v>
      </c>
      <c r="H191" s="199" t="s">
        <v>1430</v>
      </c>
      <c r="I191" s="355">
        <v>2</v>
      </c>
      <c r="J191" s="351" t="s">
        <v>1014</v>
      </c>
      <c r="K191" s="360" t="s">
        <v>1350</v>
      </c>
      <c r="L191" s="360"/>
      <c r="M191" s="351" t="s">
        <v>973</v>
      </c>
      <c r="N191" s="349">
        <v>5</v>
      </c>
      <c r="O191" s="352">
        <v>151.80000000000001</v>
      </c>
      <c r="P191" s="353">
        <f>Tabla1[[#This Row],[Precio Unitario]]*Tabla1[[#This Row],[Cantidad de Insumos]]</f>
        <v>759</v>
      </c>
      <c r="Q191" s="362">
        <v>239201</v>
      </c>
      <c r="R191" s="351" t="s">
        <v>538</v>
      </c>
      <c r="S191" s="30"/>
      <c r="T191" s="30"/>
    </row>
    <row r="192" spans="2:20" ht="25.5" x14ac:dyDescent="0.25">
      <c r="B192" s="194" t="e">
        <f>IF(Tabla1[[#This Row],[Código_Actividad]]="","",CONCATENATE(Tabla1[[#This Row],[POA]],".",Tabla1[[#This Row],[SRS]],".",Tabla1[[#This Row],[AREA]],".",Tabla1[[#This Row],[TIPO]]))</f>
        <v>#REF!</v>
      </c>
      <c r="C192" s="194" t="e">
        <f>IF(Tabla1[[#This Row],[Código_Actividad]]="","",'Formulario PPGR1'!#REF!)</f>
        <v>#REF!</v>
      </c>
      <c r="D192" s="194" t="e">
        <f>IF(Tabla1[[#This Row],[Código_Actividad]]="","",'Formulario PPGR1'!#REF!)</f>
        <v>#REF!</v>
      </c>
      <c r="E192" s="194" t="e">
        <f>IF(Tabla1[[#This Row],[Código_Actividad]]="","",'Formulario PPGR1'!#REF!)</f>
        <v>#REF!</v>
      </c>
      <c r="F192" s="194" t="e">
        <f>IF(Tabla1[[#This Row],[Código_Actividad]]="","",'Formulario PPGR1'!#REF!)</f>
        <v>#REF!</v>
      </c>
      <c r="G192" s="349" t="s">
        <v>1429</v>
      </c>
      <c r="H192" s="199" t="s">
        <v>1430</v>
      </c>
      <c r="I192" s="355">
        <v>2</v>
      </c>
      <c r="J192" s="351" t="s">
        <v>1489</v>
      </c>
      <c r="K192" s="360"/>
      <c r="L192" s="360"/>
      <c r="M192" s="351" t="s">
        <v>205</v>
      </c>
      <c r="N192" s="349">
        <v>50</v>
      </c>
      <c r="O192" s="352">
        <v>20</v>
      </c>
      <c r="P192" s="353">
        <f>Tabla1[[#This Row],[Precio Unitario]]*Tabla1[[#This Row],[Cantidad de Insumos]]</f>
        <v>1000</v>
      </c>
      <c r="Q192" s="362">
        <v>222201</v>
      </c>
      <c r="R192" s="351" t="s">
        <v>536</v>
      </c>
      <c r="S192" s="30"/>
      <c r="T192" s="30"/>
    </row>
    <row r="193" spans="2:20" ht="38.25" x14ac:dyDescent="0.25">
      <c r="B193" s="194" t="e">
        <f>IF(Tabla1[[#This Row],[Código_Actividad]]="","",CONCATENATE(Tabla1[[#This Row],[POA]],".",Tabla1[[#This Row],[SRS]],".",Tabla1[[#This Row],[AREA]],".",Tabla1[[#This Row],[TIPO]]))</f>
        <v>#REF!</v>
      </c>
      <c r="C193" s="194" t="e">
        <f>IF(Tabla1[[#This Row],[Código_Actividad]]="","",'Formulario PPGR1'!#REF!)</f>
        <v>#REF!</v>
      </c>
      <c r="D193" s="194" t="e">
        <f>IF(Tabla1[[#This Row],[Código_Actividad]]="","",'Formulario PPGR1'!#REF!)</f>
        <v>#REF!</v>
      </c>
      <c r="E193" s="194" t="e">
        <f>IF(Tabla1[[#This Row],[Código_Actividad]]="","",'Formulario PPGR1'!#REF!)</f>
        <v>#REF!</v>
      </c>
      <c r="F193" s="194" t="e">
        <f>IF(Tabla1[[#This Row],[Código_Actividad]]="","",'Formulario PPGR1'!#REF!)</f>
        <v>#REF!</v>
      </c>
      <c r="G193" s="349" t="s">
        <v>1431</v>
      </c>
      <c r="H193" s="199" t="s">
        <v>1432</v>
      </c>
      <c r="I193" s="355">
        <v>2</v>
      </c>
      <c r="J193" s="351" t="s">
        <v>938</v>
      </c>
      <c r="K193" s="360"/>
      <c r="L193" s="360"/>
      <c r="M193" s="351" t="s">
        <v>205</v>
      </c>
      <c r="N193" s="349">
        <v>50</v>
      </c>
      <c r="O193" s="352">
        <v>350</v>
      </c>
      <c r="P193" s="353">
        <f>Tabla1[[#This Row],[Precio Unitario]]*Tabla1[[#This Row],[Cantidad de Insumos]]</f>
        <v>17500</v>
      </c>
      <c r="Q193" s="362">
        <v>231101</v>
      </c>
      <c r="R193" s="198" t="s">
        <v>538</v>
      </c>
      <c r="S193" s="30"/>
      <c r="T193" s="30"/>
    </row>
    <row r="194" spans="2:20" ht="38.25" x14ac:dyDescent="0.25">
      <c r="B194" s="194" t="e">
        <f>IF(Tabla1[[#This Row],[Código_Actividad]]="","",CONCATENATE(Tabla1[[#This Row],[POA]],".",Tabla1[[#This Row],[SRS]],".",Tabla1[[#This Row],[AREA]],".",Tabla1[[#This Row],[TIPO]]))</f>
        <v>#REF!</v>
      </c>
      <c r="C194" s="194" t="e">
        <f>IF(Tabla1[[#This Row],[Código_Actividad]]="","",'Formulario PPGR1'!#REF!)</f>
        <v>#REF!</v>
      </c>
      <c r="D194" s="194" t="e">
        <f>IF(Tabla1[[#This Row],[Código_Actividad]]="","",'Formulario PPGR1'!#REF!)</f>
        <v>#REF!</v>
      </c>
      <c r="E194" s="194" t="e">
        <f>IF(Tabla1[[#This Row],[Código_Actividad]]="","",'Formulario PPGR1'!#REF!)</f>
        <v>#REF!</v>
      </c>
      <c r="F194" s="194" t="e">
        <f>IF(Tabla1[[#This Row],[Código_Actividad]]="","",'Formulario PPGR1'!#REF!)</f>
        <v>#REF!</v>
      </c>
      <c r="G194" s="349" t="s">
        <v>1431</v>
      </c>
      <c r="H194" s="199" t="s">
        <v>1432</v>
      </c>
      <c r="I194" s="355">
        <v>2</v>
      </c>
      <c r="J194" s="351" t="s">
        <v>1489</v>
      </c>
      <c r="K194" s="360" t="s">
        <v>1350</v>
      </c>
      <c r="L194" s="360"/>
      <c r="M194" s="351" t="s">
        <v>205</v>
      </c>
      <c r="N194" s="349">
        <v>100</v>
      </c>
      <c r="O194" s="352">
        <v>20</v>
      </c>
      <c r="P194" s="353">
        <f>Tabla1[[#This Row],[Precio Unitario]]*Tabla1[[#This Row],[Cantidad de Insumos]]</f>
        <v>2000</v>
      </c>
      <c r="Q194" s="362">
        <v>239201</v>
      </c>
      <c r="R194" s="351" t="s">
        <v>538</v>
      </c>
      <c r="S194" s="30"/>
      <c r="T194" s="30"/>
    </row>
    <row r="195" spans="2:20" ht="38.25" x14ac:dyDescent="0.25">
      <c r="B195" s="194" t="e">
        <f>IF(Tabla1[[#This Row],[Código_Actividad]]="","",CONCATENATE(Tabla1[[#This Row],[POA]],".",Tabla1[[#This Row],[SRS]],".",Tabla1[[#This Row],[AREA]],".",Tabla1[[#This Row],[TIPO]]))</f>
        <v>#REF!</v>
      </c>
      <c r="C195" s="194" t="e">
        <f>IF(Tabla1[[#This Row],[Código_Actividad]]="","",'Formulario PPGR1'!#REF!)</f>
        <v>#REF!</v>
      </c>
      <c r="D195" s="194" t="e">
        <f>IF(Tabla1[[#This Row],[Código_Actividad]]="","",'Formulario PPGR1'!#REF!)</f>
        <v>#REF!</v>
      </c>
      <c r="E195" s="194" t="e">
        <f>IF(Tabla1[[#This Row],[Código_Actividad]]="","",'Formulario PPGR1'!#REF!)</f>
        <v>#REF!</v>
      </c>
      <c r="F195" s="194" t="e">
        <f>IF(Tabla1[[#This Row],[Código_Actividad]]="","",'Formulario PPGR1'!#REF!)</f>
        <v>#REF!</v>
      </c>
      <c r="G195" s="349" t="s">
        <v>1431</v>
      </c>
      <c r="H195" s="199" t="s">
        <v>1432</v>
      </c>
      <c r="I195" s="355">
        <v>2</v>
      </c>
      <c r="J195" s="351" t="s">
        <v>1014</v>
      </c>
      <c r="K195" s="360" t="s">
        <v>1350</v>
      </c>
      <c r="L195" s="360"/>
      <c r="M195" s="351" t="s">
        <v>973</v>
      </c>
      <c r="N195" s="349">
        <v>5</v>
      </c>
      <c r="O195" s="352">
        <v>151.80000000000001</v>
      </c>
      <c r="P195" s="353">
        <f>Tabla1[[#This Row],[Precio Unitario]]*Tabla1[[#This Row],[Cantidad de Insumos]]</f>
        <v>759</v>
      </c>
      <c r="Q195" s="362">
        <v>239201</v>
      </c>
      <c r="R195" s="351" t="s">
        <v>538</v>
      </c>
      <c r="S195" s="30"/>
      <c r="T195" s="30"/>
    </row>
    <row r="196" spans="2:20" ht="25.5" x14ac:dyDescent="0.25">
      <c r="B196" s="194" t="e">
        <f>IF(Tabla1[[#This Row],[Código_Actividad]]="","",CONCATENATE(Tabla1[[#This Row],[POA]],".",Tabla1[[#This Row],[SRS]],".",Tabla1[[#This Row],[AREA]],".",Tabla1[[#This Row],[TIPO]]))</f>
        <v>#REF!</v>
      </c>
      <c r="C196" s="194" t="e">
        <f>IF(Tabla1[[#This Row],[Código_Actividad]]="","",'Formulario PPGR1'!#REF!)</f>
        <v>#REF!</v>
      </c>
      <c r="D196" s="194" t="e">
        <f>IF(Tabla1[[#This Row],[Código_Actividad]]="","",'Formulario PPGR1'!#REF!)</f>
        <v>#REF!</v>
      </c>
      <c r="E196" s="194" t="e">
        <f>IF(Tabla1[[#This Row],[Código_Actividad]]="","",'Formulario PPGR1'!#REF!)</f>
        <v>#REF!</v>
      </c>
      <c r="F196" s="194" t="e">
        <f>IF(Tabla1[[#This Row],[Código_Actividad]]="","",'Formulario PPGR1'!#REF!)</f>
        <v>#REF!</v>
      </c>
      <c r="G196" s="349" t="s">
        <v>1433</v>
      </c>
      <c r="H196" s="199" t="s">
        <v>1434</v>
      </c>
      <c r="I196" s="355">
        <v>2</v>
      </c>
      <c r="J196" s="351" t="s">
        <v>938</v>
      </c>
      <c r="K196" s="360"/>
      <c r="L196" s="360"/>
      <c r="M196" s="351" t="s">
        <v>205</v>
      </c>
      <c r="N196" s="349">
        <v>120</v>
      </c>
      <c r="O196" s="352">
        <v>350</v>
      </c>
      <c r="P196" s="353">
        <f>Tabla1[[#This Row],[Precio Unitario]]*Tabla1[[#This Row],[Cantidad de Insumos]]</f>
        <v>42000</v>
      </c>
      <c r="Q196" s="362">
        <v>231101</v>
      </c>
      <c r="R196" s="198" t="s">
        <v>538</v>
      </c>
      <c r="S196" s="30"/>
      <c r="T196" s="30"/>
    </row>
    <row r="197" spans="2:20" ht="25.5" x14ac:dyDescent="0.25">
      <c r="B197" s="194" t="e">
        <f>IF(Tabla1[[#This Row],[Código_Actividad]]="","",CONCATENATE(Tabla1[[#This Row],[POA]],".",Tabla1[[#This Row],[SRS]],".",Tabla1[[#This Row],[AREA]],".",Tabla1[[#This Row],[TIPO]]))</f>
        <v>#REF!</v>
      </c>
      <c r="C197" s="194" t="e">
        <f>IF(Tabla1[[#This Row],[Código_Actividad]]="","",'Formulario PPGR1'!#REF!)</f>
        <v>#REF!</v>
      </c>
      <c r="D197" s="194" t="e">
        <f>IF(Tabla1[[#This Row],[Código_Actividad]]="","",'Formulario PPGR1'!#REF!)</f>
        <v>#REF!</v>
      </c>
      <c r="E197" s="194" t="e">
        <f>IF(Tabla1[[#This Row],[Código_Actividad]]="","",'Formulario PPGR1'!#REF!)</f>
        <v>#REF!</v>
      </c>
      <c r="F197" s="194" t="e">
        <f>IF(Tabla1[[#This Row],[Código_Actividad]]="","",'Formulario PPGR1'!#REF!)</f>
        <v>#REF!</v>
      </c>
      <c r="G197" s="349" t="s">
        <v>1433</v>
      </c>
      <c r="H197" s="199" t="s">
        <v>1434</v>
      </c>
      <c r="I197" s="355">
        <v>2</v>
      </c>
      <c r="J197" s="351" t="s">
        <v>1014</v>
      </c>
      <c r="K197" s="360" t="s">
        <v>1350</v>
      </c>
      <c r="L197" s="360"/>
      <c r="M197" s="351" t="s">
        <v>973</v>
      </c>
      <c r="N197" s="349">
        <v>5</v>
      </c>
      <c r="O197" s="352">
        <v>151.80000000000001</v>
      </c>
      <c r="P197" s="353">
        <f>Tabla1[[#This Row],[Precio Unitario]]*Tabla1[[#This Row],[Cantidad de Insumos]]</f>
        <v>759</v>
      </c>
      <c r="Q197" s="362">
        <v>239201</v>
      </c>
      <c r="R197" s="351" t="s">
        <v>538</v>
      </c>
      <c r="S197" s="30"/>
      <c r="T197" s="30"/>
    </row>
    <row r="198" spans="2:20" ht="25.5" x14ac:dyDescent="0.25">
      <c r="B198" s="194" t="e">
        <f>IF(Tabla1[[#This Row],[Código_Actividad]]="","",CONCATENATE(Tabla1[[#This Row],[POA]],".",Tabla1[[#This Row],[SRS]],".",Tabla1[[#This Row],[AREA]],".",Tabla1[[#This Row],[TIPO]]))</f>
        <v>#REF!</v>
      </c>
      <c r="C198" s="194" t="e">
        <f>IF(Tabla1[[#This Row],[Código_Actividad]]="","",'Formulario PPGR1'!#REF!)</f>
        <v>#REF!</v>
      </c>
      <c r="D198" s="194" t="e">
        <f>IF(Tabla1[[#This Row],[Código_Actividad]]="","",'Formulario PPGR1'!#REF!)</f>
        <v>#REF!</v>
      </c>
      <c r="E198" s="194" t="e">
        <f>IF(Tabla1[[#This Row],[Código_Actividad]]="","",'Formulario PPGR1'!#REF!)</f>
        <v>#REF!</v>
      </c>
      <c r="F198" s="194" t="e">
        <f>IF(Tabla1[[#This Row],[Código_Actividad]]="","",'Formulario PPGR1'!#REF!)</f>
        <v>#REF!</v>
      </c>
      <c r="G198" s="349" t="s">
        <v>1433</v>
      </c>
      <c r="H198" s="199" t="s">
        <v>1434</v>
      </c>
      <c r="I198" s="355">
        <v>2</v>
      </c>
      <c r="J198" s="351" t="s">
        <v>1489</v>
      </c>
      <c r="K198" s="360" t="s">
        <v>1350</v>
      </c>
      <c r="L198" s="360"/>
      <c r="M198" s="351" t="s">
        <v>205</v>
      </c>
      <c r="N198" s="349">
        <v>120</v>
      </c>
      <c r="O198" s="352">
        <v>20</v>
      </c>
      <c r="P198" s="353">
        <f>Tabla1[[#This Row],[Precio Unitario]]*Tabla1[[#This Row],[Cantidad de Insumos]]</f>
        <v>2400</v>
      </c>
      <c r="Q198" s="362">
        <v>222201</v>
      </c>
      <c r="R198" s="351" t="s">
        <v>536</v>
      </c>
      <c r="S198" s="30"/>
      <c r="T198" s="30"/>
    </row>
    <row r="199" spans="2:20" ht="25.5" x14ac:dyDescent="0.25">
      <c r="B199" s="194" t="e">
        <f>IF(Tabla1[[#This Row],[Código_Actividad]]="","",CONCATENATE(Tabla1[[#This Row],[POA]],".",Tabla1[[#This Row],[SRS]],".",Tabla1[[#This Row],[AREA]],".",Tabla1[[#This Row],[TIPO]]))</f>
        <v>#REF!</v>
      </c>
      <c r="C199" s="194" t="e">
        <f>IF(Tabla1[[#This Row],[Código_Actividad]]="","",'Formulario PPGR1'!#REF!)</f>
        <v>#REF!</v>
      </c>
      <c r="D199" s="194" t="e">
        <f>IF(Tabla1[[#This Row],[Código_Actividad]]="","",'Formulario PPGR1'!#REF!)</f>
        <v>#REF!</v>
      </c>
      <c r="E199" s="194" t="e">
        <f>IF(Tabla1[[#This Row],[Código_Actividad]]="","",'Formulario PPGR1'!#REF!)</f>
        <v>#REF!</v>
      </c>
      <c r="F199" s="194" t="e">
        <f>IF(Tabla1[[#This Row],[Código_Actividad]]="","",'Formulario PPGR1'!#REF!)</f>
        <v>#REF!</v>
      </c>
      <c r="G199" s="349" t="s">
        <v>1435</v>
      </c>
      <c r="H199" s="199" t="s">
        <v>1436</v>
      </c>
      <c r="I199" s="355">
        <v>2</v>
      </c>
      <c r="J199" s="351" t="s">
        <v>1014</v>
      </c>
      <c r="K199" s="360"/>
      <c r="L199" s="360"/>
      <c r="M199" s="351" t="s">
        <v>973</v>
      </c>
      <c r="N199" s="349">
        <v>5</v>
      </c>
      <c r="O199" s="352">
        <v>151.80000000000001</v>
      </c>
      <c r="P199" s="353">
        <f>Tabla1[[#This Row],[Precio Unitario]]*Tabla1[[#This Row],[Cantidad de Insumos]]</f>
        <v>759</v>
      </c>
      <c r="Q199" s="362">
        <v>239201</v>
      </c>
      <c r="R199" s="351" t="s">
        <v>538</v>
      </c>
      <c r="S199" s="30"/>
      <c r="T199" s="30"/>
    </row>
    <row r="200" spans="2:20" ht="25.5" x14ac:dyDescent="0.25">
      <c r="B200" s="194" t="e">
        <f>IF(Tabla1[[#This Row],[Código_Actividad]]="","",CONCATENATE(Tabla1[[#This Row],[POA]],".",Tabla1[[#This Row],[SRS]],".",Tabla1[[#This Row],[AREA]],".",Tabla1[[#This Row],[TIPO]]))</f>
        <v>#REF!</v>
      </c>
      <c r="C200" s="194" t="e">
        <f>IF(Tabla1[[#This Row],[Código_Actividad]]="","",'Formulario PPGR1'!#REF!)</f>
        <v>#REF!</v>
      </c>
      <c r="D200" s="194" t="e">
        <f>IF(Tabla1[[#This Row],[Código_Actividad]]="","",'Formulario PPGR1'!#REF!)</f>
        <v>#REF!</v>
      </c>
      <c r="E200" s="194" t="e">
        <f>IF(Tabla1[[#This Row],[Código_Actividad]]="","",'Formulario PPGR1'!#REF!)</f>
        <v>#REF!</v>
      </c>
      <c r="F200" s="194" t="e">
        <f>IF(Tabla1[[#This Row],[Código_Actividad]]="","",'Formulario PPGR1'!#REF!)</f>
        <v>#REF!</v>
      </c>
      <c r="G200" s="349" t="s">
        <v>1435</v>
      </c>
      <c r="H200" s="199" t="s">
        <v>1436</v>
      </c>
      <c r="I200" s="355">
        <v>2</v>
      </c>
      <c r="J200" s="351" t="s">
        <v>938</v>
      </c>
      <c r="K200" s="360" t="s">
        <v>1350</v>
      </c>
      <c r="L200" s="360"/>
      <c r="M200" s="351" t="s">
        <v>205</v>
      </c>
      <c r="N200" s="349">
        <v>120</v>
      </c>
      <c r="O200" s="352">
        <v>350</v>
      </c>
      <c r="P200" s="353">
        <f>Tabla1[[#This Row],[Precio Unitario]]*Tabla1[[#This Row],[Cantidad de Insumos]]</f>
        <v>42000</v>
      </c>
      <c r="Q200" s="362">
        <v>231101</v>
      </c>
      <c r="R200" s="198" t="s">
        <v>538</v>
      </c>
      <c r="S200" s="30"/>
      <c r="T200" s="30"/>
    </row>
    <row r="201" spans="2:20" ht="25.5" x14ac:dyDescent="0.25">
      <c r="B201" s="194" t="e">
        <f>IF(Tabla1[[#This Row],[Código_Actividad]]="","",CONCATENATE(Tabla1[[#This Row],[POA]],".",Tabla1[[#This Row],[SRS]],".",Tabla1[[#This Row],[AREA]],".",Tabla1[[#This Row],[TIPO]]))</f>
        <v>#REF!</v>
      </c>
      <c r="C201" s="194" t="e">
        <f>IF(Tabla1[[#This Row],[Código_Actividad]]="","",'Formulario PPGR1'!#REF!)</f>
        <v>#REF!</v>
      </c>
      <c r="D201" s="194" t="e">
        <f>IF(Tabla1[[#This Row],[Código_Actividad]]="","",'Formulario PPGR1'!#REF!)</f>
        <v>#REF!</v>
      </c>
      <c r="E201" s="194" t="e">
        <f>IF(Tabla1[[#This Row],[Código_Actividad]]="","",'Formulario PPGR1'!#REF!)</f>
        <v>#REF!</v>
      </c>
      <c r="F201" s="194" t="e">
        <f>IF(Tabla1[[#This Row],[Código_Actividad]]="","",'Formulario PPGR1'!#REF!)</f>
        <v>#REF!</v>
      </c>
      <c r="G201" s="349" t="s">
        <v>1435</v>
      </c>
      <c r="H201" s="199" t="s">
        <v>1436</v>
      </c>
      <c r="I201" s="355">
        <v>2</v>
      </c>
      <c r="J201" s="351" t="s">
        <v>1489</v>
      </c>
      <c r="K201" s="360" t="s">
        <v>1350</v>
      </c>
      <c r="L201" s="360"/>
      <c r="M201" s="351" t="s">
        <v>205</v>
      </c>
      <c r="N201" s="349">
        <v>240</v>
      </c>
      <c r="O201" s="352">
        <v>20</v>
      </c>
      <c r="P201" s="353">
        <f>Tabla1[[#This Row],[Precio Unitario]]*Tabla1[[#This Row],[Cantidad de Insumos]]</f>
        <v>4800</v>
      </c>
      <c r="Q201" s="362">
        <v>222201</v>
      </c>
      <c r="R201" s="351" t="s">
        <v>536</v>
      </c>
      <c r="S201" s="30"/>
      <c r="T201" s="30"/>
    </row>
    <row r="202" spans="2:20" ht="25.5" x14ac:dyDescent="0.25">
      <c r="B202" s="194" t="e">
        <f>IF(Tabla1[[#This Row],[Código_Actividad]]="","",CONCATENATE(Tabla1[[#This Row],[POA]],".",Tabla1[[#This Row],[SRS]],".",Tabla1[[#This Row],[AREA]],".",Tabla1[[#This Row],[TIPO]]))</f>
        <v>#REF!</v>
      </c>
      <c r="C202" s="194" t="e">
        <f>IF(Tabla1[[#This Row],[Código_Actividad]]="","",'Formulario PPGR1'!#REF!)</f>
        <v>#REF!</v>
      </c>
      <c r="D202" s="194" t="e">
        <f>IF(Tabla1[[#This Row],[Código_Actividad]]="","",'Formulario PPGR1'!#REF!)</f>
        <v>#REF!</v>
      </c>
      <c r="E202" s="194" t="e">
        <f>IF(Tabla1[[#This Row],[Código_Actividad]]="","",'Formulario PPGR1'!#REF!)</f>
        <v>#REF!</v>
      </c>
      <c r="F202" s="194" t="e">
        <f>IF(Tabla1[[#This Row],[Código_Actividad]]="","",'Formulario PPGR1'!#REF!)</f>
        <v>#REF!</v>
      </c>
      <c r="G202" s="349" t="s">
        <v>1437</v>
      </c>
      <c r="H202" s="199" t="s">
        <v>1438</v>
      </c>
      <c r="I202" s="355">
        <v>3</v>
      </c>
      <c r="J202" s="351" t="s">
        <v>938</v>
      </c>
      <c r="K202" s="360"/>
      <c r="L202" s="360"/>
      <c r="M202" s="351" t="s">
        <v>205</v>
      </c>
      <c r="N202" s="349">
        <v>90</v>
      </c>
      <c r="O202" s="352">
        <v>350</v>
      </c>
      <c r="P202" s="353">
        <f>Tabla1[[#This Row],[Precio Unitario]]*Tabla1[[#This Row],[Cantidad de Insumos]]</f>
        <v>31500</v>
      </c>
      <c r="Q202" s="362">
        <v>231101</v>
      </c>
      <c r="R202" s="198" t="s">
        <v>538</v>
      </c>
      <c r="S202" s="30"/>
      <c r="T202" s="30"/>
    </row>
    <row r="203" spans="2:20" ht="25.5" x14ac:dyDescent="0.25">
      <c r="B203" s="194" t="e">
        <f>IF(Tabla1[[#This Row],[Código_Actividad]]="","",CONCATENATE(Tabla1[[#This Row],[POA]],".",Tabla1[[#This Row],[SRS]],".",Tabla1[[#This Row],[AREA]],".",Tabla1[[#This Row],[TIPO]]))</f>
        <v>#REF!</v>
      </c>
      <c r="C203" s="194" t="e">
        <f>IF(Tabla1[[#This Row],[Código_Actividad]]="","",'Formulario PPGR1'!#REF!)</f>
        <v>#REF!</v>
      </c>
      <c r="D203" s="194" t="e">
        <f>IF(Tabla1[[#This Row],[Código_Actividad]]="","",'Formulario PPGR1'!#REF!)</f>
        <v>#REF!</v>
      </c>
      <c r="E203" s="194" t="e">
        <f>IF(Tabla1[[#This Row],[Código_Actividad]]="","",'Formulario PPGR1'!#REF!)</f>
        <v>#REF!</v>
      </c>
      <c r="F203" s="194" t="e">
        <f>IF(Tabla1[[#This Row],[Código_Actividad]]="","",'Formulario PPGR1'!#REF!)</f>
        <v>#REF!</v>
      </c>
      <c r="G203" s="349" t="s">
        <v>1437</v>
      </c>
      <c r="H203" s="199" t="s">
        <v>1438</v>
      </c>
      <c r="I203" s="355">
        <v>3</v>
      </c>
      <c r="J203" s="351" t="s">
        <v>1014</v>
      </c>
      <c r="K203" s="360"/>
      <c r="L203" s="360"/>
      <c r="M203" s="351" t="s">
        <v>973</v>
      </c>
      <c r="N203" s="349">
        <v>6</v>
      </c>
      <c r="O203" s="352">
        <v>151.80000000000001</v>
      </c>
      <c r="P203" s="353">
        <f>Tabla1[[#This Row],[Precio Unitario]]*Tabla1[[#This Row],[Cantidad de Insumos]]</f>
        <v>910.80000000000007</v>
      </c>
      <c r="Q203" s="362">
        <v>239201</v>
      </c>
      <c r="R203" s="351" t="s">
        <v>538</v>
      </c>
      <c r="S203" s="30"/>
      <c r="T203" s="30"/>
    </row>
    <row r="204" spans="2:20" ht="25.5" x14ac:dyDescent="0.25">
      <c r="B204" s="194" t="e">
        <f>IF(Tabla1[[#This Row],[Código_Actividad]]="","",CONCATENATE(Tabla1[[#This Row],[POA]],".",Tabla1[[#This Row],[SRS]],".",Tabla1[[#This Row],[AREA]],".",Tabla1[[#This Row],[TIPO]]))</f>
        <v>#REF!</v>
      </c>
      <c r="C204" s="194" t="e">
        <f>IF(Tabla1[[#This Row],[Código_Actividad]]="","",'Formulario PPGR1'!#REF!)</f>
        <v>#REF!</v>
      </c>
      <c r="D204" s="194" t="e">
        <f>IF(Tabla1[[#This Row],[Código_Actividad]]="","",'Formulario PPGR1'!#REF!)</f>
        <v>#REF!</v>
      </c>
      <c r="E204" s="194" t="e">
        <f>IF(Tabla1[[#This Row],[Código_Actividad]]="","",'Formulario PPGR1'!#REF!)</f>
        <v>#REF!</v>
      </c>
      <c r="F204" s="194" t="e">
        <f>IF(Tabla1[[#This Row],[Código_Actividad]]="","",'Formulario PPGR1'!#REF!)</f>
        <v>#REF!</v>
      </c>
      <c r="G204" s="349" t="s">
        <v>1437</v>
      </c>
      <c r="H204" s="199" t="s">
        <v>1438</v>
      </c>
      <c r="I204" s="355">
        <v>3</v>
      </c>
      <c r="J204" s="351" t="s">
        <v>1489</v>
      </c>
      <c r="K204" s="360"/>
      <c r="L204" s="360"/>
      <c r="M204" s="351" t="s">
        <v>205</v>
      </c>
      <c r="N204" s="349">
        <v>120</v>
      </c>
      <c r="O204" s="352">
        <v>20</v>
      </c>
      <c r="P204" s="353">
        <f>Tabla1[[#This Row],[Precio Unitario]]*Tabla1[[#This Row],[Cantidad de Insumos]]</f>
        <v>2400</v>
      </c>
      <c r="Q204" s="362">
        <v>222201</v>
      </c>
      <c r="R204" s="351" t="s">
        <v>536</v>
      </c>
      <c r="S204" s="30"/>
      <c r="T204" s="30"/>
    </row>
    <row r="205" spans="2:20" ht="25.5" x14ac:dyDescent="0.25">
      <c r="B205" s="194" t="e">
        <f>IF(Tabla1[[#This Row],[Código_Actividad]]="","",CONCATENATE(Tabla1[[#This Row],[POA]],".",Tabla1[[#This Row],[SRS]],".",Tabla1[[#This Row],[AREA]],".",Tabla1[[#This Row],[TIPO]]))</f>
        <v>#REF!</v>
      </c>
      <c r="C205" s="194" t="e">
        <f>IF(Tabla1[[#This Row],[Código_Actividad]]="","",'Formulario PPGR1'!#REF!)</f>
        <v>#REF!</v>
      </c>
      <c r="D205" s="194" t="e">
        <f>IF(Tabla1[[#This Row],[Código_Actividad]]="","",'Formulario PPGR1'!#REF!)</f>
        <v>#REF!</v>
      </c>
      <c r="E205" s="194" t="e">
        <f>IF(Tabla1[[#This Row],[Código_Actividad]]="","",'Formulario PPGR1'!#REF!)</f>
        <v>#REF!</v>
      </c>
      <c r="F205" s="194" t="e">
        <f>IF(Tabla1[[#This Row],[Código_Actividad]]="","",'Formulario PPGR1'!#REF!)</f>
        <v>#REF!</v>
      </c>
      <c r="G205" s="349" t="s">
        <v>1439</v>
      </c>
      <c r="H205" s="199" t="s">
        <v>1440</v>
      </c>
      <c r="I205" s="355">
        <v>2</v>
      </c>
      <c r="J205" s="351" t="s">
        <v>1014</v>
      </c>
      <c r="K205" s="360"/>
      <c r="L205" s="360"/>
      <c r="M205" s="351" t="s">
        <v>973</v>
      </c>
      <c r="N205" s="349">
        <v>5</v>
      </c>
      <c r="O205" s="352">
        <v>151.80000000000001</v>
      </c>
      <c r="P205" s="353">
        <f>Tabla1[[#This Row],[Precio Unitario]]*Tabla1[[#This Row],[Cantidad de Insumos]]</f>
        <v>759</v>
      </c>
      <c r="Q205" s="362">
        <v>239201</v>
      </c>
      <c r="R205" s="351" t="s">
        <v>538</v>
      </c>
      <c r="S205" s="30"/>
      <c r="T205" s="30"/>
    </row>
    <row r="206" spans="2:20" ht="25.5" x14ac:dyDescent="0.25">
      <c r="B206" s="194" t="e">
        <f>IF(Tabla1[[#This Row],[Código_Actividad]]="","",CONCATENATE(Tabla1[[#This Row],[POA]],".",Tabla1[[#This Row],[SRS]],".",Tabla1[[#This Row],[AREA]],".",Tabla1[[#This Row],[TIPO]]))</f>
        <v>#REF!</v>
      </c>
      <c r="C206" s="194" t="e">
        <f>IF(Tabla1[[#This Row],[Código_Actividad]]="","",'Formulario PPGR1'!#REF!)</f>
        <v>#REF!</v>
      </c>
      <c r="D206" s="194" t="e">
        <f>IF(Tabla1[[#This Row],[Código_Actividad]]="","",'Formulario PPGR1'!#REF!)</f>
        <v>#REF!</v>
      </c>
      <c r="E206" s="194" t="e">
        <f>IF(Tabla1[[#This Row],[Código_Actividad]]="","",'Formulario PPGR1'!#REF!)</f>
        <v>#REF!</v>
      </c>
      <c r="F206" s="194" t="e">
        <f>IF(Tabla1[[#This Row],[Código_Actividad]]="","",'Formulario PPGR1'!#REF!)</f>
        <v>#REF!</v>
      </c>
      <c r="G206" s="349" t="s">
        <v>1439</v>
      </c>
      <c r="H206" s="199" t="s">
        <v>1440</v>
      </c>
      <c r="I206" s="355">
        <v>2</v>
      </c>
      <c r="J206" s="351" t="s">
        <v>938</v>
      </c>
      <c r="K206" s="360"/>
      <c r="L206" s="360"/>
      <c r="M206" s="351" t="s">
        <v>205</v>
      </c>
      <c r="N206" s="349">
        <v>120</v>
      </c>
      <c r="O206" s="352">
        <v>350</v>
      </c>
      <c r="P206" s="353">
        <f>Tabla1[[#This Row],[Precio Unitario]]*Tabla1[[#This Row],[Cantidad de Insumos]]</f>
        <v>42000</v>
      </c>
      <c r="Q206" s="362">
        <v>231101</v>
      </c>
      <c r="R206" s="198" t="s">
        <v>538</v>
      </c>
      <c r="S206" s="30"/>
      <c r="T206" s="30"/>
    </row>
    <row r="207" spans="2:20" ht="25.5" x14ac:dyDescent="0.25">
      <c r="B207" s="194" t="e">
        <f>IF(Tabla1[[#This Row],[Código_Actividad]]="","",CONCATENATE(Tabla1[[#This Row],[POA]],".",Tabla1[[#This Row],[SRS]],".",Tabla1[[#This Row],[AREA]],".",Tabla1[[#This Row],[TIPO]]))</f>
        <v>#REF!</v>
      </c>
      <c r="C207" s="194" t="e">
        <f>IF(Tabla1[[#This Row],[Código_Actividad]]="","",'Formulario PPGR1'!#REF!)</f>
        <v>#REF!</v>
      </c>
      <c r="D207" s="194" t="e">
        <f>IF(Tabla1[[#This Row],[Código_Actividad]]="","",'Formulario PPGR1'!#REF!)</f>
        <v>#REF!</v>
      </c>
      <c r="E207" s="194" t="e">
        <f>IF(Tabla1[[#This Row],[Código_Actividad]]="","",'Formulario PPGR1'!#REF!)</f>
        <v>#REF!</v>
      </c>
      <c r="F207" s="194" t="e">
        <f>IF(Tabla1[[#This Row],[Código_Actividad]]="","",'Formulario PPGR1'!#REF!)</f>
        <v>#REF!</v>
      </c>
      <c r="G207" s="349" t="s">
        <v>1439</v>
      </c>
      <c r="H207" s="199" t="s">
        <v>1440</v>
      </c>
      <c r="I207" s="355">
        <v>2</v>
      </c>
      <c r="J207" s="351" t="s">
        <v>1489</v>
      </c>
      <c r="K207" s="360"/>
      <c r="L207" s="360"/>
      <c r="M207" s="351" t="s">
        <v>205</v>
      </c>
      <c r="N207" s="349">
        <v>90</v>
      </c>
      <c r="O207" s="352">
        <v>20</v>
      </c>
      <c r="P207" s="353">
        <f>Tabla1[[#This Row],[Precio Unitario]]*Tabla1[[#This Row],[Cantidad de Insumos]]</f>
        <v>1800</v>
      </c>
      <c r="Q207" s="362">
        <v>222201</v>
      </c>
      <c r="R207" s="351" t="s">
        <v>536</v>
      </c>
      <c r="S207" s="30"/>
      <c r="T207" s="30"/>
    </row>
    <row r="208" spans="2:20" x14ac:dyDescent="0.25">
      <c r="B208" s="194" t="e">
        <f>IF(Tabla1[[#This Row],[Código_Actividad]]="","",CONCATENATE(Tabla1[[#This Row],[POA]],".",Tabla1[[#This Row],[SRS]],".",Tabla1[[#This Row],[AREA]],".",Tabla1[[#This Row],[TIPO]]))</f>
        <v>#REF!</v>
      </c>
      <c r="C208" s="194" t="e">
        <f>IF(Tabla1[[#This Row],[Código_Actividad]]="","",'Formulario PPGR1'!#REF!)</f>
        <v>#REF!</v>
      </c>
      <c r="D208" s="194" t="e">
        <f>IF(Tabla1[[#This Row],[Código_Actividad]]="","",'Formulario PPGR1'!#REF!)</f>
        <v>#REF!</v>
      </c>
      <c r="E208" s="194" t="e">
        <f>IF(Tabla1[[#This Row],[Código_Actividad]]="","",'Formulario PPGR1'!#REF!)</f>
        <v>#REF!</v>
      </c>
      <c r="F208" s="194" t="e">
        <f>IF(Tabla1[[#This Row],[Código_Actividad]]="","",'Formulario PPGR1'!#REF!)</f>
        <v>#REF!</v>
      </c>
      <c r="G208" s="349" t="s">
        <v>1441</v>
      </c>
      <c r="H208" s="199" t="s">
        <v>1442</v>
      </c>
      <c r="I208" s="355">
        <v>1</v>
      </c>
      <c r="J208" s="351" t="s">
        <v>1014</v>
      </c>
      <c r="K208" s="360"/>
      <c r="L208" s="360"/>
      <c r="M208" s="351" t="s">
        <v>973</v>
      </c>
      <c r="N208" s="349">
        <v>4</v>
      </c>
      <c r="O208" s="352">
        <v>151.80000000000001</v>
      </c>
      <c r="P208" s="353">
        <f>Tabla1[[#This Row],[Precio Unitario]]*Tabla1[[#This Row],[Cantidad de Insumos]]</f>
        <v>607.20000000000005</v>
      </c>
      <c r="Q208" s="362">
        <v>239201</v>
      </c>
      <c r="R208" s="351" t="s">
        <v>538</v>
      </c>
      <c r="S208" s="30"/>
      <c r="T208" s="30"/>
    </row>
    <row r="209" spans="2:20" x14ac:dyDescent="0.25">
      <c r="B209" s="194" t="e">
        <f>IF(Tabla1[[#This Row],[Código_Actividad]]="","",CONCATENATE(Tabla1[[#This Row],[POA]],".",Tabla1[[#This Row],[SRS]],".",Tabla1[[#This Row],[AREA]],".",Tabla1[[#This Row],[TIPO]]))</f>
        <v>#REF!</v>
      </c>
      <c r="C209" s="194" t="e">
        <f>IF(Tabla1[[#This Row],[Código_Actividad]]="","",'Formulario PPGR1'!#REF!)</f>
        <v>#REF!</v>
      </c>
      <c r="D209" s="194" t="e">
        <f>IF(Tabla1[[#This Row],[Código_Actividad]]="","",'Formulario PPGR1'!#REF!)</f>
        <v>#REF!</v>
      </c>
      <c r="E209" s="194" t="e">
        <f>IF(Tabla1[[#This Row],[Código_Actividad]]="","",'Formulario PPGR1'!#REF!)</f>
        <v>#REF!</v>
      </c>
      <c r="F209" s="194" t="e">
        <f>IF(Tabla1[[#This Row],[Código_Actividad]]="","",'Formulario PPGR1'!#REF!)</f>
        <v>#REF!</v>
      </c>
      <c r="G209" s="349" t="s">
        <v>1441</v>
      </c>
      <c r="H209" s="199" t="s">
        <v>1442</v>
      </c>
      <c r="I209" s="355">
        <v>1</v>
      </c>
      <c r="J209" s="351" t="s">
        <v>938</v>
      </c>
      <c r="K209" s="360"/>
      <c r="L209" s="360"/>
      <c r="M209" s="351" t="s">
        <v>205</v>
      </c>
      <c r="N209" s="349">
        <v>60</v>
      </c>
      <c r="O209" s="352">
        <v>350</v>
      </c>
      <c r="P209" s="353">
        <f>Tabla1[[#This Row],[Precio Unitario]]*Tabla1[[#This Row],[Cantidad de Insumos]]</f>
        <v>21000</v>
      </c>
      <c r="Q209" s="362">
        <v>231101</v>
      </c>
      <c r="R209" s="198" t="s">
        <v>538</v>
      </c>
      <c r="S209" s="30"/>
      <c r="T209" s="30"/>
    </row>
    <row r="210" spans="2:20" x14ac:dyDescent="0.25">
      <c r="B210" s="194" t="e">
        <f>IF(Tabla1[[#This Row],[Código_Actividad]]="","",CONCATENATE(Tabla1[[#This Row],[POA]],".",Tabla1[[#This Row],[SRS]],".",Tabla1[[#This Row],[AREA]],".",Tabla1[[#This Row],[TIPO]]))</f>
        <v>#REF!</v>
      </c>
      <c r="C210" s="194" t="e">
        <f>IF(Tabla1[[#This Row],[Código_Actividad]]="","",'Formulario PPGR1'!#REF!)</f>
        <v>#REF!</v>
      </c>
      <c r="D210" s="194" t="e">
        <f>IF(Tabla1[[#This Row],[Código_Actividad]]="","",'Formulario PPGR1'!#REF!)</f>
        <v>#REF!</v>
      </c>
      <c r="E210" s="194" t="e">
        <f>IF(Tabla1[[#This Row],[Código_Actividad]]="","",'Formulario PPGR1'!#REF!)</f>
        <v>#REF!</v>
      </c>
      <c r="F210" s="194" t="e">
        <f>IF(Tabla1[[#This Row],[Código_Actividad]]="","",'Formulario PPGR1'!#REF!)</f>
        <v>#REF!</v>
      </c>
      <c r="G210" s="349" t="s">
        <v>1441</v>
      </c>
      <c r="H210" s="199" t="s">
        <v>1442</v>
      </c>
      <c r="I210" s="355">
        <v>1</v>
      </c>
      <c r="J210" s="351" t="s">
        <v>1489</v>
      </c>
      <c r="K210" s="360"/>
      <c r="L210" s="360"/>
      <c r="M210" s="351" t="s">
        <v>205</v>
      </c>
      <c r="N210" s="349">
        <v>100</v>
      </c>
      <c r="O210" s="352">
        <v>20</v>
      </c>
      <c r="P210" s="353">
        <f>Tabla1[[#This Row],[Precio Unitario]]*Tabla1[[#This Row],[Cantidad de Insumos]]</f>
        <v>2000</v>
      </c>
      <c r="Q210" s="362">
        <v>222201</v>
      </c>
      <c r="R210" s="351" t="s">
        <v>536</v>
      </c>
      <c r="S210" s="30"/>
      <c r="T210" s="30"/>
    </row>
    <row r="211" spans="2:20" x14ac:dyDescent="0.25">
      <c r="B211" s="194" t="e">
        <f>IF(Tabla1[[#This Row],[Código_Actividad]]="","",CONCATENATE(Tabla1[[#This Row],[POA]],".",Tabla1[[#This Row],[SRS]],".",Tabla1[[#This Row],[AREA]],".",Tabla1[[#This Row],[TIPO]]))</f>
        <v>#REF!</v>
      </c>
      <c r="C211" s="194" t="e">
        <f>IF(Tabla1[[#This Row],[Código_Actividad]]="","",'Formulario PPGR1'!#REF!)</f>
        <v>#REF!</v>
      </c>
      <c r="D211" s="194" t="e">
        <f>IF(Tabla1[[#This Row],[Código_Actividad]]="","",'Formulario PPGR1'!#REF!)</f>
        <v>#REF!</v>
      </c>
      <c r="E211" s="194" t="e">
        <f>IF(Tabla1[[#This Row],[Código_Actividad]]="","",'Formulario PPGR1'!#REF!)</f>
        <v>#REF!</v>
      </c>
      <c r="F211" s="194" t="e">
        <f>IF(Tabla1[[#This Row],[Código_Actividad]]="","",'Formulario PPGR1'!#REF!)</f>
        <v>#REF!</v>
      </c>
      <c r="G211" s="349" t="s">
        <v>1443</v>
      </c>
      <c r="H211" s="199" t="s">
        <v>1444</v>
      </c>
      <c r="I211" s="355">
        <v>1</v>
      </c>
      <c r="J211" s="351" t="s">
        <v>1014</v>
      </c>
      <c r="K211" s="360"/>
      <c r="L211" s="360"/>
      <c r="M211" s="351" t="s">
        <v>973</v>
      </c>
      <c r="N211" s="349">
        <v>2</v>
      </c>
      <c r="O211" s="352">
        <v>151.80000000000001</v>
      </c>
      <c r="P211" s="353">
        <f>Tabla1[[#This Row],[Precio Unitario]]*Tabla1[[#This Row],[Cantidad de Insumos]]</f>
        <v>303.60000000000002</v>
      </c>
      <c r="Q211" s="362">
        <v>239201</v>
      </c>
      <c r="R211" s="351" t="s">
        <v>538</v>
      </c>
      <c r="S211" s="30"/>
      <c r="T211" s="30"/>
    </row>
    <row r="212" spans="2:20" x14ac:dyDescent="0.25">
      <c r="B212" s="194" t="e">
        <f>IF(Tabla1[[#This Row],[Código_Actividad]]="","",CONCATENATE(Tabla1[[#This Row],[POA]],".",Tabla1[[#This Row],[SRS]],".",Tabla1[[#This Row],[AREA]],".",Tabla1[[#This Row],[TIPO]]))</f>
        <v>#REF!</v>
      </c>
      <c r="C212" s="194" t="e">
        <f>IF(Tabla1[[#This Row],[Código_Actividad]]="","",'Formulario PPGR1'!#REF!)</f>
        <v>#REF!</v>
      </c>
      <c r="D212" s="194" t="e">
        <f>IF(Tabla1[[#This Row],[Código_Actividad]]="","",'Formulario PPGR1'!#REF!)</f>
        <v>#REF!</v>
      </c>
      <c r="E212" s="194" t="e">
        <f>IF(Tabla1[[#This Row],[Código_Actividad]]="","",'Formulario PPGR1'!#REF!)</f>
        <v>#REF!</v>
      </c>
      <c r="F212" s="194" t="e">
        <f>IF(Tabla1[[#This Row],[Código_Actividad]]="","",'Formulario PPGR1'!#REF!)</f>
        <v>#REF!</v>
      </c>
      <c r="G212" s="349" t="s">
        <v>1443</v>
      </c>
      <c r="H212" s="199" t="s">
        <v>1444</v>
      </c>
      <c r="I212" s="355">
        <v>1</v>
      </c>
      <c r="J212" s="351" t="s">
        <v>938</v>
      </c>
      <c r="K212" s="360"/>
      <c r="L212" s="360"/>
      <c r="M212" s="351" t="s">
        <v>205</v>
      </c>
      <c r="N212" s="349">
        <v>60</v>
      </c>
      <c r="O212" s="352">
        <v>350</v>
      </c>
      <c r="P212" s="353">
        <f>Tabla1[[#This Row],[Precio Unitario]]*Tabla1[[#This Row],[Cantidad de Insumos]]</f>
        <v>21000</v>
      </c>
      <c r="Q212" s="362">
        <v>231101</v>
      </c>
      <c r="R212" s="198" t="s">
        <v>538</v>
      </c>
      <c r="S212" s="30"/>
      <c r="T212" s="30"/>
    </row>
    <row r="213" spans="2:20" x14ac:dyDescent="0.25">
      <c r="B213" s="194" t="e">
        <f>IF(Tabla1[[#This Row],[Código_Actividad]]="","",CONCATENATE(Tabla1[[#This Row],[POA]],".",Tabla1[[#This Row],[SRS]],".",Tabla1[[#This Row],[AREA]],".",Tabla1[[#This Row],[TIPO]]))</f>
        <v>#REF!</v>
      </c>
      <c r="C213" s="194" t="e">
        <f>IF(Tabla1[[#This Row],[Código_Actividad]]="","",'Formulario PPGR1'!#REF!)</f>
        <v>#REF!</v>
      </c>
      <c r="D213" s="194" t="e">
        <f>IF(Tabla1[[#This Row],[Código_Actividad]]="","",'Formulario PPGR1'!#REF!)</f>
        <v>#REF!</v>
      </c>
      <c r="E213" s="194" t="e">
        <f>IF(Tabla1[[#This Row],[Código_Actividad]]="","",'Formulario PPGR1'!#REF!)</f>
        <v>#REF!</v>
      </c>
      <c r="F213" s="194" t="e">
        <f>IF(Tabla1[[#This Row],[Código_Actividad]]="","",'Formulario PPGR1'!#REF!)</f>
        <v>#REF!</v>
      </c>
      <c r="G213" s="349" t="s">
        <v>1443</v>
      </c>
      <c r="H213" s="199" t="s">
        <v>1444</v>
      </c>
      <c r="I213" s="355">
        <v>1</v>
      </c>
      <c r="J213" s="351" t="s">
        <v>1489</v>
      </c>
      <c r="K213" s="360"/>
      <c r="L213" s="360"/>
      <c r="M213" s="351" t="s">
        <v>205</v>
      </c>
      <c r="N213" s="349">
        <v>60</v>
      </c>
      <c r="O213" s="352">
        <v>20</v>
      </c>
      <c r="P213" s="353">
        <f>Tabla1[[#This Row],[Precio Unitario]]*Tabla1[[#This Row],[Cantidad de Insumos]]</f>
        <v>1200</v>
      </c>
      <c r="Q213" s="362">
        <v>222201</v>
      </c>
      <c r="R213" s="351" t="s">
        <v>536</v>
      </c>
      <c r="S213" s="30"/>
      <c r="T213" s="30"/>
    </row>
    <row r="214" spans="2:20" ht="25.5" x14ac:dyDescent="0.25">
      <c r="B214" s="194" t="e">
        <f>IF(Tabla1[[#This Row],[Código_Actividad]]="","",CONCATENATE(Tabla1[[#This Row],[POA]],".",Tabla1[[#This Row],[SRS]],".",Tabla1[[#This Row],[AREA]],".",Tabla1[[#This Row],[TIPO]]))</f>
        <v>#REF!</v>
      </c>
      <c r="C214" s="194" t="e">
        <f>IF(Tabla1[[#This Row],[Código_Actividad]]="","",'Formulario PPGR1'!#REF!)</f>
        <v>#REF!</v>
      </c>
      <c r="D214" s="194" t="e">
        <f>IF(Tabla1[[#This Row],[Código_Actividad]]="","",'Formulario PPGR1'!#REF!)</f>
        <v>#REF!</v>
      </c>
      <c r="E214" s="194" t="e">
        <f>IF(Tabla1[[#This Row],[Código_Actividad]]="","",'Formulario PPGR1'!#REF!)</f>
        <v>#REF!</v>
      </c>
      <c r="F214" s="194" t="e">
        <f>IF(Tabla1[[#This Row],[Código_Actividad]]="","",'Formulario PPGR1'!#REF!)</f>
        <v>#REF!</v>
      </c>
      <c r="G214" s="349" t="s">
        <v>1445</v>
      </c>
      <c r="H214" s="199" t="s">
        <v>1446</v>
      </c>
      <c r="I214" s="355">
        <v>1</v>
      </c>
      <c r="J214" s="351" t="s">
        <v>1014</v>
      </c>
      <c r="K214" s="360"/>
      <c r="L214" s="360"/>
      <c r="M214" s="351" t="s">
        <v>973</v>
      </c>
      <c r="N214" s="349">
        <v>3</v>
      </c>
      <c r="O214" s="352">
        <v>151.80000000000001</v>
      </c>
      <c r="P214" s="353">
        <f>Tabla1[[#This Row],[Precio Unitario]]*Tabla1[[#This Row],[Cantidad de Insumos]]</f>
        <v>455.40000000000003</v>
      </c>
      <c r="Q214" s="362">
        <v>239201</v>
      </c>
      <c r="R214" s="351" t="s">
        <v>538</v>
      </c>
      <c r="S214" s="30"/>
      <c r="T214" s="30"/>
    </row>
    <row r="215" spans="2:20" ht="25.5" x14ac:dyDescent="0.25">
      <c r="B215" s="194" t="e">
        <f>IF(Tabla1[[#This Row],[Código_Actividad]]="","",CONCATENATE(Tabla1[[#This Row],[POA]],".",Tabla1[[#This Row],[SRS]],".",Tabla1[[#This Row],[AREA]],".",Tabla1[[#This Row],[TIPO]]))</f>
        <v>#REF!</v>
      </c>
      <c r="C215" s="194" t="e">
        <f>IF(Tabla1[[#This Row],[Código_Actividad]]="","",'Formulario PPGR1'!#REF!)</f>
        <v>#REF!</v>
      </c>
      <c r="D215" s="194" t="e">
        <f>IF(Tabla1[[#This Row],[Código_Actividad]]="","",'Formulario PPGR1'!#REF!)</f>
        <v>#REF!</v>
      </c>
      <c r="E215" s="194" t="e">
        <f>IF(Tabla1[[#This Row],[Código_Actividad]]="","",'Formulario PPGR1'!#REF!)</f>
        <v>#REF!</v>
      </c>
      <c r="F215" s="194" t="e">
        <f>IF(Tabla1[[#This Row],[Código_Actividad]]="","",'Formulario PPGR1'!#REF!)</f>
        <v>#REF!</v>
      </c>
      <c r="G215" s="349" t="s">
        <v>1445</v>
      </c>
      <c r="H215" s="199" t="s">
        <v>1446</v>
      </c>
      <c r="I215" s="355">
        <v>1</v>
      </c>
      <c r="J215" s="351" t="s">
        <v>938</v>
      </c>
      <c r="K215" s="360"/>
      <c r="L215" s="360"/>
      <c r="M215" s="351" t="s">
        <v>205</v>
      </c>
      <c r="N215" s="349">
        <v>50</v>
      </c>
      <c r="O215" s="352">
        <v>350</v>
      </c>
      <c r="P215" s="353">
        <f>Tabla1[[#This Row],[Precio Unitario]]*Tabla1[[#This Row],[Cantidad de Insumos]]</f>
        <v>17500</v>
      </c>
      <c r="Q215" s="362">
        <v>231101</v>
      </c>
      <c r="R215" s="198" t="s">
        <v>538</v>
      </c>
      <c r="S215" s="30"/>
      <c r="T215" s="30"/>
    </row>
    <row r="216" spans="2:20" ht="25.5" x14ac:dyDescent="0.25">
      <c r="B216" s="194" t="e">
        <f>IF(Tabla1[[#This Row],[Código_Actividad]]="","",CONCATENATE(Tabla1[[#This Row],[POA]],".",Tabla1[[#This Row],[SRS]],".",Tabla1[[#This Row],[AREA]],".",Tabla1[[#This Row],[TIPO]]))</f>
        <v>#REF!</v>
      </c>
      <c r="C216" s="194" t="e">
        <f>IF(Tabla1[[#This Row],[Código_Actividad]]="","",'Formulario PPGR1'!#REF!)</f>
        <v>#REF!</v>
      </c>
      <c r="D216" s="194" t="e">
        <f>IF(Tabla1[[#This Row],[Código_Actividad]]="","",'Formulario PPGR1'!#REF!)</f>
        <v>#REF!</v>
      </c>
      <c r="E216" s="194" t="e">
        <f>IF(Tabla1[[#This Row],[Código_Actividad]]="","",'Formulario PPGR1'!#REF!)</f>
        <v>#REF!</v>
      </c>
      <c r="F216" s="194" t="e">
        <f>IF(Tabla1[[#This Row],[Código_Actividad]]="","",'Formulario PPGR1'!#REF!)</f>
        <v>#REF!</v>
      </c>
      <c r="G216" s="349" t="s">
        <v>1445</v>
      </c>
      <c r="H216" s="199" t="s">
        <v>1446</v>
      </c>
      <c r="I216" s="355">
        <v>1</v>
      </c>
      <c r="J216" s="351" t="s">
        <v>1489</v>
      </c>
      <c r="K216" s="360"/>
      <c r="L216" s="360"/>
      <c r="M216" s="351" t="s">
        <v>205</v>
      </c>
      <c r="N216" s="349">
        <v>1800</v>
      </c>
      <c r="O216" s="352">
        <v>20</v>
      </c>
      <c r="P216" s="353">
        <f>Tabla1[[#This Row],[Precio Unitario]]*Tabla1[[#This Row],[Cantidad de Insumos]]</f>
        <v>36000</v>
      </c>
      <c r="Q216" s="362">
        <v>222201</v>
      </c>
      <c r="R216" s="351" t="s">
        <v>536</v>
      </c>
      <c r="S216" s="30"/>
      <c r="T216" s="30"/>
    </row>
    <row r="217" spans="2:20" ht="38.25" x14ac:dyDescent="0.25">
      <c r="B217" s="194" t="e">
        <f>IF(Tabla1[[#This Row],[Código_Actividad]]="","",CONCATENATE(Tabla1[[#This Row],[POA]],".",Tabla1[[#This Row],[SRS]],".",Tabla1[[#This Row],[AREA]],".",Tabla1[[#This Row],[TIPO]]))</f>
        <v>#REF!</v>
      </c>
      <c r="C217" s="194" t="e">
        <f>IF(Tabla1[[#This Row],[Código_Actividad]]="","",'Formulario PPGR1'!#REF!)</f>
        <v>#REF!</v>
      </c>
      <c r="D217" s="194" t="e">
        <f>IF(Tabla1[[#This Row],[Código_Actividad]]="","",'Formulario PPGR1'!#REF!)</f>
        <v>#REF!</v>
      </c>
      <c r="E217" s="194" t="e">
        <f>IF(Tabla1[[#This Row],[Código_Actividad]]="","",'Formulario PPGR1'!#REF!)</f>
        <v>#REF!</v>
      </c>
      <c r="F217" s="194" t="e">
        <f>IF(Tabla1[[#This Row],[Código_Actividad]]="","",'Formulario PPGR1'!#REF!)</f>
        <v>#REF!</v>
      </c>
      <c r="G217" s="349" t="s">
        <v>1447</v>
      </c>
      <c r="H217" s="199" t="s">
        <v>1448</v>
      </c>
      <c r="I217" s="355">
        <v>2</v>
      </c>
      <c r="J217" s="351" t="s">
        <v>938</v>
      </c>
      <c r="K217" s="360"/>
      <c r="L217" s="360"/>
      <c r="M217" s="351" t="s">
        <v>205</v>
      </c>
      <c r="N217" s="349">
        <v>30</v>
      </c>
      <c r="O217" s="352">
        <v>350</v>
      </c>
      <c r="P217" s="353">
        <f>Tabla1[[#This Row],[Precio Unitario]]*Tabla1[[#This Row],[Cantidad de Insumos]]</f>
        <v>10500</v>
      </c>
      <c r="Q217" s="362">
        <v>231101</v>
      </c>
      <c r="R217" s="198" t="s">
        <v>538</v>
      </c>
      <c r="S217" s="30"/>
      <c r="T217" s="30"/>
    </row>
    <row r="218" spans="2:20" ht="38.25" x14ac:dyDescent="0.25">
      <c r="B218" s="194" t="e">
        <f>IF(Tabla1[[#This Row],[Código_Actividad]]="","",CONCATENATE(Tabla1[[#This Row],[POA]],".",Tabla1[[#This Row],[SRS]],".",Tabla1[[#This Row],[AREA]],".",Tabla1[[#This Row],[TIPO]]))</f>
        <v>#REF!</v>
      </c>
      <c r="C218" s="194" t="e">
        <f>IF(Tabla1[[#This Row],[Código_Actividad]]="","",'Formulario PPGR1'!#REF!)</f>
        <v>#REF!</v>
      </c>
      <c r="D218" s="194" t="e">
        <f>IF(Tabla1[[#This Row],[Código_Actividad]]="","",'Formulario PPGR1'!#REF!)</f>
        <v>#REF!</v>
      </c>
      <c r="E218" s="194" t="e">
        <f>IF(Tabla1[[#This Row],[Código_Actividad]]="","",'Formulario PPGR1'!#REF!)</f>
        <v>#REF!</v>
      </c>
      <c r="F218" s="194" t="e">
        <f>IF(Tabla1[[#This Row],[Código_Actividad]]="","",'Formulario PPGR1'!#REF!)</f>
        <v>#REF!</v>
      </c>
      <c r="G218" s="349" t="s">
        <v>1447</v>
      </c>
      <c r="H218" s="199" t="s">
        <v>1448</v>
      </c>
      <c r="I218" s="355">
        <v>2</v>
      </c>
      <c r="J218" s="351" t="s">
        <v>1489</v>
      </c>
      <c r="K218" s="360"/>
      <c r="L218" s="360"/>
      <c r="M218" s="351" t="s">
        <v>205</v>
      </c>
      <c r="N218" s="349">
        <v>60</v>
      </c>
      <c r="O218" s="352">
        <v>20</v>
      </c>
      <c r="P218" s="353">
        <f>Tabla1[[#This Row],[Precio Unitario]]*Tabla1[[#This Row],[Cantidad de Insumos]]</f>
        <v>1200</v>
      </c>
      <c r="Q218" s="362">
        <v>222201</v>
      </c>
      <c r="R218" s="351" t="s">
        <v>536</v>
      </c>
      <c r="S218" s="30"/>
      <c r="T218" s="30"/>
    </row>
    <row r="219" spans="2:20" ht="51" x14ac:dyDescent="0.25">
      <c r="B219" s="194" t="e">
        <f>IF(Tabla1[[#This Row],[Código_Actividad]]="","",CONCATENATE(Tabla1[[#This Row],[POA]],".",Tabla1[[#This Row],[SRS]],".",Tabla1[[#This Row],[AREA]],".",Tabla1[[#This Row],[TIPO]]))</f>
        <v>#REF!</v>
      </c>
      <c r="C219" s="194" t="e">
        <f>IF(Tabla1[[#This Row],[Código_Actividad]]="","",'Formulario PPGR1'!#REF!)</f>
        <v>#REF!</v>
      </c>
      <c r="D219" s="194" t="e">
        <f>IF(Tabla1[[#This Row],[Código_Actividad]]="","",'Formulario PPGR1'!#REF!)</f>
        <v>#REF!</v>
      </c>
      <c r="E219" s="194" t="e">
        <f>IF(Tabla1[[#This Row],[Código_Actividad]]="","",'Formulario PPGR1'!#REF!)</f>
        <v>#REF!</v>
      </c>
      <c r="F219" s="194" t="e">
        <f>IF(Tabla1[[#This Row],[Código_Actividad]]="","",'Formulario PPGR1'!#REF!)</f>
        <v>#REF!</v>
      </c>
      <c r="G219" s="349" t="s">
        <v>1449</v>
      </c>
      <c r="H219" s="199" t="s">
        <v>1450</v>
      </c>
      <c r="I219" s="355">
        <v>1</v>
      </c>
      <c r="J219" s="351" t="s">
        <v>938</v>
      </c>
      <c r="K219" s="360"/>
      <c r="L219" s="360"/>
      <c r="M219" s="351" t="s">
        <v>205</v>
      </c>
      <c r="N219" s="349">
        <v>30</v>
      </c>
      <c r="O219" s="352">
        <v>350</v>
      </c>
      <c r="P219" s="353">
        <f>Tabla1[[#This Row],[Precio Unitario]]*Tabla1[[#This Row],[Cantidad de Insumos]]</f>
        <v>10500</v>
      </c>
      <c r="Q219" s="362">
        <v>231101</v>
      </c>
      <c r="R219" s="198" t="s">
        <v>538</v>
      </c>
      <c r="S219" s="30"/>
      <c r="T219" s="30"/>
    </row>
    <row r="220" spans="2:20" ht="51" x14ac:dyDescent="0.25">
      <c r="B220" s="194" t="e">
        <f>IF(Tabla1[[#This Row],[Código_Actividad]]="","",CONCATENATE(Tabla1[[#This Row],[POA]],".",Tabla1[[#This Row],[SRS]],".",Tabla1[[#This Row],[AREA]],".",Tabla1[[#This Row],[TIPO]]))</f>
        <v>#REF!</v>
      </c>
      <c r="C220" s="194" t="e">
        <f>IF(Tabla1[[#This Row],[Código_Actividad]]="","",'Formulario PPGR1'!#REF!)</f>
        <v>#REF!</v>
      </c>
      <c r="D220" s="194" t="e">
        <f>IF(Tabla1[[#This Row],[Código_Actividad]]="","",'Formulario PPGR1'!#REF!)</f>
        <v>#REF!</v>
      </c>
      <c r="E220" s="194" t="e">
        <f>IF(Tabla1[[#This Row],[Código_Actividad]]="","",'Formulario PPGR1'!#REF!)</f>
        <v>#REF!</v>
      </c>
      <c r="F220" s="194" t="e">
        <f>IF(Tabla1[[#This Row],[Código_Actividad]]="","",'Formulario PPGR1'!#REF!)</f>
        <v>#REF!</v>
      </c>
      <c r="G220" s="349" t="s">
        <v>1449</v>
      </c>
      <c r="H220" s="199" t="s">
        <v>1450</v>
      </c>
      <c r="I220" s="355">
        <v>1</v>
      </c>
      <c r="J220" s="351" t="s">
        <v>1014</v>
      </c>
      <c r="K220" s="360"/>
      <c r="L220" s="360"/>
      <c r="M220" s="351" t="s">
        <v>973</v>
      </c>
      <c r="N220" s="349">
        <v>2</v>
      </c>
      <c r="O220" s="352">
        <v>151.80000000000001</v>
      </c>
      <c r="P220" s="353">
        <f>Tabla1[[#This Row],[Precio Unitario]]*Tabla1[[#This Row],[Cantidad de Insumos]]</f>
        <v>303.60000000000002</v>
      </c>
      <c r="Q220" s="362">
        <v>239201</v>
      </c>
      <c r="R220" s="351" t="s">
        <v>538</v>
      </c>
      <c r="S220" s="30"/>
      <c r="T220" s="30"/>
    </row>
    <row r="221" spans="2:20" ht="51" x14ac:dyDescent="0.25">
      <c r="B221" s="194" t="e">
        <f>IF(Tabla1[[#This Row],[Código_Actividad]]="","",CONCATENATE(Tabla1[[#This Row],[POA]],".",Tabla1[[#This Row],[SRS]],".",Tabla1[[#This Row],[AREA]],".",Tabla1[[#This Row],[TIPO]]))</f>
        <v>#REF!</v>
      </c>
      <c r="C221" s="194" t="e">
        <f>IF(Tabla1[[#This Row],[Código_Actividad]]="","",'Formulario PPGR1'!#REF!)</f>
        <v>#REF!</v>
      </c>
      <c r="D221" s="194" t="e">
        <f>IF(Tabla1[[#This Row],[Código_Actividad]]="","",'Formulario PPGR1'!#REF!)</f>
        <v>#REF!</v>
      </c>
      <c r="E221" s="194" t="e">
        <f>IF(Tabla1[[#This Row],[Código_Actividad]]="","",'Formulario PPGR1'!#REF!)</f>
        <v>#REF!</v>
      </c>
      <c r="F221" s="194" t="e">
        <f>IF(Tabla1[[#This Row],[Código_Actividad]]="","",'Formulario PPGR1'!#REF!)</f>
        <v>#REF!</v>
      </c>
      <c r="G221" s="349" t="s">
        <v>1449</v>
      </c>
      <c r="H221" s="199" t="s">
        <v>1450</v>
      </c>
      <c r="I221" s="355">
        <v>1</v>
      </c>
      <c r="J221" s="351" t="s">
        <v>1489</v>
      </c>
      <c r="K221" s="360"/>
      <c r="L221" s="360"/>
      <c r="M221" s="351" t="s">
        <v>205</v>
      </c>
      <c r="N221" s="349">
        <v>120</v>
      </c>
      <c r="O221" s="352">
        <v>20</v>
      </c>
      <c r="P221" s="353">
        <f>Tabla1[[#This Row],[Precio Unitario]]*Tabla1[[#This Row],[Cantidad de Insumos]]</f>
        <v>2400</v>
      </c>
      <c r="Q221" s="362">
        <v>222201</v>
      </c>
      <c r="R221" s="351" t="s">
        <v>536</v>
      </c>
      <c r="S221" s="30"/>
      <c r="T221" s="30"/>
    </row>
    <row r="222" spans="2:20" ht="51" x14ac:dyDescent="0.25">
      <c r="B222" s="194" t="e">
        <f>IF(Tabla1[[#This Row],[Código_Actividad]]="","",CONCATENATE(Tabla1[[#This Row],[POA]],".",Tabla1[[#This Row],[SRS]],".",Tabla1[[#This Row],[AREA]],".",Tabla1[[#This Row],[TIPO]]))</f>
        <v>#REF!</v>
      </c>
      <c r="C222" s="194" t="e">
        <f>IF(Tabla1[[#This Row],[Código_Actividad]]="","",'Formulario PPGR1'!#REF!)</f>
        <v>#REF!</v>
      </c>
      <c r="D222" s="194" t="e">
        <f>IF(Tabla1[[#This Row],[Código_Actividad]]="","",'Formulario PPGR1'!#REF!)</f>
        <v>#REF!</v>
      </c>
      <c r="E222" s="194" t="e">
        <f>IF(Tabla1[[#This Row],[Código_Actividad]]="","",'Formulario PPGR1'!#REF!)</f>
        <v>#REF!</v>
      </c>
      <c r="F222" s="194" t="e">
        <f>IF(Tabla1[[#This Row],[Código_Actividad]]="","",'Formulario PPGR1'!#REF!)</f>
        <v>#REF!</v>
      </c>
      <c r="G222" s="349" t="s">
        <v>1451</v>
      </c>
      <c r="H222" s="199" t="s">
        <v>1452</v>
      </c>
      <c r="I222" s="355">
        <v>5</v>
      </c>
      <c r="J222" s="351" t="s">
        <v>1014</v>
      </c>
      <c r="K222" s="360"/>
      <c r="L222" s="360"/>
      <c r="M222" s="351" t="s">
        <v>973</v>
      </c>
      <c r="N222" s="349">
        <v>10</v>
      </c>
      <c r="O222" s="352">
        <v>151.80000000000001</v>
      </c>
      <c r="P222" s="353">
        <f>Tabla1[[#This Row],[Precio Unitario]]*Tabla1[[#This Row],[Cantidad de Insumos]]</f>
        <v>1518</v>
      </c>
      <c r="Q222" s="362">
        <v>239201</v>
      </c>
      <c r="R222" s="351" t="s">
        <v>538</v>
      </c>
      <c r="S222" s="30"/>
      <c r="T222" s="30"/>
    </row>
    <row r="223" spans="2:20" ht="51" x14ac:dyDescent="0.25">
      <c r="B223" s="194" t="e">
        <f>IF(Tabla1[[#This Row],[Código_Actividad]]="","",CONCATENATE(Tabla1[[#This Row],[POA]],".",Tabla1[[#This Row],[SRS]],".",Tabla1[[#This Row],[AREA]],".",Tabla1[[#This Row],[TIPO]]))</f>
        <v>#REF!</v>
      </c>
      <c r="C223" s="194" t="e">
        <f>IF(Tabla1[[#This Row],[Código_Actividad]]="","",'Formulario PPGR1'!#REF!)</f>
        <v>#REF!</v>
      </c>
      <c r="D223" s="194" t="e">
        <f>IF(Tabla1[[#This Row],[Código_Actividad]]="","",'Formulario PPGR1'!#REF!)</f>
        <v>#REF!</v>
      </c>
      <c r="E223" s="194" t="e">
        <f>IF(Tabla1[[#This Row],[Código_Actividad]]="","",'Formulario PPGR1'!#REF!)</f>
        <v>#REF!</v>
      </c>
      <c r="F223" s="194" t="e">
        <f>IF(Tabla1[[#This Row],[Código_Actividad]]="","",'Formulario PPGR1'!#REF!)</f>
        <v>#REF!</v>
      </c>
      <c r="G223" s="349" t="s">
        <v>1451</v>
      </c>
      <c r="H223" s="199" t="s">
        <v>1452</v>
      </c>
      <c r="I223" s="355">
        <v>5</v>
      </c>
      <c r="J223" s="351" t="s">
        <v>938</v>
      </c>
      <c r="K223" s="360"/>
      <c r="L223" s="360"/>
      <c r="M223" s="351" t="s">
        <v>205</v>
      </c>
      <c r="N223" s="349">
        <v>150</v>
      </c>
      <c r="O223" s="352">
        <v>350</v>
      </c>
      <c r="P223" s="353">
        <f>Tabla1[[#This Row],[Precio Unitario]]*Tabla1[[#This Row],[Cantidad de Insumos]]</f>
        <v>52500</v>
      </c>
      <c r="Q223" s="362">
        <v>231101</v>
      </c>
      <c r="R223" s="198" t="s">
        <v>538</v>
      </c>
      <c r="S223" s="30"/>
      <c r="T223" s="30"/>
    </row>
    <row r="224" spans="2:20" ht="51" x14ac:dyDescent="0.25">
      <c r="B224" s="194" t="e">
        <f>IF(Tabla1[[#This Row],[Código_Actividad]]="","",CONCATENATE(Tabla1[[#This Row],[POA]],".",Tabla1[[#This Row],[SRS]],".",Tabla1[[#This Row],[AREA]],".",Tabla1[[#This Row],[TIPO]]))</f>
        <v>#REF!</v>
      </c>
      <c r="C224" s="194" t="e">
        <f>IF(Tabla1[[#This Row],[Código_Actividad]]="","",'Formulario PPGR1'!#REF!)</f>
        <v>#REF!</v>
      </c>
      <c r="D224" s="194" t="e">
        <f>IF(Tabla1[[#This Row],[Código_Actividad]]="","",'Formulario PPGR1'!#REF!)</f>
        <v>#REF!</v>
      </c>
      <c r="E224" s="194" t="e">
        <f>IF(Tabla1[[#This Row],[Código_Actividad]]="","",'Formulario PPGR1'!#REF!)</f>
        <v>#REF!</v>
      </c>
      <c r="F224" s="194" t="e">
        <f>IF(Tabla1[[#This Row],[Código_Actividad]]="","",'Formulario PPGR1'!#REF!)</f>
        <v>#REF!</v>
      </c>
      <c r="G224" s="349" t="s">
        <v>1451</v>
      </c>
      <c r="H224" s="199" t="s">
        <v>1452</v>
      </c>
      <c r="I224" s="355">
        <v>5</v>
      </c>
      <c r="J224" s="351" t="s">
        <v>1489</v>
      </c>
      <c r="K224" s="360"/>
      <c r="L224" s="360"/>
      <c r="M224" s="351" t="s">
        <v>205</v>
      </c>
      <c r="N224" s="349">
        <v>300</v>
      </c>
      <c r="O224" s="352">
        <v>20</v>
      </c>
      <c r="P224" s="353">
        <f>Tabla1[[#This Row],[Precio Unitario]]*Tabla1[[#This Row],[Cantidad de Insumos]]</f>
        <v>6000</v>
      </c>
      <c r="Q224" s="362">
        <v>222201</v>
      </c>
      <c r="R224" s="351" t="s">
        <v>536</v>
      </c>
      <c r="S224" s="30"/>
      <c r="T224" s="30"/>
    </row>
    <row r="225" spans="2:20" x14ac:dyDescent="0.25">
      <c r="B225" s="285" t="e">
        <f>IF(Tabla1[[#This Row],[Código_Actividad]]="","",CONCATENATE(Tabla1[[#This Row],[POA]],".",Tabla1[[#This Row],[SRS]],".",Tabla1[[#This Row],[AREA]],".",Tabla1[[#This Row],[TIPO]]))</f>
        <v>#REF!</v>
      </c>
      <c r="C225" s="285" t="e">
        <f>IF(Tabla1[[#This Row],[Código_Actividad]]="","",'Formulario PPGR1'!#REF!)</f>
        <v>#REF!</v>
      </c>
      <c r="D225" s="285" t="e">
        <f>IF(Tabla1[[#This Row],[Código_Actividad]]="","",'Formulario PPGR1'!#REF!)</f>
        <v>#REF!</v>
      </c>
      <c r="E225" s="285" t="e">
        <f>IF(Tabla1[[#This Row],[Código_Actividad]]="","",'Formulario PPGR1'!#REF!)</f>
        <v>#REF!</v>
      </c>
      <c r="F225" s="285" t="e">
        <f>IF(Tabla1[[#This Row],[Código_Actividad]]="","",'Formulario PPGR1'!#REF!)</f>
        <v>#REF!</v>
      </c>
      <c r="G225" s="317" t="s">
        <v>1632</v>
      </c>
      <c r="H225" s="287" t="s">
        <v>1633</v>
      </c>
      <c r="I225" s="318">
        <v>1</v>
      </c>
      <c r="J225" s="319" t="s">
        <v>1251</v>
      </c>
      <c r="K225" s="320"/>
      <c r="L225" s="321" t="s">
        <v>46</v>
      </c>
      <c r="M225" s="320" t="s">
        <v>1491</v>
      </c>
      <c r="N225" s="317">
        <v>30</v>
      </c>
      <c r="O225" s="322">
        <v>150</v>
      </c>
      <c r="P225" s="353">
        <f>Tabla1[[#This Row],[Precio Unitario]]*Tabla1[[#This Row],[Cantidad de Insumos]]</f>
        <v>4500</v>
      </c>
      <c r="Q225" s="293">
        <v>231101</v>
      </c>
      <c r="R225" s="198" t="s">
        <v>538</v>
      </c>
      <c r="S225" s="30"/>
      <c r="T225" s="30"/>
    </row>
    <row r="226" spans="2:20" x14ac:dyDescent="0.25">
      <c r="B226" s="285" t="e">
        <f>IF(Tabla1[[#This Row],[Código_Actividad]]="","",CONCATENATE(Tabla1[[#This Row],[POA]],".",Tabla1[[#This Row],[SRS]],".",Tabla1[[#This Row],[AREA]],".",Tabla1[[#This Row],[TIPO]]))</f>
        <v>#REF!</v>
      </c>
      <c r="C226" s="285" t="e">
        <f>IF(Tabla1[[#This Row],[Código_Actividad]]="","",'Formulario PPGR1'!#REF!)</f>
        <v>#REF!</v>
      </c>
      <c r="D226" s="285" t="e">
        <f>IF(Tabla1[[#This Row],[Código_Actividad]]="","",'Formulario PPGR1'!#REF!)</f>
        <v>#REF!</v>
      </c>
      <c r="E226" s="285" t="e">
        <f>IF(Tabla1[[#This Row],[Código_Actividad]]="","",'Formulario PPGR1'!#REF!)</f>
        <v>#REF!</v>
      </c>
      <c r="F226" s="285" t="e">
        <f>IF(Tabla1[[#This Row],[Código_Actividad]]="","",'Formulario PPGR1'!#REF!)</f>
        <v>#REF!</v>
      </c>
      <c r="G226" s="317" t="s">
        <v>1634</v>
      </c>
      <c r="H226" s="287" t="s">
        <v>1635</v>
      </c>
      <c r="I226" s="318">
        <v>1</v>
      </c>
      <c r="J226" s="319" t="s">
        <v>47</v>
      </c>
      <c r="K226" s="320"/>
      <c r="L226" s="321"/>
      <c r="M226" s="320" t="s">
        <v>1613</v>
      </c>
      <c r="N226" s="317">
        <v>17</v>
      </c>
      <c r="O226" s="322">
        <v>220</v>
      </c>
      <c r="P226" s="353">
        <f>Tabla1[[#This Row],[Precio Unitario]]*Tabla1[[#This Row],[Cantidad de Insumos]]</f>
        <v>3740</v>
      </c>
      <c r="Q226" s="293">
        <v>237102</v>
      </c>
      <c r="R226" s="319" t="s">
        <v>536</v>
      </c>
      <c r="S226" s="30"/>
      <c r="T226" s="30"/>
    </row>
    <row r="227" spans="2:20" x14ac:dyDescent="0.25">
      <c r="B227" s="285" t="e">
        <f>IF(Tabla1[[#This Row],[Código_Actividad]]="","",CONCATENATE(Tabla1[[#This Row],[POA]],".",Tabla1[[#This Row],[SRS]],".",Tabla1[[#This Row],[AREA]],".",Tabla1[[#This Row],[TIPO]]))</f>
        <v>#REF!</v>
      </c>
      <c r="C227" s="285" t="e">
        <f>IF(Tabla1[[#This Row],[Código_Actividad]]="","",'Formulario PPGR1'!#REF!)</f>
        <v>#REF!</v>
      </c>
      <c r="D227" s="285" t="e">
        <f>IF(Tabla1[[#This Row],[Código_Actividad]]="","",'Formulario PPGR1'!#REF!)</f>
        <v>#REF!</v>
      </c>
      <c r="E227" s="285" t="e">
        <f>IF(Tabla1[[#This Row],[Código_Actividad]]="","",'Formulario PPGR1'!#REF!)</f>
        <v>#REF!</v>
      </c>
      <c r="F227" s="285" t="e">
        <f>IF(Tabla1[[#This Row],[Código_Actividad]]="","",'Formulario PPGR1'!#REF!)</f>
        <v>#REF!</v>
      </c>
      <c r="G227" s="317" t="s">
        <v>1636</v>
      </c>
      <c r="H227" s="287" t="s">
        <v>1637</v>
      </c>
      <c r="I227" s="318">
        <v>1</v>
      </c>
      <c r="J227" s="319" t="s">
        <v>47</v>
      </c>
      <c r="K227" s="320"/>
      <c r="L227" s="321"/>
      <c r="M227" s="320" t="s">
        <v>945</v>
      </c>
      <c r="N227" s="317">
        <v>17</v>
      </c>
      <c r="O227" s="322">
        <v>220</v>
      </c>
      <c r="P227" s="353">
        <f>Tabla1[[#This Row],[Precio Unitario]]*Tabla1[[#This Row],[Cantidad de Insumos]]</f>
        <v>3740</v>
      </c>
      <c r="Q227" s="293">
        <v>237102</v>
      </c>
      <c r="R227" s="319" t="s">
        <v>536</v>
      </c>
      <c r="S227" s="30"/>
      <c r="T227" s="30"/>
    </row>
    <row r="228" spans="2:20" x14ac:dyDescent="0.25">
      <c r="B228" s="285" t="e">
        <f>IF(Tabla1[[#This Row],[Código_Actividad]]="","",CONCATENATE(Tabla1[[#This Row],[POA]],".",Tabla1[[#This Row],[SRS]],".",Tabla1[[#This Row],[AREA]],".",Tabla1[[#This Row],[TIPO]]))</f>
        <v>#REF!</v>
      </c>
      <c r="C228" s="285" t="e">
        <f>IF(Tabla1[[#This Row],[Código_Actividad]]="","",'Formulario PPGR1'!#REF!)</f>
        <v>#REF!</v>
      </c>
      <c r="D228" s="285" t="e">
        <f>IF(Tabla1[[#This Row],[Código_Actividad]]="","",'Formulario PPGR1'!#REF!)</f>
        <v>#REF!</v>
      </c>
      <c r="E228" s="285" t="e">
        <f>IF(Tabla1[[#This Row],[Código_Actividad]]="","",'Formulario PPGR1'!#REF!)</f>
        <v>#REF!</v>
      </c>
      <c r="F228" s="285" t="e">
        <f>IF(Tabla1[[#This Row],[Código_Actividad]]="","",'Formulario PPGR1'!#REF!)</f>
        <v>#REF!</v>
      </c>
      <c r="G228" s="317" t="s">
        <v>1644</v>
      </c>
      <c r="H228" s="287" t="s">
        <v>1645</v>
      </c>
      <c r="I228" s="318">
        <v>1</v>
      </c>
      <c r="J228" s="319" t="s">
        <v>1251</v>
      </c>
      <c r="K228" s="320"/>
      <c r="L228" s="321" t="s">
        <v>46</v>
      </c>
      <c r="M228" s="320" t="s">
        <v>1491</v>
      </c>
      <c r="N228" s="317">
        <v>20</v>
      </c>
      <c r="O228" s="322">
        <v>150</v>
      </c>
      <c r="P228" s="353">
        <f>Tabla1[[#This Row],[Precio Unitario]]*Tabla1[[#This Row],[Cantidad de Insumos]]</f>
        <v>3000</v>
      </c>
      <c r="Q228" s="293">
        <v>231101</v>
      </c>
      <c r="R228" s="198" t="s">
        <v>538</v>
      </c>
      <c r="S228" s="30"/>
      <c r="T228" s="30"/>
    </row>
    <row r="229" spans="2:20" x14ac:dyDescent="0.25">
      <c r="B229" s="285" t="e">
        <f>IF(Tabla1[[#This Row],[Código_Actividad]]="","",CONCATENATE(Tabla1[[#This Row],[POA]],".",Tabla1[[#This Row],[SRS]],".",Tabla1[[#This Row],[AREA]],".",Tabla1[[#This Row],[TIPO]]))</f>
        <v>#REF!</v>
      </c>
      <c r="C229" s="285" t="e">
        <f>IF(Tabla1[[#This Row],[Código_Actividad]]="","",'Formulario PPGR1'!#REF!)</f>
        <v>#REF!</v>
      </c>
      <c r="D229" s="285" t="e">
        <f>IF(Tabla1[[#This Row],[Código_Actividad]]="","",'Formulario PPGR1'!#REF!)</f>
        <v>#REF!</v>
      </c>
      <c r="E229" s="285" t="e">
        <f>IF(Tabla1[[#This Row],[Código_Actividad]]="","",'Formulario PPGR1'!#REF!)</f>
        <v>#REF!</v>
      </c>
      <c r="F229" s="285" t="e">
        <f>IF(Tabla1[[#This Row],[Código_Actividad]]="","",'Formulario PPGR1'!#REF!)</f>
        <v>#REF!</v>
      </c>
      <c r="G229" s="317" t="s">
        <v>1657</v>
      </c>
      <c r="H229" s="287" t="s">
        <v>1668</v>
      </c>
      <c r="I229" s="318">
        <v>1</v>
      </c>
      <c r="J229" s="319" t="s">
        <v>1251</v>
      </c>
      <c r="K229" s="320"/>
      <c r="L229" s="321" t="s">
        <v>47</v>
      </c>
      <c r="M229" s="320" t="s">
        <v>1648</v>
      </c>
      <c r="N229" s="317">
        <v>20</v>
      </c>
      <c r="O229" s="322">
        <v>150</v>
      </c>
      <c r="P229" s="353">
        <f>Tabla1[[#This Row],[Precio Unitario]]*Tabla1[[#This Row],[Cantidad de Insumos]]</f>
        <v>3000</v>
      </c>
      <c r="Q229" s="293">
        <v>231101</v>
      </c>
      <c r="R229" s="198" t="s">
        <v>538</v>
      </c>
      <c r="S229" s="30"/>
      <c r="T229" s="30"/>
    </row>
    <row r="230" spans="2:20" x14ac:dyDescent="0.25">
      <c r="B230" s="285" t="e">
        <f>IF(Tabla1[[#This Row],[Código_Actividad]]="","",CONCATENATE(Tabla1[[#This Row],[POA]],".",Tabla1[[#This Row],[SRS]],".",Tabla1[[#This Row],[AREA]],".",Tabla1[[#This Row],[TIPO]]))</f>
        <v>#REF!</v>
      </c>
      <c r="C230" s="285" t="e">
        <f>IF(Tabla1[[#This Row],[Código_Actividad]]="","",'Formulario PPGR1'!#REF!)</f>
        <v>#REF!</v>
      </c>
      <c r="D230" s="285" t="e">
        <f>IF(Tabla1[[#This Row],[Código_Actividad]]="","",'Formulario PPGR1'!#REF!)</f>
        <v>#REF!</v>
      </c>
      <c r="E230" s="285" t="e">
        <f>IF(Tabla1[[#This Row],[Código_Actividad]]="","",'Formulario PPGR1'!#REF!)</f>
        <v>#REF!</v>
      </c>
      <c r="F230" s="285" t="e">
        <f>IF(Tabla1[[#This Row],[Código_Actividad]]="","",'Formulario PPGR1'!#REF!)</f>
        <v>#REF!</v>
      </c>
      <c r="G230" s="317" t="s">
        <v>1657</v>
      </c>
      <c r="H230" s="287" t="s">
        <v>1668</v>
      </c>
      <c r="I230" s="318">
        <v>1</v>
      </c>
      <c r="J230" s="319" t="s">
        <v>1167</v>
      </c>
      <c r="K230" s="320"/>
      <c r="L230" s="321" t="s">
        <v>47</v>
      </c>
      <c r="M230" s="320" t="s">
        <v>205</v>
      </c>
      <c r="N230" s="317">
        <v>2</v>
      </c>
      <c r="O230" s="322">
        <v>7</v>
      </c>
      <c r="P230" s="353">
        <f>Tabla1[[#This Row],[Precio Unitario]]*Tabla1[[#This Row],[Cantidad de Insumos]]</f>
        <v>14</v>
      </c>
      <c r="Q230" s="293">
        <v>239201</v>
      </c>
      <c r="R230" s="319" t="s">
        <v>536</v>
      </c>
      <c r="S230" s="30"/>
      <c r="T230" s="30"/>
    </row>
    <row r="231" spans="2:20" x14ac:dyDescent="0.25">
      <c r="B231" s="285" t="e">
        <f>IF(Tabla1[[#This Row],[Código_Actividad]]="","",CONCATENATE(Tabla1[[#This Row],[POA]],".",Tabla1[[#This Row],[SRS]],".",Tabla1[[#This Row],[AREA]],".",Tabla1[[#This Row],[TIPO]]))</f>
        <v>#REF!</v>
      </c>
      <c r="C231" s="285" t="e">
        <f>IF(Tabla1[[#This Row],[Código_Actividad]]="","",'Formulario PPGR1'!#REF!)</f>
        <v>#REF!</v>
      </c>
      <c r="D231" s="285" t="e">
        <f>IF(Tabla1[[#This Row],[Código_Actividad]]="","",'Formulario PPGR1'!#REF!)</f>
        <v>#REF!</v>
      </c>
      <c r="E231" s="285" t="e">
        <f>IF(Tabla1[[#This Row],[Código_Actividad]]="","",'Formulario PPGR1'!#REF!)</f>
        <v>#REF!</v>
      </c>
      <c r="F231" s="285" t="e">
        <f>IF(Tabla1[[#This Row],[Código_Actividad]]="","",'Formulario PPGR1'!#REF!)</f>
        <v>#REF!</v>
      </c>
      <c r="G231" s="317" t="s">
        <v>1657</v>
      </c>
      <c r="H231" s="287" t="s">
        <v>1668</v>
      </c>
      <c r="I231" s="318">
        <v>1</v>
      </c>
      <c r="J231" s="319" t="s">
        <v>1215</v>
      </c>
      <c r="K231" s="320"/>
      <c r="L231" s="321" t="s">
        <v>47</v>
      </c>
      <c r="M231" s="320" t="s">
        <v>951</v>
      </c>
      <c r="N231" s="317">
        <v>1</v>
      </c>
      <c r="O231" s="322">
        <v>247.5</v>
      </c>
      <c r="P231" s="353">
        <f>Tabla1[[#This Row],[Precio Unitario]]*Tabla1[[#This Row],[Cantidad de Insumos]]</f>
        <v>247.5</v>
      </c>
      <c r="Q231" s="293">
        <v>233101</v>
      </c>
      <c r="R231" s="351" t="s">
        <v>536</v>
      </c>
      <c r="S231" s="30"/>
      <c r="T231" s="30"/>
    </row>
    <row r="232" spans="2:20" x14ac:dyDescent="0.25">
      <c r="B232" s="285" t="e">
        <f>IF(Tabla1[[#This Row],[Código_Actividad]]="","",CONCATENATE(Tabla1[[#This Row],[POA]],".",Tabla1[[#This Row],[SRS]],".",Tabla1[[#This Row],[AREA]],".",Tabla1[[#This Row],[TIPO]]))</f>
        <v>#REF!</v>
      </c>
      <c r="C232" s="285" t="e">
        <f>IF(Tabla1[[#This Row],[Código_Actividad]]="","",'Formulario PPGR1'!#REF!)</f>
        <v>#REF!</v>
      </c>
      <c r="D232" s="285" t="e">
        <f>IF(Tabla1[[#This Row],[Código_Actividad]]="","",'Formulario PPGR1'!#REF!)</f>
        <v>#REF!</v>
      </c>
      <c r="E232" s="285" t="e">
        <f>IF(Tabla1[[#This Row],[Código_Actividad]]="","",'Formulario PPGR1'!#REF!)</f>
        <v>#REF!</v>
      </c>
      <c r="F232" s="285" t="e">
        <f>IF(Tabla1[[#This Row],[Código_Actividad]]="","",'Formulario PPGR1'!#REF!)</f>
        <v>#REF!</v>
      </c>
      <c r="G232" s="317" t="s">
        <v>1658</v>
      </c>
      <c r="H232" s="287" t="s">
        <v>1669</v>
      </c>
      <c r="I232" s="318">
        <v>1</v>
      </c>
      <c r="J232" s="319" t="s">
        <v>1251</v>
      </c>
      <c r="K232" s="320"/>
      <c r="L232" s="321" t="s">
        <v>47</v>
      </c>
      <c r="M232" s="320" t="s">
        <v>1648</v>
      </c>
      <c r="N232" s="317">
        <v>100</v>
      </c>
      <c r="O232" s="322">
        <v>150</v>
      </c>
      <c r="P232" s="353">
        <f>Tabla1[[#This Row],[Precio Unitario]]*Tabla1[[#This Row],[Cantidad de Insumos]]</f>
        <v>15000</v>
      </c>
      <c r="Q232" s="293">
        <v>231101</v>
      </c>
      <c r="R232" s="198" t="s">
        <v>538</v>
      </c>
      <c r="S232" s="30"/>
      <c r="T232" s="30"/>
    </row>
    <row r="233" spans="2:20" x14ac:dyDescent="0.25">
      <c r="B233" s="285" t="e">
        <f>IF(Tabla1[[#This Row],[Código_Actividad]]="","",CONCATENATE(Tabla1[[#This Row],[POA]],".",Tabla1[[#This Row],[SRS]],".",Tabla1[[#This Row],[AREA]],".",Tabla1[[#This Row],[TIPO]]))</f>
        <v>#REF!</v>
      </c>
      <c r="C233" s="285" t="e">
        <f>IF(Tabla1[[#This Row],[Código_Actividad]]="","",'Formulario PPGR1'!#REF!)</f>
        <v>#REF!</v>
      </c>
      <c r="D233" s="285" t="e">
        <f>IF(Tabla1[[#This Row],[Código_Actividad]]="","",'Formulario PPGR1'!#REF!)</f>
        <v>#REF!</v>
      </c>
      <c r="E233" s="285" t="e">
        <f>IF(Tabla1[[#This Row],[Código_Actividad]]="","",'Formulario PPGR1'!#REF!)</f>
        <v>#REF!</v>
      </c>
      <c r="F233" s="285" t="e">
        <f>IF(Tabla1[[#This Row],[Código_Actividad]]="","",'Formulario PPGR1'!#REF!)</f>
        <v>#REF!</v>
      </c>
      <c r="G233" s="317" t="s">
        <v>1658</v>
      </c>
      <c r="H233" s="287" t="s">
        <v>1669</v>
      </c>
      <c r="I233" s="318">
        <v>1</v>
      </c>
      <c r="J233" s="319" t="s">
        <v>938</v>
      </c>
      <c r="K233" s="320"/>
      <c r="L233" s="321" t="s">
        <v>46</v>
      </c>
      <c r="M233" s="320" t="s">
        <v>1648</v>
      </c>
      <c r="N233" s="317">
        <v>100</v>
      </c>
      <c r="O233" s="322">
        <v>350</v>
      </c>
      <c r="P233" s="353">
        <f>Tabla1[[#This Row],[Precio Unitario]]*Tabla1[[#This Row],[Cantidad de Insumos]]</f>
        <v>35000</v>
      </c>
      <c r="Q233" s="293">
        <v>231101</v>
      </c>
      <c r="R233" s="198" t="s">
        <v>538</v>
      </c>
      <c r="S233" s="30"/>
      <c r="T233" s="30"/>
    </row>
    <row r="234" spans="2:20" x14ac:dyDescent="0.25">
      <c r="B234" s="285" t="e">
        <f>IF(Tabla1[[#This Row],[Código_Actividad]]="","",CONCATENATE(Tabla1[[#This Row],[POA]],".",Tabla1[[#This Row],[SRS]],".",Tabla1[[#This Row],[AREA]],".",Tabla1[[#This Row],[TIPO]]))</f>
        <v>#REF!</v>
      </c>
      <c r="C234" s="285" t="e">
        <f>IF(Tabla1[[#This Row],[Código_Actividad]]="","",'Formulario PPGR1'!#REF!)</f>
        <v>#REF!</v>
      </c>
      <c r="D234" s="285" t="e">
        <f>IF(Tabla1[[#This Row],[Código_Actividad]]="","",'Formulario PPGR1'!#REF!)</f>
        <v>#REF!</v>
      </c>
      <c r="E234" s="285" t="e">
        <f>IF(Tabla1[[#This Row],[Código_Actividad]]="","",'Formulario PPGR1'!#REF!)</f>
        <v>#REF!</v>
      </c>
      <c r="F234" s="285" t="e">
        <f>IF(Tabla1[[#This Row],[Código_Actividad]]="","",'Formulario PPGR1'!#REF!)</f>
        <v>#REF!</v>
      </c>
      <c r="G234" s="317" t="s">
        <v>1658</v>
      </c>
      <c r="H234" s="287" t="s">
        <v>1669</v>
      </c>
      <c r="I234" s="318">
        <v>1</v>
      </c>
      <c r="J234" s="319" t="s">
        <v>1117</v>
      </c>
      <c r="K234" s="320"/>
      <c r="L234" s="321" t="s">
        <v>47</v>
      </c>
      <c r="M234" s="320" t="s">
        <v>981</v>
      </c>
      <c r="N234" s="317">
        <v>2</v>
      </c>
      <c r="O234" s="322">
        <v>319</v>
      </c>
      <c r="P234" s="353">
        <f>Tabla1[[#This Row],[Precio Unitario]]*Tabla1[[#This Row],[Cantidad de Insumos]]</f>
        <v>638</v>
      </c>
      <c r="Q234" s="293">
        <v>233201</v>
      </c>
      <c r="R234" s="319" t="s">
        <v>536</v>
      </c>
      <c r="S234" s="30"/>
      <c r="T234" s="30"/>
    </row>
    <row r="235" spans="2:20" x14ac:dyDescent="0.25">
      <c r="B235" s="285" t="e">
        <f>IF(Tabla1[[#This Row],[Código_Actividad]]="","",CONCATENATE(Tabla1[[#This Row],[POA]],".",Tabla1[[#This Row],[SRS]],".",Tabla1[[#This Row],[AREA]],".",Tabla1[[#This Row],[TIPO]]))</f>
        <v>#REF!</v>
      </c>
      <c r="C235" s="285" t="e">
        <f>IF(Tabla1[[#This Row],[Código_Actividad]]="","",'Formulario PPGR1'!#REF!)</f>
        <v>#REF!</v>
      </c>
      <c r="D235" s="285" t="e">
        <f>IF(Tabla1[[#This Row],[Código_Actividad]]="","",'Formulario PPGR1'!#REF!)</f>
        <v>#REF!</v>
      </c>
      <c r="E235" s="285" t="e">
        <f>IF(Tabla1[[#This Row],[Código_Actividad]]="","",'Formulario PPGR1'!#REF!)</f>
        <v>#REF!</v>
      </c>
      <c r="F235" s="285" t="e">
        <f>IF(Tabla1[[#This Row],[Código_Actividad]]="","",'Formulario PPGR1'!#REF!)</f>
        <v>#REF!</v>
      </c>
      <c r="G235" s="317" t="s">
        <v>1658</v>
      </c>
      <c r="H235" s="287" t="s">
        <v>1669</v>
      </c>
      <c r="I235" s="318">
        <v>1</v>
      </c>
      <c r="J235" s="319" t="s">
        <v>1167</v>
      </c>
      <c r="K235" s="320"/>
      <c r="L235" s="321" t="s">
        <v>47</v>
      </c>
      <c r="M235" s="320" t="s">
        <v>205</v>
      </c>
      <c r="N235" s="317">
        <v>10</v>
      </c>
      <c r="O235" s="322">
        <v>7</v>
      </c>
      <c r="P235" s="353">
        <f>Tabla1[[#This Row],[Precio Unitario]]*Tabla1[[#This Row],[Cantidad de Insumos]]</f>
        <v>70</v>
      </c>
      <c r="Q235" s="293">
        <v>239201</v>
      </c>
      <c r="R235" s="319" t="s">
        <v>536</v>
      </c>
      <c r="S235" s="30"/>
      <c r="T235" s="30"/>
    </row>
    <row r="236" spans="2:20" x14ac:dyDescent="0.25">
      <c r="B236" s="285" t="e">
        <f>IF(Tabla1[[#This Row],[Código_Actividad]]="","",CONCATENATE(Tabla1[[#This Row],[POA]],".",Tabla1[[#This Row],[SRS]],".",Tabla1[[#This Row],[AREA]],".",Tabla1[[#This Row],[TIPO]]))</f>
        <v>#REF!</v>
      </c>
      <c r="C236" s="285" t="e">
        <f>IF(Tabla1[[#This Row],[Código_Actividad]]="","",'Formulario PPGR1'!#REF!)</f>
        <v>#REF!</v>
      </c>
      <c r="D236" s="285" t="e">
        <f>IF(Tabla1[[#This Row],[Código_Actividad]]="","",'Formulario PPGR1'!#REF!)</f>
        <v>#REF!</v>
      </c>
      <c r="E236" s="285" t="e">
        <f>IF(Tabla1[[#This Row],[Código_Actividad]]="","",'Formulario PPGR1'!#REF!)</f>
        <v>#REF!</v>
      </c>
      <c r="F236" s="285" t="e">
        <f>IF(Tabla1[[#This Row],[Código_Actividad]]="","",'Formulario PPGR1'!#REF!)</f>
        <v>#REF!</v>
      </c>
      <c r="G236" s="317" t="s">
        <v>1658</v>
      </c>
      <c r="H236" s="287" t="s">
        <v>1669</v>
      </c>
      <c r="I236" s="318">
        <v>1</v>
      </c>
      <c r="J236" s="319" t="s">
        <v>1215</v>
      </c>
      <c r="K236" s="320"/>
      <c r="L236" s="321" t="s">
        <v>47</v>
      </c>
      <c r="M236" s="320" t="s">
        <v>951</v>
      </c>
      <c r="N236" s="317">
        <v>2</v>
      </c>
      <c r="O236" s="322">
        <v>247.5</v>
      </c>
      <c r="P236" s="353">
        <f>Tabla1[[#This Row],[Precio Unitario]]*Tabla1[[#This Row],[Cantidad de Insumos]]</f>
        <v>495</v>
      </c>
      <c r="Q236" s="293">
        <v>233101</v>
      </c>
      <c r="R236" s="351" t="s">
        <v>536</v>
      </c>
      <c r="S236" s="30"/>
      <c r="T236" s="30"/>
    </row>
    <row r="237" spans="2:20" x14ac:dyDescent="0.25">
      <c r="B237" s="285" t="e">
        <f>IF(Tabla1[[#This Row],[Código_Actividad]]="","",CONCATENATE(Tabla1[[#This Row],[POA]],".",Tabla1[[#This Row],[SRS]],".",Tabla1[[#This Row],[AREA]],".",Tabla1[[#This Row],[TIPO]]))</f>
        <v>#REF!</v>
      </c>
      <c r="C237" s="285" t="e">
        <f>IF(Tabla1[[#This Row],[Código_Actividad]]="","",'Formulario PPGR1'!#REF!)</f>
        <v>#REF!</v>
      </c>
      <c r="D237" s="285" t="e">
        <f>IF(Tabla1[[#This Row],[Código_Actividad]]="","",'Formulario PPGR1'!#REF!)</f>
        <v>#REF!</v>
      </c>
      <c r="E237" s="285" t="e">
        <f>IF(Tabla1[[#This Row],[Código_Actividad]]="","",'Formulario PPGR1'!#REF!)</f>
        <v>#REF!</v>
      </c>
      <c r="F237" s="285" t="e">
        <f>IF(Tabla1[[#This Row],[Código_Actividad]]="","",'Formulario PPGR1'!#REF!)</f>
        <v>#REF!</v>
      </c>
      <c r="G237" s="317" t="s">
        <v>1658</v>
      </c>
      <c r="H237" s="287" t="s">
        <v>1669</v>
      </c>
      <c r="I237" s="318">
        <v>1</v>
      </c>
      <c r="J237" s="319" t="s">
        <v>1656</v>
      </c>
      <c r="K237" s="320"/>
      <c r="L237" s="321"/>
      <c r="M237" s="320" t="s">
        <v>205</v>
      </c>
      <c r="N237" s="317">
        <v>1</v>
      </c>
      <c r="O237" s="322">
        <v>825</v>
      </c>
      <c r="P237" s="353">
        <f>Tabla1[[#This Row],[Precio Unitario]]*Tabla1[[#This Row],[Cantidad de Insumos]]</f>
        <v>825</v>
      </c>
      <c r="Q237" s="293">
        <v>239201</v>
      </c>
      <c r="R237" s="319" t="s">
        <v>536</v>
      </c>
      <c r="S237" s="30"/>
      <c r="T237" s="30"/>
    </row>
    <row r="238" spans="2:20" x14ac:dyDescent="0.25">
      <c r="B238" s="285" t="e">
        <f>IF(Tabla1[[#This Row],[Código_Actividad]]="","",CONCATENATE(Tabla1[[#This Row],[POA]],".",Tabla1[[#This Row],[SRS]],".",Tabla1[[#This Row],[AREA]],".",Tabla1[[#This Row],[TIPO]]))</f>
        <v>#REF!</v>
      </c>
      <c r="C238" s="285" t="e">
        <f>IF(Tabla1[[#This Row],[Código_Actividad]]="","",'Formulario PPGR1'!#REF!)</f>
        <v>#REF!</v>
      </c>
      <c r="D238" s="285" t="e">
        <f>IF(Tabla1[[#This Row],[Código_Actividad]]="","",'Formulario PPGR1'!#REF!)</f>
        <v>#REF!</v>
      </c>
      <c r="E238" s="285" t="e">
        <f>IF(Tabla1[[#This Row],[Código_Actividad]]="","",'Formulario PPGR1'!#REF!)</f>
        <v>#REF!</v>
      </c>
      <c r="F238" s="285" t="e">
        <f>IF(Tabla1[[#This Row],[Código_Actividad]]="","",'Formulario PPGR1'!#REF!)</f>
        <v>#REF!</v>
      </c>
      <c r="G238" s="317" t="s">
        <v>1659</v>
      </c>
      <c r="H238" s="287" t="s">
        <v>1670</v>
      </c>
      <c r="I238" s="318">
        <v>3</v>
      </c>
      <c r="J238" s="319" t="s">
        <v>1131</v>
      </c>
      <c r="K238" s="320"/>
      <c r="L238" s="321"/>
      <c r="M238" s="320" t="s">
        <v>945</v>
      </c>
      <c r="N238" s="317">
        <v>50</v>
      </c>
      <c r="O238" s="322">
        <v>220</v>
      </c>
      <c r="P238" s="353">
        <f>Tabla1[[#This Row],[Precio Unitario]]*Tabla1[[#This Row],[Cantidad de Insumos]]</f>
        <v>11000</v>
      </c>
      <c r="Q238" s="293">
        <v>237102</v>
      </c>
      <c r="R238" s="319" t="s">
        <v>536</v>
      </c>
      <c r="S238" s="30"/>
      <c r="T238" s="30"/>
    </row>
    <row r="239" spans="2:20" ht="38.25" x14ac:dyDescent="0.25">
      <c r="B239" s="194" t="e">
        <f>IF(Tabla1[[#This Row],[Código_Actividad]]="","",CONCATENATE(Tabla1[[#This Row],[POA]],".",Tabla1[[#This Row],[SRS]],".",Tabla1[[#This Row],[AREA]],".",Tabla1[[#This Row],[TIPO]]))</f>
        <v>#REF!</v>
      </c>
      <c r="C239" s="194" t="e">
        <f>IF(Tabla1[[#This Row],[Código_Actividad]]="","",'Formulario PPGR1'!#REF!)</f>
        <v>#REF!</v>
      </c>
      <c r="D239" s="194" t="e">
        <f>IF(Tabla1[[#This Row],[Código_Actividad]]="","",'Formulario PPGR1'!#REF!)</f>
        <v>#REF!</v>
      </c>
      <c r="E239" s="194" t="e">
        <f>IF(Tabla1[[#This Row],[Código_Actividad]]="","",'Formulario PPGR1'!#REF!)</f>
        <v>#REF!</v>
      </c>
      <c r="F239" s="194" t="e">
        <f>IF(Tabla1[[#This Row],[Código_Actividad]]="","",'Formulario PPGR1'!#REF!)</f>
        <v>#REF!</v>
      </c>
      <c r="G239" s="349" t="s">
        <v>1393</v>
      </c>
      <c r="H239" s="199" t="s">
        <v>1394</v>
      </c>
      <c r="I239" s="350">
        <v>4</v>
      </c>
      <c r="J239" s="351" t="s">
        <v>1117</v>
      </c>
      <c r="K239" s="360"/>
      <c r="L239" s="360"/>
      <c r="M239" s="351" t="s">
        <v>981</v>
      </c>
      <c r="N239" s="349">
        <v>4</v>
      </c>
      <c r="O239" s="352">
        <v>319</v>
      </c>
      <c r="P239" s="353">
        <f>Tabla1[[#This Row],[Precio Unitario]]*Tabla1[[#This Row],[Cantidad de Insumos]]</f>
        <v>1276</v>
      </c>
      <c r="Q239" s="362">
        <v>233201</v>
      </c>
      <c r="R239" s="351" t="s">
        <v>538</v>
      </c>
      <c r="S239" s="30"/>
      <c r="T239" s="30"/>
    </row>
    <row r="240" spans="2:20" x14ac:dyDescent="0.25">
      <c r="B240" s="285" t="e">
        <f>IF(Tabla1[[#This Row],[Código_Actividad]]="","",CONCATENATE(Tabla1[[#This Row],[POA]],".",Tabla1[[#This Row],[SRS]],".",Tabla1[[#This Row],[AREA]],".",Tabla1[[#This Row],[TIPO]]))</f>
        <v>#REF!</v>
      </c>
      <c r="C240" s="285" t="e">
        <f>IF(Tabla1[[#This Row],[Código_Actividad]]="","",'Formulario PPGR1'!#REF!)</f>
        <v>#REF!</v>
      </c>
      <c r="D240" s="285" t="e">
        <f>IF(Tabla1[[#This Row],[Código_Actividad]]="","",'Formulario PPGR1'!#REF!)</f>
        <v>#REF!</v>
      </c>
      <c r="E240" s="285" t="e">
        <f>IF(Tabla1[[#This Row],[Código_Actividad]]="","",'Formulario PPGR1'!#REF!)</f>
        <v>#REF!</v>
      </c>
      <c r="F240" s="285" t="e">
        <f>IF(Tabla1[[#This Row],[Código_Actividad]]="","",'Formulario PPGR1'!#REF!)</f>
        <v>#REF!</v>
      </c>
      <c r="G240" s="286" t="s">
        <v>1393</v>
      </c>
      <c r="H240" s="287" t="s">
        <v>1494</v>
      </c>
      <c r="I240" s="288">
        <v>3</v>
      </c>
      <c r="J240" s="289" t="s">
        <v>1131</v>
      </c>
      <c r="K240" s="290"/>
      <c r="L240" s="291" t="s">
        <v>47</v>
      </c>
      <c r="M240" s="290" t="s">
        <v>945</v>
      </c>
      <c r="N240" s="286">
        <v>30</v>
      </c>
      <c r="O240" s="292">
        <v>220</v>
      </c>
      <c r="P240" s="353">
        <f>Tabla1[[#This Row],[Precio Unitario]]*Tabla1[[#This Row],[Cantidad de Insumos]]</f>
        <v>6600</v>
      </c>
      <c r="Q240" s="293">
        <v>237102</v>
      </c>
      <c r="R240" s="319" t="s">
        <v>538</v>
      </c>
      <c r="S240" s="30"/>
      <c r="T240" s="30"/>
    </row>
    <row r="241" spans="2:20" x14ac:dyDescent="0.25">
      <c r="B241" s="285" t="e">
        <f>IF(Tabla1[[#This Row],[Código_Actividad]]="","",CONCATENATE(Tabla1[[#This Row],[POA]],".",Tabla1[[#This Row],[SRS]],".",Tabla1[[#This Row],[AREA]],".",Tabla1[[#This Row],[TIPO]]))</f>
        <v>#REF!</v>
      </c>
      <c r="C241" s="285" t="e">
        <f>IF(Tabla1[[#This Row],[Código_Actividad]]="","",'Formulario PPGR1'!#REF!)</f>
        <v>#REF!</v>
      </c>
      <c r="D241" s="285" t="e">
        <f>IF(Tabla1[[#This Row],[Código_Actividad]]="","",'Formulario PPGR1'!#REF!)</f>
        <v>#REF!</v>
      </c>
      <c r="E241" s="285" t="e">
        <f>IF(Tabla1[[#This Row],[Código_Actividad]]="","",'Formulario PPGR1'!#REF!)</f>
        <v>#REF!</v>
      </c>
      <c r="F241" s="285" t="e">
        <f>IF(Tabla1[[#This Row],[Código_Actividad]]="","",'Formulario PPGR1'!#REF!)</f>
        <v>#REF!</v>
      </c>
      <c r="G241" s="286" t="s">
        <v>1393</v>
      </c>
      <c r="H241" s="287" t="s">
        <v>1494</v>
      </c>
      <c r="I241" s="288">
        <v>3</v>
      </c>
      <c r="J241" s="289" t="s">
        <v>1014</v>
      </c>
      <c r="K241" s="290"/>
      <c r="L241" s="291" t="s">
        <v>46</v>
      </c>
      <c r="M241" s="290" t="s">
        <v>973</v>
      </c>
      <c r="N241" s="286">
        <v>1</v>
      </c>
      <c r="O241" s="292">
        <v>151.80000000000001</v>
      </c>
      <c r="P241" s="353">
        <f>Tabla1[[#This Row],[Precio Unitario]]*Tabla1[[#This Row],[Cantidad de Insumos]]</f>
        <v>151.80000000000001</v>
      </c>
      <c r="Q241" s="293">
        <v>239201</v>
      </c>
      <c r="R241" s="319" t="s">
        <v>538</v>
      </c>
      <c r="S241" s="30"/>
      <c r="T241" s="30"/>
    </row>
    <row r="242" spans="2:20" ht="38.25" x14ac:dyDescent="0.25">
      <c r="B242" s="194" t="e">
        <f>IF(Tabla1[[#This Row],[Código_Actividad]]="","",CONCATENATE(Tabla1[[#This Row],[POA]],".",Tabla1[[#This Row],[SRS]],".",Tabla1[[#This Row],[AREA]],".",Tabla1[[#This Row],[TIPO]]))</f>
        <v>#REF!</v>
      </c>
      <c r="C242" s="194" t="e">
        <f>IF(Tabla1[[#This Row],[Código_Actividad]]="","",'Formulario PPGR1'!#REF!)</f>
        <v>#REF!</v>
      </c>
      <c r="D242" s="194" t="e">
        <f>IF(Tabla1[[#This Row],[Código_Actividad]]="","",'Formulario PPGR1'!#REF!)</f>
        <v>#REF!</v>
      </c>
      <c r="E242" s="194" t="e">
        <f>IF(Tabla1[[#This Row],[Código_Actividad]]="","",'Formulario PPGR1'!#REF!)</f>
        <v>#REF!</v>
      </c>
      <c r="F242" s="194" t="e">
        <f>IF(Tabla1[[#This Row],[Código_Actividad]]="","",'Formulario PPGR1'!#REF!)</f>
        <v>#REF!</v>
      </c>
      <c r="G242" s="349" t="s">
        <v>1393</v>
      </c>
      <c r="H242" s="199" t="s">
        <v>1394</v>
      </c>
      <c r="I242" s="350">
        <v>4</v>
      </c>
      <c r="J242" s="351" t="s">
        <v>938</v>
      </c>
      <c r="K242" s="360"/>
      <c r="L242" s="360" t="s">
        <v>46</v>
      </c>
      <c r="M242" s="351" t="s">
        <v>205</v>
      </c>
      <c r="N242" s="349">
        <v>160</v>
      </c>
      <c r="O242" s="352">
        <v>350</v>
      </c>
      <c r="P242" s="353">
        <f>Tabla1[[#This Row],[Precio Unitario]]*Tabla1[[#This Row],[Cantidad de Insumos]]</f>
        <v>56000</v>
      </c>
      <c r="Q242" s="362">
        <v>231101</v>
      </c>
      <c r="R242" s="198" t="s">
        <v>536</v>
      </c>
      <c r="S242" s="30"/>
      <c r="T242" s="30"/>
    </row>
    <row r="243" spans="2:20" ht="38.25" x14ac:dyDescent="0.25">
      <c r="B243" s="194" t="e">
        <f>IF(Tabla1[[#This Row],[Código_Actividad]]="","",CONCATENATE(Tabla1[[#This Row],[POA]],".",Tabla1[[#This Row],[SRS]],".",Tabla1[[#This Row],[AREA]],".",Tabla1[[#This Row],[TIPO]]))</f>
        <v>#REF!</v>
      </c>
      <c r="C243" s="194" t="e">
        <f>IF(Tabla1[[#This Row],[Código_Actividad]]="","",'Formulario PPGR1'!#REF!)</f>
        <v>#REF!</v>
      </c>
      <c r="D243" s="194" t="e">
        <f>IF(Tabla1[[#This Row],[Código_Actividad]]="","",'Formulario PPGR1'!#REF!)</f>
        <v>#REF!</v>
      </c>
      <c r="E243" s="194" t="e">
        <f>IF(Tabla1[[#This Row],[Código_Actividad]]="","",'Formulario PPGR1'!#REF!)</f>
        <v>#REF!</v>
      </c>
      <c r="F243" s="194" t="e">
        <f>IF(Tabla1[[#This Row],[Código_Actividad]]="","",'Formulario PPGR1'!#REF!)</f>
        <v>#REF!</v>
      </c>
      <c r="G243" s="349" t="s">
        <v>1393</v>
      </c>
      <c r="H243" s="199" t="s">
        <v>1394</v>
      </c>
      <c r="I243" s="350">
        <v>4</v>
      </c>
      <c r="J243" s="351" t="s">
        <v>1090</v>
      </c>
      <c r="K243" s="360"/>
      <c r="L243" s="360"/>
      <c r="M243" s="351" t="s">
        <v>205</v>
      </c>
      <c r="N243" s="349">
        <v>160</v>
      </c>
      <c r="O243" s="352">
        <v>200</v>
      </c>
      <c r="P243" s="353">
        <f>Tabla1[[#This Row],[Precio Unitario]]*Tabla1[[#This Row],[Cantidad de Insumos]]</f>
        <v>32000</v>
      </c>
      <c r="Q243" s="362">
        <v>231101</v>
      </c>
      <c r="R243" s="198" t="s">
        <v>536</v>
      </c>
      <c r="S243" s="30"/>
      <c r="T243" s="30"/>
    </row>
    <row r="244" spans="2:20" ht="38.25" x14ac:dyDescent="0.25">
      <c r="B244" s="194" t="e">
        <f>IF(Tabla1[[#This Row],[Código_Actividad]]="","",CONCATENATE(Tabla1[[#This Row],[POA]],".",Tabla1[[#This Row],[SRS]],".",Tabla1[[#This Row],[AREA]],".",Tabla1[[#This Row],[TIPO]]))</f>
        <v>#REF!</v>
      </c>
      <c r="C244" s="194" t="e">
        <f>IF(Tabla1[[#This Row],[Código_Actividad]]="","",'Formulario PPGR1'!#REF!)</f>
        <v>#REF!</v>
      </c>
      <c r="D244" s="194" t="e">
        <f>IF(Tabla1[[#This Row],[Código_Actividad]]="","",'Formulario PPGR1'!#REF!)</f>
        <v>#REF!</v>
      </c>
      <c r="E244" s="194" t="e">
        <f>IF(Tabla1[[#This Row],[Código_Actividad]]="","",'Formulario PPGR1'!#REF!)</f>
        <v>#REF!</v>
      </c>
      <c r="F244" s="194" t="e">
        <f>IF(Tabla1[[#This Row],[Código_Actividad]]="","",'Formulario PPGR1'!#REF!)</f>
        <v>#REF!</v>
      </c>
      <c r="G244" s="349" t="s">
        <v>1393</v>
      </c>
      <c r="H244" s="199" t="s">
        <v>1394</v>
      </c>
      <c r="I244" s="350">
        <v>4</v>
      </c>
      <c r="J244" s="351" t="s">
        <v>1489</v>
      </c>
      <c r="K244" s="360"/>
      <c r="L244" s="360"/>
      <c r="M244" s="351" t="s">
        <v>205</v>
      </c>
      <c r="N244" s="349">
        <v>1600</v>
      </c>
      <c r="O244" s="352">
        <v>20</v>
      </c>
      <c r="P244" s="353">
        <f>Tabla1[[#This Row],[Precio Unitario]]*Tabla1[[#This Row],[Cantidad de Insumos]]</f>
        <v>32000</v>
      </c>
      <c r="Q244" s="362">
        <v>222201</v>
      </c>
      <c r="R244" s="351" t="s">
        <v>536</v>
      </c>
      <c r="S244" s="30"/>
      <c r="T244" s="30"/>
    </row>
    <row r="245" spans="2:20" ht="38.25" x14ac:dyDescent="0.25">
      <c r="B245" s="194" t="e">
        <f>IF(Tabla1[[#This Row],[Código_Actividad]]="","",CONCATENATE(Tabla1[[#This Row],[POA]],".",Tabla1[[#This Row],[SRS]],".",Tabla1[[#This Row],[AREA]],".",Tabla1[[#This Row],[TIPO]]))</f>
        <v>#REF!</v>
      </c>
      <c r="C245" s="194" t="e">
        <f>IF(Tabla1[[#This Row],[Código_Actividad]]="","",'Formulario PPGR1'!#REF!)</f>
        <v>#REF!</v>
      </c>
      <c r="D245" s="194" t="e">
        <f>IF(Tabla1[[#This Row],[Código_Actividad]]="","",'Formulario PPGR1'!#REF!)</f>
        <v>#REF!</v>
      </c>
      <c r="E245" s="194" t="e">
        <f>IF(Tabla1[[#This Row],[Código_Actividad]]="","",'Formulario PPGR1'!#REF!)</f>
        <v>#REF!</v>
      </c>
      <c r="F245" s="194" t="e">
        <f>IF(Tabla1[[#This Row],[Código_Actividad]]="","",'Formulario PPGR1'!#REF!)</f>
        <v>#REF!</v>
      </c>
      <c r="G245" s="349" t="s">
        <v>1393</v>
      </c>
      <c r="H245" s="199" t="s">
        <v>1394</v>
      </c>
      <c r="I245" s="350">
        <v>4</v>
      </c>
      <c r="J245" s="351" t="s">
        <v>1215</v>
      </c>
      <c r="K245" s="360"/>
      <c r="L245" s="360"/>
      <c r="M245" s="351" t="s">
        <v>951</v>
      </c>
      <c r="N245" s="349">
        <v>2</v>
      </c>
      <c r="O245" s="352">
        <v>247.5</v>
      </c>
      <c r="P245" s="353">
        <f>Tabla1[[#This Row],[Precio Unitario]]*Tabla1[[#This Row],[Cantidad de Insumos]]</f>
        <v>495</v>
      </c>
      <c r="Q245" s="362">
        <v>233101</v>
      </c>
      <c r="R245" s="351" t="s">
        <v>536</v>
      </c>
      <c r="S245" s="30"/>
      <c r="T245" s="30"/>
    </row>
    <row r="246" spans="2:20" ht="38.25" x14ac:dyDescent="0.25">
      <c r="B246" s="194" t="e">
        <f>IF(Tabla1[[#This Row],[Código_Actividad]]="","",CONCATENATE(Tabla1[[#This Row],[POA]],".",Tabla1[[#This Row],[SRS]],".",Tabla1[[#This Row],[AREA]],".",Tabla1[[#This Row],[TIPO]]))</f>
        <v>#REF!</v>
      </c>
      <c r="C246" s="194" t="e">
        <f>IF(Tabla1[[#This Row],[Código_Actividad]]="","",'Formulario PPGR1'!#REF!)</f>
        <v>#REF!</v>
      </c>
      <c r="D246" s="194" t="e">
        <f>IF(Tabla1[[#This Row],[Código_Actividad]]="","",'Formulario PPGR1'!#REF!)</f>
        <v>#REF!</v>
      </c>
      <c r="E246" s="194" t="e">
        <f>IF(Tabla1[[#This Row],[Código_Actividad]]="","",'Formulario PPGR1'!#REF!)</f>
        <v>#REF!</v>
      </c>
      <c r="F246" s="194" t="e">
        <f>IF(Tabla1[[#This Row],[Código_Actividad]]="","",'Formulario PPGR1'!#REF!)</f>
        <v>#REF!</v>
      </c>
      <c r="G246" s="349" t="s">
        <v>1393</v>
      </c>
      <c r="H246" s="199" t="s">
        <v>1394</v>
      </c>
      <c r="I246" s="350">
        <v>4</v>
      </c>
      <c r="J246" s="351" t="s">
        <v>1014</v>
      </c>
      <c r="K246" s="360"/>
      <c r="L246" s="360"/>
      <c r="M246" s="351" t="s">
        <v>973</v>
      </c>
      <c r="N246" s="349">
        <v>15</v>
      </c>
      <c r="O246" s="352">
        <v>151.80000000000001</v>
      </c>
      <c r="P246" s="353">
        <f>Tabla1[[#This Row],[Precio Unitario]]*Tabla1[[#This Row],[Cantidad de Insumos]]</f>
        <v>2277</v>
      </c>
      <c r="Q246" s="362">
        <v>239201</v>
      </c>
      <c r="R246" s="351" t="s">
        <v>536</v>
      </c>
      <c r="S246" s="30"/>
      <c r="T246" s="30"/>
    </row>
    <row r="247" spans="2:20" ht="38.25" x14ac:dyDescent="0.25">
      <c r="B247" s="194" t="e">
        <f>IF(Tabla1[[#This Row],[Código_Actividad]]="","",CONCATENATE(Tabla1[[#This Row],[POA]],".",Tabla1[[#This Row],[SRS]],".",Tabla1[[#This Row],[AREA]],".",Tabla1[[#This Row],[TIPO]]))</f>
        <v>#REF!</v>
      </c>
      <c r="C247" s="194" t="e">
        <f>IF(Tabla1[[#This Row],[Código_Actividad]]="","",'Formulario PPGR1'!#REF!)</f>
        <v>#REF!</v>
      </c>
      <c r="D247" s="194" t="e">
        <f>IF(Tabla1[[#This Row],[Código_Actividad]]="","",'Formulario PPGR1'!#REF!)</f>
        <v>#REF!</v>
      </c>
      <c r="E247" s="194" t="e">
        <f>IF(Tabla1[[#This Row],[Código_Actividad]]="","",'Formulario PPGR1'!#REF!)</f>
        <v>#REF!</v>
      </c>
      <c r="F247" s="194" t="e">
        <f>IF(Tabla1[[#This Row],[Código_Actividad]]="","",'Formulario PPGR1'!#REF!)</f>
        <v>#REF!</v>
      </c>
      <c r="G247" s="349" t="s">
        <v>1393</v>
      </c>
      <c r="H247" s="199" t="s">
        <v>1394</v>
      </c>
      <c r="I247" s="355">
        <v>4</v>
      </c>
      <c r="J247" s="351" t="s">
        <v>1167</v>
      </c>
      <c r="K247" s="360"/>
      <c r="L247" s="360"/>
      <c r="M247" s="351" t="s">
        <v>973</v>
      </c>
      <c r="N247" s="349">
        <v>15</v>
      </c>
      <c r="O247" s="352">
        <v>81.5</v>
      </c>
      <c r="P247" s="353">
        <f>Tabla1[[#This Row],[Precio Unitario]]*Tabla1[[#This Row],[Cantidad de Insumos]]</f>
        <v>1222.5</v>
      </c>
      <c r="Q247" s="362">
        <v>239201</v>
      </c>
      <c r="R247" s="351" t="s">
        <v>536</v>
      </c>
      <c r="S247" s="30"/>
      <c r="T247" s="30"/>
    </row>
    <row r="248" spans="2:20" x14ac:dyDescent="0.25">
      <c r="B248" s="285" t="e">
        <f>IF(Tabla1[[#This Row],[Código_Actividad]]="","",CONCATENATE(Tabla1[[#This Row],[POA]],".",Tabla1[[#This Row],[SRS]],".",Tabla1[[#This Row],[AREA]],".",Tabla1[[#This Row],[TIPO]]))</f>
        <v>#REF!</v>
      </c>
      <c r="C248" s="285" t="e">
        <f>IF(Tabla1[[#This Row],[Código_Actividad]]="","",'Formulario PPGR1'!#REF!)</f>
        <v>#REF!</v>
      </c>
      <c r="D248" s="285" t="e">
        <f>IF(Tabla1[[#This Row],[Código_Actividad]]="","",'Formulario PPGR1'!#REF!)</f>
        <v>#REF!</v>
      </c>
      <c r="E248" s="285" t="e">
        <f>IF(Tabla1[[#This Row],[Código_Actividad]]="","",'Formulario PPGR1'!#REF!)</f>
        <v>#REF!</v>
      </c>
      <c r="F248" s="285" t="e">
        <f>IF(Tabla1[[#This Row],[Código_Actividad]]="","",'Formulario PPGR1'!#REF!)</f>
        <v>#REF!</v>
      </c>
      <c r="G248" s="286" t="s">
        <v>1393</v>
      </c>
      <c r="H248" s="287" t="s">
        <v>1494</v>
      </c>
      <c r="I248" s="288">
        <v>3</v>
      </c>
      <c r="J248" s="289" t="s">
        <v>1215</v>
      </c>
      <c r="K248" s="290"/>
      <c r="L248" s="291"/>
      <c r="M248" s="290" t="s">
        <v>951</v>
      </c>
      <c r="N248" s="286">
        <v>1</v>
      </c>
      <c r="O248" s="292">
        <v>247.5</v>
      </c>
      <c r="P248" s="353">
        <f>Tabla1[[#This Row],[Precio Unitario]]*Tabla1[[#This Row],[Cantidad de Insumos]]</f>
        <v>247.5</v>
      </c>
      <c r="Q248" s="293">
        <v>233101</v>
      </c>
      <c r="R248" s="351" t="s">
        <v>536</v>
      </c>
      <c r="S248" s="30"/>
      <c r="T248" s="30"/>
    </row>
    <row r="249" spans="2:20" x14ac:dyDescent="0.25">
      <c r="B249" s="285" t="e">
        <f>IF(Tabla1[[#This Row],[Código_Actividad]]="","",CONCATENATE(Tabla1[[#This Row],[POA]],".",Tabla1[[#This Row],[SRS]],".",Tabla1[[#This Row],[AREA]],".",Tabla1[[#This Row],[TIPO]]))</f>
        <v>#REF!</v>
      </c>
      <c r="C249" s="285" t="e">
        <f>IF(Tabla1[[#This Row],[Código_Actividad]]="","",'Formulario PPGR1'!#REF!)</f>
        <v>#REF!</v>
      </c>
      <c r="D249" s="285" t="e">
        <f>IF(Tabla1[[#This Row],[Código_Actividad]]="","",'Formulario PPGR1'!#REF!)</f>
        <v>#REF!</v>
      </c>
      <c r="E249" s="285" t="e">
        <f>IF(Tabla1[[#This Row],[Código_Actividad]]="","",'Formulario PPGR1'!#REF!)</f>
        <v>#REF!</v>
      </c>
      <c r="F249" s="285" t="e">
        <f>IF(Tabla1[[#This Row],[Código_Actividad]]="","",'Formulario PPGR1'!#REF!)</f>
        <v>#REF!</v>
      </c>
      <c r="G249" s="286" t="s">
        <v>1395</v>
      </c>
      <c r="H249" s="287" t="s">
        <v>1528</v>
      </c>
      <c r="I249" s="288">
        <v>2</v>
      </c>
      <c r="J249" s="289" t="s">
        <v>1131</v>
      </c>
      <c r="K249" s="290"/>
      <c r="L249" s="291"/>
      <c r="M249" s="290" t="s">
        <v>945</v>
      </c>
      <c r="N249" s="286">
        <v>20</v>
      </c>
      <c r="O249" s="292">
        <v>220</v>
      </c>
      <c r="P249" s="353">
        <f>Tabla1[[#This Row],[Precio Unitario]]*Tabla1[[#This Row],[Cantidad de Insumos]]</f>
        <v>4400</v>
      </c>
      <c r="Q249" s="293">
        <v>237102</v>
      </c>
      <c r="R249" s="319" t="s">
        <v>538</v>
      </c>
      <c r="S249" s="30"/>
      <c r="T249" s="30"/>
    </row>
    <row r="250" spans="2:20" ht="25.5" x14ac:dyDescent="0.25">
      <c r="B250" s="194" t="e">
        <f>IF(Tabla1[[#This Row],[Código_Actividad]]="","",CONCATENATE(Tabla1[[#This Row],[POA]],".",Tabla1[[#This Row],[SRS]],".",Tabla1[[#This Row],[AREA]],".",Tabla1[[#This Row],[TIPO]]))</f>
        <v>#REF!</v>
      </c>
      <c r="C250" s="194" t="e">
        <f>IF(Tabla1[[#This Row],[Código_Actividad]]="","",'Formulario PPGR1'!#REF!)</f>
        <v>#REF!</v>
      </c>
      <c r="D250" s="194" t="e">
        <f>IF(Tabla1[[#This Row],[Código_Actividad]]="","",'Formulario PPGR1'!#REF!)</f>
        <v>#REF!</v>
      </c>
      <c r="E250" s="194" t="e">
        <f>IF(Tabla1[[#This Row],[Código_Actividad]]="","",'Formulario PPGR1'!#REF!)</f>
        <v>#REF!</v>
      </c>
      <c r="F250" s="194" t="e">
        <f>IF(Tabla1[[#This Row],[Código_Actividad]]="","",'Formulario PPGR1'!#REF!)</f>
        <v>#REF!</v>
      </c>
      <c r="G250" s="349" t="s">
        <v>1395</v>
      </c>
      <c r="H250" s="199" t="s">
        <v>1396</v>
      </c>
      <c r="I250" s="355">
        <v>3</v>
      </c>
      <c r="J250" s="351" t="s">
        <v>46</v>
      </c>
      <c r="K250" s="360"/>
      <c r="L250" s="360"/>
      <c r="M250" s="351" t="s">
        <v>945</v>
      </c>
      <c r="N250" s="349">
        <v>30</v>
      </c>
      <c r="O250" s="352">
        <v>240</v>
      </c>
      <c r="P250" s="353">
        <f>Tabla1[[#This Row],[Precio Unitario]]*Tabla1[[#This Row],[Cantidad de Insumos]]</f>
        <v>7200</v>
      </c>
      <c r="Q250" s="362">
        <v>237101</v>
      </c>
      <c r="R250" s="351" t="s">
        <v>536</v>
      </c>
      <c r="S250" s="30"/>
      <c r="T250" s="30"/>
    </row>
    <row r="251" spans="2:20" x14ac:dyDescent="0.25">
      <c r="B251" s="285" t="e">
        <f>IF(Tabla1[[#This Row],[Código_Actividad]]="","",CONCATENATE(Tabla1[[#This Row],[POA]],".",Tabla1[[#This Row],[SRS]],".",Tabla1[[#This Row],[AREA]],".",Tabla1[[#This Row],[TIPO]]))</f>
        <v>#REF!</v>
      </c>
      <c r="C251" s="285" t="e">
        <f>IF(Tabla1[[#This Row],[Código_Actividad]]="","",'Formulario PPGR1'!#REF!)</f>
        <v>#REF!</v>
      </c>
      <c r="D251" s="285" t="e">
        <f>IF(Tabla1[[#This Row],[Código_Actividad]]="","",'Formulario PPGR1'!#REF!)</f>
        <v>#REF!</v>
      </c>
      <c r="E251" s="285" t="e">
        <f>IF(Tabla1[[#This Row],[Código_Actividad]]="","",'Formulario PPGR1'!#REF!)</f>
        <v>#REF!</v>
      </c>
      <c r="F251" s="285" t="e">
        <f>IF(Tabla1[[#This Row],[Código_Actividad]]="","",'Formulario PPGR1'!#REF!)</f>
        <v>#REF!</v>
      </c>
      <c r="G251" s="286" t="s">
        <v>1397</v>
      </c>
      <c r="H251" s="287" t="s">
        <v>1529</v>
      </c>
      <c r="I251" s="288">
        <v>4</v>
      </c>
      <c r="J251" s="289" t="s">
        <v>1131</v>
      </c>
      <c r="K251" s="290"/>
      <c r="L251" s="291"/>
      <c r="M251" s="290" t="s">
        <v>945</v>
      </c>
      <c r="N251" s="286">
        <v>40</v>
      </c>
      <c r="O251" s="292">
        <v>220</v>
      </c>
      <c r="P251" s="353">
        <f>Tabla1[[#This Row],[Precio Unitario]]*Tabla1[[#This Row],[Cantidad de Insumos]]</f>
        <v>8800</v>
      </c>
      <c r="Q251" s="293">
        <v>237102</v>
      </c>
      <c r="R251" s="319" t="s">
        <v>538</v>
      </c>
      <c r="S251" s="30"/>
      <c r="T251" s="30"/>
    </row>
    <row r="252" spans="2:20" ht="25.5" x14ac:dyDescent="0.25">
      <c r="B252" s="194" t="e">
        <f>IF(Tabla1[[#This Row],[Código_Actividad]]="","",CONCATENATE(Tabla1[[#This Row],[POA]],".",Tabla1[[#This Row],[SRS]],".",Tabla1[[#This Row],[AREA]],".",Tabla1[[#This Row],[TIPO]]))</f>
        <v>#REF!</v>
      </c>
      <c r="C252" s="194" t="e">
        <f>IF(Tabla1[[#This Row],[Código_Actividad]]="","",'Formulario PPGR1'!#REF!)</f>
        <v>#REF!</v>
      </c>
      <c r="D252" s="194" t="e">
        <f>IF(Tabla1[[#This Row],[Código_Actividad]]="","",'Formulario PPGR1'!#REF!)</f>
        <v>#REF!</v>
      </c>
      <c r="E252" s="194" t="e">
        <f>IF(Tabla1[[#This Row],[Código_Actividad]]="","",'Formulario PPGR1'!#REF!)</f>
        <v>#REF!</v>
      </c>
      <c r="F252" s="194" t="e">
        <f>IF(Tabla1[[#This Row],[Código_Actividad]]="","",'Formulario PPGR1'!#REF!)</f>
        <v>#REF!</v>
      </c>
      <c r="G252" s="349" t="s">
        <v>1397</v>
      </c>
      <c r="H252" s="199" t="s">
        <v>1398</v>
      </c>
      <c r="I252" s="355">
        <v>3</v>
      </c>
      <c r="J252" s="351" t="s">
        <v>1167</v>
      </c>
      <c r="K252" s="360"/>
      <c r="L252" s="360"/>
      <c r="M252" s="351" t="s">
        <v>981</v>
      </c>
      <c r="N252" s="349">
        <v>15</v>
      </c>
      <c r="O252" s="352">
        <v>82.5</v>
      </c>
      <c r="P252" s="353">
        <f>Tabla1[[#This Row],[Precio Unitario]]*Tabla1[[#This Row],[Cantidad de Insumos]]</f>
        <v>1237.5</v>
      </c>
      <c r="Q252" s="362">
        <v>239201</v>
      </c>
      <c r="R252" s="351" t="s">
        <v>536</v>
      </c>
      <c r="S252" s="30"/>
      <c r="T252" s="30"/>
    </row>
    <row r="253" spans="2:20" ht="25.5" x14ac:dyDescent="0.25">
      <c r="B253" s="194" t="e">
        <f>IF(Tabla1[[#This Row],[Código_Actividad]]="","",CONCATENATE(Tabla1[[#This Row],[POA]],".",Tabla1[[#This Row],[SRS]],".",Tabla1[[#This Row],[AREA]],".",Tabla1[[#This Row],[TIPO]]))</f>
        <v>#REF!</v>
      </c>
      <c r="C253" s="194" t="e">
        <f>IF(Tabla1[[#This Row],[Código_Actividad]]="","",'Formulario PPGR1'!#REF!)</f>
        <v>#REF!</v>
      </c>
      <c r="D253" s="194" t="e">
        <f>IF(Tabla1[[#This Row],[Código_Actividad]]="","",'Formulario PPGR1'!#REF!)</f>
        <v>#REF!</v>
      </c>
      <c r="E253" s="194" t="e">
        <f>IF(Tabla1[[#This Row],[Código_Actividad]]="","",'Formulario PPGR1'!#REF!)</f>
        <v>#REF!</v>
      </c>
      <c r="F253" s="194" t="e">
        <f>IF(Tabla1[[#This Row],[Código_Actividad]]="","",'Formulario PPGR1'!#REF!)</f>
        <v>#REF!</v>
      </c>
      <c r="G253" s="349" t="s">
        <v>1397</v>
      </c>
      <c r="H253" s="199" t="s">
        <v>1398</v>
      </c>
      <c r="I253" s="355">
        <v>3</v>
      </c>
      <c r="J253" s="351" t="s">
        <v>1489</v>
      </c>
      <c r="K253" s="360"/>
      <c r="L253" s="360"/>
      <c r="M253" s="351" t="s">
        <v>205</v>
      </c>
      <c r="N253" s="349">
        <v>7800</v>
      </c>
      <c r="O253" s="352">
        <v>20</v>
      </c>
      <c r="P253" s="353">
        <f>Tabla1[[#This Row],[Precio Unitario]]*Tabla1[[#This Row],[Cantidad de Insumos]]</f>
        <v>156000</v>
      </c>
      <c r="Q253" s="362">
        <v>222201</v>
      </c>
      <c r="R253" s="351" t="s">
        <v>536</v>
      </c>
      <c r="S253" s="30"/>
      <c r="T253" s="30"/>
    </row>
    <row r="254" spans="2:20" ht="25.5" x14ac:dyDescent="0.25">
      <c r="B254" s="194" t="e">
        <f>IF(Tabla1[[#This Row],[Código_Actividad]]="","",CONCATENATE(Tabla1[[#This Row],[POA]],".",Tabla1[[#This Row],[SRS]],".",Tabla1[[#This Row],[AREA]],".",Tabla1[[#This Row],[TIPO]]))</f>
        <v>#REF!</v>
      </c>
      <c r="C254" s="194" t="e">
        <f>IF(Tabla1[[#This Row],[Código_Actividad]]="","",'Formulario PPGR1'!#REF!)</f>
        <v>#REF!</v>
      </c>
      <c r="D254" s="194" t="e">
        <f>IF(Tabla1[[#This Row],[Código_Actividad]]="","",'Formulario PPGR1'!#REF!)</f>
        <v>#REF!</v>
      </c>
      <c r="E254" s="194" t="e">
        <f>IF(Tabla1[[#This Row],[Código_Actividad]]="","",'Formulario PPGR1'!#REF!)</f>
        <v>#REF!</v>
      </c>
      <c r="F254" s="194" t="e">
        <f>IF(Tabla1[[#This Row],[Código_Actividad]]="","",'Formulario PPGR1'!#REF!)</f>
        <v>#REF!</v>
      </c>
      <c r="G254" s="349" t="s">
        <v>1399</v>
      </c>
      <c r="H254" s="199" t="s">
        <v>1400</v>
      </c>
      <c r="I254" s="355">
        <v>3</v>
      </c>
      <c r="J254" s="351" t="s">
        <v>1131</v>
      </c>
      <c r="K254" s="360"/>
      <c r="L254" s="360"/>
      <c r="M254" s="351" t="s">
        <v>945</v>
      </c>
      <c r="N254" s="349">
        <v>15</v>
      </c>
      <c r="O254" s="352">
        <v>220</v>
      </c>
      <c r="P254" s="353">
        <f>Tabla1[[#This Row],[Precio Unitario]]*Tabla1[[#This Row],[Cantidad de Insumos]]</f>
        <v>3300</v>
      </c>
      <c r="Q254" s="362">
        <v>237102</v>
      </c>
      <c r="R254" s="351" t="s">
        <v>538</v>
      </c>
      <c r="S254" s="30"/>
      <c r="T254" s="30"/>
    </row>
    <row r="255" spans="2:20" x14ac:dyDescent="0.25">
      <c r="B255" s="285" t="e">
        <f>IF(Tabla1[[#This Row],[Código_Actividad]]="","",CONCATENATE(Tabla1[[#This Row],[POA]],".",Tabla1[[#This Row],[SRS]],".",Tabla1[[#This Row],[AREA]],".",Tabla1[[#This Row],[TIPO]]))</f>
        <v>#REF!</v>
      </c>
      <c r="C255" s="285" t="e">
        <f>IF(Tabla1[[#This Row],[Código_Actividad]]="","",'Formulario PPGR1'!#REF!)</f>
        <v>#REF!</v>
      </c>
      <c r="D255" s="285" t="e">
        <f>IF(Tabla1[[#This Row],[Código_Actividad]]="","",'Formulario PPGR1'!#REF!)</f>
        <v>#REF!</v>
      </c>
      <c r="E255" s="285" t="e">
        <f>IF(Tabla1[[#This Row],[Código_Actividad]]="","",'Formulario PPGR1'!#REF!)</f>
        <v>#REF!</v>
      </c>
      <c r="F255" s="285" t="e">
        <f>IF(Tabla1[[#This Row],[Código_Actividad]]="","",'Formulario PPGR1'!#REF!)</f>
        <v>#REF!</v>
      </c>
      <c r="G255" s="286" t="s">
        <v>1399</v>
      </c>
      <c r="H255" s="287" t="s">
        <v>1531</v>
      </c>
      <c r="I255" s="288">
        <v>2</v>
      </c>
      <c r="J255" s="289" t="s">
        <v>1131</v>
      </c>
      <c r="K255" s="290"/>
      <c r="L255" s="291"/>
      <c r="M255" s="290" t="s">
        <v>945</v>
      </c>
      <c r="N255" s="286">
        <v>20</v>
      </c>
      <c r="O255" s="292">
        <v>220</v>
      </c>
      <c r="P255" s="353">
        <f>Tabla1[[#This Row],[Precio Unitario]]*Tabla1[[#This Row],[Cantidad de Insumos]]</f>
        <v>4400</v>
      </c>
      <c r="Q255" s="293">
        <v>237102</v>
      </c>
      <c r="R255" s="319" t="s">
        <v>538</v>
      </c>
      <c r="S255" s="30"/>
      <c r="T255" s="30"/>
    </row>
    <row r="256" spans="2:20" ht="25.5" x14ac:dyDescent="0.25">
      <c r="B256" s="194" t="e">
        <f>IF(Tabla1[[#This Row],[Código_Actividad]]="","",CONCATENATE(Tabla1[[#This Row],[POA]],".",Tabla1[[#This Row],[SRS]],".",Tabla1[[#This Row],[AREA]],".",Tabla1[[#This Row],[TIPO]]))</f>
        <v>#REF!</v>
      </c>
      <c r="C256" s="194" t="e">
        <f>IF(Tabla1[[#This Row],[Código_Actividad]]="","",'Formulario PPGR1'!#REF!)</f>
        <v>#REF!</v>
      </c>
      <c r="D256" s="194" t="e">
        <f>IF(Tabla1[[#This Row],[Código_Actividad]]="","",'Formulario PPGR1'!#REF!)</f>
        <v>#REF!</v>
      </c>
      <c r="E256" s="194" t="e">
        <f>IF(Tabla1[[#This Row],[Código_Actividad]]="","",'Formulario PPGR1'!#REF!)</f>
        <v>#REF!</v>
      </c>
      <c r="F256" s="194" t="e">
        <f>IF(Tabla1[[#This Row],[Código_Actividad]]="","",'Formulario PPGR1'!#REF!)</f>
        <v>#REF!</v>
      </c>
      <c r="G256" s="349" t="s">
        <v>1399</v>
      </c>
      <c r="H256" s="199" t="s">
        <v>1400</v>
      </c>
      <c r="I256" s="355">
        <v>3</v>
      </c>
      <c r="J256" s="351" t="s">
        <v>1167</v>
      </c>
      <c r="K256" s="360"/>
      <c r="L256" s="360"/>
      <c r="M256" s="351" t="s">
        <v>981</v>
      </c>
      <c r="N256" s="349">
        <v>15</v>
      </c>
      <c r="O256" s="352">
        <v>82.5</v>
      </c>
      <c r="P256" s="353">
        <f>Tabla1[[#This Row],[Precio Unitario]]*Tabla1[[#This Row],[Cantidad de Insumos]]</f>
        <v>1237.5</v>
      </c>
      <c r="Q256" s="362">
        <v>239201</v>
      </c>
      <c r="R256" s="351" t="s">
        <v>536</v>
      </c>
      <c r="S256" s="30"/>
      <c r="T256" s="30"/>
    </row>
    <row r="257" spans="2:20" ht="25.5" x14ac:dyDescent="0.25">
      <c r="B257" s="194" t="e">
        <f>IF(Tabla1[[#This Row],[Código_Actividad]]="","",CONCATENATE(Tabla1[[#This Row],[POA]],".",Tabla1[[#This Row],[SRS]],".",Tabla1[[#This Row],[AREA]],".",Tabla1[[#This Row],[TIPO]]))</f>
        <v>#REF!</v>
      </c>
      <c r="C257" s="194" t="e">
        <f>IF(Tabla1[[#This Row],[Código_Actividad]]="","",'Formulario PPGR1'!#REF!)</f>
        <v>#REF!</v>
      </c>
      <c r="D257" s="194" t="e">
        <f>IF(Tabla1[[#This Row],[Código_Actividad]]="","",'Formulario PPGR1'!#REF!)</f>
        <v>#REF!</v>
      </c>
      <c r="E257" s="194" t="e">
        <f>IF(Tabla1[[#This Row],[Código_Actividad]]="","",'Formulario PPGR1'!#REF!)</f>
        <v>#REF!</v>
      </c>
      <c r="F257" s="194" t="e">
        <f>IF(Tabla1[[#This Row],[Código_Actividad]]="","",'Formulario PPGR1'!#REF!)</f>
        <v>#REF!</v>
      </c>
      <c r="G257" s="349" t="s">
        <v>1399</v>
      </c>
      <c r="H257" s="199" t="s">
        <v>1400</v>
      </c>
      <c r="I257" s="355">
        <v>3</v>
      </c>
      <c r="J257" s="351" t="s">
        <v>1215</v>
      </c>
      <c r="K257" s="360"/>
      <c r="L257" s="360"/>
      <c r="M257" s="351" t="s">
        <v>951</v>
      </c>
      <c r="N257" s="349">
        <v>2</v>
      </c>
      <c r="O257" s="352">
        <v>247.5</v>
      </c>
      <c r="P257" s="353">
        <f>Tabla1[[#This Row],[Precio Unitario]]*Tabla1[[#This Row],[Cantidad de Insumos]]</f>
        <v>495</v>
      </c>
      <c r="Q257" s="362">
        <v>233101</v>
      </c>
      <c r="R257" s="351" t="s">
        <v>536</v>
      </c>
      <c r="S257" s="30"/>
      <c r="T257" s="30"/>
    </row>
    <row r="258" spans="2:20" ht="25.5" x14ac:dyDescent="0.25">
      <c r="B258" s="194" t="e">
        <f>IF(Tabla1[[#This Row],[Código_Actividad]]="","",CONCATENATE(Tabla1[[#This Row],[POA]],".",Tabla1[[#This Row],[SRS]],".",Tabla1[[#This Row],[AREA]],".",Tabla1[[#This Row],[TIPO]]))</f>
        <v>#REF!</v>
      </c>
      <c r="C258" s="194" t="e">
        <f>IF(Tabla1[[#This Row],[Código_Actividad]]="","",'Formulario PPGR1'!#REF!)</f>
        <v>#REF!</v>
      </c>
      <c r="D258" s="194" t="e">
        <f>IF(Tabla1[[#This Row],[Código_Actividad]]="","",'Formulario PPGR1'!#REF!)</f>
        <v>#REF!</v>
      </c>
      <c r="E258" s="194" t="e">
        <f>IF(Tabla1[[#This Row],[Código_Actividad]]="","",'Formulario PPGR1'!#REF!)</f>
        <v>#REF!</v>
      </c>
      <c r="F258" s="194" t="e">
        <f>IF(Tabla1[[#This Row],[Código_Actividad]]="","",'Formulario PPGR1'!#REF!)</f>
        <v>#REF!</v>
      </c>
      <c r="G258" s="349" t="s">
        <v>1401</v>
      </c>
      <c r="H258" s="199" t="s">
        <v>1490</v>
      </c>
      <c r="I258" s="355">
        <v>3</v>
      </c>
      <c r="J258" s="351" t="s">
        <v>1131</v>
      </c>
      <c r="K258" s="360"/>
      <c r="L258" s="360"/>
      <c r="M258" s="351" t="s">
        <v>945</v>
      </c>
      <c r="N258" s="349">
        <v>30</v>
      </c>
      <c r="O258" s="352">
        <v>220</v>
      </c>
      <c r="P258" s="353">
        <f>Tabla1[[#This Row],[Precio Unitario]]*Tabla1[[#This Row],[Cantidad de Insumos]]</f>
        <v>6600</v>
      </c>
      <c r="Q258" s="362">
        <v>237102</v>
      </c>
      <c r="R258" s="351" t="s">
        <v>538</v>
      </c>
      <c r="S258" s="30"/>
      <c r="T258" s="30"/>
    </row>
    <row r="259" spans="2:20" x14ac:dyDescent="0.25">
      <c r="B259" s="285" t="e">
        <f>IF(Tabla1[[#This Row],[Código_Actividad]]="","",CONCATENATE(Tabla1[[#This Row],[POA]],".",Tabla1[[#This Row],[SRS]],".",Tabla1[[#This Row],[AREA]],".",Tabla1[[#This Row],[TIPO]]))</f>
        <v>#REF!</v>
      </c>
      <c r="C259" s="285" t="e">
        <f>IF(Tabla1[[#This Row],[Código_Actividad]]="","",'Formulario PPGR1'!#REF!)</f>
        <v>#REF!</v>
      </c>
      <c r="D259" s="285" t="e">
        <f>IF(Tabla1[[#This Row],[Código_Actividad]]="","",'Formulario PPGR1'!#REF!)</f>
        <v>#REF!</v>
      </c>
      <c r="E259" s="285" t="e">
        <f>IF(Tabla1[[#This Row],[Código_Actividad]]="","",'Formulario PPGR1'!#REF!)</f>
        <v>#REF!</v>
      </c>
      <c r="F259" s="285" t="e">
        <f>IF(Tabla1[[#This Row],[Código_Actividad]]="","",'Formulario PPGR1'!#REF!)</f>
        <v>#REF!</v>
      </c>
      <c r="G259" s="286" t="s">
        <v>1401</v>
      </c>
      <c r="H259" s="287" t="s">
        <v>1532</v>
      </c>
      <c r="I259" s="288">
        <v>3</v>
      </c>
      <c r="J259" s="289" t="s">
        <v>1131</v>
      </c>
      <c r="K259" s="290"/>
      <c r="L259" s="291"/>
      <c r="M259" s="290" t="s">
        <v>945</v>
      </c>
      <c r="N259" s="286">
        <v>30</v>
      </c>
      <c r="O259" s="292">
        <v>220</v>
      </c>
      <c r="P259" s="353">
        <f>Tabla1[[#This Row],[Precio Unitario]]*Tabla1[[#This Row],[Cantidad de Insumos]]</f>
        <v>6600</v>
      </c>
      <c r="Q259" s="293">
        <v>237102</v>
      </c>
      <c r="R259" s="289" t="s">
        <v>538</v>
      </c>
      <c r="S259" s="30"/>
      <c r="T259" s="30"/>
    </row>
    <row r="260" spans="2:20" ht="25.5" x14ac:dyDescent="0.25">
      <c r="B260" s="194" t="e">
        <f>IF(Tabla1[[#This Row],[Código_Actividad]]="","",CONCATENATE(Tabla1[[#This Row],[POA]],".",Tabla1[[#This Row],[SRS]],".",Tabla1[[#This Row],[AREA]],".",Tabla1[[#This Row],[TIPO]]))</f>
        <v>#REF!</v>
      </c>
      <c r="C260" s="194" t="e">
        <f>IF(Tabla1[[#This Row],[Código_Actividad]]="","",'Formulario PPGR1'!#REF!)</f>
        <v>#REF!</v>
      </c>
      <c r="D260" s="194" t="e">
        <f>IF(Tabla1[[#This Row],[Código_Actividad]]="","",'Formulario PPGR1'!#REF!)</f>
        <v>#REF!</v>
      </c>
      <c r="E260" s="194" t="e">
        <f>IF(Tabla1[[#This Row],[Código_Actividad]]="","",'Formulario PPGR1'!#REF!)</f>
        <v>#REF!</v>
      </c>
      <c r="F260" s="194" t="e">
        <f>IF(Tabla1[[#This Row],[Código_Actividad]]="","",'Formulario PPGR1'!#REF!)</f>
        <v>#REF!</v>
      </c>
      <c r="G260" s="349" t="s">
        <v>1401</v>
      </c>
      <c r="H260" s="199" t="s">
        <v>1490</v>
      </c>
      <c r="I260" s="355">
        <v>3</v>
      </c>
      <c r="J260" s="351" t="s">
        <v>1215</v>
      </c>
      <c r="K260" s="360"/>
      <c r="L260" s="360"/>
      <c r="M260" s="351" t="s">
        <v>951</v>
      </c>
      <c r="N260" s="349">
        <v>2</v>
      </c>
      <c r="O260" s="352">
        <v>247.5</v>
      </c>
      <c r="P260" s="353">
        <f>Tabla1[[#This Row],[Precio Unitario]]*Tabla1[[#This Row],[Cantidad de Insumos]]</f>
        <v>495</v>
      </c>
      <c r="Q260" s="362">
        <v>233101</v>
      </c>
      <c r="R260" s="351" t="s">
        <v>536</v>
      </c>
      <c r="S260" s="30"/>
      <c r="T260" s="30"/>
    </row>
    <row r="261" spans="2:20" x14ac:dyDescent="0.25">
      <c r="B261" s="285" t="e">
        <f>IF(Tabla1[[#This Row],[Código_Actividad]]="","",CONCATENATE(Tabla1[[#This Row],[POA]],".",Tabla1[[#This Row],[SRS]],".",Tabla1[[#This Row],[AREA]],".",Tabla1[[#This Row],[TIPO]]))</f>
        <v>#REF!</v>
      </c>
      <c r="C261" s="285" t="e">
        <f>IF(Tabla1[[#This Row],[Código_Actividad]]="","",'Formulario PPGR1'!#REF!)</f>
        <v>#REF!</v>
      </c>
      <c r="D261" s="285" t="e">
        <f>IF(Tabla1[[#This Row],[Código_Actividad]]="","",'Formulario PPGR1'!#REF!)</f>
        <v>#REF!</v>
      </c>
      <c r="E261" s="285" t="e">
        <f>IF(Tabla1[[#This Row],[Código_Actividad]]="","",'Formulario PPGR1'!#REF!)</f>
        <v>#REF!</v>
      </c>
      <c r="F261" s="285" t="e">
        <f>IF(Tabla1[[#This Row],[Código_Actividad]]="","",'Formulario PPGR1'!#REF!)</f>
        <v>#REF!</v>
      </c>
      <c r="G261" s="286" t="s">
        <v>1403</v>
      </c>
      <c r="H261" s="287" t="s">
        <v>1533</v>
      </c>
      <c r="I261" s="288">
        <v>3</v>
      </c>
      <c r="J261" s="289" t="s">
        <v>1131</v>
      </c>
      <c r="K261" s="290"/>
      <c r="L261" s="291"/>
      <c r="M261" s="290" t="s">
        <v>945</v>
      </c>
      <c r="N261" s="286">
        <v>30</v>
      </c>
      <c r="O261" s="292">
        <v>220</v>
      </c>
      <c r="P261" s="353">
        <f>Tabla1[[#This Row],[Precio Unitario]]*Tabla1[[#This Row],[Cantidad de Insumos]]</f>
        <v>6600</v>
      </c>
      <c r="Q261" s="293">
        <v>237102</v>
      </c>
      <c r="R261" s="319" t="s">
        <v>538</v>
      </c>
      <c r="S261" s="30"/>
      <c r="T261" s="30"/>
    </row>
    <row r="262" spans="2:20" x14ac:dyDescent="0.25">
      <c r="B262" s="194" t="e">
        <f>IF(Tabla1[[#This Row],[Código_Actividad]]="","",CONCATENATE(Tabla1[[#This Row],[POA]],".",Tabla1[[#This Row],[SRS]],".",Tabla1[[#This Row],[AREA]],".",Tabla1[[#This Row],[TIPO]]))</f>
        <v>#REF!</v>
      </c>
      <c r="C262" s="194" t="e">
        <f>IF(Tabla1[[#This Row],[Código_Actividad]]="","",'Formulario PPGR1'!#REF!)</f>
        <v>#REF!</v>
      </c>
      <c r="D262" s="194" t="e">
        <f>IF(Tabla1[[#This Row],[Código_Actividad]]="","",'Formulario PPGR1'!#REF!)</f>
        <v>#REF!</v>
      </c>
      <c r="E262" s="194" t="e">
        <f>IF(Tabla1[[#This Row],[Código_Actividad]]="","",'Formulario PPGR1'!#REF!)</f>
        <v>#REF!</v>
      </c>
      <c r="F262" s="194" t="e">
        <f>IF(Tabla1[[#This Row],[Código_Actividad]]="","",'Formulario PPGR1'!#REF!)</f>
        <v>#REF!</v>
      </c>
      <c r="G262" s="349" t="s">
        <v>1403</v>
      </c>
      <c r="H262" s="199" t="s">
        <v>1404</v>
      </c>
      <c r="I262" s="355">
        <v>10</v>
      </c>
      <c r="J262" s="351" t="s">
        <v>1219</v>
      </c>
      <c r="K262" s="360"/>
      <c r="L262" s="360"/>
      <c r="M262" s="351" t="s">
        <v>205</v>
      </c>
      <c r="N262" s="349">
        <v>40</v>
      </c>
      <c r="O262" s="352">
        <v>80</v>
      </c>
      <c r="P262" s="353">
        <f>Tabla1[[#This Row],[Precio Unitario]]*Tabla1[[#This Row],[Cantidad de Insumos]]</f>
        <v>3200</v>
      </c>
      <c r="Q262" s="362">
        <v>239101</v>
      </c>
      <c r="R262" s="351" t="s">
        <v>536</v>
      </c>
      <c r="S262" s="30"/>
      <c r="T262" s="30"/>
    </row>
    <row r="263" spans="2:20" x14ac:dyDescent="0.25">
      <c r="B263" s="194" t="e">
        <f>IF(Tabla1[[#This Row],[Código_Actividad]]="","",CONCATENATE(Tabla1[[#This Row],[POA]],".",Tabla1[[#This Row],[SRS]],".",Tabla1[[#This Row],[AREA]],".",Tabla1[[#This Row],[TIPO]]))</f>
        <v>#REF!</v>
      </c>
      <c r="C263" s="194" t="e">
        <f>IF(Tabla1[[#This Row],[Código_Actividad]]="","",'Formulario PPGR1'!#REF!)</f>
        <v>#REF!</v>
      </c>
      <c r="D263" s="194" t="e">
        <f>IF(Tabla1[[#This Row],[Código_Actividad]]="","",'Formulario PPGR1'!#REF!)</f>
        <v>#REF!</v>
      </c>
      <c r="E263" s="194" t="e">
        <f>IF(Tabla1[[#This Row],[Código_Actividad]]="","",'Formulario PPGR1'!#REF!)</f>
        <v>#REF!</v>
      </c>
      <c r="F263" s="194" t="e">
        <f>IF(Tabla1[[#This Row],[Código_Actividad]]="","",'Formulario PPGR1'!#REF!)</f>
        <v>#REF!</v>
      </c>
      <c r="G263" s="349" t="s">
        <v>1403</v>
      </c>
      <c r="H263" s="199" t="s">
        <v>1404</v>
      </c>
      <c r="I263" s="355">
        <v>10</v>
      </c>
      <c r="J263" s="351" t="s">
        <v>1167</v>
      </c>
      <c r="K263" s="360"/>
      <c r="L263" s="360"/>
      <c r="M263" s="351" t="s">
        <v>953</v>
      </c>
      <c r="N263" s="349">
        <v>20</v>
      </c>
      <c r="O263" s="352">
        <v>82.5</v>
      </c>
      <c r="P263" s="353">
        <f>Tabla1[[#This Row],[Precio Unitario]]*Tabla1[[#This Row],[Cantidad de Insumos]]</f>
        <v>1650</v>
      </c>
      <c r="Q263" s="362">
        <v>239201</v>
      </c>
      <c r="R263" s="351" t="s">
        <v>536</v>
      </c>
      <c r="S263" s="30"/>
      <c r="T263" s="30"/>
    </row>
    <row r="264" spans="2:20" x14ac:dyDescent="0.25">
      <c r="B264" s="194" t="e">
        <f>IF(Tabla1[[#This Row],[Código_Actividad]]="","",CONCATENATE(Tabla1[[#This Row],[POA]],".",Tabla1[[#This Row],[SRS]],".",Tabla1[[#This Row],[AREA]],".",Tabla1[[#This Row],[TIPO]]))</f>
        <v>#REF!</v>
      </c>
      <c r="C264" s="194" t="e">
        <f>IF(Tabla1[[#This Row],[Código_Actividad]]="","",'Formulario PPGR1'!#REF!)</f>
        <v>#REF!</v>
      </c>
      <c r="D264" s="194" t="e">
        <f>IF(Tabla1[[#This Row],[Código_Actividad]]="","",'Formulario PPGR1'!#REF!)</f>
        <v>#REF!</v>
      </c>
      <c r="E264" s="194" t="e">
        <f>IF(Tabla1[[#This Row],[Código_Actividad]]="","",'Formulario PPGR1'!#REF!)</f>
        <v>#REF!</v>
      </c>
      <c r="F264" s="194" t="e">
        <f>IF(Tabla1[[#This Row],[Código_Actividad]]="","",'Formulario PPGR1'!#REF!)</f>
        <v>#REF!</v>
      </c>
      <c r="G264" s="349" t="s">
        <v>1403</v>
      </c>
      <c r="H264" s="199" t="s">
        <v>1404</v>
      </c>
      <c r="I264" s="355">
        <v>10</v>
      </c>
      <c r="J264" s="351" t="s">
        <v>1136</v>
      </c>
      <c r="K264" s="360"/>
      <c r="L264" s="360"/>
      <c r="M264" s="351" t="s">
        <v>953</v>
      </c>
      <c r="N264" s="349">
        <v>20</v>
      </c>
      <c r="O264" s="352">
        <v>120</v>
      </c>
      <c r="P264" s="353">
        <f>Tabla1[[#This Row],[Precio Unitario]]*Tabla1[[#This Row],[Cantidad de Insumos]]</f>
        <v>2400</v>
      </c>
      <c r="Q264" s="362">
        <v>239201</v>
      </c>
      <c r="R264" s="351" t="s">
        <v>536</v>
      </c>
      <c r="S264" s="30"/>
      <c r="T264" s="30"/>
    </row>
    <row r="265" spans="2:20" x14ac:dyDescent="0.25">
      <c r="B265" s="194" t="e">
        <f>IF(Tabla1[[#This Row],[Código_Actividad]]="","",CONCATENATE(Tabla1[[#This Row],[POA]],".",Tabla1[[#This Row],[SRS]],".",Tabla1[[#This Row],[AREA]],".",Tabla1[[#This Row],[TIPO]]))</f>
        <v>#REF!</v>
      </c>
      <c r="C265" s="194" t="e">
        <f>IF(Tabla1[[#This Row],[Código_Actividad]]="","",'Formulario PPGR1'!#REF!)</f>
        <v>#REF!</v>
      </c>
      <c r="D265" s="194" t="e">
        <f>IF(Tabla1[[#This Row],[Código_Actividad]]="","",'Formulario PPGR1'!#REF!)</f>
        <v>#REF!</v>
      </c>
      <c r="E265" s="194" t="e">
        <f>IF(Tabla1[[#This Row],[Código_Actividad]]="","",'Formulario PPGR1'!#REF!)</f>
        <v>#REF!</v>
      </c>
      <c r="F265" s="194" t="e">
        <f>IF(Tabla1[[#This Row],[Código_Actividad]]="","",'Formulario PPGR1'!#REF!)</f>
        <v>#REF!</v>
      </c>
      <c r="G265" s="349" t="s">
        <v>1403</v>
      </c>
      <c r="H265" s="199" t="s">
        <v>1404</v>
      </c>
      <c r="I265" s="355">
        <v>10</v>
      </c>
      <c r="J265" s="351" t="s">
        <v>1261</v>
      </c>
      <c r="K265" s="360" t="s">
        <v>1350</v>
      </c>
      <c r="L265" s="360"/>
      <c r="M265" s="351" t="s">
        <v>953</v>
      </c>
      <c r="N265" s="349">
        <v>20</v>
      </c>
      <c r="O265" s="352">
        <v>120</v>
      </c>
      <c r="P265" s="353">
        <f>Tabla1[[#This Row],[Precio Unitario]]*Tabla1[[#This Row],[Cantidad de Insumos]]</f>
        <v>2400</v>
      </c>
      <c r="Q265" s="362">
        <v>239201</v>
      </c>
      <c r="R265" s="351" t="s">
        <v>536</v>
      </c>
      <c r="S265" s="30"/>
      <c r="T265" s="30"/>
    </row>
    <row r="266" spans="2:20" x14ac:dyDescent="0.25">
      <c r="B266" s="194" t="e">
        <f>IF(Tabla1[[#This Row],[Código_Actividad]]="","",CONCATENATE(Tabla1[[#This Row],[POA]],".",Tabla1[[#This Row],[SRS]],".",Tabla1[[#This Row],[AREA]],".",Tabla1[[#This Row],[TIPO]]))</f>
        <v>#REF!</v>
      </c>
      <c r="C266" s="194" t="e">
        <f>IF(Tabla1[[#This Row],[Código_Actividad]]="","",'Formulario PPGR1'!#REF!)</f>
        <v>#REF!</v>
      </c>
      <c r="D266" s="194" t="e">
        <f>IF(Tabla1[[#This Row],[Código_Actividad]]="","",'Formulario PPGR1'!#REF!)</f>
        <v>#REF!</v>
      </c>
      <c r="E266" s="194" t="e">
        <f>IF(Tabla1[[#This Row],[Código_Actividad]]="","",'Formulario PPGR1'!#REF!)</f>
        <v>#REF!</v>
      </c>
      <c r="F266" s="194" t="e">
        <f>IF(Tabla1[[#This Row],[Código_Actividad]]="","",'Formulario PPGR1'!#REF!)</f>
        <v>#REF!</v>
      </c>
      <c r="G266" s="349" t="s">
        <v>1403</v>
      </c>
      <c r="H266" s="199" t="s">
        <v>1404</v>
      </c>
      <c r="I266" s="355">
        <v>10</v>
      </c>
      <c r="J266" s="351" t="s">
        <v>1252</v>
      </c>
      <c r="K266" s="360" t="s">
        <v>1350</v>
      </c>
      <c r="L266" s="360"/>
      <c r="M266" s="351" t="s">
        <v>205</v>
      </c>
      <c r="N266" s="349">
        <v>20</v>
      </c>
      <c r="O266" s="352">
        <v>30</v>
      </c>
      <c r="P266" s="353">
        <f>Tabla1[[#This Row],[Precio Unitario]]*Tabla1[[#This Row],[Cantidad de Insumos]]</f>
        <v>600</v>
      </c>
      <c r="Q266" s="362">
        <v>239201</v>
      </c>
      <c r="R266" s="351" t="s">
        <v>536</v>
      </c>
      <c r="S266" s="30"/>
      <c r="T266" s="30"/>
    </row>
    <row r="267" spans="2:20" ht="25.5" x14ac:dyDescent="0.25">
      <c r="B267" s="194" t="e">
        <f>IF(Tabla1[[#This Row],[Código_Actividad]]="","",CONCATENATE(Tabla1[[#This Row],[POA]],".",Tabla1[[#This Row],[SRS]],".",Tabla1[[#This Row],[AREA]],".",Tabla1[[#This Row],[TIPO]]))</f>
        <v>#REF!</v>
      </c>
      <c r="C267" s="194" t="e">
        <f>IF(Tabla1[[#This Row],[Código_Actividad]]="","",'Formulario PPGR1'!#REF!)</f>
        <v>#REF!</v>
      </c>
      <c r="D267" s="194" t="e">
        <f>IF(Tabla1[[#This Row],[Código_Actividad]]="","",'Formulario PPGR1'!#REF!)</f>
        <v>#REF!</v>
      </c>
      <c r="E267" s="194" t="e">
        <f>IF(Tabla1[[#This Row],[Código_Actividad]]="","",'Formulario PPGR1'!#REF!)</f>
        <v>#REF!</v>
      </c>
      <c r="F267" s="194" t="e">
        <f>IF(Tabla1[[#This Row],[Código_Actividad]]="","",'Formulario PPGR1'!#REF!)</f>
        <v>#REF!</v>
      </c>
      <c r="G267" s="349" t="s">
        <v>1405</v>
      </c>
      <c r="H267" s="199" t="s">
        <v>1406</v>
      </c>
      <c r="I267" s="355">
        <v>18</v>
      </c>
      <c r="J267" s="351" t="s">
        <v>1014</v>
      </c>
      <c r="K267" s="360"/>
      <c r="L267" s="360"/>
      <c r="M267" s="351" t="s">
        <v>973</v>
      </c>
      <c r="N267" s="349">
        <v>10</v>
      </c>
      <c r="O267" s="352">
        <v>151.80000000000001</v>
      </c>
      <c r="P267" s="353">
        <f>Tabla1[[#This Row],[Precio Unitario]]*Tabla1[[#This Row],[Cantidad de Insumos]]</f>
        <v>1518</v>
      </c>
      <c r="Q267" s="362">
        <v>239201</v>
      </c>
      <c r="R267" s="351" t="s">
        <v>538</v>
      </c>
      <c r="S267" s="30"/>
      <c r="T267" s="30"/>
    </row>
    <row r="268" spans="2:20" ht="25.5" x14ac:dyDescent="0.25">
      <c r="B268" s="194" t="e">
        <f>IF(Tabla1[[#This Row],[Código_Actividad]]="","",CONCATENATE(Tabla1[[#This Row],[POA]],".",Tabla1[[#This Row],[SRS]],".",Tabla1[[#This Row],[AREA]],".",Tabla1[[#This Row],[TIPO]]))</f>
        <v>#REF!</v>
      </c>
      <c r="C268" s="194" t="e">
        <f>IF(Tabla1[[#This Row],[Código_Actividad]]="","",'Formulario PPGR1'!#REF!)</f>
        <v>#REF!</v>
      </c>
      <c r="D268" s="194" t="e">
        <f>IF(Tabla1[[#This Row],[Código_Actividad]]="","",'Formulario PPGR1'!#REF!)</f>
        <v>#REF!</v>
      </c>
      <c r="E268" s="194" t="e">
        <f>IF(Tabla1[[#This Row],[Código_Actividad]]="","",'Formulario PPGR1'!#REF!)</f>
        <v>#REF!</v>
      </c>
      <c r="F268" s="194" t="e">
        <f>IF(Tabla1[[#This Row],[Código_Actividad]]="","",'Formulario PPGR1'!#REF!)</f>
        <v>#REF!</v>
      </c>
      <c r="G268" s="349" t="s">
        <v>1405</v>
      </c>
      <c r="H268" s="199" t="s">
        <v>1406</v>
      </c>
      <c r="I268" s="355">
        <v>18</v>
      </c>
      <c r="J268" s="351" t="s">
        <v>1489</v>
      </c>
      <c r="K268" s="363" t="s">
        <v>1491</v>
      </c>
      <c r="L268" s="360"/>
      <c r="M268" s="351" t="s">
        <v>205</v>
      </c>
      <c r="N268" s="349">
        <v>300</v>
      </c>
      <c r="O268" s="352">
        <v>20</v>
      </c>
      <c r="P268" s="353">
        <f>Tabla1[[#This Row],[Precio Unitario]]*Tabla1[[#This Row],[Cantidad de Insumos]]</f>
        <v>6000</v>
      </c>
      <c r="Q268" s="362">
        <v>222201</v>
      </c>
      <c r="R268" s="351" t="s">
        <v>536</v>
      </c>
      <c r="S268" s="30"/>
      <c r="T268" s="30"/>
    </row>
    <row r="269" spans="2:20" ht="25.5" x14ac:dyDescent="0.25">
      <c r="B269" s="194" t="e">
        <f>IF(Tabla1[[#This Row],[Código_Actividad]]="","",CONCATENATE(Tabla1[[#This Row],[POA]],".",Tabla1[[#This Row],[SRS]],".",Tabla1[[#This Row],[AREA]],".",Tabla1[[#This Row],[TIPO]]))</f>
        <v>#REF!</v>
      </c>
      <c r="C269" s="194" t="e">
        <f>IF(Tabla1[[#This Row],[Código_Actividad]]="","",'Formulario PPGR1'!#REF!)</f>
        <v>#REF!</v>
      </c>
      <c r="D269" s="194" t="e">
        <f>IF(Tabla1[[#This Row],[Código_Actividad]]="","",'Formulario PPGR1'!#REF!)</f>
        <v>#REF!</v>
      </c>
      <c r="E269" s="194" t="e">
        <f>IF(Tabla1[[#This Row],[Código_Actividad]]="","",'Formulario PPGR1'!#REF!)</f>
        <v>#REF!</v>
      </c>
      <c r="F269" s="194" t="e">
        <f>IF(Tabla1[[#This Row],[Código_Actividad]]="","",'Formulario PPGR1'!#REF!)</f>
        <v>#REF!</v>
      </c>
      <c r="G269" s="349" t="s">
        <v>1405</v>
      </c>
      <c r="H269" s="199" t="s">
        <v>1406</v>
      </c>
      <c r="I269" s="355">
        <v>18</v>
      </c>
      <c r="J269" s="351" t="s">
        <v>46</v>
      </c>
      <c r="K269" s="360"/>
      <c r="L269" s="360"/>
      <c r="M269" s="351" t="s">
        <v>945</v>
      </c>
      <c r="N269" s="349">
        <v>230</v>
      </c>
      <c r="O269" s="352">
        <v>240</v>
      </c>
      <c r="P269" s="353">
        <f>Tabla1[[#This Row],[Precio Unitario]]*Tabla1[[#This Row],[Cantidad de Insumos]]</f>
        <v>55200</v>
      </c>
      <c r="Q269" s="362">
        <v>237101</v>
      </c>
      <c r="R269" s="351" t="s">
        <v>536</v>
      </c>
      <c r="S269" s="30"/>
      <c r="T269" s="30"/>
    </row>
    <row r="270" spans="2:20" ht="51" x14ac:dyDescent="0.25">
      <c r="B270" s="194" t="e">
        <f>IF(Tabla1[[#This Row],[Código_Actividad]]="","",CONCATENATE(Tabla1[[#This Row],[POA]],".",Tabla1[[#This Row],[SRS]],".",Tabla1[[#This Row],[AREA]],".",Tabla1[[#This Row],[TIPO]]))</f>
        <v>#REF!</v>
      </c>
      <c r="C270" s="194" t="e">
        <f>IF(Tabla1[[#This Row],[Código_Actividad]]="","",'Formulario PPGR1'!#REF!)</f>
        <v>#REF!</v>
      </c>
      <c r="D270" s="194" t="e">
        <f>IF(Tabla1[[#This Row],[Código_Actividad]]="","",'Formulario PPGR1'!#REF!)</f>
        <v>#REF!</v>
      </c>
      <c r="E270" s="194" t="e">
        <f>IF(Tabla1[[#This Row],[Código_Actividad]]="","",'Formulario PPGR1'!#REF!)</f>
        <v>#REF!</v>
      </c>
      <c r="F270" s="194" t="e">
        <f>IF(Tabla1[[#This Row],[Código_Actividad]]="","",'Formulario PPGR1'!#REF!)</f>
        <v>#REF!</v>
      </c>
      <c r="G270" s="349" t="s">
        <v>1407</v>
      </c>
      <c r="H270" s="199" t="s">
        <v>1408</v>
      </c>
      <c r="I270" s="355">
        <v>18</v>
      </c>
      <c r="J270" s="351" t="s">
        <v>1014</v>
      </c>
      <c r="K270" s="360" t="s">
        <v>1350</v>
      </c>
      <c r="L270" s="360"/>
      <c r="M270" s="351" t="s">
        <v>973</v>
      </c>
      <c r="N270" s="349">
        <v>10</v>
      </c>
      <c r="O270" s="352">
        <v>151.80000000000001</v>
      </c>
      <c r="P270" s="353">
        <f>Tabla1[[#This Row],[Precio Unitario]]*Tabla1[[#This Row],[Cantidad de Insumos]]</f>
        <v>1518</v>
      </c>
      <c r="Q270" s="362">
        <v>239201</v>
      </c>
      <c r="R270" s="351" t="s">
        <v>538</v>
      </c>
      <c r="S270" s="30"/>
      <c r="T270" s="30"/>
    </row>
    <row r="271" spans="2:20" ht="51" x14ac:dyDescent="0.25">
      <c r="B271" s="194" t="e">
        <f>IF(Tabla1[[#This Row],[Código_Actividad]]="","",CONCATENATE(Tabla1[[#This Row],[POA]],".",Tabla1[[#This Row],[SRS]],".",Tabla1[[#This Row],[AREA]],".",Tabla1[[#This Row],[TIPO]]))</f>
        <v>#REF!</v>
      </c>
      <c r="C271" s="194" t="e">
        <f>IF(Tabla1[[#This Row],[Código_Actividad]]="","",'Formulario PPGR1'!#REF!)</f>
        <v>#REF!</v>
      </c>
      <c r="D271" s="194" t="e">
        <f>IF(Tabla1[[#This Row],[Código_Actividad]]="","",'Formulario PPGR1'!#REF!)</f>
        <v>#REF!</v>
      </c>
      <c r="E271" s="194" t="e">
        <f>IF(Tabla1[[#This Row],[Código_Actividad]]="","",'Formulario PPGR1'!#REF!)</f>
        <v>#REF!</v>
      </c>
      <c r="F271" s="194" t="e">
        <f>IF(Tabla1[[#This Row],[Código_Actividad]]="","",'Formulario PPGR1'!#REF!)</f>
        <v>#REF!</v>
      </c>
      <c r="G271" s="349" t="s">
        <v>1407</v>
      </c>
      <c r="H271" s="199" t="s">
        <v>1408</v>
      </c>
      <c r="I271" s="355">
        <v>18</v>
      </c>
      <c r="J271" s="351" t="s">
        <v>1489</v>
      </c>
      <c r="K271" s="360" t="s">
        <v>1350</v>
      </c>
      <c r="L271" s="360"/>
      <c r="M271" s="351" t="s">
        <v>205</v>
      </c>
      <c r="N271" s="349">
        <v>500</v>
      </c>
      <c r="O271" s="352">
        <v>20</v>
      </c>
      <c r="P271" s="353">
        <f>Tabla1[[#This Row],[Precio Unitario]]*Tabla1[[#This Row],[Cantidad de Insumos]]</f>
        <v>10000</v>
      </c>
      <c r="Q271" s="362">
        <v>222201</v>
      </c>
      <c r="R271" s="351" t="s">
        <v>536</v>
      </c>
      <c r="S271" s="30"/>
      <c r="T271" s="30"/>
    </row>
    <row r="272" spans="2:20" ht="51" x14ac:dyDescent="0.25">
      <c r="B272" s="194" t="e">
        <f>IF(Tabla1[[#This Row],[Código_Actividad]]="","",CONCATENATE(Tabla1[[#This Row],[POA]],".",Tabla1[[#This Row],[SRS]],".",Tabla1[[#This Row],[AREA]],".",Tabla1[[#This Row],[TIPO]]))</f>
        <v>#REF!</v>
      </c>
      <c r="C272" s="194" t="e">
        <f>IF(Tabla1[[#This Row],[Código_Actividad]]="","",'Formulario PPGR1'!#REF!)</f>
        <v>#REF!</v>
      </c>
      <c r="D272" s="194" t="e">
        <f>IF(Tabla1[[#This Row],[Código_Actividad]]="","",'Formulario PPGR1'!#REF!)</f>
        <v>#REF!</v>
      </c>
      <c r="E272" s="194" t="e">
        <f>IF(Tabla1[[#This Row],[Código_Actividad]]="","",'Formulario PPGR1'!#REF!)</f>
        <v>#REF!</v>
      </c>
      <c r="F272" s="194" t="e">
        <f>IF(Tabla1[[#This Row],[Código_Actividad]]="","",'Formulario PPGR1'!#REF!)</f>
        <v>#REF!</v>
      </c>
      <c r="G272" s="349" t="s">
        <v>1407</v>
      </c>
      <c r="H272" s="199" t="s">
        <v>1492</v>
      </c>
      <c r="I272" s="355">
        <v>18</v>
      </c>
      <c r="J272" s="351" t="s">
        <v>46</v>
      </c>
      <c r="K272" s="360"/>
      <c r="L272" s="360"/>
      <c r="M272" s="351" t="s">
        <v>945</v>
      </c>
      <c r="N272" s="349">
        <v>1560</v>
      </c>
      <c r="O272" s="352">
        <v>240</v>
      </c>
      <c r="P272" s="353">
        <f>Tabla1[[#This Row],[Precio Unitario]]*Tabla1[[#This Row],[Cantidad de Insumos]]</f>
        <v>374400</v>
      </c>
      <c r="Q272" s="362">
        <v>237101</v>
      </c>
      <c r="R272" s="351" t="s">
        <v>536</v>
      </c>
      <c r="S272" s="30"/>
      <c r="T272" s="30"/>
    </row>
    <row r="273" spans="2:20" ht="38.25" x14ac:dyDescent="0.25">
      <c r="B273" s="194" t="e">
        <f>IF(Tabla1[[#This Row],[Código_Actividad]]="","",CONCATENATE(Tabla1[[#This Row],[POA]],".",Tabla1[[#This Row],[SRS]],".",Tabla1[[#This Row],[AREA]],".",Tabla1[[#This Row],[TIPO]]))</f>
        <v>#REF!</v>
      </c>
      <c r="C273" s="194" t="e">
        <f>IF(Tabla1[[#This Row],[Código_Actividad]]="","",'Formulario PPGR1'!#REF!)</f>
        <v>#REF!</v>
      </c>
      <c r="D273" s="194" t="e">
        <f>IF(Tabla1[[#This Row],[Código_Actividad]]="","",'Formulario PPGR1'!#REF!)</f>
        <v>#REF!</v>
      </c>
      <c r="E273" s="194" t="e">
        <f>IF(Tabla1[[#This Row],[Código_Actividad]]="","",'Formulario PPGR1'!#REF!)</f>
        <v>#REF!</v>
      </c>
      <c r="F273" s="194" t="e">
        <f>IF(Tabla1[[#This Row],[Código_Actividad]]="","",'Formulario PPGR1'!#REF!)</f>
        <v>#REF!</v>
      </c>
      <c r="G273" s="349" t="s">
        <v>1409</v>
      </c>
      <c r="H273" s="199" t="s">
        <v>1410</v>
      </c>
      <c r="I273" s="355">
        <v>18</v>
      </c>
      <c r="J273" s="351" t="s">
        <v>1014</v>
      </c>
      <c r="K273" s="360" t="s">
        <v>1350</v>
      </c>
      <c r="L273" s="360"/>
      <c r="M273" s="351" t="s">
        <v>973</v>
      </c>
      <c r="N273" s="349">
        <v>10</v>
      </c>
      <c r="O273" s="352">
        <v>151.80000000000001</v>
      </c>
      <c r="P273" s="353">
        <f>Tabla1[[#This Row],[Precio Unitario]]*Tabla1[[#This Row],[Cantidad de Insumos]]</f>
        <v>1518</v>
      </c>
      <c r="Q273" s="362">
        <v>239201</v>
      </c>
      <c r="R273" s="351" t="s">
        <v>538</v>
      </c>
      <c r="S273" s="30"/>
      <c r="T273" s="30"/>
    </row>
    <row r="274" spans="2:20" ht="38.25" x14ac:dyDescent="0.25">
      <c r="B274" s="194" t="e">
        <f>IF(Tabla1[[#This Row],[Código_Actividad]]="","",CONCATENATE(Tabla1[[#This Row],[POA]],".",Tabla1[[#This Row],[SRS]],".",Tabla1[[#This Row],[AREA]],".",Tabla1[[#This Row],[TIPO]]))</f>
        <v>#REF!</v>
      </c>
      <c r="C274" s="194" t="e">
        <f>IF(Tabla1[[#This Row],[Código_Actividad]]="","",'Formulario PPGR1'!#REF!)</f>
        <v>#REF!</v>
      </c>
      <c r="D274" s="194" t="e">
        <f>IF(Tabla1[[#This Row],[Código_Actividad]]="","",'Formulario PPGR1'!#REF!)</f>
        <v>#REF!</v>
      </c>
      <c r="E274" s="194" t="e">
        <f>IF(Tabla1[[#This Row],[Código_Actividad]]="","",'Formulario PPGR1'!#REF!)</f>
        <v>#REF!</v>
      </c>
      <c r="F274" s="194" t="e">
        <f>IF(Tabla1[[#This Row],[Código_Actividad]]="","",'Formulario PPGR1'!#REF!)</f>
        <v>#REF!</v>
      </c>
      <c r="G274" s="349" t="s">
        <v>1409</v>
      </c>
      <c r="H274" s="199" t="s">
        <v>1410</v>
      </c>
      <c r="I274" s="355">
        <v>18</v>
      </c>
      <c r="J274" s="351" t="s">
        <v>1489</v>
      </c>
      <c r="K274" s="360" t="s">
        <v>1350</v>
      </c>
      <c r="L274" s="360"/>
      <c r="M274" s="351" t="s">
        <v>205</v>
      </c>
      <c r="N274" s="349">
        <v>500</v>
      </c>
      <c r="O274" s="352">
        <v>20</v>
      </c>
      <c r="P274" s="353">
        <f>Tabla1[[#This Row],[Precio Unitario]]*Tabla1[[#This Row],[Cantidad de Insumos]]</f>
        <v>10000</v>
      </c>
      <c r="Q274" s="362">
        <v>222201</v>
      </c>
      <c r="R274" s="351" t="s">
        <v>536</v>
      </c>
      <c r="S274" s="30"/>
      <c r="T274" s="30"/>
    </row>
    <row r="275" spans="2:20" ht="38.25" x14ac:dyDescent="0.25">
      <c r="B275" s="194" t="e">
        <f>IF(Tabla1[[#This Row],[Código_Actividad]]="","",CONCATENATE(Tabla1[[#This Row],[POA]],".",Tabla1[[#This Row],[SRS]],".",Tabla1[[#This Row],[AREA]],".",Tabla1[[#This Row],[TIPO]]))</f>
        <v>#REF!</v>
      </c>
      <c r="C275" s="194" t="e">
        <f>IF(Tabla1[[#This Row],[Código_Actividad]]="","",'Formulario PPGR1'!#REF!)</f>
        <v>#REF!</v>
      </c>
      <c r="D275" s="194" t="e">
        <f>IF(Tabla1[[#This Row],[Código_Actividad]]="","",'Formulario PPGR1'!#REF!)</f>
        <v>#REF!</v>
      </c>
      <c r="E275" s="194" t="e">
        <f>IF(Tabla1[[#This Row],[Código_Actividad]]="","",'Formulario PPGR1'!#REF!)</f>
        <v>#REF!</v>
      </c>
      <c r="F275" s="194" t="e">
        <f>IF(Tabla1[[#This Row],[Código_Actividad]]="","",'Formulario PPGR1'!#REF!)</f>
        <v>#REF!</v>
      </c>
      <c r="G275" s="349" t="s">
        <v>1409</v>
      </c>
      <c r="H275" s="199" t="s">
        <v>1410</v>
      </c>
      <c r="I275" s="355">
        <v>18</v>
      </c>
      <c r="J275" s="351" t="s">
        <v>46</v>
      </c>
      <c r="K275" s="360"/>
      <c r="L275" s="360"/>
      <c r="M275" s="351" t="s">
        <v>945</v>
      </c>
      <c r="N275" s="349">
        <v>1560</v>
      </c>
      <c r="O275" s="352">
        <v>240</v>
      </c>
      <c r="P275" s="353">
        <f>Tabla1[[#This Row],[Precio Unitario]]*Tabla1[[#This Row],[Cantidad de Insumos]]</f>
        <v>374400</v>
      </c>
      <c r="Q275" s="362">
        <v>237101</v>
      </c>
      <c r="R275" s="351" t="s">
        <v>536</v>
      </c>
      <c r="S275" s="30"/>
      <c r="T275" s="30"/>
    </row>
    <row r="276" spans="2:20" ht="51" x14ac:dyDescent="0.25">
      <c r="B276" s="194" t="e">
        <f>IF(Tabla1[[#This Row],[Código_Actividad]]="","",CONCATENATE(Tabla1[[#This Row],[POA]],".",Tabla1[[#This Row],[SRS]],".",Tabla1[[#This Row],[AREA]],".",Tabla1[[#This Row],[TIPO]]))</f>
        <v>#REF!</v>
      </c>
      <c r="C276" s="194" t="e">
        <f>IF(Tabla1[[#This Row],[Código_Actividad]]="","",'Formulario PPGR1'!#REF!)</f>
        <v>#REF!</v>
      </c>
      <c r="D276" s="194" t="e">
        <f>IF(Tabla1[[#This Row],[Código_Actividad]]="","",'Formulario PPGR1'!#REF!)</f>
        <v>#REF!</v>
      </c>
      <c r="E276" s="194" t="e">
        <f>IF(Tabla1[[#This Row],[Código_Actividad]]="","",'Formulario PPGR1'!#REF!)</f>
        <v>#REF!</v>
      </c>
      <c r="F276" s="194" t="e">
        <f>IF(Tabla1[[#This Row],[Código_Actividad]]="","",'Formulario PPGR1'!#REF!)</f>
        <v>#REF!</v>
      </c>
      <c r="G276" s="349" t="s">
        <v>1411</v>
      </c>
      <c r="H276" s="199" t="s">
        <v>1412</v>
      </c>
      <c r="I276" s="355">
        <v>1</v>
      </c>
      <c r="J276" s="351" t="s">
        <v>1014</v>
      </c>
      <c r="K276" s="360"/>
      <c r="L276" s="360"/>
      <c r="M276" s="351" t="s">
        <v>973</v>
      </c>
      <c r="N276" s="349">
        <v>2</v>
      </c>
      <c r="O276" s="352">
        <v>151.80000000000001</v>
      </c>
      <c r="P276" s="353">
        <f>Tabla1[[#This Row],[Precio Unitario]]*Tabla1[[#This Row],[Cantidad de Insumos]]</f>
        <v>303.60000000000002</v>
      </c>
      <c r="Q276" s="362">
        <v>239201</v>
      </c>
      <c r="R276" s="351" t="s">
        <v>538</v>
      </c>
      <c r="S276" s="30"/>
      <c r="T276" s="30"/>
    </row>
    <row r="277" spans="2:20" ht="51" x14ac:dyDescent="0.25">
      <c r="B277" s="194" t="e">
        <f>IF(Tabla1[[#This Row],[Código_Actividad]]="","",CONCATENATE(Tabla1[[#This Row],[POA]],".",Tabla1[[#This Row],[SRS]],".",Tabla1[[#This Row],[AREA]],".",Tabla1[[#This Row],[TIPO]]))</f>
        <v>#REF!</v>
      </c>
      <c r="C277" s="194" t="e">
        <f>IF(Tabla1[[#This Row],[Código_Actividad]]="","",'Formulario PPGR1'!#REF!)</f>
        <v>#REF!</v>
      </c>
      <c r="D277" s="194" t="e">
        <f>IF(Tabla1[[#This Row],[Código_Actividad]]="","",'Formulario PPGR1'!#REF!)</f>
        <v>#REF!</v>
      </c>
      <c r="E277" s="194" t="e">
        <f>IF(Tabla1[[#This Row],[Código_Actividad]]="","",'Formulario PPGR1'!#REF!)</f>
        <v>#REF!</v>
      </c>
      <c r="F277" s="194" t="e">
        <f>IF(Tabla1[[#This Row],[Código_Actividad]]="","",'Formulario PPGR1'!#REF!)</f>
        <v>#REF!</v>
      </c>
      <c r="G277" s="349" t="s">
        <v>1411</v>
      </c>
      <c r="H277" s="199" t="s">
        <v>1412</v>
      </c>
      <c r="I277" s="355">
        <v>1</v>
      </c>
      <c r="J277" s="351" t="s">
        <v>938</v>
      </c>
      <c r="K277" s="360"/>
      <c r="L277" s="360"/>
      <c r="M277" s="351" t="s">
        <v>205</v>
      </c>
      <c r="N277" s="349">
        <v>20</v>
      </c>
      <c r="O277" s="352">
        <v>350</v>
      </c>
      <c r="P277" s="353">
        <f>Tabla1[[#This Row],[Precio Unitario]]*Tabla1[[#This Row],[Cantidad de Insumos]]</f>
        <v>7000</v>
      </c>
      <c r="Q277" s="362">
        <v>231101</v>
      </c>
      <c r="R277" s="198" t="s">
        <v>536</v>
      </c>
      <c r="S277" s="30"/>
      <c r="T277" s="30"/>
    </row>
    <row r="278" spans="2:20" ht="51" x14ac:dyDescent="0.25">
      <c r="B278" s="194" t="e">
        <f>IF(Tabla1[[#This Row],[Código_Actividad]]="","",CONCATENATE(Tabla1[[#This Row],[POA]],".",Tabla1[[#This Row],[SRS]],".",Tabla1[[#This Row],[AREA]],".",Tabla1[[#This Row],[TIPO]]))</f>
        <v>#REF!</v>
      </c>
      <c r="C278" s="194" t="e">
        <f>IF(Tabla1[[#This Row],[Código_Actividad]]="","",'Formulario PPGR1'!#REF!)</f>
        <v>#REF!</v>
      </c>
      <c r="D278" s="194" t="e">
        <f>IF(Tabla1[[#This Row],[Código_Actividad]]="","",'Formulario PPGR1'!#REF!)</f>
        <v>#REF!</v>
      </c>
      <c r="E278" s="194" t="e">
        <f>IF(Tabla1[[#This Row],[Código_Actividad]]="","",'Formulario PPGR1'!#REF!)</f>
        <v>#REF!</v>
      </c>
      <c r="F278" s="194" t="e">
        <f>IF(Tabla1[[#This Row],[Código_Actividad]]="","",'Formulario PPGR1'!#REF!)</f>
        <v>#REF!</v>
      </c>
      <c r="G278" s="349" t="s">
        <v>1411</v>
      </c>
      <c r="H278" s="199" t="s">
        <v>1412</v>
      </c>
      <c r="I278" s="355">
        <v>1</v>
      </c>
      <c r="J278" s="351" t="s">
        <v>1489</v>
      </c>
      <c r="K278" s="360"/>
      <c r="L278" s="360"/>
      <c r="M278" s="351" t="s">
        <v>205</v>
      </c>
      <c r="N278" s="349">
        <v>60</v>
      </c>
      <c r="O278" s="352">
        <v>20</v>
      </c>
      <c r="P278" s="353">
        <f>Tabla1[[#This Row],[Precio Unitario]]*Tabla1[[#This Row],[Cantidad de Insumos]]</f>
        <v>1200</v>
      </c>
      <c r="Q278" s="362">
        <v>222201</v>
      </c>
      <c r="R278" s="351" t="s">
        <v>536</v>
      </c>
      <c r="S278" s="30"/>
      <c r="T278" s="30"/>
    </row>
    <row r="279" spans="2:20" ht="38.25" x14ac:dyDescent="0.25">
      <c r="B279" s="194" t="e">
        <f>IF(Tabla1[[#This Row],[Código_Actividad]]="","",CONCATENATE(Tabla1[[#This Row],[POA]],".",Tabla1[[#This Row],[SRS]],".",Tabla1[[#This Row],[AREA]],".",Tabla1[[#This Row],[TIPO]]))</f>
        <v>#REF!</v>
      </c>
      <c r="C279" s="194" t="e">
        <f>IF(Tabla1[[#This Row],[Código_Actividad]]="","",'Formulario PPGR1'!#REF!)</f>
        <v>#REF!</v>
      </c>
      <c r="D279" s="194" t="e">
        <f>IF(Tabla1[[#This Row],[Código_Actividad]]="","",'Formulario PPGR1'!#REF!)</f>
        <v>#REF!</v>
      </c>
      <c r="E279" s="194" t="e">
        <f>IF(Tabla1[[#This Row],[Código_Actividad]]="","",'Formulario PPGR1'!#REF!)</f>
        <v>#REF!</v>
      </c>
      <c r="F279" s="194" t="e">
        <f>IF(Tabla1[[#This Row],[Código_Actividad]]="","",'Formulario PPGR1'!#REF!)</f>
        <v>#REF!</v>
      </c>
      <c r="G279" s="349" t="s">
        <v>1413</v>
      </c>
      <c r="H279" s="199" t="s">
        <v>1414</v>
      </c>
      <c r="I279" s="355">
        <v>2</v>
      </c>
      <c r="J279" s="351" t="s">
        <v>938</v>
      </c>
      <c r="K279" s="360"/>
      <c r="L279" s="360"/>
      <c r="M279" s="351" t="s">
        <v>205</v>
      </c>
      <c r="N279" s="349">
        <v>60</v>
      </c>
      <c r="O279" s="352">
        <v>350</v>
      </c>
      <c r="P279" s="353">
        <f>Tabla1[[#This Row],[Precio Unitario]]*Tabla1[[#This Row],[Cantidad de Insumos]]</f>
        <v>21000</v>
      </c>
      <c r="Q279" s="362">
        <v>231101</v>
      </c>
      <c r="R279" s="198" t="s">
        <v>538</v>
      </c>
      <c r="S279" s="30"/>
      <c r="T279" s="30"/>
    </row>
    <row r="280" spans="2:20" ht="38.25" x14ac:dyDescent="0.25">
      <c r="B280" s="194" t="e">
        <f>IF(Tabla1[[#This Row],[Código_Actividad]]="","",CONCATENATE(Tabla1[[#This Row],[POA]],".",Tabla1[[#This Row],[SRS]],".",Tabla1[[#This Row],[AREA]],".",Tabla1[[#This Row],[TIPO]]))</f>
        <v>#REF!</v>
      </c>
      <c r="C280" s="194" t="e">
        <f>IF(Tabla1[[#This Row],[Código_Actividad]]="","",'Formulario PPGR1'!#REF!)</f>
        <v>#REF!</v>
      </c>
      <c r="D280" s="194" t="e">
        <f>IF(Tabla1[[#This Row],[Código_Actividad]]="","",'Formulario PPGR1'!#REF!)</f>
        <v>#REF!</v>
      </c>
      <c r="E280" s="194" t="e">
        <f>IF(Tabla1[[#This Row],[Código_Actividad]]="","",'Formulario PPGR1'!#REF!)</f>
        <v>#REF!</v>
      </c>
      <c r="F280" s="194" t="e">
        <f>IF(Tabla1[[#This Row],[Código_Actividad]]="","",'Formulario PPGR1'!#REF!)</f>
        <v>#REF!</v>
      </c>
      <c r="G280" s="349" t="s">
        <v>1413</v>
      </c>
      <c r="H280" s="199" t="s">
        <v>1414</v>
      </c>
      <c r="I280" s="355">
        <v>2</v>
      </c>
      <c r="J280" s="351" t="s">
        <v>1014</v>
      </c>
      <c r="K280" s="360"/>
      <c r="L280" s="360"/>
      <c r="M280" s="351" t="s">
        <v>973</v>
      </c>
      <c r="N280" s="349">
        <v>4</v>
      </c>
      <c r="O280" s="352">
        <v>151.80000000000001</v>
      </c>
      <c r="P280" s="353">
        <f>Tabla1[[#This Row],[Precio Unitario]]*Tabla1[[#This Row],[Cantidad de Insumos]]</f>
        <v>607.20000000000005</v>
      </c>
      <c r="Q280" s="362">
        <v>239201</v>
      </c>
      <c r="R280" s="351" t="s">
        <v>538</v>
      </c>
      <c r="S280" s="30"/>
      <c r="T280" s="30"/>
    </row>
    <row r="281" spans="2:20" ht="38.25" x14ac:dyDescent="0.25">
      <c r="B281" s="194" t="e">
        <f>IF(Tabla1[[#This Row],[Código_Actividad]]="","",CONCATENATE(Tabla1[[#This Row],[POA]],".",Tabla1[[#This Row],[SRS]],".",Tabla1[[#This Row],[AREA]],".",Tabla1[[#This Row],[TIPO]]))</f>
        <v>#REF!</v>
      </c>
      <c r="C281" s="194" t="e">
        <f>IF(Tabla1[[#This Row],[Código_Actividad]]="","",'Formulario PPGR1'!#REF!)</f>
        <v>#REF!</v>
      </c>
      <c r="D281" s="194" t="e">
        <f>IF(Tabla1[[#This Row],[Código_Actividad]]="","",'Formulario PPGR1'!#REF!)</f>
        <v>#REF!</v>
      </c>
      <c r="E281" s="194" t="e">
        <f>IF(Tabla1[[#This Row],[Código_Actividad]]="","",'Formulario PPGR1'!#REF!)</f>
        <v>#REF!</v>
      </c>
      <c r="F281" s="194" t="e">
        <f>IF(Tabla1[[#This Row],[Código_Actividad]]="","",'Formulario PPGR1'!#REF!)</f>
        <v>#REF!</v>
      </c>
      <c r="G281" s="349" t="s">
        <v>1415</v>
      </c>
      <c r="H281" s="199" t="s">
        <v>1416</v>
      </c>
      <c r="I281" s="355">
        <v>18</v>
      </c>
      <c r="J281" s="351" t="s">
        <v>46</v>
      </c>
      <c r="K281" s="360"/>
      <c r="L281" s="360"/>
      <c r="M281" s="351" t="s">
        <v>945</v>
      </c>
      <c r="N281" s="349">
        <v>1560</v>
      </c>
      <c r="O281" s="352">
        <v>240</v>
      </c>
      <c r="P281" s="353">
        <f>Tabla1[[#This Row],[Precio Unitario]]*Tabla1[[#This Row],[Cantidad de Insumos]]</f>
        <v>374400</v>
      </c>
      <c r="Q281" s="362">
        <v>237101</v>
      </c>
      <c r="R281" s="351" t="s">
        <v>536</v>
      </c>
      <c r="S281" s="30"/>
      <c r="T281" s="30"/>
    </row>
    <row r="282" spans="2:20" ht="51" x14ac:dyDescent="0.25">
      <c r="B282" s="194" t="e">
        <f>IF(Tabla1[[#This Row],[Código_Actividad]]="","",CONCATENATE(Tabla1[[#This Row],[POA]],".",Tabla1[[#This Row],[SRS]],".",Tabla1[[#This Row],[AREA]],".",Tabla1[[#This Row],[TIPO]]))</f>
        <v>#REF!</v>
      </c>
      <c r="C282" s="194" t="e">
        <f>IF(Tabla1[[#This Row],[Código_Actividad]]="","",'Formulario PPGR1'!#REF!)</f>
        <v>#REF!</v>
      </c>
      <c r="D282" s="194" t="e">
        <f>IF(Tabla1[[#This Row],[Código_Actividad]]="","",'Formulario PPGR1'!#REF!)</f>
        <v>#REF!</v>
      </c>
      <c r="E282" s="194" t="e">
        <f>IF(Tabla1[[#This Row],[Código_Actividad]]="","",'Formulario PPGR1'!#REF!)</f>
        <v>#REF!</v>
      </c>
      <c r="F282" s="194" t="e">
        <f>IF(Tabla1[[#This Row],[Código_Actividad]]="","",'Formulario PPGR1'!#REF!)</f>
        <v>#REF!</v>
      </c>
      <c r="G282" s="349" t="s">
        <v>1417</v>
      </c>
      <c r="H282" s="199" t="s">
        <v>1418</v>
      </c>
      <c r="I282" s="355">
        <v>1</v>
      </c>
      <c r="J282" s="351" t="s">
        <v>1090</v>
      </c>
      <c r="K282" s="360"/>
      <c r="L282" s="360"/>
      <c r="M282" s="351" t="s">
        <v>205</v>
      </c>
      <c r="N282" s="349">
        <v>10</v>
      </c>
      <c r="O282" s="352">
        <v>200</v>
      </c>
      <c r="P282" s="353">
        <f>Tabla1[[#This Row],[Precio Unitario]]*Tabla1[[#This Row],[Cantidad de Insumos]]</f>
        <v>2000</v>
      </c>
      <c r="Q282" s="362">
        <v>231101</v>
      </c>
      <c r="R282" s="198" t="s">
        <v>538</v>
      </c>
      <c r="S282" s="30"/>
      <c r="T282" s="30"/>
    </row>
    <row r="283" spans="2:20" ht="25.5" x14ac:dyDescent="0.25">
      <c r="B283" s="194" t="e">
        <f>IF(Tabla1[[#This Row],[Código_Actividad]]="","",CONCATENATE(Tabla1[[#This Row],[POA]],".",Tabla1[[#This Row],[SRS]],".",Tabla1[[#This Row],[AREA]],".",Tabla1[[#This Row],[TIPO]]))</f>
        <v>#REF!</v>
      </c>
      <c r="C283" s="194" t="e">
        <f>IF(Tabla1[[#This Row],[Código_Actividad]]="","",'Formulario PPGR1'!#REF!)</f>
        <v>#REF!</v>
      </c>
      <c r="D283" s="194" t="e">
        <f>IF(Tabla1[[#This Row],[Código_Actividad]]="","",'Formulario PPGR1'!#REF!)</f>
        <v>#REF!</v>
      </c>
      <c r="E283" s="194" t="e">
        <f>IF(Tabla1[[#This Row],[Código_Actividad]]="","",'Formulario PPGR1'!#REF!)</f>
        <v>#REF!</v>
      </c>
      <c r="F283" s="194" t="e">
        <f>IF(Tabla1[[#This Row],[Código_Actividad]]="","",'Formulario PPGR1'!#REF!)</f>
        <v>#REF!</v>
      </c>
      <c r="G283" s="349" t="s">
        <v>1419</v>
      </c>
      <c r="H283" s="199" t="s">
        <v>1420</v>
      </c>
      <c r="I283" s="355">
        <v>6</v>
      </c>
      <c r="J283" s="351" t="s">
        <v>46</v>
      </c>
      <c r="K283" s="360" t="s">
        <v>1350</v>
      </c>
      <c r="L283" s="360"/>
      <c r="M283" s="351" t="s">
        <v>945</v>
      </c>
      <c r="N283" s="349">
        <v>120</v>
      </c>
      <c r="O283" s="352">
        <v>240</v>
      </c>
      <c r="P283" s="353">
        <f>Tabla1[[#This Row],[Precio Unitario]]*Tabla1[[#This Row],[Cantidad de Insumos]]</f>
        <v>28800</v>
      </c>
      <c r="Q283" s="362">
        <v>237101</v>
      </c>
      <c r="R283" s="351" t="s">
        <v>536</v>
      </c>
      <c r="S283" s="30"/>
      <c r="T283" s="30"/>
    </row>
    <row r="284" spans="2:20" ht="25.5" x14ac:dyDescent="0.25">
      <c r="B284" s="194" t="e">
        <f>IF(Tabla1[[#This Row],[Código_Actividad]]="","",CONCATENATE(Tabla1[[#This Row],[POA]],".",Tabla1[[#This Row],[SRS]],".",Tabla1[[#This Row],[AREA]],".",Tabla1[[#This Row],[TIPO]]))</f>
        <v>#REF!</v>
      </c>
      <c r="C284" s="194" t="e">
        <f>IF(Tabla1[[#This Row],[Código_Actividad]]="","",'Formulario PPGR1'!#REF!)</f>
        <v>#REF!</v>
      </c>
      <c r="D284" s="194" t="e">
        <f>IF(Tabla1[[#This Row],[Código_Actividad]]="","",'Formulario PPGR1'!#REF!)</f>
        <v>#REF!</v>
      </c>
      <c r="E284" s="194" t="e">
        <f>IF(Tabla1[[#This Row],[Código_Actividad]]="","",'Formulario PPGR1'!#REF!)</f>
        <v>#REF!</v>
      </c>
      <c r="F284" s="194" t="e">
        <f>IF(Tabla1[[#This Row],[Código_Actividad]]="","",'Formulario PPGR1'!#REF!)</f>
        <v>#REF!</v>
      </c>
      <c r="G284" s="349" t="s">
        <v>1463</v>
      </c>
      <c r="H284" s="199" t="s">
        <v>1464</v>
      </c>
      <c r="I284" s="355">
        <v>10</v>
      </c>
      <c r="J284" s="351" t="s">
        <v>46</v>
      </c>
      <c r="K284" s="360"/>
      <c r="L284" s="360"/>
      <c r="M284" s="351" t="s">
        <v>945</v>
      </c>
      <c r="N284" s="349">
        <v>100</v>
      </c>
      <c r="O284" s="352">
        <v>240</v>
      </c>
      <c r="P284" s="353">
        <f>Tabla1[[#This Row],[Precio Unitario]]*Tabla1[[#This Row],[Cantidad de Insumos]]</f>
        <v>24000</v>
      </c>
      <c r="Q284" s="362">
        <v>237101</v>
      </c>
      <c r="R284" s="351" t="s">
        <v>536</v>
      </c>
      <c r="S284" s="30"/>
      <c r="T284" s="30"/>
    </row>
    <row r="285" spans="2:20" ht="38.25" x14ac:dyDescent="0.25">
      <c r="B285" s="194" t="e">
        <f>IF(Tabla1[[#This Row],[Código_Actividad]]="","",CONCATENATE(Tabla1[[#This Row],[POA]],".",Tabla1[[#This Row],[SRS]],".",Tabla1[[#This Row],[AREA]],".",Tabla1[[#This Row],[TIPO]]))</f>
        <v>#REF!</v>
      </c>
      <c r="C285" s="194" t="e">
        <f>IF(Tabla1[[#This Row],[Código_Actividad]]="","",'Formulario PPGR1'!#REF!)</f>
        <v>#REF!</v>
      </c>
      <c r="D285" s="194" t="e">
        <f>IF(Tabla1[[#This Row],[Código_Actividad]]="","",'Formulario PPGR1'!#REF!)</f>
        <v>#REF!</v>
      </c>
      <c r="E285" s="194" t="e">
        <f>IF(Tabla1[[#This Row],[Código_Actividad]]="","",'Formulario PPGR1'!#REF!)</f>
        <v>#REF!</v>
      </c>
      <c r="F285" s="194" t="e">
        <f>IF(Tabla1[[#This Row],[Código_Actividad]]="","",'Formulario PPGR1'!#REF!)</f>
        <v>#REF!</v>
      </c>
      <c r="G285" s="349" t="s">
        <v>1465</v>
      </c>
      <c r="H285" s="199" t="s">
        <v>1466</v>
      </c>
      <c r="I285" s="355">
        <v>1</v>
      </c>
      <c r="J285" s="351" t="s">
        <v>1090</v>
      </c>
      <c r="K285" s="360" t="s">
        <v>1350</v>
      </c>
      <c r="L285" s="360"/>
      <c r="M285" s="351" t="s">
        <v>205</v>
      </c>
      <c r="N285" s="349">
        <v>30</v>
      </c>
      <c r="O285" s="352">
        <v>200</v>
      </c>
      <c r="P285" s="353">
        <f>Tabla1[[#This Row],[Precio Unitario]]*Tabla1[[#This Row],[Cantidad de Insumos]]</f>
        <v>6000</v>
      </c>
      <c r="Q285" s="362">
        <v>231101</v>
      </c>
      <c r="R285" s="198" t="s">
        <v>538</v>
      </c>
      <c r="S285" s="30"/>
      <c r="T285" s="30"/>
    </row>
    <row r="286" spans="2:20" ht="38.25" x14ac:dyDescent="0.25">
      <c r="B286" s="194" t="e">
        <f>IF(Tabla1[[#This Row],[Código_Actividad]]="","",CONCATENATE(Tabla1[[#This Row],[POA]],".",Tabla1[[#This Row],[SRS]],".",Tabla1[[#This Row],[AREA]],".",Tabla1[[#This Row],[TIPO]]))</f>
        <v>#REF!</v>
      </c>
      <c r="C286" s="194" t="e">
        <f>IF(Tabla1[[#This Row],[Código_Actividad]]="","",'Formulario PPGR1'!#REF!)</f>
        <v>#REF!</v>
      </c>
      <c r="D286" s="194" t="e">
        <f>IF(Tabla1[[#This Row],[Código_Actividad]]="","",'Formulario PPGR1'!#REF!)</f>
        <v>#REF!</v>
      </c>
      <c r="E286" s="194" t="e">
        <f>IF(Tabla1[[#This Row],[Código_Actividad]]="","",'Formulario PPGR1'!#REF!)</f>
        <v>#REF!</v>
      </c>
      <c r="F286" s="194" t="e">
        <f>IF(Tabla1[[#This Row],[Código_Actividad]]="","",'Formulario PPGR1'!#REF!)</f>
        <v>#REF!</v>
      </c>
      <c r="G286" s="349" t="s">
        <v>1465</v>
      </c>
      <c r="H286" s="199" t="s">
        <v>1466</v>
      </c>
      <c r="I286" s="355">
        <v>1</v>
      </c>
      <c r="J286" s="351" t="s">
        <v>1489</v>
      </c>
      <c r="K286" s="360"/>
      <c r="L286" s="360"/>
      <c r="M286" s="351" t="s">
        <v>205</v>
      </c>
      <c r="N286" s="349">
        <v>30</v>
      </c>
      <c r="O286" s="352">
        <v>20</v>
      </c>
      <c r="P286" s="353">
        <f>Tabla1[[#This Row],[Precio Unitario]]*Tabla1[[#This Row],[Cantidad de Insumos]]</f>
        <v>600</v>
      </c>
      <c r="Q286" s="362">
        <v>222201</v>
      </c>
      <c r="R286" s="351" t="s">
        <v>536</v>
      </c>
      <c r="S286" s="30"/>
      <c r="T286" s="30"/>
    </row>
    <row r="287" spans="2:20" ht="63.75" x14ac:dyDescent="0.25">
      <c r="B287" s="194" t="e">
        <f>IF(Tabla1[[#This Row],[Código_Actividad]]="","",CONCATENATE(Tabla1[[#This Row],[POA]],".",Tabla1[[#This Row],[SRS]],".",Tabla1[[#This Row],[AREA]],".",Tabla1[[#This Row],[TIPO]]))</f>
        <v>#REF!</v>
      </c>
      <c r="C287" s="194" t="e">
        <f>IF(Tabla1[[#This Row],[Código_Actividad]]="","",'Formulario PPGR1'!#REF!)</f>
        <v>#REF!</v>
      </c>
      <c r="D287" s="194" t="e">
        <f>IF(Tabla1[[#This Row],[Código_Actividad]]="","",'Formulario PPGR1'!#REF!)</f>
        <v>#REF!</v>
      </c>
      <c r="E287" s="194" t="e">
        <f>IF(Tabla1[[#This Row],[Código_Actividad]]="","",'Formulario PPGR1'!#REF!)</f>
        <v>#REF!</v>
      </c>
      <c r="F287" s="194" t="e">
        <f>IF(Tabla1[[#This Row],[Código_Actividad]]="","",'Formulario PPGR1'!#REF!)</f>
        <v>#REF!</v>
      </c>
      <c r="G287" s="349" t="s">
        <v>1468</v>
      </c>
      <c r="H287" s="199" t="s">
        <v>1493</v>
      </c>
      <c r="I287" s="355">
        <v>24</v>
      </c>
      <c r="J287" s="351" t="s">
        <v>46</v>
      </c>
      <c r="K287" s="360"/>
      <c r="L287" s="360"/>
      <c r="M287" s="351" t="s">
        <v>945</v>
      </c>
      <c r="N287" s="349">
        <v>1560</v>
      </c>
      <c r="O287" s="352">
        <v>240</v>
      </c>
      <c r="P287" s="353">
        <f>Tabla1[[#This Row],[Precio Unitario]]*Tabla1[[#This Row],[Cantidad de Insumos]]</f>
        <v>374400</v>
      </c>
      <c r="Q287" s="362">
        <v>237101</v>
      </c>
      <c r="R287" s="351" t="s">
        <v>536</v>
      </c>
      <c r="S287" s="30"/>
      <c r="T287" s="30"/>
    </row>
    <row r="288" spans="2:20" ht="51" x14ac:dyDescent="0.25">
      <c r="B288" s="177" t="e">
        <f>IF(Tabla1[[#This Row],[Código_Actividad]]="","",CONCATENATE(Tabla1[[#This Row],[POA]],".",Tabla1[[#This Row],[SRS]],".",Tabla1[[#This Row],[AREA]],".",Tabla1[[#This Row],[TIPO]]))</f>
        <v>#REF!</v>
      </c>
      <c r="C288" s="177" t="e">
        <f>IF(Tabla1[[#This Row],[Código_Actividad]]="","",'Formulario PPGR1'!#REF!)</f>
        <v>#REF!</v>
      </c>
      <c r="D288" s="177" t="e">
        <f>IF(Tabla1[[#This Row],[Código_Actividad]]="","",'Formulario PPGR1'!#REF!)</f>
        <v>#REF!</v>
      </c>
      <c r="E288" s="177" t="e">
        <f>IF(Tabla1[[#This Row],[Código_Actividad]]="","",'Formulario PPGR1'!#REF!)</f>
        <v>#REF!</v>
      </c>
      <c r="F288" s="177" t="e">
        <f>IF(Tabla1[[#This Row],[Código_Actividad]]="","",'Formulario PPGR1'!#REF!)</f>
        <v>#REF!</v>
      </c>
      <c r="G288" s="349" t="s">
        <v>1469</v>
      </c>
      <c r="H288" s="199" t="s">
        <v>1470</v>
      </c>
      <c r="I288" s="355">
        <v>12</v>
      </c>
      <c r="J288" s="351" t="s">
        <v>46</v>
      </c>
      <c r="K288" s="360"/>
      <c r="L288" s="360"/>
      <c r="M288" s="351" t="s">
        <v>945</v>
      </c>
      <c r="N288" s="349">
        <v>1560</v>
      </c>
      <c r="O288" s="352">
        <v>240</v>
      </c>
      <c r="P288" s="353">
        <f>Tabla1[[#This Row],[Precio Unitario]]*Tabla1[[#This Row],[Cantidad de Insumos]]</f>
        <v>374400</v>
      </c>
      <c r="Q288" s="362">
        <v>237101</v>
      </c>
      <c r="R288" s="351" t="s">
        <v>536</v>
      </c>
      <c r="S288" s="30"/>
      <c r="T288" s="30"/>
    </row>
    <row r="289" spans="2:20" ht="51" x14ac:dyDescent="0.25">
      <c r="B289" s="177" t="e">
        <f>IF(Tabla1[[#This Row],[Código_Actividad]]="","",CONCATENATE(Tabla1[[#This Row],[POA]],".",Tabla1[[#This Row],[SRS]],".",Tabla1[[#This Row],[AREA]],".",Tabla1[[#This Row],[TIPO]]))</f>
        <v>#REF!</v>
      </c>
      <c r="C289" s="177" t="e">
        <f>IF(Tabla1[[#This Row],[Código_Actividad]]="","",'Formulario PPGR1'!#REF!)</f>
        <v>#REF!</v>
      </c>
      <c r="D289" s="177" t="e">
        <f>IF(Tabla1[[#This Row],[Código_Actividad]]="","",'Formulario PPGR1'!#REF!)</f>
        <v>#REF!</v>
      </c>
      <c r="E289" s="177" t="e">
        <f>IF(Tabla1[[#This Row],[Código_Actividad]]="","",'Formulario PPGR1'!#REF!)</f>
        <v>#REF!</v>
      </c>
      <c r="F289" s="177" t="e">
        <f>IF(Tabla1[[#This Row],[Código_Actividad]]="","",'Formulario PPGR1'!#REF!)</f>
        <v>#REF!</v>
      </c>
      <c r="G289" s="349" t="s">
        <v>1471</v>
      </c>
      <c r="H289" s="199" t="s">
        <v>1472</v>
      </c>
      <c r="I289" s="355">
        <v>2</v>
      </c>
      <c r="J289" s="351" t="s">
        <v>938</v>
      </c>
      <c r="K289" s="360"/>
      <c r="L289" s="360"/>
      <c r="M289" s="351" t="s">
        <v>205</v>
      </c>
      <c r="N289" s="349">
        <v>60</v>
      </c>
      <c r="O289" s="352">
        <v>200</v>
      </c>
      <c r="P289" s="353">
        <f>Tabla1[[#This Row],[Precio Unitario]]*Tabla1[[#This Row],[Cantidad de Insumos]]</f>
        <v>12000</v>
      </c>
      <c r="Q289" s="362">
        <v>231101</v>
      </c>
      <c r="R289" s="198" t="s">
        <v>538</v>
      </c>
      <c r="S289" s="30"/>
      <c r="T289" s="30"/>
    </row>
    <row r="290" spans="2:20" ht="63.75" x14ac:dyDescent="0.25">
      <c r="B290" s="177" t="e">
        <f>IF(Tabla1[[#This Row],[Código_Actividad]]="","",CONCATENATE(Tabla1[[#This Row],[POA]],".",Tabla1[[#This Row],[SRS]],".",Tabla1[[#This Row],[AREA]],".",Tabla1[[#This Row],[TIPO]]))</f>
        <v>#REF!</v>
      </c>
      <c r="C290" s="177" t="e">
        <f>IF(Tabla1[[#This Row],[Código_Actividad]]="","",'Formulario PPGR1'!#REF!)</f>
        <v>#REF!</v>
      </c>
      <c r="D290" s="177" t="e">
        <f>IF(Tabla1[[#This Row],[Código_Actividad]]="","",'Formulario PPGR1'!#REF!)</f>
        <v>#REF!</v>
      </c>
      <c r="E290" s="177" t="e">
        <f>IF(Tabla1[[#This Row],[Código_Actividad]]="","",'Formulario PPGR1'!#REF!)</f>
        <v>#REF!</v>
      </c>
      <c r="F290" s="177" t="e">
        <f>IF(Tabla1[[#This Row],[Código_Actividad]]="","",'Formulario PPGR1'!#REF!)</f>
        <v>#REF!</v>
      </c>
      <c r="G290" s="349" t="s">
        <v>1473</v>
      </c>
      <c r="H290" s="199" t="s">
        <v>1474</v>
      </c>
      <c r="I290" s="355"/>
      <c r="J290" s="351" t="s">
        <v>46</v>
      </c>
      <c r="K290" s="360"/>
      <c r="L290" s="360"/>
      <c r="M290" s="351" t="s">
        <v>945</v>
      </c>
      <c r="N290" s="349">
        <v>1560</v>
      </c>
      <c r="O290" s="352">
        <v>240</v>
      </c>
      <c r="P290" s="353">
        <f>Tabla1[[#This Row],[Precio Unitario]]*Tabla1[[#This Row],[Cantidad de Insumos]]</f>
        <v>374400</v>
      </c>
      <c r="Q290" s="362">
        <v>237101</v>
      </c>
      <c r="R290" s="351" t="s">
        <v>536</v>
      </c>
      <c r="S290" s="30"/>
      <c r="T290" s="30"/>
    </row>
    <row r="291" spans="2:20" ht="38.25" x14ac:dyDescent="0.25">
      <c r="B291" s="194" t="e">
        <f>IF(Tabla1[[#This Row],[Código_Actividad]]="","",CONCATENATE(Tabla1[[#This Row],[POA]],".",Tabla1[[#This Row],[SRS]],".",Tabla1[[#This Row],[AREA]],".",Tabla1[[#This Row],[TIPO]]))</f>
        <v>#REF!</v>
      </c>
      <c r="C291" s="194" t="e">
        <f>IF(Tabla1[[#This Row],[Código_Actividad]]="","",'Formulario PPGR1'!#REF!)</f>
        <v>#REF!</v>
      </c>
      <c r="D291" s="194" t="e">
        <f>IF(Tabla1[[#This Row],[Código_Actividad]]="","",'Formulario PPGR1'!#REF!)</f>
        <v>#REF!</v>
      </c>
      <c r="E291" s="194" t="e">
        <f>IF(Tabla1[[#This Row],[Código_Actividad]]="","",'Formulario PPGR1'!#REF!)</f>
        <v>#REF!</v>
      </c>
      <c r="F291" s="194" t="e">
        <f>IF(Tabla1[[#This Row],[Código_Actividad]]="","",'Formulario PPGR1'!#REF!)</f>
        <v>#REF!</v>
      </c>
      <c r="G291" s="349" t="s">
        <v>1479</v>
      </c>
      <c r="H291" s="199" t="s">
        <v>1480</v>
      </c>
      <c r="I291" s="355">
        <v>12</v>
      </c>
      <c r="J291" s="351" t="s">
        <v>1489</v>
      </c>
      <c r="K291" s="360"/>
      <c r="L291" s="360"/>
      <c r="M291" s="351" t="s">
        <v>205</v>
      </c>
      <c r="N291" s="349">
        <v>1560</v>
      </c>
      <c r="O291" s="352">
        <v>20</v>
      </c>
      <c r="P291" s="353">
        <f>Tabla1[[#This Row],[Precio Unitario]]*Tabla1[[#This Row],[Cantidad de Insumos]]</f>
        <v>31200</v>
      </c>
      <c r="Q291" s="362">
        <v>222201</v>
      </c>
      <c r="R291" s="351" t="s">
        <v>536</v>
      </c>
      <c r="S291" s="30"/>
      <c r="T291" s="30"/>
    </row>
    <row r="292" spans="2:20" ht="38.25" x14ac:dyDescent="0.25">
      <c r="B292" s="194" t="e">
        <f>IF(Tabla1[[#This Row],[Código_Actividad]]="","",CONCATENATE(Tabla1[[#This Row],[POA]],".",Tabla1[[#This Row],[SRS]],".",Tabla1[[#This Row],[AREA]],".",Tabla1[[#This Row],[TIPO]]))</f>
        <v>#REF!</v>
      </c>
      <c r="C292" s="194" t="e">
        <f>IF(Tabla1[[#This Row],[Código_Actividad]]="","",'Formulario PPGR1'!#REF!)</f>
        <v>#REF!</v>
      </c>
      <c r="D292" s="194" t="e">
        <f>IF(Tabla1[[#This Row],[Código_Actividad]]="","",'Formulario PPGR1'!#REF!)</f>
        <v>#REF!</v>
      </c>
      <c r="E292" s="194" t="e">
        <f>IF(Tabla1[[#This Row],[Código_Actividad]]="","",'Formulario PPGR1'!#REF!)</f>
        <v>#REF!</v>
      </c>
      <c r="F292" s="194" t="e">
        <f>IF(Tabla1[[#This Row],[Código_Actividad]]="","",'Formulario PPGR1'!#REF!)</f>
        <v>#REF!</v>
      </c>
      <c r="G292" s="349" t="s">
        <v>1479</v>
      </c>
      <c r="H292" s="199" t="s">
        <v>1480</v>
      </c>
      <c r="I292" s="355">
        <v>1</v>
      </c>
      <c r="J292" s="351" t="s">
        <v>46</v>
      </c>
      <c r="K292" s="360"/>
      <c r="L292" s="360"/>
      <c r="M292" s="351" t="s">
        <v>945</v>
      </c>
      <c r="N292" s="349">
        <v>1560</v>
      </c>
      <c r="O292" s="352">
        <v>240</v>
      </c>
      <c r="P292" s="353">
        <f>Tabla1[[#This Row],[Precio Unitario]]*Tabla1[[#This Row],[Cantidad de Insumos]]</f>
        <v>374400</v>
      </c>
      <c r="Q292" s="362">
        <v>237101</v>
      </c>
      <c r="R292" s="351" t="s">
        <v>536</v>
      </c>
      <c r="S292" s="30"/>
      <c r="T292" s="30"/>
    </row>
    <row r="293" spans="2:20" ht="38.25" x14ac:dyDescent="0.25">
      <c r="B293" s="194" t="e">
        <f>IF(Tabla1[[#This Row],[Código_Actividad]]="","",CONCATENATE(Tabla1[[#This Row],[POA]],".",Tabla1[[#This Row],[SRS]],".",Tabla1[[#This Row],[AREA]],".",Tabla1[[#This Row],[TIPO]]))</f>
        <v>#REF!</v>
      </c>
      <c r="C293" s="194" t="e">
        <f>IF(Tabla1[[#This Row],[Código_Actividad]]="","",'Formulario PPGR1'!#REF!)</f>
        <v>#REF!</v>
      </c>
      <c r="D293" s="194" t="e">
        <f>IF(Tabla1[[#This Row],[Código_Actividad]]="","",'Formulario PPGR1'!#REF!)</f>
        <v>#REF!</v>
      </c>
      <c r="E293" s="194" t="e">
        <f>IF(Tabla1[[#This Row],[Código_Actividad]]="","",'Formulario PPGR1'!#REF!)</f>
        <v>#REF!</v>
      </c>
      <c r="F293" s="194" t="e">
        <f>IF(Tabla1[[#This Row],[Código_Actividad]]="","",'Formulario PPGR1'!#REF!)</f>
        <v>#REF!</v>
      </c>
      <c r="G293" s="349" t="s">
        <v>1481</v>
      </c>
      <c r="H293" s="199" t="s">
        <v>1482</v>
      </c>
      <c r="I293" s="355">
        <v>12</v>
      </c>
      <c r="J293" s="351" t="s">
        <v>1090</v>
      </c>
      <c r="K293" s="351"/>
      <c r="L293" s="351"/>
      <c r="M293" s="351" t="s">
        <v>205</v>
      </c>
      <c r="N293" s="349">
        <v>10</v>
      </c>
      <c r="O293" s="352">
        <v>200</v>
      </c>
      <c r="P293" s="353">
        <f>Tabla1[[#This Row],[Precio Unitario]]*Tabla1[[#This Row],[Cantidad de Insumos]]</f>
        <v>2000</v>
      </c>
      <c r="Q293" s="362">
        <v>231101</v>
      </c>
      <c r="R293" s="198" t="s">
        <v>536</v>
      </c>
      <c r="S293" s="30"/>
      <c r="T293" s="30"/>
    </row>
    <row r="294" spans="2:20" ht="25.5" x14ac:dyDescent="0.25">
      <c r="B294" s="194" t="e">
        <f>IF(Tabla1[[#This Row],[Código_Actividad]]="","",CONCATENATE(Tabla1[[#This Row],[POA]],".",Tabla1[[#This Row],[SRS]],".",Tabla1[[#This Row],[AREA]],".",Tabla1[[#This Row],[TIPO]]))</f>
        <v>#REF!</v>
      </c>
      <c r="C294" s="194" t="e">
        <f>IF(Tabla1[[#This Row],[Código_Actividad]]="","",'Formulario PPGR1'!#REF!)</f>
        <v>#REF!</v>
      </c>
      <c r="D294" s="194" t="e">
        <f>IF(Tabla1[[#This Row],[Código_Actividad]]="","",'Formulario PPGR1'!#REF!)</f>
        <v>#REF!</v>
      </c>
      <c r="E294" s="194" t="e">
        <f>IF(Tabla1[[#This Row],[Código_Actividad]]="","",'Formulario PPGR1'!#REF!)</f>
        <v>#REF!</v>
      </c>
      <c r="F294" s="194" t="e">
        <f>IF(Tabla1[[#This Row],[Código_Actividad]]="","",'Formulario PPGR1'!#REF!)</f>
        <v>#REF!</v>
      </c>
      <c r="G294" s="349" t="s">
        <v>1484</v>
      </c>
      <c r="H294" s="199" t="s">
        <v>1485</v>
      </c>
      <c r="I294" s="355">
        <v>12</v>
      </c>
      <c r="J294" s="351" t="s">
        <v>46</v>
      </c>
      <c r="K294" s="360"/>
      <c r="L294" s="360"/>
      <c r="M294" s="351" t="s">
        <v>945</v>
      </c>
      <c r="N294" s="349">
        <v>120</v>
      </c>
      <c r="O294" s="352">
        <v>240</v>
      </c>
      <c r="P294" s="353">
        <f>Tabla1[[#This Row],[Precio Unitario]]*Tabla1[[#This Row],[Cantidad de Insumos]]</f>
        <v>28800</v>
      </c>
      <c r="Q294" s="362">
        <v>237101</v>
      </c>
      <c r="R294" s="351" t="s">
        <v>536</v>
      </c>
      <c r="S294" s="30"/>
      <c r="T294" s="30"/>
    </row>
    <row r="295" spans="2:20" ht="38.25" x14ac:dyDescent="0.25">
      <c r="B295" s="194" t="e">
        <f>IF(Tabla1[[#This Row],[Código_Actividad]]="","",CONCATENATE(Tabla1[[#This Row],[POA]],".",Tabla1[[#This Row],[SRS]],".",Tabla1[[#This Row],[AREA]],".",Tabla1[[#This Row],[TIPO]]))</f>
        <v>#REF!</v>
      </c>
      <c r="C295" s="194" t="e">
        <f>IF(Tabla1[[#This Row],[Código_Actividad]]="","",'Formulario PPGR1'!#REF!)</f>
        <v>#REF!</v>
      </c>
      <c r="D295" s="194" t="e">
        <f>IF(Tabla1[[#This Row],[Código_Actividad]]="","",'Formulario PPGR1'!#REF!)</f>
        <v>#REF!</v>
      </c>
      <c r="E295" s="194" t="e">
        <f>IF(Tabla1[[#This Row],[Código_Actividad]]="","",'Formulario PPGR1'!#REF!)</f>
        <v>#REF!</v>
      </c>
      <c r="F295" s="194" t="e">
        <f>IF(Tabla1[[#This Row],[Código_Actividad]]="","",'Formulario PPGR1'!#REF!)</f>
        <v>#REF!</v>
      </c>
      <c r="G295" s="349" t="s">
        <v>1486</v>
      </c>
      <c r="H295" s="199" t="s">
        <v>1487</v>
      </c>
      <c r="I295" s="355">
        <v>18</v>
      </c>
      <c r="J295" s="351" t="s">
        <v>46</v>
      </c>
      <c r="K295" s="351"/>
      <c r="L295" s="351"/>
      <c r="M295" s="351" t="s">
        <v>945</v>
      </c>
      <c r="N295" s="349">
        <v>1560</v>
      </c>
      <c r="O295" s="352">
        <v>240</v>
      </c>
      <c r="P295" s="353">
        <f>Tabla1[[#This Row],[Precio Unitario]]*Tabla1[[#This Row],[Cantidad de Insumos]]</f>
        <v>374400</v>
      </c>
      <c r="Q295" s="362">
        <v>237101</v>
      </c>
      <c r="R295" s="351" t="s">
        <v>536</v>
      </c>
      <c r="S295" s="30"/>
      <c r="T295" s="30"/>
    </row>
    <row r="296" spans="2:20" ht="45" x14ac:dyDescent="0.25">
      <c r="B296" s="194" t="e">
        <f>IF(Tabla1[[#This Row],[Código_Actividad]]="","",CONCATENATE(Tabla1[[#This Row],[POA]],".",Tabla1[[#This Row],[SRS]],".",Tabla1[[#This Row],[AREA]],".",Tabla1[[#This Row],[TIPO]]))</f>
        <v>#REF!</v>
      </c>
      <c r="C296" s="194" t="e">
        <f>IF(Tabla1[[#This Row],[Código_Actividad]]="","",'Formulario PPGR1'!#REF!)</f>
        <v>#REF!</v>
      </c>
      <c r="D296" s="194" t="e">
        <f>IF(Tabla1[[#This Row],[Código_Actividad]]="","",'Formulario PPGR1'!#REF!)</f>
        <v>#REF!</v>
      </c>
      <c r="E296" s="194" t="e">
        <f>IF(Tabla1[[#This Row],[Código_Actividad]]="","",'Formulario PPGR1'!#REF!)</f>
        <v>#REF!</v>
      </c>
      <c r="F296" s="194" t="e">
        <f>IF(Tabla1[[#This Row],[Código_Actividad]]="","",'Formulario PPGR1'!#REF!)</f>
        <v>#REF!</v>
      </c>
      <c r="G296" s="349" t="s">
        <v>1488</v>
      </c>
      <c r="H296" s="331" t="s">
        <v>2044</v>
      </c>
      <c r="I296" s="355">
        <v>12</v>
      </c>
      <c r="J296" s="351" t="s">
        <v>46</v>
      </c>
      <c r="K296" s="351"/>
      <c r="L296" s="351"/>
      <c r="M296" s="351" t="s">
        <v>945</v>
      </c>
      <c r="N296" s="349">
        <v>1560</v>
      </c>
      <c r="O296" s="352">
        <v>240</v>
      </c>
      <c r="P296" s="353">
        <f>Tabla1[[#This Row],[Precio Unitario]]*Tabla1[[#This Row],[Cantidad de Insumos]]</f>
        <v>374400</v>
      </c>
      <c r="Q296" s="362">
        <v>237101</v>
      </c>
      <c r="R296" s="351" t="s">
        <v>538</v>
      </c>
      <c r="S296" s="30"/>
      <c r="T296" s="30"/>
    </row>
    <row r="297" spans="2:20" x14ac:dyDescent="0.25">
      <c r="B297" s="285" t="e">
        <f>IF(Tabla1[[#This Row],[Código_Actividad]]="","",CONCATENATE(Tabla1[[#This Row],[POA]],".",Tabla1[[#This Row],[SRS]],".",Tabla1[[#This Row],[AREA]],".",Tabla1[[#This Row],[TIPO]]))</f>
        <v>#REF!</v>
      </c>
      <c r="C297" s="285" t="e">
        <f>IF(Tabla1[[#This Row],[Código_Actividad]]="","",'Formulario PPGR1'!#REF!)</f>
        <v>#REF!</v>
      </c>
      <c r="D297" s="285" t="e">
        <f>IF(Tabla1[[#This Row],[Código_Actividad]]="","",'Formulario PPGR1'!#REF!)</f>
        <v>#REF!</v>
      </c>
      <c r="E297" s="285" t="e">
        <f>IF(Tabla1[[#This Row],[Código_Actividad]]="","",'Formulario PPGR1'!#REF!)</f>
        <v>#REF!</v>
      </c>
      <c r="F297" s="285" t="e">
        <f>IF(Tabla1[[#This Row],[Código_Actividad]]="","",'Formulario PPGR1'!#REF!)</f>
        <v>#REF!</v>
      </c>
      <c r="G297" s="317" t="s">
        <v>1614</v>
      </c>
      <c r="H297" s="287" t="s">
        <v>1615</v>
      </c>
      <c r="I297" s="318">
        <v>4</v>
      </c>
      <c r="J297" s="319" t="s">
        <v>1215</v>
      </c>
      <c r="K297" s="320"/>
      <c r="L297" s="321" t="s">
        <v>47</v>
      </c>
      <c r="M297" s="320" t="s">
        <v>951</v>
      </c>
      <c r="N297" s="317">
        <v>3</v>
      </c>
      <c r="O297" s="322">
        <v>247.5</v>
      </c>
      <c r="P297" s="353">
        <f>Tabla1[[#This Row],[Precio Unitario]]*Tabla1[[#This Row],[Cantidad de Insumos]]</f>
        <v>742.5</v>
      </c>
      <c r="Q297" s="293">
        <v>233101</v>
      </c>
      <c r="R297" s="351" t="s">
        <v>536</v>
      </c>
      <c r="S297" s="30"/>
      <c r="T297" s="30"/>
    </row>
    <row r="298" spans="2:20" x14ac:dyDescent="0.25">
      <c r="B298" s="285" t="e">
        <f>IF(Tabla1[[#This Row],[Código_Actividad]]="","",CONCATENATE(Tabla1[[#This Row],[POA]],".",Tabla1[[#This Row],[SRS]],".",Tabla1[[#This Row],[AREA]],".",Tabla1[[#This Row],[TIPO]]))</f>
        <v>#REF!</v>
      </c>
      <c r="C298" s="285" t="e">
        <f>IF(Tabla1[[#This Row],[Código_Actividad]]="","",'Formulario PPGR1'!#REF!)</f>
        <v>#REF!</v>
      </c>
      <c r="D298" s="285" t="e">
        <f>IF(Tabla1[[#This Row],[Código_Actividad]]="","",'Formulario PPGR1'!#REF!)</f>
        <v>#REF!</v>
      </c>
      <c r="E298" s="285" t="e">
        <f>IF(Tabla1[[#This Row],[Código_Actividad]]="","",'Formulario PPGR1'!#REF!)</f>
        <v>#REF!</v>
      </c>
      <c r="F298" s="285" t="e">
        <f>IF(Tabla1[[#This Row],[Código_Actividad]]="","",'Formulario PPGR1'!#REF!)</f>
        <v>#REF!</v>
      </c>
      <c r="G298" s="317" t="s">
        <v>1617</v>
      </c>
      <c r="H298" s="287" t="s">
        <v>1618</v>
      </c>
      <c r="I298" s="318">
        <v>1</v>
      </c>
      <c r="J298" s="319" t="s">
        <v>1251</v>
      </c>
      <c r="K298" s="320"/>
      <c r="L298" s="321" t="s">
        <v>46</v>
      </c>
      <c r="M298" s="320" t="s">
        <v>1491</v>
      </c>
      <c r="N298" s="317">
        <v>30</v>
      </c>
      <c r="O298" s="322">
        <v>150</v>
      </c>
      <c r="P298" s="353">
        <f>Tabla1[[#This Row],[Precio Unitario]]*Tabla1[[#This Row],[Cantidad de Insumos]]</f>
        <v>4500</v>
      </c>
      <c r="Q298" s="293">
        <v>231101</v>
      </c>
      <c r="R298" s="198" t="s">
        <v>538</v>
      </c>
      <c r="S298" s="30"/>
      <c r="T298" s="30"/>
    </row>
    <row r="299" spans="2:20" x14ac:dyDescent="0.25">
      <c r="B299" s="285" t="e">
        <f>IF(Tabla1[[#This Row],[Código_Actividad]]="","",CONCATENATE(Tabla1[[#This Row],[POA]],".",Tabla1[[#This Row],[SRS]],".",Tabla1[[#This Row],[AREA]],".",Tabla1[[#This Row],[TIPO]]))</f>
        <v>#REF!</v>
      </c>
      <c r="C299" s="285" t="e">
        <f>IF(Tabla1[[#This Row],[Código_Actividad]]="","",'Formulario PPGR1'!#REF!)</f>
        <v>#REF!</v>
      </c>
      <c r="D299" s="285" t="e">
        <f>IF(Tabla1[[#This Row],[Código_Actividad]]="","",'Formulario PPGR1'!#REF!)</f>
        <v>#REF!</v>
      </c>
      <c r="E299" s="285" t="e">
        <f>IF(Tabla1[[#This Row],[Código_Actividad]]="","",'Formulario PPGR1'!#REF!)</f>
        <v>#REF!</v>
      </c>
      <c r="F299" s="285" t="e">
        <f>IF(Tabla1[[#This Row],[Código_Actividad]]="","",'Formulario PPGR1'!#REF!)</f>
        <v>#REF!</v>
      </c>
      <c r="G299" s="317" t="s">
        <v>1620</v>
      </c>
      <c r="H299" s="287" t="s">
        <v>1621</v>
      </c>
      <c r="I299" s="318">
        <v>2</v>
      </c>
      <c r="J299" s="319" t="s">
        <v>47</v>
      </c>
      <c r="K299" s="320"/>
      <c r="L299" s="321"/>
      <c r="M299" s="320" t="s">
        <v>945</v>
      </c>
      <c r="N299" s="317">
        <v>17</v>
      </c>
      <c r="O299" s="322">
        <v>220</v>
      </c>
      <c r="P299" s="353">
        <f>Tabla1[[#This Row],[Precio Unitario]]*Tabla1[[#This Row],[Cantidad de Insumos]]</f>
        <v>3740</v>
      </c>
      <c r="Q299" s="293">
        <v>237102</v>
      </c>
      <c r="R299" s="319" t="s">
        <v>536</v>
      </c>
      <c r="S299" s="30"/>
      <c r="T299" s="30"/>
    </row>
    <row r="300" spans="2:20" x14ac:dyDescent="0.25">
      <c r="B300" s="285" t="e">
        <f>IF(Tabla1[[#This Row],[Código_Actividad]]="","",CONCATENATE(Tabla1[[#This Row],[POA]],".",Tabla1[[#This Row],[SRS]],".",Tabla1[[#This Row],[AREA]],".",Tabla1[[#This Row],[TIPO]]))</f>
        <v>#REF!</v>
      </c>
      <c r="C300" s="285" t="e">
        <f>IF(Tabla1[[#This Row],[Código_Actividad]]="","",'Formulario PPGR1'!#REF!)</f>
        <v>#REF!</v>
      </c>
      <c r="D300" s="285" t="e">
        <f>IF(Tabla1[[#This Row],[Código_Actividad]]="","",'Formulario PPGR1'!#REF!)</f>
        <v>#REF!</v>
      </c>
      <c r="E300" s="285" t="e">
        <f>IF(Tabla1[[#This Row],[Código_Actividad]]="","",'Formulario PPGR1'!#REF!)</f>
        <v>#REF!</v>
      </c>
      <c r="F300" s="285" t="e">
        <f>IF(Tabla1[[#This Row],[Código_Actividad]]="","",'Formulario PPGR1'!#REF!)</f>
        <v>#REF!</v>
      </c>
      <c r="G300" s="317" t="s">
        <v>1622</v>
      </c>
      <c r="H300" s="287" t="s">
        <v>1623</v>
      </c>
      <c r="I300" s="318">
        <v>1</v>
      </c>
      <c r="J300" s="319" t="s">
        <v>1251</v>
      </c>
      <c r="K300" s="320"/>
      <c r="L300" s="321" t="s">
        <v>46</v>
      </c>
      <c r="M300" s="320" t="s">
        <v>1491</v>
      </c>
      <c r="N300" s="317">
        <v>30</v>
      </c>
      <c r="O300" s="322">
        <v>150</v>
      </c>
      <c r="P300" s="353">
        <f>Tabla1[[#This Row],[Precio Unitario]]*Tabla1[[#This Row],[Cantidad de Insumos]]</f>
        <v>4500</v>
      </c>
      <c r="Q300" s="293">
        <v>231101</v>
      </c>
      <c r="R300" s="198" t="s">
        <v>538</v>
      </c>
      <c r="S300" s="30"/>
      <c r="T300" s="30"/>
    </row>
    <row r="301" spans="2:20" x14ac:dyDescent="0.25">
      <c r="B301" s="285" t="e">
        <f>IF(Tabla1[[#This Row],[Código_Actividad]]="","",CONCATENATE(Tabla1[[#This Row],[POA]],".",Tabla1[[#This Row],[SRS]],".",Tabla1[[#This Row],[AREA]],".",Tabla1[[#This Row],[TIPO]]))</f>
        <v>#REF!</v>
      </c>
      <c r="C301" s="285" t="e">
        <f>IF(Tabla1[[#This Row],[Código_Actividad]]="","",'Formulario PPGR1'!#REF!)</f>
        <v>#REF!</v>
      </c>
      <c r="D301" s="285" t="e">
        <f>IF(Tabla1[[#This Row],[Código_Actividad]]="","",'Formulario PPGR1'!#REF!)</f>
        <v>#REF!</v>
      </c>
      <c r="E301" s="285" t="e">
        <f>IF(Tabla1[[#This Row],[Código_Actividad]]="","",'Formulario PPGR1'!#REF!)</f>
        <v>#REF!</v>
      </c>
      <c r="F301" s="285" t="e">
        <f>IF(Tabla1[[#This Row],[Código_Actividad]]="","",'Formulario PPGR1'!#REF!)</f>
        <v>#REF!</v>
      </c>
      <c r="G301" s="317" t="s">
        <v>1624</v>
      </c>
      <c r="H301" s="287" t="s">
        <v>1625</v>
      </c>
      <c r="I301" s="318">
        <v>1</v>
      </c>
      <c r="J301" s="319" t="s">
        <v>1251</v>
      </c>
      <c r="K301" s="320"/>
      <c r="L301" s="321" t="s">
        <v>46</v>
      </c>
      <c r="M301" s="320" t="s">
        <v>1491</v>
      </c>
      <c r="N301" s="317">
        <v>20</v>
      </c>
      <c r="O301" s="322">
        <v>150</v>
      </c>
      <c r="P301" s="353">
        <f>Tabla1[[#This Row],[Precio Unitario]]*Tabla1[[#This Row],[Cantidad de Insumos]]</f>
        <v>3000</v>
      </c>
      <c r="Q301" s="293">
        <v>231101</v>
      </c>
      <c r="R301" s="198" t="s">
        <v>538</v>
      </c>
      <c r="S301" s="30"/>
      <c r="T301" s="30"/>
    </row>
    <row r="302" spans="2:20" x14ac:dyDescent="0.25">
      <c r="B302" s="285" t="e">
        <f>IF(Tabla1[[#This Row],[Código_Actividad]]="","",CONCATENATE(Tabla1[[#This Row],[POA]],".",Tabla1[[#This Row],[SRS]],".",Tabla1[[#This Row],[AREA]],".",Tabla1[[#This Row],[TIPO]]))</f>
        <v>#REF!</v>
      </c>
      <c r="C302" s="285" t="e">
        <f>IF(Tabla1[[#This Row],[Código_Actividad]]="","",'Formulario PPGR1'!#REF!)</f>
        <v>#REF!</v>
      </c>
      <c r="D302" s="285" t="e">
        <f>IF(Tabla1[[#This Row],[Código_Actividad]]="","",'Formulario PPGR1'!#REF!)</f>
        <v>#REF!</v>
      </c>
      <c r="E302" s="285" t="e">
        <f>IF(Tabla1[[#This Row],[Código_Actividad]]="","",'Formulario PPGR1'!#REF!)</f>
        <v>#REF!</v>
      </c>
      <c r="F302" s="285" t="e">
        <f>IF(Tabla1[[#This Row],[Código_Actividad]]="","",'Formulario PPGR1'!#REF!)</f>
        <v>#REF!</v>
      </c>
      <c r="G302" s="317" t="s">
        <v>1626</v>
      </c>
      <c r="H302" s="287" t="s">
        <v>1627</v>
      </c>
      <c r="I302" s="318">
        <v>1</v>
      </c>
      <c r="J302" s="319" t="s">
        <v>1251</v>
      </c>
      <c r="K302" s="320"/>
      <c r="L302" s="321" t="s">
        <v>46</v>
      </c>
      <c r="M302" s="320" t="s">
        <v>1491</v>
      </c>
      <c r="N302" s="317">
        <v>30</v>
      </c>
      <c r="O302" s="322">
        <v>150</v>
      </c>
      <c r="P302" s="353">
        <f>Tabla1[[#This Row],[Precio Unitario]]*Tabla1[[#This Row],[Cantidad de Insumos]]</f>
        <v>4500</v>
      </c>
      <c r="Q302" s="293">
        <v>231101</v>
      </c>
      <c r="R302" s="198" t="s">
        <v>538</v>
      </c>
      <c r="S302" s="30"/>
      <c r="T302" s="30"/>
    </row>
    <row r="303" spans="2:20" x14ac:dyDescent="0.25">
      <c r="B303" s="285" t="e">
        <f>IF(Tabla1[[#This Row],[Código_Actividad]]="","",CONCATENATE(Tabla1[[#This Row],[POA]],".",Tabla1[[#This Row],[SRS]],".",Tabla1[[#This Row],[AREA]],".",Tabla1[[#This Row],[TIPO]]))</f>
        <v>#REF!</v>
      </c>
      <c r="C303" s="285" t="e">
        <f>IF(Tabla1[[#This Row],[Código_Actividad]]="","",'Formulario PPGR1'!#REF!)</f>
        <v>#REF!</v>
      </c>
      <c r="D303" s="285" t="e">
        <f>IF(Tabla1[[#This Row],[Código_Actividad]]="","",'Formulario PPGR1'!#REF!)</f>
        <v>#REF!</v>
      </c>
      <c r="E303" s="285" t="e">
        <f>IF(Tabla1[[#This Row],[Código_Actividad]]="","",'Formulario PPGR1'!#REF!)</f>
        <v>#REF!</v>
      </c>
      <c r="F303" s="285" t="e">
        <f>IF(Tabla1[[#This Row],[Código_Actividad]]="","",'Formulario PPGR1'!#REF!)</f>
        <v>#REF!</v>
      </c>
      <c r="G303" s="317" t="s">
        <v>1628</v>
      </c>
      <c r="H303" s="287" t="s">
        <v>1629</v>
      </c>
      <c r="I303" s="318">
        <v>1</v>
      </c>
      <c r="J303" s="319" t="s">
        <v>1646</v>
      </c>
      <c r="K303" s="320"/>
      <c r="L303" s="321"/>
      <c r="M303" s="320" t="s">
        <v>1491</v>
      </c>
      <c r="N303" s="317">
        <v>30</v>
      </c>
      <c r="O303" s="322">
        <v>150</v>
      </c>
      <c r="P303" s="353">
        <f>Tabla1[[#This Row],[Precio Unitario]]*Tabla1[[#This Row],[Cantidad de Insumos]]</f>
        <v>4500</v>
      </c>
      <c r="Q303" s="293">
        <v>231101</v>
      </c>
      <c r="R303" s="198" t="s">
        <v>538</v>
      </c>
      <c r="S303" s="30"/>
      <c r="T303" s="30"/>
    </row>
    <row r="304" spans="2:20" x14ac:dyDescent="0.25">
      <c r="B304" s="285" t="e">
        <f>IF(Tabla1[[#This Row],[Código_Actividad]]="","",CONCATENATE(Tabla1[[#This Row],[POA]],".",Tabla1[[#This Row],[SRS]],".",Tabla1[[#This Row],[AREA]],".",Tabla1[[#This Row],[TIPO]]))</f>
        <v>#REF!</v>
      </c>
      <c r="C304" s="285" t="e">
        <f>IF(Tabla1[[#This Row],[Código_Actividad]]="","",'Formulario PPGR1'!#REF!)</f>
        <v>#REF!</v>
      </c>
      <c r="D304" s="285" t="e">
        <f>IF(Tabla1[[#This Row],[Código_Actividad]]="","",'Formulario PPGR1'!#REF!)</f>
        <v>#REF!</v>
      </c>
      <c r="E304" s="285" t="e">
        <f>IF(Tabla1[[#This Row],[Código_Actividad]]="","",'Formulario PPGR1'!#REF!)</f>
        <v>#REF!</v>
      </c>
      <c r="F304" s="285" t="e">
        <f>IF(Tabla1[[#This Row],[Código_Actividad]]="","",'Formulario PPGR1'!#REF!)</f>
        <v>#REF!</v>
      </c>
      <c r="G304" s="317" t="s">
        <v>1630</v>
      </c>
      <c r="H304" s="287" t="s">
        <v>1631</v>
      </c>
      <c r="I304" s="318">
        <v>1</v>
      </c>
      <c r="J304" s="319" t="s">
        <v>47</v>
      </c>
      <c r="K304" s="320"/>
      <c r="L304" s="321"/>
      <c r="M304" s="320" t="s">
        <v>945</v>
      </c>
      <c r="N304" s="317">
        <v>17</v>
      </c>
      <c r="O304" s="322">
        <v>220</v>
      </c>
      <c r="P304" s="353">
        <f>Tabla1[[#This Row],[Precio Unitario]]*Tabla1[[#This Row],[Cantidad de Insumos]]</f>
        <v>3740</v>
      </c>
      <c r="Q304" s="293">
        <v>237102</v>
      </c>
      <c r="R304" s="319" t="s">
        <v>536</v>
      </c>
      <c r="S304" s="30"/>
      <c r="T304" s="30"/>
    </row>
    <row r="305" spans="2:20" x14ac:dyDescent="0.25">
      <c r="B305" s="285" t="e">
        <f>IF(Tabla1[[#This Row],[Código_Actividad]]="","",CONCATENATE(Tabla1[[#This Row],[POA]],".",Tabla1[[#This Row],[SRS]],".",Tabla1[[#This Row],[AREA]],".",Tabla1[[#This Row],[TIPO]]))</f>
        <v>#REF!</v>
      </c>
      <c r="C305" s="285" t="e">
        <f>IF(Tabla1[[#This Row],[Código_Actividad]]="","",'Formulario PPGR1'!#REF!)</f>
        <v>#REF!</v>
      </c>
      <c r="D305" s="285" t="e">
        <f>IF(Tabla1[[#This Row],[Código_Actividad]]="","",'Formulario PPGR1'!#REF!)</f>
        <v>#REF!</v>
      </c>
      <c r="E305" s="285" t="e">
        <f>IF(Tabla1[[#This Row],[Código_Actividad]]="","",'Formulario PPGR1'!#REF!)</f>
        <v>#REF!</v>
      </c>
      <c r="F305" s="285" t="e">
        <f>IF(Tabla1[[#This Row],[Código_Actividad]]="","",'Formulario PPGR1'!#REF!)</f>
        <v>#REF!</v>
      </c>
      <c r="G305" s="317" t="s">
        <v>1551</v>
      </c>
      <c r="H305" s="287" t="s">
        <v>1552</v>
      </c>
      <c r="I305" s="318">
        <v>2</v>
      </c>
      <c r="J305" s="319" t="s">
        <v>1090</v>
      </c>
      <c r="K305" s="320"/>
      <c r="L305" s="321"/>
      <c r="M305" s="320" t="s">
        <v>205</v>
      </c>
      <c r="N305" s="317">
        <v>20</v>
      </c>
      <c r="O305" s="322">
        <v>200</v>
      </c>
      <c r="P305" s="353">
        <f>Tabla1[[#This Row],[Precio Unitario]]*Tabla1[[#This Row],[Cantidad de Insumos]]</f>
        <v>4000</v>
      </c>
      <c r="Q305" s="293">
        <v>231101</v>
      </c>
      <c r="R305" s="198" t="s">
        <v>538</v>
      </c>
      <c r="S305" s="30"/>
      <c r="T305" s="30"/>
    </row>
    <row r="306" spans="2:20" x14ac:dyDescent="0.25">
      <c r="B306" s="285" t="e">
        <f>IF(Tabla1[[#This Row],[Código_Actividad]]="","",CONCATENATE(Tabla1[[#This Row],[POA]],".",Tabla1[[#This Row],[SRS]],".",Tabla1[[#This Row],[AREA]],".",Tabla1[[#This Row],[TIPO]]))</f>
        <v>#REF!</v>
      </c>
      <c r="C306" s="285" t="e">
        <f>IF(Tabla1[[#This Row],[Código_Actividad]]="","",'Formulario PPGR1'!#REF!)</f>
        <v>#REF!</v>
      </c>
      <c r="D306" s="285" t="e">
        <f>IF(Tabla1[[#This Row],[Código_Actividad]]="","",'Formulario PPGR1'!#REF!)</f>
        <v>#REF!</v>
      </c>
      <c r="E306" s="285" t="e">
        <f>IF(Tabla1[[#This Row],[Código_Actividad]]="","",'Formulario PPGR1'!#REF!)</f>
        <v>#REF!</v>
      </c>
      <c r="F306" s="285" t="e">
        <f>IF(Tabla1[[#This Row],[Código_Actividad]]="","",'Formulario PPGR1'!#REF!)</f>
        <v>#REF!</v>
      </c>
      <c r="G306" s="317" t="s">
        <v>1551</v>
      </c>
      <c r="H306" s="287" t="s">
        <v>1552</v>
      </c>
      <c r="I306" s="318">
        <v>2</v>
      </c>
      <c r="J306" s="319" t="s">
        <v>1131</v>
      </c>
      <c r="K306" s="320"/>
      <c r="L306" s="321"/>
      <c r="M306" s="320" t="s">
        <v>945</v>
      </c>
      <c r="N306" s="317">
        <v>10</v>
      </c>
      <c r="O306" s="322">
        <v>220</v>
      </c>
      <c r="P306" s="353">
        <f>Tabla1[[#This Row],[Precio Unitario]]*Tabla1[[#This Row],[Cantidad de Insumos]]</f>
        <v>2200</v>
      </c>
      <c r="Q306" s="293">
        <v>237102</v>
      </c>
      <c r="R306" s="319" t="s">
        <v>536</v>
      </c>
      <c r="S306" s="30"/>
      <c r="T306" s="30"/>
    </row>
    <row r="307" spans="2:20" x14ac:dyDescent="0.25">
      <c r="B307" s="285" t="e">
        <f>IF(Tabla1[[#This Row],[Código_Actividad]]="","",CONCATENATE(Tabla1[[#This Row],[POA]],".",Tabla1[[#This Row],[SRS]],".",Tabla1[[#This Row],[AREA]],".",Tabla1[[#This Row],[TIPO]]))</f>
        <v>#REF!</v>
      </c>
      <c r="C307" s="285" t="e">
        <f>IF(Tabla1[[#This Row],[Código_Actividad]]="","",'Formulario PPGR1'!#REF!)</f>
        <v>#REF!</v>
      </c>
      <c r="D307" s="285" t="e">
        <f>IF(Tabla1[[#This Row],[Código_Actividad]]="","",'Formulario PPGR1'!#REF!)</f>
        <v>#REF!</v>
      </c>
      <c r="E307" s="285" t="e">
        <f>IF(Tabla1[[#This Row],[Código_Actividad]]="","",'Formulario PPGR1'!#REF!)</f>
        <v>#REF!</v>
      </c>
      <c r="F307" s="285" t="e">
        <f>IF(Tabla1[[#This Row],[Código_Actividad]]="","",'Formulario PPGR1'!#REF!)</f>
        <v>#REF!</v>
      </c>
      <c r="G307" s="317" t="s">
        <v>1553</v>
      </c>
      <c r="H307" s="287" t="s">
        <v>1554</v>
      </c>
      <c r="I307" s="318">
        <v>2</v>
      </c>
      <c r="J307" s="319" t="s">
        <v>1090</v>
      </c>
      <c r="K307" s="320"/>
      <c r="L307" s="321"/>
      <c r="M307" s="320" t="s">
        <v>205</v>
      </c>
      <c r="N307" s="317">
        <v>20</v>
      </c>
      <c r="O307" s="322">
        <v>200</v>
      </c>
      <c r="P307" s="353">
        <f>Tabla1[[#This Row],[Precio Unitario]]*Tabla1[[#This Row],[Cantidad de Insumos]]</f>
        <v>4000</v>
      </c>
      <c r="Q307" s="293">
        <v>231101</v>
      </c>
      <c r="R307" s="198" t="s">
        <v>538</v>
      </c>
      <c r="S307" s="30"/>
      <c r="T307" s="30"/>
    </row>
    <row r="308" spans="2:20" x14ac:dyDescent="0.25">
      <c r="B308" s="285" t="e">
        <f>IF(Tabla1[[#This Row],[Código_Actividad]]="","",CONCATENATE(Tabla1[[#This Row],[POA]],".",Tabla1[[#This Row],[SRS]],".",Tabla1[[#This Row],[AREA]],".",Tabla1[[#This Row],[TIPO]]))</f>
        <v>#REF!</v>
      </c>
      <c r="C308" s="285" t="e">
        <f>IF(Tabla1[[#This Row],[Código_Actividad]]="","",'Formulario PPGR1'!#REF!)</f>
        <v>#REF!</v>
      </c>
      <c r="D308" s="285" t="e">
        <f>IF(Tabla1[[#This Row],[Código_Actividad]]="","",'Formulario PPGR1'!#REF!)</f>
        <v>#REF!</v>
      </c>
      <c r="E308" s="285" t="e">
        <f>IF(Tabla1[[#This Row],[Código_Actividad]]="","",'Formulario PPGR1'!#REF!)</f>
        <v>#REF!</v>
      </c>
      <c r="F308" s="285" t="e">
        <f>IF(Tabla1[[#This Row],[Código_Actividad]]="","",'Formulario PPGR1'!#REF!)</f>
        <v>#REF!</v>
      </c>
      <c r="G308" s="317" t="s">
        <v>1555</v>
      </c>
      <c r="H308" s="287" t="s">
        <v>1556</v>
      </c>
      <c r="I308" s="318">
        <v>3</v>
      </c>
      <c r="J308" s="319" t="s">
        <v>1131</v>
      </c>
      <c r="K308" s="320"/>
      <c r="L308" s="321"/>
      <c r="M308" s="320" t="s">
        <v>945</v>
      </c>
      <c r="N308" s="317">
        <v>10</v>
      </c>
      <c r="O308" s="322">
        <v>220</v>
      </c>
      <c r="P308" s="353">
        <f>Tabla1[[#This Row],[Precio Unitario]]*Tabla1[[#This Row],[Cantidad de Insumos]]</f>
        <v>2200</v>
      </c>
      <c r="Q308" s="293">
        <v>237102</v>
      </c>
      <c r="R308" s="319" t="s">
        <v>536</v>
      </c>
      <c r="S308" s="30"/>
      <c r="T308" s="30"/>
    </row>
    <row r="309" spans="2:20" x14ac:dyDescent="0.25">
      <c r="B309" s="285" t="e">
        <f>IF(Tabla1[[#This Row],[Código_Actividad]]="","",CONCATENATE(Tabla1[[#This Row],[POA]],".",Tabla1[[#This Row],[SRS]],".",Tabla1[[#This Row],[AREA]],".",Tabla1[[#This Row],[TIPO]]))</f>
        <v>#REF!</v>
      </c>
      <c r="C309" s="285" t="e">
        <f>IF(Tabla1[[#This Row],[Código_Actividad]]="","",'Formulario PPGR1'!#REF!)</f>
        <v>#REF!</v>
      </c>
      <c r="D309" s="285" t="e">
        <f>IF(Tabla1[[#This Row],[Código_Actividad]]="","",'Formulario PPGR1'!#REF!)</f>
        <v>#REF!</v>
      </c>
      <c r="E309" s="285" t="e">
        <f>IF(Tabla1[[#This Row],[Código_Actividad]]="","",'Formulario PPGR1'!#REF!)</f>
        <v>#REF!</v>
      </c>
      <c r="F309" s="285" t="e">
        <f>IF(Tabla1[[#This Row],[Código_Actividad]]="","",'Formulario PPGR1'!#REF!)</f>
        <v>#REF!</v>
      </c>
      <c r="G309" s="317" t="s">
        <v>1495</v>
      </c>
      <c r="H309" s="287" t="s">
        <v>1496</v>
      </c>
      <c r="I309" s="318">
        <v>3</v>
      </c>
      <c r="J309" s="319" t="s">
        <v>1131</v>
      </c>
      <c r="K309" s="320"/>
      <c r="L309" s="321"/>
      <c r="M309" s="320" t="s">
        <v>945</v>
      </c>
      <c r="N309" s="317">
        <v>30</v>
      </c>
      <c r="O309" s="322">
        <v>220</v>
      </c>
      <c r="P309" s="353">
        <f>Tabla1[[#This Row],[Precio Unitario]]*Tabla1[[#This Row],[Cantidad de Insumos]]</f>
        <v>6600</v>
      </c>
      <c r="Q309" s="293">
        <v>237102</v>
      </c>
      <c r="R309" s="319" t="s">
        <v>538</v>
      </c>
      <c r="S309" s="30"/>
      <c r="T309" s="30"/>
    </row>
    <row r="310" spans="2:20" x14ac:dyDescent="0.25">
      <c r="B310" s="285" t="e">
        <f>IF(Tabla1[[#This Row],[Código_Actividad]]="","",CONCATENATE(Tabla1[[#This Row],[POA]],".",Tabla1[[#This Row],[SRS]],".",Tabla1[[#This Row],[AREA]],".",Tabla1[[#This Row],[TIPO]]))</f>
        <v>#REF!</v>
      </c>
      <c r="C310" s="285" t="e">
        <f>IF(Tabla1[[#This Row],[Código_Actividad]]="","",'Formulario PPGR1'!#REF!)</f>
        <v>#REF!</v>
      </c>
      <c r="D310" s="285" t="e">
        <f>IF(Tabla1[[#This Row],[Código_Actividad]]="","",'Formulario PPGR1'!#REF!)</f>
        <v>#REF!</v>
      </c>
      <c r="E310" s="285" t="e">
        <f>IF(Tabla1[[#This Row],[Código_Actividad]]="","",'Formulario PPGR1'!#REF!)</f>
        <v>#REF!</v>
      </c>
      <c r="F310" s="285" t="e">
        <f>IF(Tabla1[[#This Row],[Código_Actividad]]="","",'Formulario PPGR1'!#REF!)</f>
        <v>#REF!</v>
      </c>
      <c r="G310" s="317" t="s">
        <v>1495</v>
      </c>
      <c r="H310" s="287" t="s">
        <v>1496</v>
      </c>
      <c r="I310" s="318">
        <v>3</v>
      </c>
      <c r="J310" s="319" t="s">
        <v>1014</v>
      </c>
      <c r="K310" s="320"/>
      <c r="L310" s="321"/>
      <c r="M310" s="320" t="s">
        <v>973</v>
      </c>
      <c r="N310" s="317">
        <v>1</v>
      </c>
      <c r="O310" s="322">
        <v>151.80000000000001</v>
      </c>
      <c r="P310" s="353">
        <f>Tabla1[[#This Row],[Precio Unitario]]*Tabla1[[#This Row],[Cantidad de Insumos]]</f>
        <v>151.80000000000001</v>
      </c>
      <c r="Q310" s="293">
        <v>239201</v>
      </c>
      <c r="R310" s="319" t="s">
        <v>538</v>
      </c>
      <c r="S310" s="30"/>
      <c r="T310" s="30"/>
    </row>
    <row r="311" spans="2:20" x14ac:dyDescent="0.25">
      <c r="B311" s="285" t="e">
        <f>IF(Tabla1[[#This Row],[Código_Actividad]]="","",CONCATENATE(Tabla1[[#This Row],[POA]],".",Tabla1[[#This Row],[SRS]],".",Tabla1[[#This Row],[AREA]],".",Tabla1[[#This Row],[TIPO]]))</f>
        <v>#REF!</v>
      </c>
      <c r="C311" s="285" t="e">
        <f>IF(Tabla1[[#This Row],[Código_Actividad]]="","",'Formulario PPGR1'!#REF!)</f>
        <v>#REF!</v>
      </c>
      <c r="D311" s="285" t="e">
        <f>IF(Tabla1[[#This Row],[Código_Actividad]]="","",'Formulario PPGR1'!#REF!)</f>
        <v>#REF!</v>
      </c>
      <c r="E311" s="285" t="e">
        <f>IF(Tabla1[[#This Row],[Código_Actividad]]="","",'Formulario PPGR1'!#REF!)</f>
        <v>#REF!</v>
      </c>
      <c r="F311" s="285" t="e">
        <f>IF(Tabla1[[#This Row],[Código_Actividad]]="","",'Formulario PPGR1'!#REF!)</f>
        <v>#REF!</v>
      </c>
      <c r="G311" s="317" t="s">
        <v>1495</v>
      </c>
      <c r="H311" s="287" t="s">
        <v>1496</v>
      </c>
      <c r="I311" s="318">
        <v>3</v>
      </c>
      <c r="J311" s="319" t="s">
        <v>1215</v>
      </c>
      <c r="K311" s="320"/>
      <c r="L311" s="321"/>
      <c r="M311" s="320" t="s">
        <v>951</v>
      </c>
      <c r="N311" s="317">
        <v>1</v>
      </c>
      <c r="O311" s="322">
        <v>247.5</v>
      </c>
      <c r="P311" s="353">
        <f>Tabla1[[#This Row],[Precio Unitario]]*Tabla1[[#This Row],[Cantidad de Insumos]]</f>
        <v>247.5</v>
      </c>
      <c r="Q311" s="293">
        <v>233101</v>
      </c>
      <c r="R311" s="351" t="s">
        <v>536</v>
      </c>
      <c r="S311" s="30"/>
      <c r="T311" s="30"/>
    </row>
    <row r="312" spans="2:20" x14ac:dyDescent="0.25">
      <c r="B312" s="285" t="e">
        <f>IF(Tabla1[[#This Row],[Código_Actividad]]="","",CONCATENATE(Tabla1[[#This Row],[POA]],".",Tabla1[[#This Row],[SRS]],".",Tabla1[[#This Row],[AREA]],".",Tabla1[[#This Row],[TIPO]]))</f>
        <v>#REF!</v>
      </c>
      <c r="C312" s="285" t="e">
        <f>IF(Tabla1[[#This Row],[Código_Actividad]]="","",'Formulario PPGR1'!#REF!)</f>
        <v>#REF!</v>
      </c>
      <c r="D312" s="285" t="e">
        <f>IF(Tabla1[[#This Row],[Código_Actividad]]="","",'Formulario PPGR1'!#REF!)</f>
        <v>#REF!</v>
      </c>
      <c r="E312" s="285" t="e">
        <f>IF(Tabla1[[#This Row],[Código_Actividad]]="","",'Formulario PPGR1'!#REF!)</f>
        <v>#REF!</v>
      </c>
      <c r="F312" s="285" t="e">
        <f>IF(Tabla1[[#This Row],[Código_Actividad]]="","",'Formulario PPGR1'!#REF!)</f>
        <v>#REF!</v>
      </c>
      <c r="G312" s="317" t="s">
        <v>1497</v>
      </c>
      <c r="H312" s="287" t="s">
        <v>1498</v>
      </c>
      <c r="I312" s="318">
        <v>8</v>
      </c>
      <c r="J312" s="319" t="s">
        <v>1131</v>
      </c>
      <c r="K312" s="320"/>
      <c r="L312" s="321"/>
      <c r="M312" s="320" t="s">
        <v>945</v>
      </c>
      <c r="N312" s="317">
        <v>80</v>
      </c>
      <c r="O312" s="322">
        <v>220</v>
      </c>
      <c r="P312" s="353">
        <f>Tabla1[[#This Row],[Precio Unitario]]*Tabla1[[#This Row],[Cantidad de Insumos]]</f>
        <v>17600</v>
      </c>
      <c r="Q312" s="293">
        <v>237102</v>
      </c>
      <c r="R312" s="319" t="s">
        <v>538</v>
      </c>
      <c r="S312" s="30"/>
      <c r="T312" s="30"/>
    </row>
    <row r="313" spans="2:20" x14ac:dyDescent="0.25">
      <c r="B313" s="285" t="e">
        <f>IF(Tabla1[[#This Row],[Código_Actividad]]="","",CONCATENATE(Tabla1[[#This Row],[POA]],".",Tabla1[[#This Row],[SRS]],".",Tabla1[[#This Row],[AREA]],".",Tabla1[[#This Row],[TIPO]]))</f>
        <v>#REF!</v>
      </c>
      <c r="C313" s="285" t="e">
        <f>IF(Tabla1[[#This Row],[Código_Actividad]]="","",'Formulario PPGR1'!#REF!)</f>
        <v>#REF!</v>
      </c>
      <c r="D313" s="285" t="e">
        <f>IF(Tabla1[[#This Row],[Código_Actividad]]="","",'Formulario PPGR1'!#REF!)</f>
        <v>#REF!</v>
      </c>
      <c r="E313" s="285" t="e">
        <f>IF(Tabla1[[#This Row],[Código_Actividad]]="","",'Formulario PPGR1'!#REF!)</f>
        <v>#REF!</v>
      </c>
      <c r="F313" s="285" t="e">
        <f>IF(Tabla1[[#This Row],[Código_Actividad]]="","",'Formulario PPGR1'!#REF!)</f>
        <v>#REF!</v>
      </c>
      <c r="G313" s="317" t="s">
        <v>1497</v>
      </c>
      <c r="H313" s="287" t="s">
        <v>1498</v>
      </c>
      <c r="I313" s="318">
        <v>8</v>
      </c>
      <c r="J313" s="319" t="s">
        <v>1014</v>
      </c>
      <c r="K313" s="320"/>
      <c r="L313" s="321"/>
      <c r="M313" s="320" t="s">
        <v>973</v>
      </c>
      <c r="N313" s="317">
        <v>4</v>
      </c>
      <c r="O313" s="322">
        <v>151.80000000000001</v>
      </c>
      <c r="P313" s="353">
        <f>Tabla1[[#This Row],[Precio Unitario]]*Tabla1[[#This Row],[Cantidad de Insumos]]</f>
        <v>607.20000000000005</v>
      </c>
      <c r="Q313" s="293">
        <v>239201</v>
      </c>
      <c r="R313" s="319" t="s">
        <v>538</v>
      </c>
      <c r="S313" s="30"/>
      <c r="T313" s="30"/>
    </row>
    <row r="314" spans="2:20" x14ac:dyDescent="0.25">
      <c r="B314" s="285" t="e">
        <f>IF(Tabla1[[#This Row],[Código_Actividad]]="","",CONCATENATE(Tabla1[[#This Row],[POA]],".",Tabla1[[#This Row],[SRS]],".",Tabla1[[#This Row],[AREA]],".",Tabla1[[#This Row],[TIPO]]))</f>
        <v>#REF!</v>
      </c>
      <c r="C314" s="285" t="e">
        <f>IF(Tabla1[[#This Row],[Código_Actividad]]="","",'Formulario PPGR1'!#REF!)</f>
        <v>#REF!</v>
      </c>
      <c r="D314" s="285" t="e">
        <f>IF(Tabla1[[#This Row],[Código_Actividad]]="","",'Formulario PPGR1'!#REF!)</f>
        <v>#REF!</v>
      </c>
      <c r="E314" s="285" t="e">
        <f>IF(Tabla1[[#This Row],[Código_Actividad]]="","",'Formulario PPGR1'!#REF!)</f>
        <v>#REF!</v>
      </c>
      <c r="F314" s="285" t="e">
        <f>IF(Tabla1[[#This Row],[Código_Actividad]]="","",'Formulario PPGR1'!#REF!)</f>
        <v>#REF!</v>
      </c>
      <c r="G314" s="317" t="s">
        <v>1497</v>
      </c>
      <c r="H314" s="287" t="s">
        <v>1498</v>
      </c>
      <c r="I314" s="318">
        <v>8</v>
      </c>
      <c r="J314" s="319" t="s">
        <v>1215</v>
      </c>
      <c r="K314" s="320"/>
      <c r="L314" s="321"/>
      <c r="M314" s="320" t="s">
        <v>951</v>
      </c>
      <c r="N314" s="317">
        <v>1</v>
      </c>
      <c r="O314" s="322">
        <v>247.5</v>
      </c>
      <c r="P314" s="353">
        <f>Tabla1[[#This Row],[Precio Unitario]]*Tabla1[[#This Row],[Cantidad de Insumos]]</f>
        <v>247.5</v>
      </c>
      <c r="Q314" s="293">
        <v>233101</v>
      </c>
      <c r="R314" s="351" t="s">
        <v>536</v>
      </c>
      <c r="S314" s="30"/>
      <c r="T314" s="30"/>
    </row>
    <row r="315" spans="2:20" x14ac:dyDescent="0.25">
      <c r="B315" s="285" t="e">
        <f>IF(Tabla1[[#This Row],[Código_Actividad]]="","",CONCATENATE(Tabla1[[#This Row],[POA]],".",Tabla1[[#This Row],[SRS]],".",Tabla1[[#This Row],[AREA]],".",Tabla1[[#This Row],[TIPO]]))</f>
        <v>#REF!</v>
      </c>
      <c r="C315" s="285" t="e">
        <f>IF(Tabla1[[#This Row],[Código_Actividad]]="","",'Formulario PPGR1'!#REF!)</f>
        <v>#REF!</v>
      </c>
      <c r="D315" s="285" t="e">
        <f>IF(Tabla1[[#This Row],[Código_Actividad]]="","",'Formulario PPGR1'!#REF!)</f>
        <v>#REF!</v>
      </c>
      <c r="E315" s="285" t="e">
        <f>IF(Tabla1[[#This Row],[Código_Actividad]]="","",'Formulario PPGR1'!#REF!)</f>
        <v>#REF!</v>
      </c>
      <c r="F315" s="285" t="e">
        <f>IF(Tabla1[[#This Row],[Código_Actividad]]="","",'Formulario PPGR1'!#REF!)</f>
        <v>#REF!</v>
      </c>
      <c r="G315" s="317" t="s">
        <v>1500</v>
      </c>
      <c r="H315" s="287" t="s">
        <v>1501</v>
      </c>
      <c r="I315" s="318">
        <v>1</v>
      </c>
      <c r="J315" s="319" t="s">
        <v>1251</v>
      </c>
      <c r="K315" s="320"/>
      <c r="L315" s="321"/>
      <c r="M315" s="320" t="s">
        <v>205</v>
      </c>
      <c r="N315" s="317">
        <v>25</v>
      </c>
      <c r="O315" s="322">
        <v>150</v>
      </c>
      <c r="P315" s="353">
        <f>Tabla1[[#This Row],[Precio Unitario]]*Tabla1[[#This Row],[Cantidad de Insumos]]</f>
        <v>3750</v>
      </c>
      <c r="Q315" s="293">
        <v>231101</v>
      </c>
      <c r="R315" s="198" t="s">
        <v>538</v>
      </c>
      <c r="S315" s="30"/>
      <c r="T315" s="30"/>
    </row>
    <row r="316" spans="2:20" x14ac:dyDescent="0.25">
      <c r="B316" s="285" t="e">
        <f>IF(Tabla1[[#This Row],[Código_Actividad]]="","",CONCATENATE(Tabla1[[#This Row],[POA]],".",Tabla1[[#This Row],[SRS]],".",Tabla1[[#This Row],[AREA]],".",Tabla1[[#This Row],[TIPO]]))</f>
        <v>#REF!</v>
      </c>
      <c r="C316" s="285" t="e">
        <f>IF(Tabla1[[#This Row],[Código_Actividad]]="","",'Formulario PPGR1'!#REF!)</f>
        <v>#REF!</v>
      </c>
      <c r="D316" s="285" t="e">
        <f>IF(Tabla1[[#This Row],[Código_Actividad]]="","",'Formulario PPGR1'!#REF!)</f>
        <v>#REF!</v>
      </c>
      <c r="E316" s="285" t="e">
        <f>IF(Tabla1[[#This Row],[Código_Actividad]]="","",'Formulario PPGR1'!#REF!)</f>
        <v>#REF!</v>
      </c>
      <c r="F316" s="285" t="e">
        <f>IF(Tabla1[[#This Row],[Código_Actividad]]="","",'Formulario PPGR1'!#REF!)</f>
        <v>#REF!</v>
      </c>
      <c r="G316" s="317" t="s">
        <v>1500</v>
      </c>
      <c r="H316" s="287" t="s">
        <v>1501</v>
      </c>
      <c r="I316" s="318">
        <v>1</v>
      </c>
      <c r="J316" s="319" t="s">
        <v>1014</v>
      </c>
      <c r="K316" s="320"/>
      <c r="L316" s="321"/>
      <c r="M316" s="320" t="s">
        <v>951</v>
      </c>
      <c r="N316" s="317">
        <v>3</v>
      </c>
      <c r="O316" s="322">
        <v>247.5</v>
      </c>
      <c r="P316" s="353">
        <f>Tabla1[[#This Row],[Precio Unitario]]*Tabla1[[#This Row],[Cantidad de Insumos]]</f>
        <v>742.5</v>
      </c>
      <c r="Q316" s="293">
        <v>239201</v>
      </c>
      <c r="R316" s="319" t="s">
        <v>538</v>
      </c>
      <c r="S316" s="30"/>
      <c r="T316" s="30"/>
    </row>
    <row r="317" spans="2:20" x14ac:dyDescent="0.25">
      <c r="B317" s="285" t="e">
        <f>IF(Tabla1[[#This Row],[Código_Actividad]]="","",CONCATENATE(Tabla1[[#This Row],[POA]],".",Tabla1[[#This Row],[SRS]],".",Tabla1[[#This Row],[AREA]],".",Tabla1[[#This Row],[TIPO]]))</f>
        <v>#REF!</v>
      </c>
      <c r="C317" s="285" t="e">
        <f>IF(Tabla1[[#This Row],[Código_Actividad]]="","",'Formulario PPGR1'!#REF!)</f>
        <v>#REF!</v>
      </c>
      <c r="D317" s="285" t="e">
        <f>IF(Tabla1[[#This Row],[Código_Actividad]]="","",'Formulario PPGR1'!#REF!)</f>
        <v>#REF!</v>
      </c>
      <c r="E317" s="285" t="e">
        <f>IF(Tabla1[[#This Row],[Código_Actividad]]="","",'Formulario PPGR1'!#REF!)</f>
        <v>#REF!</v>
      </c>
      <c r="F317" s="285" t="e">
        <f>IF(Tabla1[[#This Row],[Código_Actividad]]="","",'Formulario PPGR1'!#REF!)</f>
        <v>#REF!</v>
      </c>
      <c r="G317" s="317" t="s">
        <v>1500</v>
      </c>
      <c r="H317" s="287" t="s">
        <v>1501</v>
      </c>
      <c r="I317" s="318">
        <v>1</v>
      </c>
      <c r="J317" s="319" t="s">
        <v>1117</v>
      </c>
      <c r="K317" s="320"/>
      <c r="L317" s="321"/>
      <c r="M317" s="320" t="s">
        <v>981</v>
      </c>
      <c r="N317" s="317">
        <v>1</v>
      </c>
      <c r="O317" s="322">
        <v>319</v>
      </c>
      <c r="P317" s="353">
        <f>Tabla1[[#This Row],[Precio Unitario]]*Tabla1[[#This Row],[Cantidad de Insumos]]</f>
        <v>319</v>
      </c>
      <c r="Q317" s="293">
        <v>233201</v>
      </c>
      <c r="R317" s="319" t="s">
        <v>538</v>
      </c>
      <c r="S317" s="30"/>
      <c r="T317" s="30"/>
    </row>
    <row r="318" spans="2:20" x14ac:dyDescent="0.25">
      <c r="B318" s="285" t="e">
        <f>IF(Tabla1[[#This Row],[Código_Actividad]]="","",CONCATENATE(Tabla1[[#This Row],[POA]],".",Tabla1[[#This Row],[SRS]],".",Tabla1[[#This Row],[AREA]],".",Tabla1[[#This Row],[TIPO]]))</f>
        <v>#REF!</v>
      </c>
      <c r="C318" s="285" t="e">
        <f>IF(Tabla1[[#This Row],[Código_Actividad]]="","",'Formulario PPGR1'!#REF!)</f>
        <v>#REF!</v>
      </c>
      <c r="D318" s="285" t="e">
        <f>IF(Tabla1[[#This Row],[Código_Actividad]]="","",'Formulario PPGR1'!#REF!)</f>
        <v>#REF!</v>
      </c>
      <c r="E318" s="285" t="e">
        <f>IF(Tabla1[[#This Row],[Código_Actividad]]="","",'Formulario PPGR1'!#REF!)</f>
        <v>#REF!</v>
      </c>
      <c r="F318" s="285" t="e">
        <f>IF(Tabla1[[#This Row],[Código_Actividad]]="","",'Formulario PPGR1'!#REF!)</f>
        <v>#REF!</v>
      </c>
      <c r="G318" s="317" t="s">
        <v>1500</v>
      </c>
      <c r="H318" s="287" t="s">
        <v>1501</v>
      </c>
      <c r="I318" s="318">
        <v>1</v>
      </c>
      <c r="J318" s="319" t="s">
        <v>1215</v>
      </c>
      <c r="K318" s="320"/>
      <c r="L318" s="321"/>
      <c r="M318" s="320" t="s">
        <v>951</v>
      </c>
      <c r="N318" s="317">
        <v>1</v>
      </c>
      <c r="O318" s="322">
        <v>247.5</v>
      </c>
      <c r="P318" s="353">
        <f>Tabla1[[#This Row],[Precio Unitario]]*Tabla1[[#This Row],[Cantidad de Insumos]]</f>
        <v>247.5</v>
      </c>
      <c r="Q318" s="293">
        <v>233101</v>
      </c>
      <c r="R318" s="351" t="s">
        <v>536</v>
      </c>
      <c r="S318" s="30"/>
      <c r="T318" s="30"/>
    </row>
    <row r="319" spans="2:20" x14ac:dyDescent="0.25">
      <c r="B319" s="285" t="e">
        <f>IF(Tabla1[[#This Row],[Código_Actividad]]="","",CONCATENATE(Tabla1[[#This Row],[POA]],".",Tabla1[[#This Row],[SRS]],".",Tabla1[[#This Row],[AREA]],".",Tabla1[[#This Row],[TIPO]]))</f>
        <v>#REF!</v>
      </c>
      <c r="C319" s="285" t="e">
        <f>IF(Tabla1[[#This Row],[Código_Actividad]]="","",'Formulario PPGR1'!#REF!)</f>
        <v>#REF!</v>
      </c>
      <c r="D319" s="285" t="e">
        <f>IF(Tabla1[[#This Row],[Código_Actividad]]="","",'Formulario PPGR1'!#REF!)</f>
        <v>#REF!</v>
      </c>
      <c r="E319" s="285" t="e">
        <f>IF(Tabla1[[#This Row],[Código_Actividad]]="","",'Formulario PPGR1'!#REF!)</f>
        <v>#REF!</v>
      </c>
      <c r="F319" s="285" t="e">
        <f>IF(Tabla1[[#This Row],[Código_Actividad]]="","",'Formulario PPGR1'!#REF!)</f>
        <v>#REF!</v>
      </c>
      <c r="G319" s="317" t="s">
        <v>1502</v>
      </c>
      <c r="H319" s="287" t="s">
        <v>1503</v>
      </c>
      <c r="I319" s="318">
        <v>1</v>
      </c>
      <c r="J319" s="319" t="s">
        <v>1131</v>
      </c>
      <c r="K319" s="320"/>
      <c r="L319" s="321"/>
      <c r="M319" s="320" t="s">
        <v>945</v>
      </c>
      <c r="N319" s="317">
        <v>10</v>
      </c>
      <c r="O319" s="322">
        <v>220</v>
      </c>
      <c r="P319" s="353">
        <f>Tabla1[[#This Row],[Precio Unitario]]*Tabla1[[#This Row],[Cantidad de Insumos]]</f>
        <v>2200</v>
      </c>
      <c r="Q319" s="293">
        <v>237102</v>
      </c>
      <c r="R319" s="319" t="s">
        <v>538</v>
      </c>
      <c r="S319" s="30"/>
      <c r="T319" s="30"/>
    </row>
    <row r="320" spans="2:20" x14ac:dyDescent="0.25">
      <c r="B320" s="285" t="e">
        <f>IF(Tabla1[[#This Row],[Código_Actividad]]="","",CONCATENATE(Tabla1[[#This Row],[POA]],".",Tabla1[[#This Row],[SRS]],".",Tabla1[[#This Row],[AREA]],".",Tabla1[[#This Row],[TIPO]]))</f>
        <v>#REF!</v>
      </c>
      <c r="C320" s="285" t="e">
        <f>IF(Tabla1[[#This Row],[Código_Actividad]]="","",'Formulario PPGR1'!#REF!)</f>
        <v>#REF!</v>
      </c>
      <c r="D320" s="285" t="e">
        <f>IF(Tabla1[[#This Row],[Código_Actividad]]="","",'Formulario PPGR1'!#REF!)</f>
        <v>#REF!</v>
      </c>
      <c r="E320" s="285" t="e">
        <f>IF(Tabla1[[#This Row],[Código_Actividad]]="","",'Formulario PPGR1'!#REF!)</f>
        <v>#REF!</v>
      </c>
      <c r="F320" s="285" t="e">
        <f>IF(Tabla1[[#This Row],[Código_Actividad]]="","",'Formulario PPGR1'!#REF!)</f>
        <v>#REF!</v>
      </c>
      <c r="G320" s="317" t="s">
        <v>1502</v>
      </c>
      <c r="H320" s="287" t="s">
        <v>1503</v>
      </c>
      <c r="I320" s="318">
        <v>1</v>
      </c>
      <c r="J320" s="319" t="s">
        <v>1014</v>
      </c>
      <c r="K320" s="320"/>
      <c r="L320" s="321"/>
      <c r="M320" s="320" t="s">
        <v>973</v>
      </c>
      <c r="N320" s="317">
        <v>1</v>
      </c>
      <c r="O320" s="322">
        <v>151.80000000000001</v>
      </c>
      <c r="P320" s="353">
        <f>Tabla1[[#This Row],[Precio Unitario]]*Tabla1[[#This Row],[Cantidad de Insumos]]</f>
        <v>151.80000000000001</v>
      </c>
      <c r="Q320" s="293">
        <v>239201</v>
      </c>
      <c r="R320" s="319" t="s">
        <v>538</v>
      </c>
      <c r="S320" s="30"/>
      <c r="T320" s="30"/>
    </row>
    <row r="321" spans="2:20" x14ac:dyDescent="0.25">
      <c r="B321" s="285" t="e">
        <f>IF(Tabla1[[#This Row],[Código_Actividad]]="","",CONCATENATE(Tabla1[[#This Row],[POA]],".",Tabla1[[#This Row],[SRS]],".",Tabla1[[#This Row],[AREA]],".",Tabla1[[#This Row],[TIPO]]))</f>
        <v>#REF!</v>
      </c>
      <c r="C321" s="285" t="e">
        <f>IF(Tabla1[[#This Row],[Código_Actividad]]="","",'Formulario PPGR1'!#REF!)</f>
        <v>#REF!</v>
      </c>
      <c r="D321" s="285" t="e">
        <f>IF(Tabla1[[#This Row],[Código_Actividad]]="","",'Formulario PPGR1'!#REF!)</f>
        <v>#REF!</v>
      </c>
      <c r="E321" s="285" t="e">
        <f>IF(Tabla1[[#This Row],[Código_Actividad]]="","",'Formulario PPGR1'!#REF!)</f>
        <v>#REF!</v>
      </c>
      <c r="F321" s="285" t="e">
        <f>IF(Tabla1[[#This Row],[Código_Actividad]]="","",'Formulario PPGR1'!#REF!)</f>
        <v>#REF!</v>
      </c>
      <c r="G321" s="317" t="s">
        <v>1502</v>
      </c>
      <c r="H321" s="287" t="s">
        <v>1503</v>
      </c>
      <c r="I321" s="318">
        <v>1</v>
      </c>
      <c r="J321" s="319" t="s">
        <v>1215</v>
      </c>
      <c r="K321" s="320"/>
      <c r="L321" s="321"/>
      <c r="M321" s="320" t="s">
        <v>951</v>
      </c>
      <c r="N321" s="317">
        <v>1</v>
      </c>
      <c r="O321" s="322">
        <v>247.5</v>
      </c>
      <c r="P321" s="353">
        <f>Tabla1[[#This Row],[Precio Unitario]]*Tabla1[[#This Row],[Cantidad de Insumos]]</f>
        <v>247.5</v>
      </c>
      <c r="Q321" s="293">
        <v>233101</v>
      </c>
      <c r="R321" s="351" t="s">
        <v>536</v>
      </c>
      <c r="S321" s="30"/>
      <c r="T321" s="30"/>
    </row>
    <row r="322" spans="2:20" x14ac:dyDescent="0.25">
      <c r="B322" s="285" t="e">
        <f>IF(Tabla1[[#This Row],[Código_Actividad]]="","",CONCATENATE(Tabla1[[#This Row],[POA]],".",Tabla1[[#This Row],[SRS]],".",Tabla1[[#This Row],[AREA]],".",Tabla1[[#This Row],[TIPO]]))</f>
        <v>#REF!</v>
      </c>
      <c r="C322" s="285" t="e">
        <f>IF(Tabla1[[#This Row],[Código_Actividad]]="","",'Formulario PPGR1'!#REF!)</f>
        <v>#REF!</v>
      </c>
      <c r="D322" s="285" t="e">
        <f>IF(Tabla1[[#This Row],[Código_Actividad]]="","",'Formulario PPGR1'!#REF!)</f>
        <v>#REF!</v>
      </c>
      <c r="E322" s="285" t="e">
        <f>IF(Tabla1[[#This Row],[Código_Actividad]]="","",'Formulario PPGR1'!#REF!)</f>
        <v>#REF!</v>
      </c>
      <c r="F322" s="285" t="e">
        <f>IF(Tabla1[[#This Row],[Código_Actividad]]="","",'Formulario PPGR1'!#REF!)</f>
        <v>#REF!</v>
      </c>
      <c r="G322" s="317" t="s">
        <v>1505</v>
      </c>
      <c r="H322" s="287" t="s">
        <v>1506</v>
      </c>
      <c r="I322" s="318">
        <v>4</v>
      </c>
      <c r="J322" s="319" t="s">
        <v>1534</v>
      </c>
      <c r="K322" s="320"/>
      <c r="L322" s="321"/>
      <c r="M322" s="320" t="s">
        <v>205</v>
      </c>
      <c r="N322" s="317">
        <v>20</v>
      </c>
      <c r="O322" s="322">
        <v>2500</v>
      </c>
      <c r="P322" s="353">
        <f>Tabla1[[#This Row],[Precio Unitario]]*Tabla1[[#This Row],[Cantidad de Insumos]]</f>
        <v>50000</v>
      </c>
      <c r="Q322" s="293">
        <v>239901</v>
      </c>
      <c r="R322" s="319" t="s">
        <v>538</v>
      </c>
      <c r="S322" s="30"/>
      <c r="T322" s="30"/>
    </row>
    <row r="323" spans="2:20" x14ac:dyDescent="0.25">
      <c r="B323" s="285" t="e">
        <f>IF(Tabla1[[#This Row],[Código_Actividad]]="","",CONCATENATE(Tabla1[[#This Row],[POA]],".",Tabla1[[#This Row],[SRS]],".",Tabla1[[#This Row],[AREA]],".",Tabla1[[#This Row],[TIPO]]))</f>
        <v>#REF!</v>
      </c>
      <c r="C323" s="285" t="e">
        <f>IF(Tabla1[[#This Row],[Código_Actividad]]="","",'Formulario PPGR1'!#REF!)</f>
        <v>#REF!</v>
      </c>
      <c r="D323" s="285" t="e">
        <f>IF(Tabla1[[#This Row],[Código_Actividad]]="","",'Formulario PPGR1'!#REF!)</f>
        <v>#REF!</v>
      </c>
      <c r="E323" s="285" t="e">
        <f>IF(Tabla1[[#This Row],[Código_Actividad]]="","",'Formulario PPGR1'!#REF!)</f>
        <v>#REF!</v>
      </c>
      <c r="F323" s="285" t="e">
        <f>IF(Tabla1[[#This Row],[Código_Actividad]]="","",'Formulario PPGR1'!#REF!)</f>
        <v>#REF!</v>
      </c>
      <c r="G323" s="317" t="s">
        <v>1505</v>
      </c>
      <c r="H323" s="287" t="s">
        <v>1506</v>
      </c>
      <c r="I323" s="318">
        <v>4</v>
      </c>
      <c r="J323" s="319" t="s">
        <v>1014</v>
      </c>
      <c r="K323" s="320"/>
      <c r="L323" s="321"/>
      <c r="M323" s="320" t="s">
        <v>973</v>
      </c>
      <c r="N323" s="317">
        <v>1</v>
      </c>
      <c r="O323" s="322">
        <v>151.80000000000001</v>
      </c>
      <c r="P323" s="353">
        <f>Tabla1[[#This Row],[Precio Unitario]]*Tabla1[[#This Row],[Cantidad de Insumos]]</f>
        <v>151.80000000000001</v>
      </c>
      <c r="Q323" s="293">
        <v>239201</v>
      </c>
      <c r="R323" s="319" t="s">
        <v>538</v>
      </c>
      <c r="S323" s="30"/>
      <c r="T323" s="30"/>
    </row>
    <row r="324" spans="2:20" x14ac:dyDescent="0.25">
      <c r="B324" s="285" t="e">
        <f>IF(Tabla1[[#This Row],[Código_Actividad]]="","",CONCATENATE(Tabla1[[#This Row],[POA]],".",Tabla1[[#This Row],[SRS]],".",Tabla1[[#This Row],[AREA]],".",Tabla1[[#This Row],[TIPO]]))</f>
        <v>#REF!</v>
      </c>
      <c r="C324" s="285" t="e">
        <f>IF(Tabla1[[#This Row],[Código_Actividad]]="","",'Formulario PPGR1'!#REF!)</f>
        <v>#REF!</v>
      </c>
      <c r="D324" s="285" t="e">
        <f>IF(Tabla1[[#This Row],[Código_Actividad]]="","",'Formulario PPGR1'!#REF!)</f>
        <v>#REF!</v>
      </c>
      <c r="E324" s="285" t="e">
        <f>IF(Tabla1[[#This Row],[Código_Actividad]]="","",'Formulario PPGR1'!#REF!)</f>
        <v>#REF!</v>
      </c>
      <c r="F324" s="285" t="e">
        <f>IF(Tabla1[[#This Row],[Código_Actividad]]="","",'Formulario PPGR1'!#REF!)</f>
        <v>#REF!</v>
      </c>
      <c r="G324" s="317" t="s">
        <v>1505</v>
      </c>
      <c r="H324" s="287" t="s">
        <v>1506</v>
      </c>
      <c r="I324" s="318">
        <v>4</v>
      </c>
      <c r="J324" s="319" t="s">
        <v>1131</v>
      </c>
      <c r="K324" s="320"/>
      <c r="L324" s="321"/>
      <c r="M324" s="320" t="s">
        <v>945</v>
      </c>
      <c r="N324" s="317">
        <v>80</v>
      </c>
      <c r="O324" s="322">
        <v>220</v>
      </c>
      <c r="P324" s="353">
        <f>Tabla1[[#This Row],[Precio Unitario]]*Tabla1[[#This Row],[Cantidad de Insumos]]</f>
        <v>17600</v>
      </c>
      <c r="Q324" s="293">
        <v>237102</v>
      </c>
      <c r="R324" s="319" t="s">
        <v>538</v>
      </c>
      <c r="S324" s="30"/>
      <c r="T324" s="30"/>
    </row>
    <row r="325" spans="2:20" x14ac:dyDescent="0.25">
      <c r="B325" s="285" t="e">
        <f>IF(Tabla1[[#This Row],[Código_Actividad]]="","",CONCATENATE(Tabla1[[#This Row],[POA]],".",Tabla1[[#This Row],[SRS]],".",Tabla1[[#This Row],[AREA]],".",Tabla1[[#This Row],[TIPO]]))</f>
        <v>#REF!</v>
      </c>
      <c r="C325" s="285" t="e">
        <f>IF(Tabla1[[#This Row],[Código_Actividad]]="","",'Formulario PPGR1'!#REF!)</f>
        <v>#REF!</v>
      </c>
      <c r="D325" s="285" t="e">
        <f>IF(Tabla1[[#This Row],[Código_Actividad]]="","",'Formulario PPGR1'!#REF!)</f>
        <v>#REF!</v>
      </c>
      <c r="E325" s="285" t="e">
        <f>IF(Tabla1[[#This Row],[Código_Actividad]]="","",'Formulario PPGR1'!#REF!)</f>
        <v>#REF!</v>
      </c>
      <c r="F325" s="285" t="e">
        <f>IF(Tabla1[[#This Row],[Código_Actividad]]="","",'Formulario PPGR1'!#REF!)</f>
        <v>#REF!</v>
      </c>
      <c r="G325" s="317" t="s">
        <v>1505</v>
      </c>
      <c r="H325" s="287" t="s">
        <v>1506</v>
      </c>
      <c r="I325" s="318">
        <v>4</v>
      </c>
      <c r="J325" s="319" t="s">
        <v>1215</v>
      </c>
      <c r="K325" s="320"/>
      <c r="L325" s="321"/>
      <c r="M325" s="320" t="s">
        <v>951</v>
      </c>
      <c r="N325" s="317">
        <v>1</v>
      </c>
      <c r="O325" s="322">
        <v>247.5</v>
      </c>
      <c r="P325" s="353">
        <f>Tabla1[[#This Row],[Precio Unitario]]*Tabla1[[#This Row],[Cantidad de Insumos]]</f>
        <v>247.5</v>
      </c>
      <c r="Q325" s="293">
        <v>233101</v>
      </c>
      <c r="R325" s="351" t="s">
        <v>536</v>
      </c>
      <c r="S325" s="30"/>
      <c r="T325" s="30"/>
    </row>
    <row r="326" spans="2:20" x14ac:dyDescent="0.25">
      <c r="B326" s="285" t="e">
        <f>IF(Tabla1[[#This Row],[Código_Actividad]]="","",CONCATENATE(Tabla1[[#This Row],[POA]],".",Tabla1[[#This Row],[SRS]],".",Tabla1[[#This Row],[AREA]],".",Tabla1[[#This Row],[TIPO]]))</f>
        <v>#REF!</v>
      </c>
      <c r="C326" s="285" t="e">
        <f>IF(Tabla1[[#This Row],[Código_Actividad]]="","",'Formulario PPGR1'!#REF!)</f>
        <v>#REF!</v>
      </c>
      <c r="D326" s="285" t="e">
        <f>IF(Tabla1[[#This Row],[Código_Actividad]]="","",'Formulario PPGR1'!#REF!)</f>
        <v>#REF!</v>
      </c>
      <c r="E326" s="285" t="e">
        <f>IF(Tabla1[[#This Row],[Código_Actividad]]="","",'Formulario PPGR1'!#REF!)</f>
        <v>#REF!</v>
      </c>
      <c r="F326" s="285" t="e">
        <f>IF(Tabla1[[#This Row],[Código_Actividad]]="","",'Formulario PPGR1'!#REF!)</f>
        <v>#REF!</v>
      </c>
      <c r="G326" s="317" t="s">
        <v>1505</v>
      </c>
      <c r="H326" s="287" t="s">
        <v>1506</v>
      </c>
      <c r="I326" s="318">
        <v>4</v>
      </c>
      <c r="J326" s="319" t="s">
        <v>1535</v>
      </c>
      <c r="K326" s="320" t="s">
        <v>1350</v>
      </c>
      <c r="L326" s="321"/>
      <c r="M326" s="320" t="s">
        <v>205</v>
      </c>
      <c r="N326" s="317">
        <v>25</v>
      </c>
      <c r="O326" s="322">
        <v>200</v>
      </c>
      <c r="P326" s="353">
        <f>Tabla1[[#This Row],[Precio Unitario]]*Tabla1[[#This Row],[Cantidad de Insumos]]</f>
        <v>5000</v>
      </c>
      <c r="Q326" s="293">
        <v>222201</v>
      </c>
      <c r="R326" s="351" t="s">
        <v>536</v>
      </c>
      <c r="S326" s="30"/>
      <c r="T326" s="30"/>
    </row>
    <row r="327" spans="2:20" x14ac:dyDescent="0.25">
      <c r="B327" s="285" t="e">
        <f>IF(Tabla1[[#This Row],[Código_Actividad]]="","",CONCATENATE(Tabla1[[#This Row],[POA]],".",Tabla1[[#This Row],[SRS]],".",Tabla1[[#This Row],[AREA]],".",Tabla1[[#This Row],[TIPO]]))</f>
        <v>#REF!</v>
      </c>
      <c r="C327" s="285" t="e">
        <f>IF(Tabla1[[#This Row],[Código_Actividad]]="","",'Formulario PPGR1'!#REF!)</f>
        <v>#REF!</v>
      </c>
      <c r="D327" s="285" t="e">
        <f>IF(Tabla1[[#This Row],[Código_Actividad]]="","",'Formulario PPGR1'!#REF!)</f>
        <v>#REF!</v>
      </c>
      <c r="E327" s="285" t="e">
        <f>IF(Tabla1[[#This Row],[Código_Actividad]]="","",'Formulario PPGR1'!#REF!)</f>
        <v>#REF!</v>
      </c>
      <c r="F327" s="285" t="e">
        <f>IF(Tabla1[[#This Row],[Código_Actividad]]="","",'Formulario PPGR1'!#REF!)</f>
        <v>#REF!</v>
      </c>
      <c r="G327" s="317" t="s">
        <v>1507</v>
      </c>
      <c r="H327" s="287" t="s">
        <v>1508</v>
      </c>
      <c r="I327" s="318">
        <v>1</v>
      </c>
      <c r="J327" s="319" t="s">
        <v>1251</v>
      </c>
      <c r="K327" s="320"/>
      <c r="L327" s="321"/>
      <c r="M327" s="320" t="s">
        <v>205</v>
      </c>
      <c r="N327" s="317">
        <v>1</v>
      </c>
      <c r="O327" s="322">
        <v>150</v>
      </c>
      <c r="P327" s="353">
        <f>Tabla1[[#This Row],[Precio Unitario]]*Tabla1[[#This Row],[Cantidad de Insumos]]</f>
        <v>150</v>
      </c>
      <c r="Q327" s="293">
        <v>231101</v>
      </c>
      <c r="R327" s="198" t="s">
        <v>538</v>
      </c>
      <c r="S327" s="30"/>
      <c r="T327" s="30"/>
    </row>
    <row r="328" spans="2:20" x14ac:dyDescent="0.25">
      <c r="B328" s="285" t="e">
        <f>IF(Tabla1[[#This Row],[Código_Actividad]]="","",CONCATENATE(Tabla1[[#This Row],[POA]],".",Tabla1[[#This Row],[SRS]],".",Tabla1[[#This Row],[AREA]],".",Tabla1[[#This Row],[TIPO]]))</f>
        <v>#REF!</v>
      </c>
      <c r="C328" s="285" t="e">
        <f>IF(Tabla1[[#This Row],[Código_Actividad]]="","",'Formulario PPGR1'!#REF!)</f>
        <v>#REF!</v>
      </c>
      <c r="D328" s="285" t="e">
        <f>IF(Tabla1[[#This Row],[Código_Actividad]]="","",'Formulario PPGR1'!#REF!)</f>
        <v>#REF!</v>
      </c>
      <c r="E328" s="285" t="e">
        <f>IF(Tabla1[[#This Row],[Código_Actividad]]="","",'Formulario PPGR1'!#REF!)</f>
        <v>#REF!</v>
      </c>
      <c r="F328" s="285" t="e">
        <f>IF(Tabla1[[#This Row],[Código_Actividad]]="","",'Formulario PPGR1'!#REF!)</f>
        <v>#REF!</v>
      </c>
      <c r="G328" s="317" t="s">
        <v>1507</v>
      </c>
      <c r="H328" s="287" t="s">
        <v>1508</v>
      </c>
      <c r="I328" s="318">
        <v>1</v>
      </c>
      <c r="J328" s="319" t="s">
        <v>1131</v>
      </c>
      <c r="K328" s="320"/>
      <c r="L328" s="321"/>
      <c r="M328" s="320" t="s">
        <v>945</v>
      </c>
      <c r="N328" s="317">
        <v>10</v>
      </c>
      <c r="O328" s="322">
        <v>220</v>
      </c>
      <c r="P328" s="353">
        <f>Tabla1[[#This Row],[Precio Unitario]]*Tabla1[[#This Row],[Cantidad de Insumos]]</f>
        <v>2200</v>
      </c>
      <c r="Q328" s="293">
        <v>237102</v>
      </c>
      <c r="R328" s="319" t="s">
        <v>538</v>
      </c>
      <c r="S328" s="30"/>
      <c r="T328" s="30"/>
    </row>
    <row r="329" spans="2:20" x14ac:dyDescent="0.25">
      <c r="B329" s="285" t="e">
        <f>IF(Tabla1[[#This Row],[Código_Actividad]]="","",CONCATENATE(Tabla1[[#This Row],[POA]],".",Tabla1[[#This Row],[SRS]],".",Tabla1[[#This Row],[AREA]],".",Tabla1[[#This Row],[TIPO]]))</f>
        <v>#REF!</v>
      </c>
      <c r="C329" s="285" t="e">
        <f>IF(Tabla1[[#This Row],[Código_Actividad]]="","",'Formulario PPGR1'!#REF!)</f>
        <v>#REF!</v>
      </c>
      <c r="D329" s="285" t="e">
        <f>IF(Tabla1[[#This Row],[Código_Actividad]]="","",'Formulario PPGR1'!#REF!)</f>
        <v>#REF!</v>
      </c>
      <c r="E329" s="285" t="e">
        <f>IF(Tabla1[[#This Row],[Código_Actividad]]="","",'Formulario PPGR1'!#REF!)</f>
        <v>#REF!</v>
      </c>
      <c r="F329" s="285" t="e">
        <f>IF(Tabla1[[#This Row],[Código_Actividad]]="","",'Formulario PPGR1'!#REF!)</f>
        <v>#REF!</v>
      </c>
      <c r="G329" s="317" t="s">
        <v>1509</v>
      </c>
      <c r="H329" s="287" t="s">
        <v>1510</v>
      </c>
      <c r="I329" s="318">
        <v>3</v>
      </c>
      <c r="J329" s="319" t="s">
        <v>1251</v>
      </c>
      <c r="K329" s="320"/>
      <c r="L329" s="321"/>
      <c r="M329" s="320" t="s">
        <v>205</v>
      </c>
      <c r="N329" s="317">
        <v>25</v>
      </c>
      <c r="O329" s="322">
        <v>150</v>
      </c>
      <c r="P329" s="353">
        <f>Tabla1[[#This Row],[Precio Unitario]]*Tabla1[[#This Row],[Cantidad de Insumos]]</f>
        <v>3750</v>
      </c>
      <c r="Q329" s="293">
        <v>231101</v>
      </c>
      <c r="R329" s="198" t="s">
        <v>538</v>
      </c>
      <c r="S329" s="30"/>
      <c r="T329" s="30"/>
    </row>
    <row r="330" spans="2:20" x14ac:dyDescent="0.25">
      <c r="B330" s="285" t="e">
        <f>IF(Tabla1[[#This Row],[Código_Actividad]]="","",CONCATENATE(Tabla1[[#This Row],[POA]],".",Tabla1[[#This Row],[SRS]],".",Tabla1[[#This Row],[AREA]],".",Tabla1[[#This Row],[TIPO]]))</f>
        <v>#REF!</v>
      </c>
      <c r="C330" s="285" t="e">
        <f>IF(Tabla1[[#This Row],[Código_Actividad]]="","",'Formulario PPGR1'!#REF!)</f>
        <v>#REF!</v>
      </c>
      <c r="D330" s="285" t="e">
        <f>IF(Tabla1[[#This Row],[Código_Actividad]]="","",'Formulario PPGR1'!#REF!)</f>
        <v>#REF!</v>
      </c>
      <c r="E330" s="285" t="e">
        <f>IF(Tabla1[[#This Row],[Código_Actividad]]="","",'Formulario PPGR1'!#REF!)</f>
        <v>#REF!</v>
      </c>
      <c r="F330" s="285" t="e">
        <f>IF(Tabla1[[#This Row],[Código_Actividad]]="","",'Formulario PPGR1'!#REF!)</f>
        <v>#REF!</v>
      </c>
      <c r="G330" s="317" t="s">
        <v>1509</v>
      </c>
      <c r="H330" s="287" t="s">
        <v>1510</v>
      </c>
      <c r="I330" s="318">
        <v>3</v>
      </c>
      <c r="J330" s="319" t="s">
        <v>1014</v>
      </c>
      <c r="K330" s="320"/>
      <c r="L330" s="321"/>
      <c r="M330" s="320" t="s">
        <v>973</v>
      </c>
      <c r="N330" s="317">
        <v>2</v>
      </c>
      <c r="O330" s="322">
        <v>151.80000000000001</v>
      </c>
      <c r="P330" s="353">
        <f>Tabla1[[#This Row],[Precio Unitario]]*Tabla1[[#This Row],[Cantidad de Insumos]]</f>
        <v>303.60000000000002</v>
      </c>
      <c r="Q330" s="293">
        <v>239201</v>
      </c>
      <c r="R330" s="319" t="s">
        <v>538</v>
      </c>
      <c r="S330" s="30"/>
      <c r="T330" s="30"/>
    </row>
    <row r="331" spans="2:20" x14ac:dyDescent="0.25">
      <c r="B331" s="285" t="e">
        <f>IF(Tabla1[[#This Row],[Código_Actividad]]="","",CONCATENATE(Tabla1[[#This Row],[POA]],".",Tabla1[[#This Row],[SRS]],".",Tabla1[[#This Row],[AREA]],".",Tabla1[[#This Row],[TIPO]]))</f>
        <v>#REF!</v>
      </c>
      <c r="C331" s="285" t="e">
        <f>IF(Tabla1[[#This Row],[Código_Actividad]]="","",'Formulario PPGR1'!#REF!)</f>
        <v>#REF!</v>
      </c>
      <c r="D331" s="285" t="e">
        <f>IF(Tabla1[[#This Row],[Código_Actividad]]="","",'Formulario PPGR1'!#REF!)</f>
        <v>#REF!</v>
      </c>
      <c r="E331" s="285" t="e">
        <f>IF(Tabla1[[#This Row],[Código_Actividad]]="","",'Formulario PPGR1'!#REF!)</f>
        <v>#REF!</v>
      </c>
      <c r="F331" s="285" t="e">
        <f>IF(Tabla1[[#This Row],[Código_Actividad]]="","",'Formulario PPGR1'!#REF!)</f>
        <v>#REF!</v>
      </c>
      <c r="G331" s="317" t="s">
        <v>1509</v>
      </c>
      <c r="H331" s="287" t="s">
        <v>1510</v>
      </c>
      <c r="I331" s="318">
        <v>3</v>
      </c>
      <c r="J331" s="319" t="s">
        <v>1117</v>
      </c>
      <c r="K331" s="320"/>
      <c r="L331" s="321"/>
      <c r="M331" s="320" t="s">
        <v>981</v>
      </c>
      <c r="N331" s="317">
        <v>1</v>
      </c>
      <c r="O331" s="322">
        <v>319</v>
      </c>
      <c r="P331" s="353">
        <f>Tabla1[[#This Row],[Precio Unitario]]*Tabla1[[#This Row],[Cantidad de Insumos]]</f>
        <v>319</v>
      </c>
      <c r="Q331" s="293">
        <v>233201</v>
      </c>
      <c r="R331" s="319" t="s">
        <v>538</v>
      </c>
      <c r="S331" s="30"/>
      <c r="T331" s="30"/>
    </row>
    <row r="332" spans="2:20" x14ac:dyDescent="0.25">
      <c r="B332" s="285" t="e">
        <f>IF(Tabla1[[#This Row],[Código_Actividad]]="","",CONCATENATE(Tabla1[[#This Row],[POA]],".",Tabla1[[#This Row],[SRS]],".",Tabla1[[#This Row],[AREA]],".",Tabla1[[#This Row],[TIPO]]))</f>
        <v>#REF!</v>
      </c>
      <c r="C332" s="285" t="e">
        <f>IF(Tabla1[[#This Row],[Código_Actividad]]="","",'Formulario PPGR1'!#REF!)</f>
        <v>#REF!</v>
      </c>
      <c r="D332" s="285" t="e">
        <f>IF(Tabla1[[#This Row],[Código_Actividad]]="","",'Formulario PPGR1'!#REF!)</f>
        <v>#REF!</v>
      </c>
      <c r="E332" s="285" t="e">
        <f>IF(Tabla1[[#This Row],[Código_Actividad]]="","",'Formulario PPGR1'!#REF!)</f>
        <v>#REF!</v>
      </c>
      <c r="F332" s="285" t="e">
        <f>IF(Tabla1[[#This Row],[Código_Actividad]]="","",'Formulario PPGR1'!#REF!)</f>
        <v>#REF!</v>
      </c>
      <c r="G332" s="317" t="s">
        <v>1509</v>
      </c>
      <c r="H332" s="287" t="s">
        <v>1510</v>
      </c>
      <c r="I332" s="318">
        <v>3</v>
      </c>
      <c r="J332" s="319" t="s">
        <v>1215</v>
      </c>
      <c r="K332" s="320"/>
      <c r="L332" s="321"/>
      <c r="M332" s="320" t="s">
        <v>951</v>
      </c>
      <c r="N332" s="317">
        <v>1</v>
      </c>
      <c r="O332" s="322">
        <v>247.5</v>
      </c>
      <c r="P332" s="353">
        <f>Tabla1[[#This Row],[Precio Unitario]]*Tabla1[[#This Row],[Cantidad de Insumos]]</f>
        <v>247.5</v>
      </c>
      <c r="Q332" s="293">
        <v>233101</v>
      </c>
      <c r="R332" s="351" t="s">
        <v>536</v>
      </c>
      <c r="S332" s="30"/>
      <c r="T332" s="30"/>
    </row>
    <row r="333" spans="2:20" x14ac:dyDescent="0.25">
      <c r="B333" s="285" t="e">
        <f>IF(Tabla1[[#This Row],[Código_Actividad]]="","",CONCATENATE(Tabla1[[#This Row],[POA]],".",Tabla1[[#This Row],[SRS]],".",Tabla1[[#This Row],[AREA]],".",Tabla1[[#This Row],[TIPO]]))</f>
        <v>#REF!</v>
      </c>
      <c r="C333" s="285" t="e">
        <f>IF(Tabla1[[#This Row],[Código_Actividad]]="","",'Formulario PPGR1'!#REF!)</f>
        <v>#REF!</v>
      </c>
      <c r="D333" s="285" t="e">
        <f>IF(Tabla1[[#This Row],[Código_Actividad]]="","",'Formulario PPGR1'!#REF!)</f>
        <v>#REF!</v>
      </c>
      <c r="E333" s="285" t="e">
        <f>IF(Tabla1[[#This Row],[Código_Actividad]]="","",'Formulario PPGR1'!#REF!)</f>
        <v>#REF!</v>
      </c>
      <c r="F333" s="285" t="e">
        <f>IF(Tabla1[[#This Row],[Código_Actividad]]="","",'Formulario PPGR1'!#REF!)</f>
        <v>#REF!</v>
      </c>
      <c r="G333" s="317" t="s">
        <v>1511</v>
      </c>
      <c r="H333" s="287" t="s">
        <v>1512</v>
      </c>
      <c r="I333" s="318">
        <v>6</v>
      </c>
      <c r="J333" s="319" t="s">
        <v>1131</v>
      </c>
      <c r="K333" s="320"/>
      <c r="L333" s="321"/>
      <c r="M333" s="320" t="s">
        <v>945</v>
      </c>
      <c r="N333" s="317">
        <v>60</v>
      </c>
      <c r="O333" s="322">
        <v>220</v>
      </c>
      <c r="P333" s="353">
        <f>Tabla1[[#This Row],[Precio Unitario]]*Tabla1[[#This Row],[Cantidad de Insumos]]</f>
        <v>13200</v>
      </c>
      <c r="Q333" s="293">
        <v>237102</v>
      </c>
      <c r="R333" s="319" t="s">
        <v>538</v>
      </c>
      <c r="S333" s="30"/>
      <c r="T333" s="30"/>
    </row>
    <row r="334" spans="2:20" x14ac:dyDescent="0.25">
      <c r="B334" s="285" t="e">
        <f>IF(Tabla1[[#This Row],[Código_Actividad]]="","",CONCATENATE(Tabla1[[#This Row],[POA]],".",Tabla1[[#This Row],[SRS]],".",Tabla1[[#This Row],[AREA]],".",Tabla1[[#This Row],[TIPO]]))</f>
        <v>#REF!</v>
      </c>
      <c r="C334" s="285" t="e">
        <f>IF(Tabla1[[#This Row],[Código_Actividad]]="","",'Formulario PPGR1'!#REF!)</f>
        <v>#REF!</v>
      </c>
      <c r="D334" s="285" t="e">
        <f>IF(Tabla1[[#This Row],[Código_Actividad]]="","",'Formulario PPGR1'!#REF!)</f>
        <v>#REF!</v>
      </c>
      <c r="E334" s="285" t="e">
        <f>IF(Tabla1[[#This Row],[Código_Actividad]]="","",'Formulario PPGR1'!#REF!)</f>
        <v>#REF!</v>
      </c>
      <c r="F334" s="285" t="e">
        <f>IF(Tabla1[[#This Row],[Código_Actividad]]="","",'Formulario PPGR1'!#REF!)</f>
        <v>#REF!</v>
      </c>
      <c r="G334" s="317" t="s">
        <v>1511</v>
      </c>
      <c r="H334" s="287" t="s">
        <v>1512</v>
      </c>
      <c r="I334" s="318">
        <v>6</v>
      </c>
      <c r="J334" s="319" t="s">
        <v>1014</v>
      </c>
      <c r="K334" s="320"/>
      <c r="L334" s="321"/>
      <c r="M334" s="320" t="s">
        <v>973</v>
      </c>
      <c r="N334" s="317">
        <v>1</v>
      </c>
      <c r="O334" s="322">
        <v>151.80000000000001</v>
      </c>
      <c r="P334" s="353">
        <f>Tabla1[[#This Row],[Precio Unitario]]*Tabla1[[#This Row],[Cantidad de Insumos]]</f>
        <v>151.80000000000001</v>
      </c>
      <c r="Q334" s="293">
        <v>239201</v>
      </c>
      <c r="R334" s="319" t="s">
        <v>538</v>
      </c>
      <c r="S334" s="30"/>
      <c r="T334" s="30"/>
    </row>
    <row r="335" spans="2:20" x14ac:dyDescent="0.25">
      <c r="B335" s="285" t="e">
        <f>IF(Tabla1[[#This Row],[Código_Actividad]]="","",CONCATENATE(Tabla1[[#This Row],[POA]],".",Tabla1[[#This Row],[SRS]],".",Tabla1[[#This Row],[AREA]],".",Tabla1[[#This Row],[TIPO]]))</f>
        <v>#REF!</v>
      </c>
      <c r="C335" s="285" t="e">
        <f>IF(Tabla1[[#This Row],[Código_Actividad]]="","",'Formulario PPGR1'!#REF!)</f>
        <v>#REF!</v>
      </c>
      <c r="D335" s="285" t="e">
        <f>IF(Tabla1[[#This Row],[Código_Actividad]]="","",'Formulario PPGR1'!#REF!)</f>
        <v>#REF!</v>
      </c>
      <c r="E335" s="285" t="e">
        <f>IF(Tabla1[[#This Row],[Código_Actividad]]="","",'Formulario PPGR1'!#REF!)</f>
        <v>#REF!</v>
      </c>
      <c r="F335" s="285" t="e">
        <f>IF(Tabla1[[#This Row],[Código_Actividad]]="","",'Formulario PPGR1'!#REF!)</f>
        <v>#REF!</v>
      </c>
      <c r="G335" s="317" t="s">
        <v>1511</v>
      </c>
      <c r="H335" s="287" t="s">
        <v>1512</v>
      </c>
      <c r="I335" s="318">
        <v>6</v>
      </c>
      <c r="J335" s="319" t="s">
        <v>1215</v>
      </c>
      <c r="K335" s="320"/>
      <c r="L335" s="321"/>
      <c r="M335" s="320" t="s">
        <v>951</v>
      </c>
      <c r="N335" s="317">
        <v>1</v>
      </c>
      <c r="O335" s="322">
        <v>247.5</v>
      </c>
      <c r="P335" s="353">
        <f>Tabla1[[#This Row],[Precio Unitario]]*Tabla1[[#This Row],[Cantidad de Insumos]]</f>
        <v>247.5</v>
      </c>
      <c r="Q335" s="293">
        <v>233101</v>
      </c>
      <c r="R335" s="351" t="s">
        <v>536</v>
      </c>
      <c r="S335" s="30"/>
      <c r="T335" s="30"/>
    </row>
    <row r="336" spans="2:20" x14ac:dyDescent="0.25">
      <c r="B336" s="285" t="e">
        <f>IF(Tabla1[[#This Row],[Código_Actividad]]="","",CONCATENATE(Tabla1[[#This Row],[POA]],".",Tabla1[[#This Row],[SRS]],".",Tabla1[[#This Row],[AREA]],".",Tabla1[[#This Row],[TIPO]]))</f>
        <v>#REF!</v>
      </c>
      <c r="C336" s="285" t="e">
        <f>IF(Tabla1[[#This Row],[Código_Actividad]]="","",'Formulario PPGR1'!#REF!)</f>
        <v>#REF!</v>
      </c>
      <c r="D336" s="285" t="e">
        <f>IF(Tabla1[[#This Row],[Código_Actividad]]="","",'Formulario PPGR1'!#REF!)</f>
        <v>#REF!</v>
      </c>
      <c r="E336" s="285" t="e">
        <f>IF(Tabla1[[#This Row],[Código_Actividad]]="","",'Formulario PPGR1'!#REF!)</f>
        <v>#REF!</v>
      </c>
      <c r="F336" s="285" t="e">
        <f>IF(Tabla1[[#This Row],[Código_Actividad]]="","",'Formulario PPGR1'!#REF!)</f>
        <v>#REF!</v>
      </c>
      <c r="G336" s="317" t="s">
        <v>1513</v>
      </c>
      <c r="H336" s="287" t="s">
        <v>1514</v>
      </c>
      <c r="I336" s="318">
        <v>3</v>
      </c>
      <c r="J336" s="319" t="s">
        <v>1251</v>
      </c>
      <c r="K336" s="320"/>
      <c r="L336" s="321"/>
      <c r="M336" s="320" t="s">
        <v>205</v>
      </c>
      <c r="N336" s="317">
        <v>30</v>
      </c>
      <c r="O336" s="322">
        <v>150</v>
      </c>
      <c r="P336" s="353">
        <f>Tabla1[[#This Row],[Precio Unitario]]*Tabla1[[#This Row],[Cantidad de Insumos]]</f>
        <v>4500</v>
      </c>
      <c r="Q336" s="293">
        <v>231101</v>
      </c>
      <c r="R336" s="198" t="s">
        <v>538</v>
      </c>
      <c r="S336" s="30"/>
      <c r="T336" s="30"/>
    </row>
    <row r="337" spans="2:20" x14ac:dyDescent="0.25">
      <c r="B337" s="285" t="e">
        <f>IF(Tabla1[[#This Row],[Código_Actividad]]="","",CONCATENATE(Tabla1[[#This Row],[POA]],".",Tabla1[[#This Row],[SRS]],".",Tabla1[[#This Row],[AREA]],".",Tabla1[[#This Row],[TIPO]]))</f>
        <v>#REF!</v>
      </c>
      <c r="C337" s="285" t="e">
        <f>IF(Tabla1[[#This Row],[Código_Actividad]]="","",'Formulario PPGR1'!#REF!)</f>
        <v>#REF!</v>
      </c>
      <c r="D337" s="285" t="e">
        <f>IF(Tabla1[[#This Row],[Código_Actividad]]="","",'Formulario PPGR1'!#REF!)</f>
        <v>#REF!</v>
      </c>
      <c r="E337" s="285" t="e">
        <f>IF(Tabla1[[#This Row],[Código_Actividad]]="","",'Formulario PPGR1'!#REF!)</f>
        <v>#REF!</v>
      </c>
      <c r="F337" s="285" t="e">
        <f>IF(Tabla1[[#This Row],[Código_Actividad]]="","",'Formulario PPGR1'!#REF!)</f>
        <v>#REF!</v>
      </c>
      <c r="G337" s="317" t="s">
        <v>1513</v>
      </c>
      <c r="H337" s="287" t="s">
        <v>1514</v>
      </c>
      <c r="I337" s="318">
        <v>3</v>
      </c>
      <c r="J337" s="319" t="s">
        <v>1014</v>
      </c>
      <c r="K337" s="320"/>
      <c r="L337" s="321"/>
      <c r="M337" s="320" t="s">
        <v>1536</v>
      </c>
      <c r="N337" s="317">
        <v>4</v>
      </c>
      <c r="O337" s="322">
        <v>151.80000000000001</v>
      </c>
      <c r="P337" s="353">
        <f>Tabla1[[#This Row],[Precio Unitario]]*Tabla1[[#This Row],[Cantidad de Insumos]]</f>
        <v>607.20000000000005</v>
      </c>
      <c r="Q337" s="293">
        <v>239201</v>
      </c>
      <c r="R337" s="319" t="s">
        <v>538</v>
      </c>
      <c r="S337" s="30"/>
      <c r="T337" s="30"/>
    </row>
    <row r="338" spans="2:20" x14ac:dyDescent="0.25">
      <c r="B338" s="285" t="e">
        <f>IF(Tabla1[[#This Row],[Código_Actividad]]="","",CONCATENATE(Tabla1[[#This Row],[POA]],".",Tabla1[[#This Row],[SRS]],".",Tabla1[[#This Row],[AREA]],".",Tabla1[[#This Row],[TIPO]]))</f>
        <v>#REF!</v>
      </c>
      <c r="C338" s="285" t="e">
        <f>IF(Tabla1[[#This Row],[Código_Actividad]]="","",'Formulario PPGR1'!#REF!)</f>
        <v>#REF!</v>
      </c>
      <c r="D338" s="285" t="e">
        <f>IF(Tabla1[[#This Row],[Código_Actividad]]="","",'Formulario PPGR1'!#REF!)</f>
        <v>#REF!</v>
      </c>
      <c r="E338" s="285" t="e">
        <f>IF(Tabla1[[#This Row],[Código_Actividad]]="","",'Formulario PPGR1'!#REF!)</f>
        <v>#REF!</v>
      </c>
      <c r="F338" s="285" t="e">
        <f>IF(Tabla1[[#This Row],[Código_Actividad]]="","",'Formulario PPGR1'!#REF!)</f>
        <v>#REF!</v>
      </c>
      <c r="G338" s="317" t="s">
        <v>1513</v>
      </c>
      <c r="H338" s="287" t="s">
        <v>1514</v>
      </c>
      <c r="I338" s="318">
        <v>3</v>
      </c>
      <c r="J338" s="319" t="s">
        <v>1117</v>
      </c>
      <c r="K338" s="320"/>
      <c r="L338" s="321"/>
      <c r="M338" s="320" t="s">
        <v>1537</v>
      </c>
      <c r="N338" s="317">
        <v>3</v>
      </c>
      <c r="O338" s="322">
        <v>319</v>
      </c>
      <c r="P338" s="353">
        <f>Tabla1[[#This Row],[Precio Unitario]]*Tabla1[[#This Row],[Cantidad de Insumos]]</f>
        <v>957</v>
      </c>
      <c r="Q338" s="293">
        <v>233201</v>
      </c>
      <c r="R338" s="319" t="s">
        <v>538</v>
      </c>
      <c r="S338" s="30"/>
      <c r="T338" s="30"/>
    </row>
    <row r="339" spans="2:20" x14ac:dyDescent="0.25">
      <c r="B339" s="285" t="e">
        <f>IF(Tabla1[[#This Row],[Código_Actividad]]="","",CONCATENATE(Tabla1[[#This Row],[POA]],".",Tabla1[[#This Row],[SRS]],".",Tabla1[[#This Row],[AREA]],".",Tabla1[[#This Row],[TIPO]]))</f>
        <v>#REF!</v>
      </c>
      <c r="C339" s="285" t="e">
        <f>IF(Tabla1[[#This Row],[Código_Actividad]]="","",'Formulario PPGR1'!#REF!)</f>
        <v>#REF!</v>
      </c>
      <c r="D339" s="285" t="e">
        <f>IF(Tabla1[[#This Row],[Código_Actividad]]="","",'Formulario PPGR1'!#REF!)</f>
        <v>#REF!</v>
      </c>
      <c r="E339" s="285" t="e">
        <f>IF(Tabla1[[#This Row],[Código_Actividad]]="","",'Formulario PPGR1'!#REF!)</f>
        <v>#REF!</v>
      </c>
      <c r="F339" s="285" t="e">
        <f>IF(Tabla1[[#This Row],[Código_Actividad]]="","",'Formulario PPGR1'!#REF!)</f>
        <v>#REF!</v>
      </c>
      <c r="G339" s="317" t="s">
        <v>1513</v>
      </c>
      <c r="H339" s="287" t="s">
        <v>1514</v>
      </c>
      <c r="I339" s="318">
        <v>3</v>
      </c>
      <c r="J339" s="319" t="s">
        <v>1131</v>
      </c>
      <c r="K339" s="320"/>
      <c r="L339" s="321"/>
      <c r="M339" s="320" t="s">
        <v>945</v>
      </c>
      <c r="N339" s="317">
        <v>30</v>
      </c>
      <c r="O339" s="322">
        <v>220</v>
      </c>
      <c r="P339" s="353">
        <f>Tabla1[[#This Row],[Precio Unitario]]*Tabla1[[#This Row],[Cantidad de Insumos]]</f>
        <v>6600</v>
      </c>
      <c r="Q339" s="293">
        <v>237102</v>
      </c>
      <c r="R339" s="319" t="s">
        <v>538</v>
      </c>
      <c r="S339" s="30"/>
      <c r="T339" s="30"/>
    </row>
    <row r="340" spans="2:20" x14ac:dyDescent="0.25">
      <c r="B340" s="285" t="e">
        <f>IF(Tabla1[[#This Row],[Código_Actividad]]="","",CONCATENATE(Tabla1[[#This Row],[POA]],".",Tabla1[[#This Row],[SRS]],".",Tabla1[[#This Row],[AREA]],".",Tabla1[[#This Row],[TIPO]]))</f>
        <v>#REF!</v>
      </c>
      <c r="C340" s="285" t="e">
        <f>IF(Tabla1[[#This Row],[Código_Actividad]]="","",'Formulario PPGR1'!#REF!)</f>
        <v>#REF!</v>
      </c>
      <c r="D340" s="285" t="e">
        <f>IF(Tabla1[[#This Row],[Código_Actividad]]="","",'Formulario PPGR1'!#REF!)</f>
        <v>#REF!</v>
      </c>
      <c r="E340" s="285" t="e">
        <f>IF(Tabla1[[#This Row],[Código_Actividad]]="","",'Formulario PPGR1'!#REF!)</f>
        <v>#REF!</v>
      </c>
      <c r="F340" s="285" t="e">
        <f>IF(Tabla1[[#This Row],[Código_Actividad]]="","",'Formulario PPGR1'!#REF!)</f>
        <v>#REF!</v>
      </c>
      <c r="G340" s="317" t="s">
        <v>1513</v>
      </c>
      <c r="H340" s="287" t="s">
        <v>1514</v>
      </c>
      <c r="I340" s="318">
        <v>3</v>
      </c>
      <c r="J340" s="319" t="s">
        <v>1215</v>
      </c>
      <c r="K340" s="320"/>
      <c r="L340" s="321"/>
      <c r="M340" s="320" t="s">
        <v>951</v>
      </c>
      <c r="N340" s="317">
        <v>2</v>
      </c>
      <c r="O340" s="322">
        <v>247.5</v>
      </c>
      <c r="P340" s="353">
        <f>Tabla1[[#This Row],[Precio Unitario]]*Tabla1[[#This Row],[Cantidad de Insumos]]</f>
        <v>495</v>
      </c>
      <c r="Q340" s="293">
        <v>233101</v>
      </c>
      <c r="R340" s="351" t="s">
        <v>536</v>
      </c>
      <c r="S340" s="30"/>
      <c r="T340" s="30"/>
    </row>
    <row r="341" spans="2:20" x14ac:dyDescent="0.25">
      <c r="B341" s="285" t="e">
        <f>IF(Tabla1[[#This Row],[Código_Actividad]]="","",CONCATENATE(Tabla1[[#This Row],[POA]],".",Tabla1[[#This Row],[SRS]],".",Tabla1[[#This Row],[AREA]],".",Tabla1[[#This Row],[TIPO]]))</f>
        <v>#REF!</v>
      </c>
      <c r="C341" s="285" t="e">
        <f>IF(Tabla1[[#This Row],[Código_Actividad]]="","",'Formulario PPGR1'!#REF!)</f>
        <v>#REF!</v>
      </c>
      <c r="D341" s="285" t="e">
        <f>IF(Tabla1[[#This Row],[Código_Actividad]]="","",'Formulario PPGR1'!#REF!)</f>
        <v>#REF!</v>
      </c>
      <c r="E341" s="285" t="e">
        <f>IF(Tabla1[[#This Row],[Código_Actividad]]="","",'Formulario PPGR1'!#REF!)</f>
        <v>#REF!</v>
      </c>
      <c r="F341" s="285" t="e">
        <f>IF(Tabla1[[#This Row],[Código_Actividad]]="","",'Formulario PPGR1'!#REF!)</f>
        <v>#REF!</v>
      </c>
      <c r="G341" s="317" t="s">
        <v>1515</v>
      </c>
      <c r="H341" s="287" t="s">
        <v>1516</v>
      </c>
      <c r="I341" s="318">
        <v>2</v>
      </c>
      <c r="J341" s="319" t="s">
        <v>1131</v>
      </c>
      <c r="K341" s="320"/>
      <c r="L341" s="321"/>
      <c r="M341" s="320" t="s">
        <v>945</v>
      </c>
      <c r="N341" s="317">
        <v>20</v>
      </c>
      <c r="O341" s="322">
        <v>220</v>
      </c>
      <c r="P341" s="353">
        <f>Tabla1[[#This Row],[Precio Unitario]]*Tabla1[[#This Row],[Cantidad de Insumos]]</f>
        <v>4400</v>
      </c>
      <c r="Q341" s="293">
        <v>237102</v>
      </c>
      <c r="R341" s="319" t="s">
        <v>538</v>
      </c>
      <c r="S341" s="30"/>
      <c r="T341" s="30"/>
    </row>
    <row r="342" spans="2:20" x14ac:dyDescent="0.25">
      <c r="B342" s="285" t="e">
        <f>IF(Tabla1[[#This Row],[Código_Actividad]]="","",CONCATENATE(Tabla1[[#This Row],[POA]],".",Tabla1[[#This Row],[SRS]],".",Tabla1[[#This Row],[AREA]],".",Tabla1[[#This Row],[TIPO]]))</f>
        <v>#REF!</v>
      </c>
      <c r="C342" s="285" t="e">
        <f>IF(Tabla1[[#This Row],[Código_Actividad]]="","",'Formulario PPGR1'!#REF!)</f>
        <v>#REF!</v>
      </c>
      <c r="D342" s="285" t="e">
        <f>IF(Tabla1[[#This Row],[Código_Actividad]]="","",'Formulario PPGR1'!#REF!)</f>
        <v>#REF!</v>
      </c>
      <c r="E342" s="285" t="e">
        <f>IF(Tabla1[[#This Row],[Código_Actividad]]="","",'Formulario PPGR1'!#REF!)</f>
        <v>#REF!</v>
      </c>
      <c r="F342" s="285" t="e">
        <f>IF(Tabla1[[#This Row],[Código_Actividad]]="","",'Formulario PPGR1'!#REF!)</f>
        <v>#REF!</v>
      </c>
      <c r="G342" s="317" t="s">
        <v>1515</v>
      </c>
      <c r="H342" s="287" t="s">
        <v>1516</v>
      </c>
      <c r="I342" s="318">
        <v>2</v>
      </c>
      <c r="J342" s="319" t="s">
        <v>1538</v>
      </c>
      <c r="K342" s="320"/>
      <c r="L342" s="321"/>
      <c r="M342" s="320" t="s">
        <v>205</v>
      </c>
      <c r="N342" s="317">
        <v>1</v>
      </c>
      <c r="O342" s="322">
        <v>4500</v>
      </c>
      <c r="P342" s="353">
        <f>Tabla1[[#This Row],[Precio Unitario]]*Tabla1[[#This Row],[Cantidad de Insumos]]</f>
        <v>4500</v>
      </c>
      <c r="Q342" s="293">
        <v>261301</v>
      </c>
      <c r="R342" s="319" t="s">
        <v>538</v>
      </c>
      <c r="S342" s="30"/>
      <c r="T342" s="30"/>
    </row>
    <row r="343" spans="2:20" x14ac:dyDescent="0.25">
      <c r="B343" s="285" t="e">
        <f>IF(Tabla1[[#This Row],[Código_Actividad]]="","",CONCATENATE(Tabla1[[#This Row],[POA]],".",Tabla1[[#This Row],[SRS]],".",Tabla1[[#This Row],[AREA]],".",Tabla1[[#This Row],[TIPO]]))</f>
        <v>#REF!</v>
      </c>
      <c r="C343" s="285" t="e">
        <f>IF(Tabla1[[#This Row],[Código_Actividad]]="","",'Formulario PPGR1'!#REF!)</f>
        <v>#REF!</v>
      </c>
      <c r="D343" s="285" t="e">
        <f>IF(Tabla1[[#This Row],[Código_Actividad]]="","",'Formulario PPGR1'!#REF!)</f>
        <v>#REF!</v>
      </c>
      <c r="E343" s="285" t="e">
        <f>IF(Tabla1[[#This Row],[Código_Actividad]]="","",'Formulario PPGR1'!#REF!)</f>
        <v>#REF!</v>
      </c>
      <c r="F343" s="285" t="e">
        <f>IF(Tabla1[[#This Row],[Código_Actividad]]="","",'Formulario PPGR1'!#REF!)</f>
        <v>#REF!</v>
      </c>
      <c r="G343" s="317" t="s">
        <v>1517</v>
      </c>
      <c r="H343" s="287" t="s">
        <v>1518</v>
      </c>
      <c r="I343" s="318">
        <v>2</v>
      </c>
      <c r="J343" s="319" t="s">
        <v>1251</v>
      </c>
      <c r="K343" s="320"/>
      <c r="L343" s="321"/>
      <c r="M343" s="320" t="s">
        <v>205</v>
      </c>
      <c r="N343" s="317">
        <v>25</v>
      </c>
      <c r="O343" s="322">
        <v>150</v>
      </c>
      <c r="P343" s="353">
        <f>Tabla1[[#This Row],[Precio Unitario]]*Tabla1[[#This Row],[Cantidad de Insumos]]</f>
        <v>3750</v>
      </c>
      <c r="Q343" s="293">
        <v>231101</v>
      </c>
      <c r="R343" s="198" t="s">
        <v>538</v>
      </c>
      <c r="S343" s="30"/>
      <c r="T343" s="30"/>
    </row>
    <row r="344" spans="2:20" x14ac:dyDescent="0.25">
      <c r="B344" s="285" t="e">
        <f>IF(Tabla1[[#This Row],[Código_Actividad]]="","",CONCATENATE(Tabla1[[#This Row],[POA]],".",Tabla1[[#This Row],[SRS]],".",Tabla1[[#This Row],[AREA]],".",Tabla1[[#This Row],[TIPO]]))</f>
        <v>#REF!</v>
      </c>
      <c r="C344" s="285" t="e">
        <f>IF(Tabla1[[#This Row],[Código_Actividad]]="","",'Formulario PPGR1'!#REF!)</f>
        <v>#REF!</v>
      </c>
      <c r="D344" s="285" t="e">
        <f>IF(Tabla1[[#This Row],[Código_Actividad]]="","",'Formulario PPGR1'!#REF!)</f>
        <v>#REF!</v>
      </c>
      <c r="E344" s="285" t="e">
        <f>IF(Tabla1[[#This Row],[Código_Actividad]]="","",'Formulario PPGR1'!#REF!)</f>
        <v>#REF!</v>
      </c>
      <c r="F344" s="285" t="e">
        <f>IF(Tabla1[[#This Row],[Código_Actividad]]="","",'Formulario PPGR1'!#REF!)</f>
        <v>#REF!</v>
      </c>
      <c r="G344" s="317" t="s">
        <v>1517</v>
      </c>
      <c r="H344" s="287" t="s">
        <v>1518</v>
      </c>
      <c r="I344" s="318">
        <v>2</v>
      </c>
      <c r="J344" s="319" t="s">
        <v>1117</v>
      </c>
      <c r="K344" s="320"/>
      <c r="L344" s="321"/>
      <c r="M344" s="320" t="s">
        <v>1536</v>
      </c>
      <c r="N344" s="317">
        <v>1</v>
      </c>
      <c r="O344" s="322">
        <v>319</v>
      </c>
      <c r="P344" s="353">
        <f>Tabla1[[#This Row],[Precio Unitario]]*Tabla1[[#This Row],[Cantidad de Insumos]]</f>
        <v>319</v>
      </c>
      <c r="Q344" s="293">
        <v>233201</v>
      </c>
      <c r="R344" s="319" t="s">
        <v>538</v>
      </c>
      <c r="S344" s="30"/>
      <c r="T344" s="30"/>
    </row>
    <row r="345" spans="2:20" x14ac:dyDescent="0.25">
      <c r="B345" s="285" t="e">
        <f>IF(Tabla1[[#This Row],[Código_Actividad]]="","",CONCATENATE(Tabla1[[#This Row],[POA]],".",Tabla1[[#This Row],[SRS]],".",Tabla1[[#This Row],[AREA]],".",Tabla1[[#This Row],[TIPO]]))</f>
        <v>#REF!</v>
      </c>
      <c r="C345" s="285" t="e">
        <f>IF(Tabla1[[#This Row],[Código_Actividad]]="","",'Formulario PPGR1'!#REF!)</f>
        <v>#REF!</v>
      </c>
      <c r="D345" s="285" t="e">
        <f>IF(Tabla1[[#This Row],[Código_Actividad]]="","",'Formulario PPGR1'!#REF!)</f>
        <v>#REF!</v>
      </c>
      <c r="E345" s="285" t="e">
        <f>IF(Tabla1[[#This Row],[Código_Actividad]]="","",'Formulario PPGR1'!#REF!)</f>
        <v>#REF!</v>
      </c>
      <c r="F345" s="285" t="e">
        <f>IF(Tabla1[[#This Row],[Código_Actividad]]="","",'Formulario PPGR1'!#REF!)</f>
        <v>#REF!</v>
      </c>
      <c r="G345" s="317" t="s">
        <v>1517</v>
      </c>
      <c r="H345" s="287" t="s">
        <v>1518</v>
      </c>
      <c r="I345" s="318">
        <v>2</v>
      </c>
      <c r="J345" s="319" t="s">
        <v>1215</v>
      </c>
      <c r="K345" s="320"/>
      <c r="L345" s="321"/>
      <c r="M345" s="320" t="s">
        <v>951</v>
      </c>
      <c r="N345" s="317">
        <v>1</v>
      </c>
      <c r="O345" s="322">
        <v>247.5</v>
      </c>
      <c r="P345" s="353">
        <f>Tabla1[[#This Row],[Precio Unitario]]*Tabla1[[#This Row],[Cantidad de Insumos]]</f>
        <v>247.5</v>
      </c>
      <c r="Q345" s="293">
        <v>233101</v>
      </c>
      <c r="R345" s="351" t="s">
        <v>536</v>
      </c>
      <c r="S345" s="30"/>
      <c r="T345" s="30"/>
    </row>
    <row r="346" spans="2:20" x14ac:dyDescent="0.25">
      <c r="B346" s="285" t="e">
        <f>IF(Tabla1[[#This Row],[Código_Actividad]]="","",CONCATENATE(Tabla1[[#This Row],[POA]],".",Tabla1[[#This Row],[SRS]],".",Tabla1[[#This Row],[AREA]],".",Tabla1[[#This Row],[TIPO]]))</f>
        <v>#REF!</v>
      </c>
      <c r="C346" s="285" t="e">
        <f>IF(Tabla1[[#This Row],[Código_Actividad]]="","",'Formulario PPGR1'!#REF!)</f>
        <v>#REF!</v>
      </c>
      <c r="D346" s="285" t="e">
        <f>IF(Tabla1[[#This Row],[Código_Actividad]]="","",'Formulario PPGR1'!#REF!)</f>
        <v>#REF!</v>
      </c>
      <c r="E346" s="285" t="e">
        <f>IF(Tabla1[[#This Row],[Código_Actividad]]="","",'Formulario PPGR1'!#REF!)</f>
        <v>#REF!</v>
      </c>
      <c r="F346" s="285" t="e">
        <f>IF(Tabla1[[#This Row],[Código_Actividad]]="","",'Formulario PPGR1'!#REF!)</f>
        <v>#REF!</v>
      </c>
      <c r="G346" s="317" t="s">
        <v>1520</v>
      </c>
      <c r="H346" s="287" t="s">
        <v>1521</v>
      </c>
      <c r="I346" s="318">
        <v>2</v>
      </c>
      <c r="J346" s="319" t="s">
        <v>1131</v>
      </c>
      <c r="K346" s="320"/>
      <c r="L346" s="321"/>
      <c r="M346" s="320" t="s">
        <v>945</v>
      </c>
      <c r="N346" s="317">
        <v>20</v>
      </c>
      <c r="O346" s="322">
        <v>220</v>
      </c>
      <c r="P346" s="353">
        <f>Tabla1[[#This Row],[Precio Unitario]]*Tabla1[[#This Row],[Cantidad de Insumos]]</f>
        <v>4400</v>
      </c>
      <c r="Q346" s="293">
        <v>237102</v>
      </c>
      <c r="R346" s="319" t="s">
        <v>538</v>
      </c>
      <c r="S346" s="30"/>
      <c r="T346" s="30"/>
    </row>
    <row r="347" spans="2:20" x14ac:dyDescent="0.25">
      <c r="B347" s="285" t="e">
        <f>IF(Tabla1[[#This Row],[Código_Actividad]]="","",CONCATENATE(Tabla1[[#This Row],[POA]],".",Tabla1[[#This Row],[SRS]],".",Tabla1[[#This Row],[AREA]],".",Tabla1[[#This Row],[TIPO]]))</f>
        <v>#REF!</v>
      </c>
      <c r="C347" s="285" t="e">
        <f>IF(Tabla1[[#This Row],[Código_Actividad]]="","",'Formulario PPGR1'!#REF!)</f>
        <v>#REF!</v>
      </c>
      <c r="D347" s="285" t="e">
        <f>IF(Tabla1[[#This Row],[Código_Actividad]]="","",'Formulario PPGR1'!#REF!)</f>
        <v>#REF!</v>
      </c>
      <c r="E347" s="285" t="e">
        <f>IF(Tabla1[[#This Row],[Código_Actividad]]="","",'Formulario PPGR1'!#REF!)</f>
        <v>#REF!</v>
      </c>
      <c r="F347" s="285" t="e">
        <f>IF(Tabla1[[#This Row],[Código_Actividad]]="","",'Formulario PPGR1'!#REF!)</f>
        <v>#REF!</v>
      </c>
      <c r="G347" s="317" t="s">
        <v>1520</v>
      </c>
      <c r="H347" s="287" t="s">
        <v>1521</v>
      </c>
      <c r="I347" s="318">
        <v>2</v>
      </c>
      <c r="J347" s="319" t="s">
        <v>1014</v>
      </c>
      <c r="K347" s="320"/>
      <c r="L347" s="321"/>
      <c r="M347" s="320" t="s">
        <v>1536</v>
      </c>
      <c r="N347" s="317">
        <v>1</v>
      </c>
      <c r="O347" s="322">
        <v>151.80000000000001</v>
      </c>
      <c r="P347" s="353">
        <f>Tabla1[[#This Row],[Precio Unitario]]*Tabla1[[#This Row],[Cantidad de Insumos]]</f>
        <v>151.80000000000001</v>
      </c>
      <c r="Q347" s="293">
        <v>239201</v>
      </c>
      <c r="R347" s="319" t="s">
        <v>538</v>
      </c>
      <c r="S347" s="30"/>
      <c r="T347" s="30"/>
    </row>
    <row r="348" spans="2:20" x14ac:dyDescent="0.25">
      <c r="B348" s="285" t="e">
        <f>IF(Tabla1[[#This Row],[Código_Actividad]]="","",CONCATENATE(Tabla1[[#This Row],[POA]],".",Tabla1[[#This Row],[SRS]],".",Tabla1[[#This Row],[AREA]],".",Tabla1[[#This Row],[TIPO]]))</f>
        <v>#REF!</v>
      </c>
      <c r="C348" s="285" t="e">
        <f>IF(Tabla1[[#This Row],[Código_Actividad]]="","",'Formulario PPGR1'!#REF!)</f>
        <v>#REF!</v>
      </c>
      <c r="D348" s="285" t="e">
        <f>IF(Tabla1[[#This Row],[Código_Actividad]]="","",'Formulario PPGR1'!#REF!)</f>
        <v>#REF!</v>
      </c>
      <c r="E348" s="285" t="e">
        <f>IF(Tabla1[[#This Row],[Código_Actividad]]="","",'Formulario PPGR1'!#REF!)</f>
        <v>#REF!</v>
      </c>
      <c r="F348" s="285" t="e">
        <f>IF(Tabla1[[#This Row],[Código_Actividad]]="","",'Formulario PPGR1'!#REF!)</f>
        <v>#REF!</v>
      </c>
      <c r="G348" s="317" t="s">
        <v>1520</v>
      </c>
      <c r="H348" s="287" t="s">
        <v>1521</v>
      </c>
      <c r="I348" s="318">
        <v>2</v>
      </c>
      <c r="J348" s="319" t="s">
        <v>1215</v>
      </c>
      <c r="K348" s="320"/>
      <c r="L348" s="321"/>
      <c r="M348" s="320" t="s">
        <v>951</v>
      </c>
      <c r="N348" s="317">
        <v>1</v>
      </c>
      <c r="O348" s="322">
        <v>247.5</v>
      </c>
      <c r="P348" s="353">
        <f>Tabla1[[#This Row],[Precio Unitario]]*Tabla1[[#This Row],[Cantidad de Insumos]]</f>
        <v>247.5</v>
      </c>
      <c r="Q348" s="293">
        <v>233101</v>
      </c>
      <c r="R348" s="351" t="s">
        <v>536</v>
      </c>
      <c r="S348" s="30"/>
      <c r="T348" s="30"/>
    </row>
    <row r="349" spans="2:20" x14ac:dyDescent="0.25">
      <c r="B349" s="285" t="e">
        <f>IF(Tabla1[[#This Row],[Código_Actividad]]="","",CONCATENATE(Tabla1[[#This Row],[POA]],".",Tabla1[[#This Row],[SRS]],".",Tabla1[[#This Row],[AREA]],".",Tabla1[[#This Row],[TIPO]]))</f>
        <v>#REF!</v>
      </c>
      <c r="C349" s="285" t="e">
        <f>IF(Tabla1[[#This Row],[Código_Actividad]]="","",'Formulario PPGR1'!#REF!)</f>
        <v>#REF!</v>
      </c>
      <c r="D349" s="285" t="e">
        <f>IF(Tabla1[[#This Row],[Código_Actividad]]="","",'Formulario PPGR1'!#REF!)</f>
        <v>#REF!</v>
      </c>
      <c r="E349" s="285" t="e">
        <f>IF(Tabla1[[#This Row],[Código_Actividad]]="","",'Formulario PPGR1'!#REF!)</f>
        <v>#REF!</v>
      </c>
      <c r="F349" s="285" t="e">
        <f>IF(Tabla1[[#This Row],[Código_Actividad]]="","",'Formulario PPGR1'!#REF!)</f>
        <v>#REF!</v>
      </c>
      <c r="G349" s="317" t="s">
        <v>1522</v>
      </c>
      <c r="H349" s="287" t="s">
        <v>1523</v>
      </c>
      <c r="I349" s="318">
        <v>3</v>
      </c>
      <c r="J349" s="319" t="s">
        <v>1251</v>
      </c>
      <c r="K349" s="320"/>
      <c r="L349" s="321"/>
      <c r="M349" s="320" t="s">
        <v>205</v>
      </c>
      <c r="N349" s="317">
        <v>30</v>
      </c>
      <c r="O349" s="322">
        <v>150</v>
      </c>
      <c r="P349" s="353">
        <f>Tabla1[[#This Row],[Precio Unitario]]*Tabla1[[#This Row],[Cantidad de Insumos]]</f>
        <v>4500</v>
      </c>
      <c r="Q349" s="293">
        <v>231101</v>
      </c>
      <c r="R349" s="198" t="s">
        <v>538</v>
      </c>
      <c r="S349" s="30"/>
      <c r="T349" s="30"/>
    </row>
    <row r="350" spans="2:20" x14ac:dyDescent="0.25">
      <c r="B350" s="285" t="e">
        <f>IF(Tabla1[[#This Row],[Código_Actividad]]="","",CONCATENATE(Tabla1[[#This Row],[POA]],".",Tabla1[[#This Row],[SRS]],".",Tabla1[[#This Row],[AREA]],".",Tabla1[[#This Row],[TIPO]]))</f>
        <v>#REF!</v>
      </c>
      <c r="C350" s="285" t="e">
        <f>IF(Tabla1[[#This Row],[Código_Actividad]]="","",'Formulario PPGR1'!#REF!)</f>
        <v>#REF!</v>
      </c>
      <c r="D350" s="285" t="e">
        <f>IF(Tabla1[[#This Row],[Código_Actividad]]="","",'Formulario PPGR1'!#REF!)</f>
        <v>#REF!</v>
      </c>
      <c r="E350" s="285" t="e">
        <f>IF(Tabla1[[#This Row],[Código_Actividad]]="","",'Formulario PPGR1'!#REF!)</f>
        <v>#REF!</v>
      </c>
      <c r="F350" s="285" t="e">
        <f>IF(Tabla1[[#This Row],[Código_Actividad]]="","",'Formulario PPGR1'!#REF!)</f>
        <v>#REF!</v>
      </c>
      <c r="G350" s="317" t="s">
        <v>1522</v>
      </c>
      <c r="H350" s="287" t="s">
        <v>1523</v>
      </c>
      <c r="I350" s="318">
        <v>3</v>
      </c>
      <c r="J350" s="319" t="s">
        <v>1117</v>
      </c>
      <c r="K350" s="320"/>
      <c r="L350" s="321"/>
      <c r="M350" s="320" t="s">
        <v>1536</v>
      </c>
      <c r="N350" s="317">
        <v>1</v>
      </c>
      <c r="O350" s="322">
        <v>319</v>
      </c>
      <c r="P350" s="353">
        <f>Tabla1[[#This Row],[Precio Unitario]]*Tabla1[[#This Row],[Cantidad de Insumos]]</f>
        <v>319</v>
      </c>
      <c r="Q350" s="293">
        <v>233201</v>
      </c>
      <c r="R350" s="319" t="s">
        <v>538</v>
      </c>
      <c r="S350" s="30"/>
      <c r="T350" s="30"/>
    </row>
    <row r="351" spans="2:20" x14ac:dyDescent="0.25">
      <c r="B351" s="285" t="e">
        <f>IF(Tabla1[[#This Row],[Código_Actividad]]="","",CONCATENATE(Tabla1[[#This Row],[POA]],".",Tabla1[[#This Row],[SRS]],".",Tabla1[[#This Row],[AREA]],".",Tabla1[[#This Row],[TIPO]]))</f>
        <v>#REF!</v>
      </c>
      <c r="C351" s="285" t="e">
        <f>IF(Tabla1[[#This Row],[Código_Actividad]]="","",'Formulario PPGR1'!#REF!)</f>
        <v>#REF!</v>
      </c>
      <c r="D351" s="285" t="e">
        <f>IF(Tabla1[[#This Row],[Código_Actividad]]="","",'Formulario PPGR1'!#REF!)</f>
        <v>#REF!</v>
      </c>
      <c r="E351" s="285" t="e">
        <f>IF(Tabla1[[#This Row],[Código_Actividad]]="","",'Formulario PPGR1'!#REF!)</f>
        <v>#REF!</v>
      </c>
      <c r="F351" s="285" t="e">
        <f>IF(Tabla1[[#This Row],[Código_Actividad]]="","",'Formulario PPGR1'!#REF!)</f>
        <v>#REF!</v>
      </c>
      <c r="G351" s="317" t="s">
        <v>1522</v>
      </c>
      <c r="H351" s="287" t="s">
        <v>1523</v>
      </c>
      <c r="I351" s="318">
        <v>3</v>
      </c>
      <c r="J351" s="319" t="s">
        <v>1014</v>
      </c>
      <c r="K351" s="320"/>
      <c r="L351" s="321"/>
      <c r="M351" s="320" t="s">
        <v>973</v>
      </c>
      <c r="N351" s="317">
        <v>4</v>
      </c>
      <c r="O351" s="322">
        <v>151.80000000000001</v>
      </c>
      <c r="P351" s="353">
        <f>Tabla1[[#This Row],[Precio Unitario]]*Tabla1[[#This Row],[Cantidad de Insumos]]</f>
        <v>607.20000000000005</v>
      </c>
      <c r="Q351" s="293">
        <v>239201</v>
      </c>
      <c r="R351" s="319" t="s">
        <v>538</v>
      </c>
      <c r="S351" s="30"/>
      <c r="T351" s="30"/>
    </row>
    <row r="352" spans="2:20" x14ac:dyDescent="0.25">
      <c r="B352" s="285" t="e">
        <f>IF(Tabla1[[#This Row],[Código_Actividad]]="","",CONCATENATE(Tabla1[[#This Row],[POA]],".",Tabla1[[#This Row],[SRS]],".",Tabla1[[#This Row],[AREA]],".",Tabla1[[#This Row],[TIPO]]))</f>
        <v>#REF!</v>
      </c>
      <c r="C352" s="285" t="e">
        <f>IF(Tabla1[[#This Row],[Código_Actividad]]="","",'Formulario PPGR1'!#REF!)</f>
        <v>#REF!</v>
      </c>
      <c r="D352" s="285" t="e">
        <f>IF(Tabla1[[#This Row],[Código_Actividad]]="","",'Formulario PPGR1'!#REF!)</f>
        <v>#REF!</v>
      </c>
      <c r="E352" s="285" t="e">
        <f>IF(Tabla1[[#This Row],[Código_Actividad]]="","",'Formulario PPGR1'!#REF!)</f>
        <v>#REF!</v>
      </c>
      <c r="F352" s="285" t="e">
        <f>IF(Tabla1[[#This Row],[Código_Actividad]]="","",'Formulario PPGR1'!#REF!)</f>
        <v>#REF!</v>
      </c>
      <c r="G352" s="317" t="s">
        <v>1522</v>
      </c>
      <c r="H352" s="287" t="s">
        <v>1523</v>
      </c>
      <c r="I352" s="318">
        <v>3</v>
      </c>
      <c r="J352" s="319" t="s">
        <v>1215</v>
      </c>
      <c r="K352" s="320"/>
      <c r="L352" s="321"/>
      <c r="M352" s="320" t="s">
        <v>951</v>
      </c>
      <c r="N352" s="317">
        <v>1</v>
      </c>
      <c r="O352" s="322">
        <v>247.1</v>
      </c>
      <c r="P352" s="353">
        <f>Tabla1[[#This Row],[Precio Unitario]]*Tabla1[[#This Row],[Cantidad de Insumos]]</f>
        <v>247.1</v>
      </c>
      <c r="Q352" s="293">
        <v>233101</v>
      </c>
      <c r="R352" s="351" t="s">
        <v>536</v>
      </c>
      <c r="S352" s="30"/>
      <c r="T352" s="30"/>
    </row>
    <row r="353" spans="2:20" x14ac:dyDescent="0.25">
      <c r="B353" s="285" t="e">
        <f>IF(Tabla1[[#This Row],[Código_Actividad]]="","",CONCATENATE(Tabla1[[#This Row],[POA]],".",Tabla1[[#This Row],[SRS]],".",Tabla1[[#This Row],[AREA]],".",Tabla1[[#This Row],[TIPO]]))</f>
        <v>#REF!</v>
      </c>
      <c r="C353" s="285" t="e">
        <f>IF(Tabla1[[#This Row],[Código_Actividad]]="","",'Formulario PPGR1'!#REF!)</f>
        <v>#REF!</v>
      </c>
      <c r="D353" s="285" t="e">
        <f>IF(Tabla1[[#This Row],[Código_Actividad]]="","",'Formulario PPGR1'!#REF!)</f>
        <v>#REF!</v>
      </c>
      <c r="E353" s="285" t="e">
        <f>IF(Tabla1[[#This Row],[Código_Actividad]]="","",'Formulario PPGR1'!#REF!)</f>
        <v>#REF!</v>
      </c>
      <c r="F353" s="285" t="e">
        <f>IF(Tabla1[[#This Row],[Código_Actividad]]="","",'Formulario PPGR1'!#REF!)</f>
        <v>#REF!</v>
      </c>
      <c r="G353" s="317" t="s">
        <v>1524</v>
      </c>
      <c r="H353" s="287" t="s">
        <v>1525</v>
      </c>
      <c r="I353" s="318">
        <v>4</v>
      </c>
      <c r="J353" s="319" t="s">
        <v>1131</v>
      </c>
      <c r="K353" s="320"/>
      <c r="L353" s="321"/>
      <c r="M353" s="320" t="s">
        <v>945</v>
      </c>
      <c r="N353" s="317">
        <v>20</v>
      </c>
      <c r="O353" s="322">
        <v>220</v>
      </c>
      <c r="P353" s="353">
        <f>Tabla1[[#This Row],[Precio Unitario]]*Tabla1[[#This Row],[Cantidad de Insumos]]</f>
        <v>4400</v>
      </c>
      <c r="Q353" s="293">
        <v>237102</v>
      </c>
      <c r="R353" s="319" t="s">
        <v>538</v>
      </c>
      <c r="S353" s="30"/>
      <c r="T353" s="30"/>
    </row>
    <row r="354" spans="2:20" x14ac:dyDescent="0.25">
      <c r="B354" s="285" t="e">
        <f>IF(Tabla1[[#This Row],[Código_Actividad]]="","",CONCATENATE(Tabla1[[#This Row],[POA]],".",Tabla1[[#This Row],[SRS]],".",Tabla1[[#This Row],[AREA]],".",Tabla1[[#This Row],[TIPO]]))</f>
        <v>#REF!</v>
      </c>
      <c r="C354" s="285" t="e">
        <f>IF(Tabla1[[#This Row],[Código_Actividad]]="","",'Formulario PPGR1'!#REF!)</f>
        <v>#REF!</v>
      </c>
      <c r="D354" s="285" t="e">
        <f>IF(Tabla1[[#This Row],[Código_Actividad]]="","",'Formulario PPGR1'!#REF!)</f>
        <v>#REF!</v>
      </c>
      <c r="E354" s="285" t="e">
        <f>IF(Tabla1[[#This Row],[Código_Actividad]]="","",'Formulario PPGR1'!#REF!)</f>
        <v>#REF!</v>
      </c>
      <c r="F354" s="285" t="e">
        <f>IF(Tabla1[[#This Row],[Código_Actividad]]="","",'Formulario PPGR1'!#REF!)</f>
        <v>#REF!</v>
      </c>
      <c r="G354" s="317" t="s">
        <v>1526</v>
      </c>
      <c r="H354" s="287" t="s">
        <v>1527</v>
      </c>
      <c r="I354" s="318">
        <v>5</v>
      </c>
      <c r="J354" s="319" t="s">
        <v>1131</v>
      </c>
      <c r="K354" s="320"/>
      <c r="L354" s="321"/>
      <c r="M354" s="320" t="s">
        <v>945</v>
      </c>
      <c r="N354" s="317">
        <v>25</v>
      </c>
      <c r="O354" s="322">
        <v>220</v>
      </c>
      <c r="P354" s="353">
        <f>Tabla1[[#This Row],[Precio Unitario]]*Tabla1[[#This Row],[Cantidad de Insumos]]</f>
        <v>5500</v>
      </c>
      <c r="Q354" s="293">
        <v>237102</v>
      </c>
      <c r="R354" s="319" t="s">
        <v>538</v>
      </c>
      <c r="S354" s="30"/>
      <c r="T354" s="30"/>
    </row>
    <row r="355" spans="2:20" x14ac:dyDescent="0.25">
      <c r="B355" s="285" t="e">
        <f>IF(Tabla1[[#This Row],[Código_Actividad]]="","",CONCATENATE(Tabla1[[#This Row],[POA]],".",Tabla1[[#This Row],[SRS]],".",Tabla1[[#This Row],[AREA]],".",Tabla1[[#This Row],[TIPO]]))</f>
        <v>#REF!</v>
      </c>
      <c r="C355" s="285" t="e">
        <f>IF(Tabla1[[#This Row],[Código_Actividad]]="","",'Formulario PPGR1'!#REF!)</f>
        <v>#REF!</v>
      </c>
      <c r="D355" s="285" t="e">
        <f>IF(Tabla1[[#This Row],[Código_Actividad]]="","",'Formulario PPGR1'!#REF!)</f>
        <v>#REF!</v>
      </c>
      <c r="E355" s="285" t="e">
        <f>IF(Tabla1[[#This Row],[Código_Actividad]]="","",'Formulario PPGR1'!#REF!)</f>
        <v>#REF!</v>
      </c>
      <c r="F355" s="285" t="e">
        <f>IF(Tabla1[[#This Row],[Código_Actividad]]="","",'Formulario PPGR1'!#REF!)</f>
        <v>#REF!</v>
      </c>
      <c r="G355" s="317" t="s">
        <v>1526</v>
      </c>
      <c r="H355" s="287" t="s">
        <v>1527</v>
      </c>
      <c r="I355" s="318">
        <v>5</v>
      </c>
      <c r="J355" s="319" t="s">
        <v>1251</v>
      </c>
      <c r="K355" s="320"/>
      <c r="L355" s="321"/>
      <c r="M355" s="320" t="s">
        <v>205</v>
      </c>
      <c r="N355" s="317">
        <v>15</v>
      </c>
      <c r="O355" s="322">
        <v>150</v>
      </c>
      <c r="P355" s="353">
        <f>Tabla1[[#This Row],[Precio Unitario]]*Tabla1[[#This Row],[Cantidad de Insumos]]</f>
        <v>2250</v>
      </c>
      <c r="Q355" s="293">
        <v>231101</v>
      </c>
      <c r="R355" s="198" t="s">
        <v>538</v>
      </c>
      <c r="S355" s="30"/>
      <c r="T355" s="30"/>
    </row>
    <row r="356" spans="2:20" x14ac:dyDescent="0.25">
      <c r="B356" s="285" t="e">
        <f>IF(Tabla1[[#This Row],[Código_Actividad]]="","",CONCATENATE(Tabla1[[#This Row],[POA]],".",Tabla1[[#This Row],[SRS]],".",Tabla1[[#This Row],[AREA]],".",Tabla1[[#This Row],[TIPO]]))</f>
        <v>#REF!</v>
      </c>
      <c r="C356" s="285" t="e">
        <f>IF(Tabla1[[#This Row],[Código_Actividad]]="","",'Formulario PPGR1'!#REF!)</f>
        <v>#REF!</v>
      </c>
      <c r="D356" s="285" t="e">
        <f>IF(Tabla1[[#This Row],[Código_Actividad]]="","",'Formulario PPGR1'!#REF!)</f>
        <v>#REF!</v>
      </c>
      <c r="E356" s="285" t="e">
        <f>IF(Tabla1[[#This Row],[Código_Actividad]]="","",'Formulario PPGR1'!#REF!)</f>
        <v>#REF!</v>
      </c>
      <c r="F356" s="285" t="e">
        <f>IF(Tabla1[[#This Row],[Código_Actividad]]="","",'Formulario PPGR1'!#REF!)</f>
        <v>#REF!</v>
      </c>
      <c r="G356" s="317" t="s">
        <v>1570</v>
      </c>
      <c r="H356" s="287" t="s">
        <v>1571</v>
      </c>
      <c r="I356" s="318">
        <v>2</v>
      </c>
      <c r="J356" s="319" t="s">
        <v>1131</v>
      </c>
      <c r="K356" s="320"/>
      <c r="L356" s="321"/>
      <c r="M356" s="320" t="s">
        <v>945</v>
      </c>
      <c r="N356" s="317">
        <v>10</v>
      </c>
      <c r="O356" s="322">
        <v>220</v>
      </c>
      <c r="P356" s="353">
        <f>Tabla1[[#This Row],[Precio Unitario]]*Tabla1[[#This Row],[Cantidad de Insumos]]</f>
        <v>2200</v>
      </c>
      <c r="Q356" s="293">
        <v>237102</v>
      </c>
      <c r="R356" s="319" t="s">
        <v>536</v>
      </c>
      <c r="S356" s="30"/>
      <c r="T356" s="30"/>
    </row>
    <row r="357" spans="2:20" ht="38.25" x14ac:dyDescent="0.25">
      <c r="B357" s="285" t="e">
        <f>IF(Tabla1[[#This Row],[Código_Actividad]]="","",CONCATENATE(Tabla1[[#This Row],[POA]],".",Tabla1[[#This Row],[SRS]],".",Tabla1[[#This Row],[AREA]],".",Tabla1[[#This Row],[TIPO]]))</f>
        <v>#REF!</v>
      </c>
      <c r="C357" s="285" t="e">
        <f>IF(Tabla1[[#This Row],[Código_Actividad]]="","",'Formulario PPGR1'!#REF!)</f>
        <v>#REF!</v>
      </c>
      <c r="D357" s="285" t="e">
        <f>IF(Tabla1[[#This Row],[Código_Actividad]]="","",'Formulario PPGR1'!#REF!)</f>
        <v>#REF!</v>
      </c>
      <c r="E357" s="285" t="e">
        <f>IF(Tabla1[[#This Row],[Código_Actividad]]="","",'Formulario PPGR1'!#REF!)</f>
        <v>#REF!</v>
      </c>
      <c r="F357" s="285" t="e">
        <f>IF(Tabla1[[#This Row],[Código_Actividad]]="","",'Formulario PPGR1'!#REF!)</f>
        <v>#REF!</v>
      </c>
      <c r="G357" s="349" t="s">
        <v>1807</v>
      </c>
      <c r="H357" s="354" t="s">
        <v>1808</v>
      </c>
      <c r="I357" s="350">
        <v>2</v>
      </c>
      <c r="J357" s="351" t="s">
        <v>1131</v>
      </c>
      <c r="K357" s="360"/>
      <c r="L357" s="360" t="s">
        <v>46</v>
      </c>
      <c r="M357" s="351" t="s">
        <v>945</v>
      </c>
      <c r="N357" s="349">
        <v>30</v>
      </c>
      <c r="O357" s="352">
        <v>220</v>
      </c>
      <c r="P357" s="353">
        <f>Tabla1[[#This Row],[Precio Unitario]]*Tabla1[[#This Row],[Cantidad de Insumos]]</f>
        <v>6600</v>
      </c>
      <c r="Q357" s="293">
        <v>237102</v>
      </c>
      <c r="R357" s="351" t="s">
        <v>538</v>
      </c>
      <c r="S357" s="30"/>
      <c r="T357" s="30"/>
    </row>
    <row r="358" spans="2:20" ht="38.25" x14ac:dyDescent="0.25">
      <c r="B358" s="285" t="e">
        <f>IF(Tabla1[[#This Row],[Código_Actividad]]="","",CONCATENATE(Tabla1[[#This Row],[POA]],".",Tabla1[[#This Row],[SRS]],".",Tabla1[[#This Row],[AREA]],".",Tabla1[[#This Row],[TIPO]]))</f>
        <v>#REF!</v>
      </c>
      <c r="C358" s="285" t="e">
        <f>IF(Tabla1[[#This Row],[Código_Actividad]]="","",'Formulario PPGR1'!#REF!)</f>
        <v>#REF!</v>
      </c>
      <c r="D358" s="285" t="e">
        <f>IF(Tabla1[[#This Row],[Código_Actividad]]="","",'Formulario PPGR1'!#REF!)</f>
        <v>#REF!</v>
      </c>
      <c r="E358" s="285" t="e">
        <f>IF(Tabla1[[#This Row],[Código_Actividad]]="","",'Formulario PPGR1'!#REF!)</f>
        <v>#REF!</v>
      </c>
      <c r="F358" s="285" t="e">
        <f>IF(Tabla1[[#This Row],[Código_Actividad]]="","",'Formulario PPGR1'!#REF!)</f>
        <v>#REF!</v>
      </c>
      <c r="G358" s="349" t="s">
        <v>1807</v>
      </c>
      <c r="H358" s="354" t="s">
        <v>1808</v>
      </c>
      <c r="I358" s="350">
        <v>2</v>
      </c>
      <c r="J358" s="319" t="s">
        <v>1829</v>
      </c>
      <c r="K358" s="360"/>
      <c r="L358" s="360" t="s">
        <v>47</v>
      </c>
      <c r="M358" s="351" t="s">
        <v>205</v>
      </c>
      <c r="N358" s="349">
        <v>30</v>
      </c>
      <c r="O358" s="352">
        <v>10</v>
      </c>
      <c r="P358" s="353">
        <f>Tabla1[[#This Row],[Precio Unitario]]*Tabla1[[#This Row],[Cantidad de Insumos]]</f>
        <v>300</v>
      </c>
      <c r="Q358" s="293">
        <v>222201</v>
      </c>
      <c r="R358" s="351" t="s">
        <v>536</v>
      </c>
      <c r="S358" s="30"/>
      <c r="T358" s="30"/>
    </row>
    <row r="359" spans="2:20" ht="38.25" x14ac:dyDescent="0.25">
      <c r="B359" s="285" t="e">
        <f>IF(Tabla1[[#This Row],[Código_Actividad]]="","",CONCATENATE(Tabla1[[#This Row],[POA]],".",Tabla1[[#This Row],[SRS]],".",Tabla1[[#This Row],[AREA]],".",Tabla1[[#This Row],[TIPO]]))</f>
        <v>#REF!</v>
      </c>
      <c r="C359" s="285" t="e">
        <f>IF(Tabla1[[#This Row],[Código_Actividad]]="","",'Formulario PPGR1'!#REF!)</f>
        <v>#REF!</v>
      </c>
      <c r="D359" s="285" t="e">
        <f>IF(Tabla1[[#This Row],[Código_Actividad]]="","",'Formulario PPGR1'!#REF!)</f>
        <v>#REF!</v>
      </c>
      <c r="E359" s="285" t="e">
        <f>IF(Tabla1[[#This Row],[Código_Actividad]]="","",'Formulario PPGR1'!#REF!)</f>
        <v>#REF!</v>
      </c>
      <c r="F359" s="285" t="e">
        <f>IF(Tabla1[[#This Row],[Código_Actividad]]="","",'Formulario PPGR1'!#REF!)</f>
        <v>#REF!</v>
      </c>
      <c r="G359" s="317" t="s">
        <v>1807</v>
      </c>
      <c r="H359" s="354" t="s">
        <v>1808</v>
      </c>
      <c r="I359" s="318">
        <v>2</v>
      </c>
      <c r="J359" s="319" t="s">
        <v>1168</v>
      </c>
      <c r="K359" s="320" t="s">
        <v>1350</v>
      </c>
      <c r="L359" s="321"/>
      <c r="M359" s="320" t="s">
        <v>205</v>
      </c>
      <c r="N359" s="317">
        <v>5</v>
      </c>
      <c r="O359" s="322">
        <v>151.80000000000001</v>
      </c>
      <c r="P359" s="353">
        <f>Tabla1[[#This Row],[Precio Unitario]]*Tabla1[[#This Row],[Cantidad de Insumos]]</f>
        <v>759</v>
      </c>
      <c r="Q359" s="293">
        <v>239201</v>
      </c>
      <c r="R359" s="319" t="s">
        <v>536</v>
      </c>
      <c r="S359" s="30"/>
      <c r="T359" s="30"/>
    </row>
    <row r="360" spans="2:20" ht="38.25" x14ac:dyDescent="0.25">
      <c r="B360" s="285" t="e">
        <f>IF(Tabla1[[#This Row],[Código_Actividad]]="","",CONCATENATE(Tabla1[[#This Row],[POA]],".",Tabla1[[#This Row],[SRS]],".",Tabla1[[#This Row],[AREA]],".",Tabla1[[#This Row],[TIPO]]))</f>
        <v>#REF!</v>
      </c>
      <c r="C360" s="285" t="e">
        <f>IF(Tabla1[[#This Row],[Código_Actividad]]="","",'Formulario PPGR1'!#REF!)</f>
        <v>#REF!</v>
      </c>
      <c r="D360" s="285" t="e">
        <f>IF(Tabla1[[#This Row],[Código_Actividad]]="","",'Formulario PPGR1'!#REF!)</f>
        <v>#REF!</v>
      </c>
      <c r="E360" s="285" t="e">
        <f>IF(Tabla1[[#This Row],[Código_Actividad]]="","",'Formulario PPGR1'!#REF!)</f>
        <v>#REF!</v>
      </c>
      <c r="F360" s="285" t="e">
        <f>IF(Tabla1[[#This Row],[Código_Actividad]]="","",'Formulario PPGR1'!#REF!)</f>
        <v>#REF!</v>
      </c>
      <c r="G360" s="349" t="s">
        <v>1809</v>
      </c>
      <c r="H360" s="354" t="s">
        <v>1810</v>
      </c>
      <c r="I360" s="350">
        <v>3</v>
      </c>
      <c r="J360" s="351" t="s">
        <v>1131</v>
      </c>
      <c r="K360" s="360"/>
      <c r="L360" s="360"/>
      <c r="M360" s="351" t="s">
        <v>205</v>
      </c>
      <c r="N360" s="349">
        <v>50</v>
      </c>
      <c r="O360" s="352">
        <v>220</v>
      </c>
      <c r="P360" s="353">
        <f>Tabla1[[#This Row],[Precio Unitario]]*Tabla1[[#This Row],[Cantidad de Insumos]]</f>
        <v>11000</v>
      </c>
      <c r="Q360" s="293">
        <v>237102</v>
      </c>
      <c r="R360" s="351" t="s">
        <v>538</v>
      </c>
      <c r="S360" s="30"/>
      <c r="T360" s="30"/>
    </row>
    <row r="361" spans="2:20" ht="38.25" x14ac:dyDescent="0.25">
      <c r="B361" s="285" t="e">
        <f>IF(Tabla1[[#This Row],[Código_Actividad]]="","",CONCATENATE(Tabla1[[#This Row],[POA]],".",Tabla1[[#This Row],[SRS]],".",Tabla1[[#This Row],[AREA]],".",Tabla1[[#This Row],[TIPO]]))</f>
        <v>#REF!</v>
      </c>
      <c r="C361" s="285" t="e">
        <f>IF(Tabla1[[#This Row],[Código_Actividad]]="","",'Formulario PPGR1'!#REF!)</f>
        <v>#REF!</v>
      </c>
      <c r="D361" s="285" t="e">
        <f>IF(Tabla1[[#This Row],[Código_Actividad]]="","",'Formulario PPGR1'!#REF!)</f>
        <v>#REF!</v>
      </c>
      <c r="E361" s="285" t="e">
        <f>IF(Tabla1[[#This Row],[Código_Actividad]]="","",'Formulario PPGR1'!#REF!)</f>
        <v>#REF!</v>
      </c>
      <c r="F361" s="285" t="e">
        <f>IF(Tabla1[[#This Row],[Código_Actividad]]="","",'Formulario PPGR1'!#REF!)</f>
        <v>#REF!</v>
      </c>
      <c r="G361" s="349" t="s">
        <v>1809</v>
      </c>
      <c r="H361" s="354" t="s">
        <v>1810</v>
      </c>
      <c r="I361" s="350">
        <v>3</v>
      </c>
      <c r="J361" s="319" t="s">
        <v>1829</v>
      </c>
      <c r="K361" s="360"/>
      <c r="L361" s="360"/>
      <c r="M361" s="351" t="s">
        <v>205</v>
      </c>
      <c r="N361" s="349">
        <v>5</v>
      </c>
      <c r="O361" s="352">
        <v>10</v>
      </c>
      <c r="P361" s="353">
        <f>Tabla1[[#This Row],[Precio Unitario]]*Tabla1[[#This Row],[Cantidad de Insumos]]</f>
        <v>50</v>
      </c>
      <c r="Q361" s="293">
        <v>222201</v>
      </c>
      <c r="R361" s="351" t="s">
        <v>536</v>
      </c>
      <c r="S361" s="30"/>
      <c r="T361" s="30"/>
    </row>
    <row r="362" spans="2:20" ht="38.25" x14ac:dyDescent="0.25">
      <c r="B362" s="285" t="e">
        <f>IF(Tabla1[[#This Row],[Código_Actividad]]="","",CONCATENATE(Tabla1[[#This Row],[POA]],".",Tabla1[[#This Row],[SRS]],".",Tabla1[[#This Row],[AREA]],".",Tabla1[[#This Row],[TIPO]]))</f>
        <v>#REF!</v>
      </c>
      <c r="C362" s="285" t="e">
        <f>IF(Tabla1[[#This Row],[Código_Actividad]]="","",'Formulario PPGR1'!#REF!)</f>
        <v>#REF!</v>
      </c>
      <c r="D362" s="285" t="e">
        <f>IF(Tabla1[[#This Row],[Código_Actividad]]="","",'Formulario PPGR1'!#REF!)</f>
        <v>#REF!</v>
      </c>
      <c r="E362" s="285" t="e">
        <f>IF(Tabla1[[#This Row],[Código_Actividad]]="","",'Formulario PPGR1'!#REF!)</f>
        <v>#REF!</v>
      </c>
      <c r="F362" s="285" t="e">
        <f>IF(Tabla1[[#This Row],[Código_Actividad]]="","",'Formulario PPGR1'!#REF!)</f>
        <v>#REF!</v>
      </c>
      <c r="G362" s="349" t="s">
        <v>1809</v>
      </c>
      <c r="H362" s="354" t="s">
        <v>1810</v>
      </c>
      <c r="I362" s="350">
        <v>3</v>
      </c>
      <c r="J362" s="351" t="s">
        <v>1168</v>
      </c>
      <c r="K362" s="360"/>
      <c r="L362" s="360"/>
      <c r="M362" s="351" t="s">
        <v>205</v>
      </c>
      <c r="N362" s="349">
        <v>5</v>
      </c>
      <c r="O362" s="352">
        <v>151.80000000000001</v>
      </c>
      <c r="P362" s="353">
        <f>Tabla1[[#This Row],[Precio Unitario]]*Tabla1[[#This Row],[Cantidad de Insumos]]</f>
        <v>759</v>
      </c>
      <c r="Q362" s="293">
        <v>239201</v>
      </c>
      <c r="R362" s="351" t="s">
        <v>536</v>
      </c>
      <c r="S362" s="30"/>
      <c r="T362" s="30"/>
    </row>
    <row r="363" spans="2:20" ht="38.25" x14ac:dyDescent="0.25">
      <c r="B363" s="285" t="e">
        <f>IF(Tabla1[[#This Row],[Código_Actividad]]="","",CONCATENATE(Tabla1[[#This Row],[POA]],".",Tabla1[[#This Row],[SRS]],".",Tabla1[[#This Row],[AREA]],".",Tabla1[[#This Row],[TIPO]]))</f>
        <v>#REF!</v>
      </c>
      <c r="C363" s="285" t="e">
        <f>IF(Tabla1[[#This Row],[Código_Actividad]]="","",'Formulario PPGR1'!#REF!)</f>
        <v>#REF!</v>
      </c>
      <c r="D363" s="285" t="e">
        <f>IF(Tabla1[[#This Row],[Código_Actividad]]="","",'Formulario PPGR1'!#REF!)</f>
        <v>#REF!</v>
      </c>
      <c r="E363" s="285" t="e">
        <f>IF(Tabla1[[#This Row],[Código_Actividad]]="","",'Formulario PPGR1'!#REF!)</f>
        <v>#REF!</v>
      </c>
      <c r="F363" s="285" t="e">
        <f>IF(Tabla1[[#This Row],[Código_Actividad]]="","",'Formulario PPGR1'!#REF!)</f>
        <v>#REF!</v>
      </c>
      <c r="G363" s="349" t="s">
        <v>1811</v>
      </c>
      <c r="H363" s="354" t="s">
        <v>1812</v>
      </c>
      <c r="I363" s="350">
        <v>3</v>
      </c>
      <c r="J363" s="351" t="s">
        <v>1131</v>
      </c>
      <c r="K363" s="360"/>
      <c r="L363" s="360"/>
      <c r="M363" s="351" t="s">
        <v>945</v>
      </c>
      <c r="N363" s="349">
        <v>50</v>
      </c>
      <c r="O363" s="352">
        <v>220</v>
      </c>
      <c r="P363" s="353">
        <f>Tabla1[[#This Row],[Precio Unitario]]*Tabla1[[#This Row],[Cantidad de Insumos]]</f>
        <v>11000</v>
      </c>
      <c r="Q363" s="293">
        <v>237102</v>
      </c>
      <c r="R363" s="351" t="s">
        <v>538</v>
      </c>
      <c r="S363" s="30"/>
      <c r="T363" s="30"/>
    </row>
    <row r="364" spans="2:20" ht="38.25" x14ac:dyDescent="0.25">
      <c r="B364" s="285" t="e">
        <f>IF(Tabla1[[#This Row],[Código_Actividad]]="","",CONCATENATE(Tabla1[[#This Row],[POA]],".",Tabla1[[#This Row],[SRS]],".",Tabla1[[#This Row],[AREA]],".",Tabla1[[#This Row],[TIPO]]))</f>
        <v>#REF!</v>
      </c>
      <c r="C364" s="285" t="e">
        <f>IF(Tabla1[[#This Row],[Código_Actividad]]="","",'Formulario PPGR1'!#REF!)</f>
        <v>#REF!</v>
      </c>
      <c r="D364" s="285" t="e">
        <f>IF(Tabla1[[#This Row],[Código_Actividad]]="","",'Formulario PPGR1'!#REF!)</f>
        <v>#REF!</v>
      </c>
      <c r="E364" s="285" t="e">
        <f>IF(Tabla1[[#This Row],[Código_Actividad]]="","",'Formulario PPGR1'!#REF!)</f>
        <v>#REF!</v>
      </c>
      <c r="F364" s="285" t="e">
        <f>IF(Tabla1[[#This Row],[Código_Actividad]]="","",'Formulario PPGR1'!#REF!)</f>
        <v>#REF!</v>
      </c>
      <c r="G364" s="349" t="s">
        <v>1811</v>
      </c>
      <c r="H364" s="354" t="s">
        <v>1812</v>
      </c>
      <c r="I364" s="350">
        <v>3</v>
      </c>
      <c r="J364" s="319" t="s">
        <v>1829</v>
      </c>
      <c r="K364" s="360"/>
      <c r="L364" s="360"/>
      <c r="M364" s="351" t="s">
        <v>205</v>
      </c>
      <c r="N364" s="349">
        <v>30</v>
      </c>
      <c r="O364" s="352">
        <v>10</v>
      </c>
      <c r="P364" s="353">
        <f>Tabla1[[#This Row],[Precio Unitario]]*Tabla1[[#This Row],[Cantidad de Insumos]]</f>
        <v>300</v>
      </c>
      <c r="Q364" s="293">
        <v>222201</v>
      </c>
      <c r="R364" s="351" t="s">
        <v>536</v>
      </c>
      <c r="S364" s="30"/>
      <c r="T364" s="30"/>
    </row>
    <row r="365" spans="2:20" ht="38.25" x14ac:dyDescent="0.25">
      <c r="B365" s="285" t="e">
        <f>IF(Tabla1[[#This Row],[Código_Actividad]]="","",CONCATENATE(Tabla1[[#This Row],[POA]],".",Tabla1[[#This Row],[SRS]],".",Tabla1[[#This Row],[AREA]],".",Tabla1[[#This Row],[TIPO]]))</f>
        <v>#REF!</v>
      </c>
      <c r="C365" s="285" t="e">
        <f>IF(Tabla1[[#This Row],[Código_Actividad]]="","",'Formulario PPGR1'!#REF!)</f>
        <v>#REF!</v>
      </c>
      <c r="D365" s="285" t="e">
        <f>IF(Tabla1[[#This Row],[Código_Actividad]]="","",'Formulario PPGR1'!#REF!)</f>
        <v>#REF!</v>
      </c>
      <c r="E365" s="285" t="e">
        <f>IF(Tabla1[[#This Row],[Código_Actividad]]="","",'Formulario PPGR1'!#REF!)</f>
        <v>#REF!</v>
      </c>
      <c r="F365" s="285" t="e">
        <f>IF(Tabla1[[#This Row],[Código_Actividad]]="","",'Formulario PPGR1'!#REF!)</f>
        <v>#REF!</v>
      </c>
      <c r="G365" s="349" t="s">
        <v>1811</v>
      </c>
      <c r="H365" s="354" t="s">
        <v>1812</v>
      </c>
      <c r="I365" s="355">
        <v>3</v>
      </c>
      <c r="J365" s="351" t="s">
        <v>1168</v>
      </c>
      <c r="K365" s="360"/>
      <c r="L365" s="360"/>
      <c r="M365" s="351" t="s">
        <v>205</v>
      </c>
      <c r="N365" s="349">
        <v>5</v>
      </c>
      <c r="O365" s="352">
        <v>151.80000000000001</v>
      </c>
      <c r="P365" s="353">
        <f>Tabla1[[#This Row],[Precio Unitario]]*Tabla1[[#This Row],[Cantidad de Insumos]]</f>
        <v>759</v>
      </c>
      <c r="Q365" s="293">
        <v>239201</v>
      </c>
      <c r="R365" s="351" t="s">
        <v>536</v>
      </c>
      <c r="S365" s="30"/>
      <c r="T365" s="30"/>
    </row>
    <row r="366" spans="2:20" x14ac:dyDescent="0.25">
      <c r="B366" s="285" t="e">
        <f>IF(Tabla1[[#This Row],[Código_Actividad]]="","",CONCATENATE(Tabla1[[#This Row],[POA]],".",Tabla1[[#This Row],[SRS]],".",Tabla1[[#This Row],[AREA]],".",Tabla1[[#This Row],[TIPO]]))</f>
        <v>#REF!</v>
      </c>
      <c r="C366" s="285" t="e">
        <f>IF(Tabla1[[#This Row],[Código_Actividad]]="","",'Formulario PPGR1'!#REF!)</f>
        <v>#REF!</v>
      </c>
      <c r="D366" s="285" t="e">
        <f>IF(Tabla1[[#This Row],[Código_Actividad]]="","",'Formulario PPGR1'!#REF!)</f>
        <v>#REF!</v>
      </c>
      <c r="E366" s="285" t="e">
        <f>IF(Tabla1[[#This Row],[Código_Actividad]]="","",'Formulario PPGR1'!#REF!)</f>
        <v>#REF!</v>
      </c>
      <c r="F366" s="285" t="e">
        <f>IF(Tabla1[[#This Row],[Código_Actividad]]="","",'Formulario PPGR1'!#REF!)</f>
        <v>#REF!</v>
      </c>
      <c r="G366" s="349" t="s">
        <v>1813</v>
      </c>
      <c r="H366" s="354" t="s">
        <v>1814</v>
      </c>
      <c r="I366" s="355">
        <v>5</v>
      </c>
      <c r="J366" s="351" t="s">
        <v>987</v>
      </c>
      <c r="K366" s="351"/>
      <c r="L366" s="351"/>
      <c r="M366" s="351" t="s">
        <v>205</v>
      </c>
      <c r="N366" s="349">
        <v>50</v>
      </c>
      <c r="O366" s="352">
        <v>1347</v>
      </c>
      <c r="P366" s="353">
        <f>Tabla1[[#This Row],[Precio Unitario]]*Tabla1[[#This Row],[Cantidad de Insumos]]</f>
        <v>67350</v>
      </c>
      <c r="Q366" s="293">
        <v>234101</v>
      </c>
      <c r="R366" s="351" t="s">
        <v>538</v>
      </c>
      <c r="S366" s="30"/>
      <c r="T366" s="30"/>
    </row>
    <row r="367" spans="2:20" x14ac:dyDescent="0.25">
      <c r="B367" s="285" t="e">
        <f>IF(Tabla1[[#This Row],[Código_Actividad]]="","",CONCATENATE(Tabla1[[#This Row],[POA]],".",Tabla1[[#This Row],[SRS]],".",Tabla1[[#This Row],[AREA]],".",Tabla1[[#This Row],[TIPO]]))</f>
        <v>#REF!</v>
      </c>
      <c r="C367" s="285" t="e">
        <f>IF(Tabla1[[#This Row],[Código_Actividad]]="","",'Formulario PPGR1'!#REF!)</f>
        <v>#REF!</v>
      </c>
      <c r="D367" s="285" t="e">
        <f>IF(Tabla1[[#This Row],[Código_Actividad]]="","",'Formulario PPGR1'!#REF!)</f>
        <v>#REF!</v>
      </c>
      <c r="E367" s="285" t="e">
        <f>IF(Tabla1[[#This Row],[Código_Actividad]]="","",'Formulario PPGR1'!#REF!)</f>
        <v>#REF!</v>
      </c>
      <c r="F367" s="285" t="e">
        <f>IF(Tabla1[[#This Row],[Código_Actividad]]="","",'Formulario PPGR1'!#REF!)</f>
        <v>#REF!</v>
      </c>
      <c r="G367" s="349" t="s">
        <v>1813</v>
      </c>
      <c r="H367" s="354" t="s">
        <v>1814</v>
      </c>
      <c r="I367" s="355">
        <v>5</v>
      </c>
      <c r="J367" s="351" t="s">
        <v>986</v>
      </c>
      <c r="K367" s="351"/>
      <c r="L367" s="351"/>
      <c r="M367" s="351" t="s">
        <v>205</v>
      </c>
      <c r="N367" s="349">
        <v>100</v>
      </c>
      <c r="O367" s="352">
        <v>1210</v>
      </c>
      <c r="P367" s="353">
        <f>Tabla1[[#This Row],[Precio Unitario]]*Tabla1[[#This Row],[Cantidad de Insumos]]</f>
        <v>121000</v>
      </c>
      <c r="Q367" s="293">
        <v>234101</v>
      </c>
      <c r="R367" s="351" t="s">
        <v>538</v>
      </c>
      <c r="S367" s="30"/>
      <c r="T367" s="30"/>
    </row>
    <row r="368" spans="2:20" x14ac:dyDescent="0.25">
      <c r="B368" s="285" t="e">
        <f>IF(Tabla1[[#This Row],[Código_Actividad]]="","",CONCATENATE(Tabla1[[#This Row],[POA]],".",Tabla1[[#This Row],[SRS]],".",Tabla1[[#This Row],[AREA]],".",Tabla1[[#This Row],[TIPO]]))</f>
        <v>#REF!</v>
      </c>
      <c r="C368" s="285" t="e">
        <f>IF(Tabla1[[#This Row],[Código_Actividad]]="","",'Formulario PPGR1'!#REF!)</f>
        <v>#REF!</v>
      </c>
      <c r="D368" s="285" t="e">
        <f>IF(Tabla1[[#This Row],[Código_Actividad]]="","",'Formulario PPGR1'!#REF!)</f>
        <v>#REF!</v>
      </c>
      <c r="E368" s="285" t="e">
        <f>IF(Tabla1[[#This Row],[Código_Actividad]]="","",'Formulario PPGR1'!#REF!)</f>
        <v>#REF!</v>
      </c>
      <c r="F368" s="285" t="e">
        <f>IF(Tabla1[[#This Row],[Código_Actividad]]="","",'Formulario PPGR1'!#REF!)</f>
        <v>#REF!</v>
      </c>
      <c r="G368" s="349" t="s">
        <v>1813</v>
      </c>
      <c r="H368" s="354" t="s">
        <v>1814</v>
      </c>
      <c r="I368" s="355">
        <v>5</v>
      </c>
      <c r="J368" s="351" t="s">
        <v>1834</v>
      </c>
      <c r="K368" s="351"/>
      <c r="L368" s="351"/>
      <c r="M368" s="351" t="s">
        <v>205</v>
      </c>
      <c r="N368" s="349">
        <v>50</v>
      </c>
      <c r="O368" s="352">
        <v>792.36</v>
      </c>
      <c r="P368" s="353">
        <f>Tabla1[[#This Row],[Precio Unitario]]*Tabla1[[#This Row],[Cantidad de Insumos]]</f>
        <v>39618</v>
      </c>
      <c r="Q368" s="293">
        <v>239301</v>
      </c>
      <c r="R368" s="351" t="s">
        <v>538</v>
      </c>
      <c r="S368" s="30"/>
      <c r="T368" s="30"/>
    </row>
    <row r="369" spans="2:20" x14ac:dyDescent="0.25">
      <c r="B369" s="285" t="e">
        <f>IF(Tabla1[[#This Row],[Código_Actividad]]="","",CONCATENATE(Tabla1[[#This Row],[POA]],".",Tabla1[[#This Row],[SRS]],".",Tabla1[[#This Row],[AREA]],".",Tabla1[[#This Row],[TIPO]]))</f>
        <v>#REF!</v>
      </c>
      <c r="C369" s="285" t="e">
        <f>IF(Tabla1[[#This Row],[Código_Actividad]]="","",'Formulario PPGR1'!#REF!)</f>
        <v>#REF!</v>
      </c>
      <c r="D369" s="285" t="e">
        <f>IF(Tabla1[[#This Row],[Código_Actividad]]="","",'Formulario PPGR1'!#REF!)</f>
        <v>#REF!</v>
      </c>
      <c r="E369" s="285" t="e">
        <f>IF(Tabla1[[#This Row],[Código_Actividad]]="","",'Formulario PPGR1'!#REF!)</f>
        <v>#REF!</v>
      </c>
      <c r="F369" s="285" t="e">
        <f>IF(Tabla1[[#This Row],[Código_Actividad]]="","",'Formulario PPGR1'!#REF!)</f>
        <v>#REF!</v>
      </c>
      <c r="G369" s="349" t="s">
        <v>1813</v>
      </c>
      <c r="H369" s="354" t="s">
        <v>1814</v>
      </c>
      <c r="I369" s="355">
        <v>5</v>
      </c>
      <c r="J369" s="351" t="s">
        <v>970</v>
      </c>
      <c r="K369" s="351"/>
      <c r="L369" s="351"/>
      <c r="M369" s="351" t="s">
        <v>945</v>
      </c>
      <c r="N369" s="349">
        <v>1</v>
      </c>
      <c r="O369" s="352">
        <v>1050</v>
      </c>
      <c r="P369" s="353">
        <f>Tabla1[[#This Row],[Precio Unitario]]*Tabla1[[#This Row],[Cantidad de Insumos]]</f>
        <v>1050</v>
      </c>
      <c r="Q369" s="293">
        <v>239301</v>
      </c>
      <c r="R369" s="351" t="s">
        <v>538</v>
      </c>
      <c r="S369" s="30"/>
      <c r="T369" s="30"/>
    </row>
    <row r="370" spans="2:20" x14ac:dyDescent="0.25">
      <c r="B370" s="285" t="e">
        <f>IF(Tabla1[[#This Row],[Código_Actividad]]="","",CONCATENATE(Tabla1[[#This Row],[POA]],".",Tabla1[[#This Row],[SRS]],".",Tabla1[[#This Row],[AREA]],".",Tabla1[[#This Row],[TIPO]]))</f>
        <v>#REF!</v>
      </c>
      <c r="C370" s="285" t="e">
        <f>IF(Tabla1[[#This Row],[Código_Actividad]]="","",'Formulario PPGR1'!#REF!)</f>
        <v>#REF!</v>
      </c>
      <c r="D370" s="285" t="e">
        <f>IF(Tabla1[[#This Row],[Código_Actividad]]="","",'Formulario PPGR1'!#REF!)</f>
        <v>#REF!</v>
      </c>
      <c r="E370" s="285" t="e">
        <f>IF(Tabla1[[#This Row],[Código_Actividad]]="","",'Formulario PPGR1'!#REF!)</f>
        <v>#REF!</v>
      </c>
      <c r="F370" s="285" t="e">
        <f>IF(Tabla1[[#This Row],[Código_Actividad]]="","",'Formulario PPGR1'!#REF!)</f>
        <v>#REF!</v>
      </c>
      <c r="G370" s="349" t="s">
        <v>1813</v>
      </c>
      <c r="H370" s="354" t="s">
        <v>1814</v>
      </c>
      <c r="I370" s="355">
        <v>5</v>
      </c>
      <c r="J370" s="351" t="s">
        <v>1163</v>
      </c>
      <c r="K370" s="351"/>
      <c r="L370" s="351"/>
      <c r="M370" s="351" t="s">
        <v>953</v>
      </c>
      <c r="N370" s="349">
        <v>1</v>
      </c>
      <c r="O370" s="352">
        <v>4994</v>
      </c>
      <c r="P370" s="353">
        <f>Tabla1[[#This Row],[Precio Unitario]]*Tabla1[[#This Row],[Cantidad de Insumos]]</f>
        <v>4994</v>
      </c>
      <c r="Q370" s="293">
        <v>239301</v>
      </c>
      <c r="R370" s="351" t="s">
        <v>538</v>
      </c>
      <c r="S370" s="30"/>
      <c r="T370" s="30"/>
    </row>
    <row r="371" spans="2:20" x14ac:dyDescent="0.25">
      <c r="B371" s="285" t="e">
        <f>IF(Tabla1[[#This Row],[Código_Actividad]]="","",CONCATENATE(Tabla1[[#This Row],[POA]],".",Tabla1[[#This Row],[SRS]],".",Tabla1[[#This Row],[AREA]],".",Tabla1[[#This Row],[TIPO]]))</f>
        <v>#REF!</v>
      </c>
      <c r="C371" s="285" t="e">
        <f>IF(Tabla1[[#This Row],[Código_Actividad]]="","",'Formulario PPGR1'!#REF!)</f>
        <v>#REF!</v>
      </c>
      <c r="D371" s="285" t="e">
        <f>IF(Tabla1[[#This Row],[Código_Actividad]]="","",'Formulario PPGR1'!#REF!)</f>
        <v>#REF!</v>
      </c>
      <c r="E371" s="285" t="e">
        <f>IF(Tabla1[[#This Row],[Código_Actividad]]="","",'Formulario PPGR1'!#REF!)</f>
        <v>#REF!</v>
      </c>
      <c r="F371" s="285" t="e">
        <f>IF(Tabla1[[#This Row],[Código_Actividad]]="","",'Formulario PPGR1'!#REF!)</f>
        <v>#REF!</v>
      </c>
      <c r="G371" s="349" t="s">
        <v>1813</v>
      </c>
      <c r="H371" s="354" t="s">
        <v>1814</v>
      </c>
      <c r="I371" s="355">
        <v>5</v>
      </c>
      <c r="J371" s="351" t="s">
        <v>1835</v>
      </c>
      <c r="K371" s="351"/>
      <c r="L371" s="351"/>
      <c r="M371" s="351" t="s">
        <v>979</v>
      </c>
      <c r="N371" s="349">
        <v>1</v>
      </c>
      <c r="O371" s="352">
        <v>194.81</v>
      </c>
      <c r="P371" s="353">
        <f>Tabla1[[#This Row],[Precio Unitario]]*Tabla1[[#This Row],[Cantidad de Insumos]]</f>
        <v>194.81</v>
      </c>
      <c r="Q371" s="293">
        <v>239301</v>
      </c>
      <c r="R371" s="351" t="s">
        <v>538</v>
      </c>
      <c r="S371" s="30"/>
      <c r="T371" s="30"/>
    </row>
    <row r="372" spans="2:20" x14ac:dyDescent="0.25">
      <c r="B372" s="285" t="e">
        <f>IF(Tabla1[[#This Row],[Código_Actividad]]="","",CONCATENATE(Tabla1[[#This Row],[POA]],".",Tabla1[[#This Row],[SRS]],".",Tabla1[[#This Row],[AREA]],".",Tabla1[[#This Row],[TIPO]]))</f>
        <v>#REF!</v>
      </c>
      <c r="C372" s="285" t="e">
        <f>IF(Tabla1[[#This Row],[Código_Actividad]]="","",'Formulario PPGR1'!#REF!)</f>
        <v>#REF!</v>
      </c>
      <c r="D372" s="285" t="e">
        <f>IF(Tabla1[[#This Row],[Código_Actividad]]="","",'Formulario PPGR1'!#REF!)</f>
        <v>#REF!</v>
      </c>
      <c r="E372" s="285" t="e">
        <f>IF(Tabla1[[#This Row],[Código_Actividad]]="","",'Formulario PPGR1'!#REF!)</f>
        <v>#REF!</v>
      </c>
      <c r="F372" s="285" t="e">
        <f>IF(Tabla1[[#This Row],[Código_Actividad]]="","",'Formulario PPGR1'!#REF!)</f>
        <v>#REF!</v>
      </c>
      <c r="G372" s="349" t="s">
        <v>1813</v>
      </c>
      <c r="H372" s="354" t="s">
        <v>1814</v>
      </c>
      <c r="I372" s="355">
        <v>5</v>
      </c>
      <c r="J372" s="351" t="s">
        <v>1836</v>
      </c>
      <c r="K372" s="351"/>
      <c r="L372" s="351"/>
      <c r="M372" s="351" t="s">
        <v>979</v>
      </c>
      <c r="N372" s="349">
        <v>1</v>
      </c>
      <c r="O372" s="352">
        <v>4042.5</v>
      </c>
      <c r="P372" s="353">
        <f>Tabla1[[#This Row],[Precio Unitario]]*Tabla1[[#This Row],[Cantidad de Insumos]]</f>
        <v>4042.5</v>
      </c>
      <c r="Q372" s="293">
        <v>239301</v>
      </c>
      <c r="R372" s="351" t="s">
        <v>538</v>
      </c>
      <c r="S372" s="30"/>
      <c r="T372" s="30"/>
    </row>
    <row r="373" spans="2:20" x14ac:dyDescent="0.25">
      <c r="B373" s="285" t="e">
        <f>IF(Tabla1[[#This Row],[Código_Actividad]]="","",CONCATENATE(Tabla1[[#This Row],[POA]],".",Tabla1[[#This Row],[SRS]],".",Tabla1[[#This Row],[AREA]],".",Tabla1[[#This Row],[TIPO]]))</f>
        <v>#REF!</v>
      </c>
      <c r="C373" s="285" t="e">
        <f>IF(Tabla1[[#This Row],[Código_Actividad]]="","",'Formulario PPGR1'!#REF!)</f>
        <v>#REF!</v>
      </c>
      <c r="D373" s="285" t="e">
        <f>IF(Tabla1[[#This Row],[Código_Actividad]]="","",'Formulario PPGR1'!#REF!)</f>
        <v>#REF!</v>
      </c>
      <c r="E373" s="285" t="e">
        <f>IF(Tabla1[[#This Row],[Código_Actividad]]="","",'Formulario PPGR1'!#REF!)</f>
        <v>#REF!</v>
      </c>
      <c r="F373" s="285" t="e">
        <f>IF(Tabla1[[#This Row],[Código_Actividad]]="","",'Formulario PPGR1'!#REF!)</f>
        <v>#REF!</v>
      </c>
      <c r="G373" s="349" t="s">
        <v>1813</v>
      </c>
      <c r="H373" s="354" t="s">
        <v>1814</v>
      </c>
      <c r="I373" s="355">
        <v>5</v>
      </c>
      <c r="J373" s="351" t="s">
        <v>1837</v>
      </c>
      <c r="K373" s="351"/>
      <c r="L373" s="351"/>
      <c r="M373" s="351" t="s">
        <v>205</v>
      </c>
      <c r="N373" s="349">
        <v>144</v>
      </c>
      <c r="O373" s="352">
        <v>1025.42</v>
      </c>
      <c r="P373" s="353">
        <f>Tabla1[[#This Row],[Precio Unitario]]*Tabla1[[#This Row],[Cantidad de Insumos]]</f>
        <v>147660.48000000001</v>
      </c>
      <c r="Q373" s="293">
        <v>239301</v>
      </c>
      <c r="R373" s="351" t="s">
        <v>538</v>
      </c>
      <c r="S373" s="30"/>
      <c r="T373" s="30"/>
    </row>
    <row r="374" spans="2:20" x14ac:dyDescent="0.25">
      <c r="B374" s="285" t="e">
        <f>IF(Tabla1[[#This Row],[Código_Actividad]]="","",CONCATENATE(Tabla1[[#This Row],[POA]],".",Tabla1[[#This Row],[SRS]],".",Tabla1[[#This Row],[AREA]],".",Tabla1[[#This Row],[TIPO]]))</f>
        <v>#REF!</v>
      </c>
      <c r="C374" s="285" t="e">
        <f>IF(Tabla1[[#This Row],[Código_Actividad]]="","",'Formulario PPGR1'!#REF!)</f>
        <v>#REF!</v>
      </c>
      <c r="D374" s="285" t="e">
        <f>IF(Tabla1[[#This Row],[Código_Actividad]]="","",'Formulario PPGR1'!#REF!)</f>
        <v>#REF!</v>
      </c>
      <c r="E374" s="285" t="e">
        <f>IF(Tabla1[[#This Row],[Código_Actividad]]="","",'Formulario PPGR1'!#REF!)</f>
        <v>#REF!</v>
      </c>
      <c r="F374" s="285" t="e">
        <f>IF(Tabla1[[#This Row],[Código_Actividad]]="","",'Formulario PPGR1'!#REF!)</f>
        <v>#REF!</v>
      </c>
      <c r="G374" s="349" t="s">
        <v>1813</v>
      </c>
      <c r="H374" s="354" t="s">
        <v>1814</v>
      </c>
      <c r="I374" s="355">
        <v>5</v>
      </c>
      <c r="J374" s="351" t="s">
        <v>1838</v>
      </c>
      <c r="K374" s="351"/>
      <c r="L374" s="351"/>
      <c r="M374" s="351" t="s">
        <v>953</v>
      </c>
      <c r="N374" s="349">
        <v>1</v>
      </c>
      <c r="O374" s="352">
        <v>792.36</v>
      </c>
      <c r="P374" s="353">
        <f>Tabla1[[#This Row],[Precio Unitario]]*Tabla1[[#This Row],[Cantidad de Insumos]]</f>
        <v>792.36</v>
      </c>
      <c r="Q374" s="293">
        <v>239301</v>
      </c>
      <c r="R374" s="351" t="s">
        <v>538</v>
      </c>
      <c r="S374" s="30"/>
      <c r="T374" s="30"/>
    </row>
    <row r="375" spans="2:20" x14ac:dyDescent="0.25">
      <c r="B375" s="285" t="e">
        <f>IF(Tabla1[[#This Row],[Código_Actividad]]="","",CONCATENATE(Tabla1[[#This Row],[POA]],".",Tabla1[[#This Row],[SRS]],".",Tabla1[[#This Row],[AREA]],".",Tabla1[[#This Row],[TIPO]]))</f>
        <v>#REF!</v>
      </c>
      <c r="C375" s="285" t="e">
        <f>IF(Tabla1[[#This Row],[Código_Actividad]]="","",'Formulario PPGR1'!#REF!)</f>
        <v>#REF!</v>
      </c>
      <c r="D375" s="285" t="e">
        <f>IF(Tabla1[[#This Row],[Código_Actividad]]="","",'Formulario PPGR1'!#REF!)</f>
        <v>#REF!</v>
      </c>
      <c r="E375" s="285" t="e">
        <f>IF(Tabla1[[#This Row],[Código_Actividad]]="","",'Formulario PPGR1'!#REF!)</f>
        <v>#REF!</v>
      </c>
      <c r="F375" s="285" t="e">
        <f>IF(Tabla1[[#This Row],[Código_Actividad]]="","",'Formulario PPGR1'!#REF!)</f>
        <v>#REF!</v>
      </c>
      <c r="G375" s="349" t="s">
        <v>1813</v>
      </c>
      <c r="H375" s="354" t="s">
        <v>1814</v>
      </c>
      <c r="I375" s="355">
        <v>5</v>
      </c>
      <c r="J375" s="351" t="s">
        <v>1839</v>
      </c>
      <c r="K375" s="351"/>
      <c r="L375" s="351"/>
      <c r="M375" s="351" t="s">
        <v>953</v>
      </c>
      <c r="N375" s="349">
        <v>1</v>
      </c>
      <c r="O375" s="352">
        <v>726</v>
      </c>
      <c r="P375" s="353">
        <f>Tabla1[[#This Row],[Precio Unitario]]*Tabla1[[#This Row],[Cantidad de Insumos]]</f>
        <v>726</v>
      </c>
      <c r="Q375" s="293">
        <v>239301</v>
      </c>
      <c r="R375" s="351" t="s">
        <v>538</v>
      </c>
      <c r="S375" s="30"/>
      <c r="T375" s="30"/>
    </row>
    <row r="376" spans="2:20" x14ac:dyDescent="0.25">
      <c r="B376" s="285" t="e">
        <f>IF(Tabla1[[#This Row],[Código_Actividad]]="","",CONCATENATE(Tabla1[[#This Row],[POA]],".",Tabla1[[#This Row],[SRS]],".",Tabla1[[#This Row],[AREA]],".",Tabla1[[#This Row],[TIPO]]))</f>
        <v>#REF!</v>
      </c>
      <c r="C376" s="285" t="e">
        <f>IF(Tabla1[[#This Row],[Código_Actividad]]="","",'Formulario PPGR1'!#REF!)</f>
        <v>#REF!</v>
      </c>
      <c r="D376" s="285" t="e">
        <f>IF(Tabla1[[#This Row],[Código_Actividad]]="","",'Formulario PPGR1'!#REF!)</f>
        <v>#REF!</v>
      </c>
      <c r="E376" s="285" t="e">
        <f>IF(Tabla1[[#This Row],[Código_Actividad]]="","",'Formulario PPGR1'!#REF!)</f>
        <v>#REF!</v>
      </c>
      <c r="F376" s="285" t="e">
        <f>IF(Tabla1[[#This Row],[Código_Actividad]]="","",'Formulario PPGR1'!#REF!)</f>
        <v>#REF!</v>
      </c>
      <c r="G376" s="349" t="s">
        <v>1813</v>
      </c>
      <c r="H376" s="354" t="s">
        <v>1814</v>
      </c>
      <c r="I376" s="355">
        <v>5</v>
      </c>
      <c r="J376" s="351" t="s">
        <v>1221</v>
      </c>
      <c r="K376" s="351"/>
      <c r="L376" s="351"/>
      <c r="M376" s="351" t="s">
        <v>979</v>
      </c>
      <c r="N376" s="349">
        <v>1</v>
      </c>
      <c r="O376" s="352">
        <v>545</v>
      </c>
      <c r="P376" s="353">
        <f>Tabla1[[#This Row],[Precio Unitario]]*Tabla1[[#This Row],[Cantidad de Insumos]]</f>
        <v>545</v>
      </c>
      <c r="Q376" s="293">
        <v>239301</v>
      </c>
      <c r="R376" s="351" t="s">
        <v>538</v>
      </c>
      <c r="S376" s="30"/>
      <c r="T376" s="30"/>
    </row>
    <row r="377" spans="2:20" x14ac:dyDescent="0.25">
      <c r="B377" s="285" t="e">
        <f>IF(Tabla1[[#This Row],[Código_Actividad]]="","",CONCATENATE(Tabla1[[#This Row],[POA]],".",Tabla1[[#This Row],[SRS]],".",Tabla1[[#This Row],[AREA]],".",Tabla1[[#This Row],[TIPO]]))</f>
        <v>#REF!</v>
      </c>
      <c r="C377" s="285" t="e">
        <f>IF(Tabla1[[#This Row],[Código_Actividad]]="","",'Formulario PPGR1'!#REF!)</f>
        <v>#REF!</v>
      </c>
      <c r="D377" s="285" t="e">
        <f>IF(Tabla1[[#This Row],[Código_Actividad]]="","",'Formulario PPGR1'!#REF!)</f>
        <v>#REF!</v>
      </c>
      <c r="E377" s="285" t="e">
        <f>IF(Tabla1[[#This Row],[Código_Actividad]]="","",'Formulario PPGR1'!#REF!)</f>
        <v>#REF!</v>
      </c>
      <c r="F377" s="285" t="e">
        <f>IF(Tabla1[[#This Row],[Código_Actividad]]="","",'Formulario PPGR1'!#REF!)</f>
        <v>#REF!</v>
      </c>
      <c r="G377" s="305" t="s">
        <v>1813</v>
      </c>
      <c r="H377" s="354" t="s">
        <v>1814</v>
      </c>
      <c r="I377" s="355">
        <v>5</v>
      </c>
      <c r="J377" s="306" t="s">
        <v>1840</v>
      </c>
      <c r="K377" s="351"/>
      <c r="L377" s="351"/>
      <c r="M377" s="306" t="s">
        <v>953</v>
      </c>
      <c r="N377" s="305">
        <v>1</v>
      </c>
      <c r="O377" s="307">
        <v>1116.5999999999999</v>
      </c>
      <c r="P377" s="353">
        <f>Tabla1[[#This Row],[Precio Unitario]]*Tabla1[[#This Row],[Cantidad de Insumos]]</f>
        <v>1116.5999999999999</v>
      </c>
      <c r="Q377" s="293">
        <v>239301</v>
      </c>
      <c r="R377" s="306" t="s">
        <v>538</v>
      </c>
      <c r="S377" s="30"/>
      <c r="T377" s="30"/>
    </row>
    <row r="378" spans="2:20" x14ac:dyDescent="0.25">
      <c r="B378" s="285" t="e">
        <f>IF(Tabla1[[#This Row],[Código_Actividad]]="","",CONCATENATE(Tabla1[[#This Row],[POA]],".",Tabla1[[#This Row],[SRS]],".",Tabla1[[#This Row],[AREA]],".",Tabla1[[#This Row],[TIPO]]))</f>
        <v>#REF!</v>
      </c>
      <c r="C378" s="285" t="e">
        <f>IF(Tabla1[[#This Row],[Código_Actividad]]="","",'Formulario PPGR1'!#REF!)</f>
        <v>#REF!</v>
      </c>
      <c r="D378" s="285" t="e">
        <f>IF(Tabla1[[#This Row],[Código_Actividad]]="","",'Formulario PPGR1'!#REF!)</f>
        <v>#REF!</v>
      </c>
      <c r="E378" s="285" t="e">
        <f>IF(Tabla1[[#This Row],[Código_Actividad]]="","",'Formulario PPGR1'!#REF!)</f>
        <v>#REF!</v>
      </c>
      <c r="F378" s="285" t="e">
        <f>IF(Tabla1[[#This Row],[Código_Actividad]]="","",'Formulario PPGR1'!#REF!)</f>
        <v>#REF!</v>
      </c>
      <c r="G378" s="305" t="s">
        <v>1813</v>
      </c>
      <c r="H378" s="354" t="s">
        <v>1814</v>
      </c>
      <c r="I378" s="355">
        <v>5</v>
      </c>
      <c r="J378" s="306" t="s">
        <v>1841</v>
      </c>
      <c r="K378" s="351"/>
      <c r="L378" s="351"/>
      <c r="M378" s="306" t="s">
        <v>961</v>
      </c>
      <c r="N378" s="305">
        <v>5</v>
      </c>
      <c r="O378" s="307">
        <v>107.8</v>
      </c>
      <c r="P378" s="353">
        <f>Tabla1[[#This Row],[Precio Unitario]]*Tabla1[[#This Row],[Cantidad de Insumos]]</f>
        <v>539</v>
      </c>
      <c r="Q378" s="293">
        <v>239301</v>
      </c>
      <c r="R378" s="306" t="s">
        <v>538</v>
      </c>
      <c r="S378" s="30"/>
      <c r="T378" s="30"/>
    </row>
    <row r="379" spans="2:20" x14ac:dyDescent="0.25">
      <c r="B379" s="285" t="e">
        <f>IF(Tabla1[[#This Row],[Código_Actividad]]="","",CONCATENATE(Tabla1[[#This Row],[POA]],".",Tabla1[[#This Row],[SRS]],".",Tabla1[[#This Row],[AREA]],".",Tabla1[[#This Row],[TIPO]]))</f>
        <v>#REF!</v>
      </c>
      <c r="C379" s="285" t="e">
        <f>IF(Tabla1[[#This Row],[Código_Actividad]]="","",'Formulario PPGR1'!#REF!)</f>
        <v>#REF!</v>
      </c>
      <c r="D379" s="285" t="e">
        <f>IF(Tabla1[[#This Row],[Código_Actividad]]="","",'Formulario PPGR1'!#REF!)</f>
        <v>#REF!</v>
      </c>
      <c r="E379" s="285" t="e">
        <f>IF(Tabla1[[#This Row],[Código_Actividad]]="","",'Formulario PPGR1'!#REF!)</f>
        <v>#REF!</v>
      </c>
      <c r="F379" s="285" t="e">
        <f>IF(Tabla1[[#This Row],[Código_Actividad]]="","",'Formulario PPGR1'!#REF!)</f>
        <v>#REF!</v>
      </c>
      <c r="G379" s="305" t="s">
        <v>1813</v>
      </c>
      <c r="H379" s="354" t="s">
        <v>1814</v>
      </c>
      <c r="I379" s="355">
        <v>5</v>
      </c>
      <c r="J379" s="351" t="s">
        <v>1842</v>
      </c>
      <c r="K379" s="351"/>
      <c r="L379" s="351"/>
      <c r="M379" s="306" t="s">
        <v>961</v>
      </c>
      <c r="N379" s="305">
        <v>1</v>
      </c>
      <c r="O379" s="307">
        <v>1611.5</v>
      </c>
      <c r="P379" s="353">
        <f>Tabla1[[#This Row],[Precio Unitario]]*Tabla1[[#This Row],[Cantidad de Insumos]]</f>
        <v>1611.5</v>
      </c>
      <c r="Q379" s="293">
        <v>239301</v>
      </c>
      <c r="R379" s="351" t="s">
        <v>538</v>
      </c>
      <c r="S379" s="30"/>
      <c r="T379" s="30"/>
    </row>
    <row r="380" spans="2:20" x14ac:dyDescent="0.25">
      <c r="B380" s="285" t="e">
        <f>IF(Tabla1[[#This Row],[Código_Actividad]]="","",CONCATENATE(Tabla1[[#This Row],[POA]],".",Tabla1[[#This Row],[SRS]],".",Tabla1[[#This Row],[AREA]],".",Tabla1[[#This Row],[TIPO]]))</f>
        <v>#REF!</v>
      </c>
      <c r="C380" s="285" t="e">
        <f>IF(Tabla1[[#This Row],[Código_Actividad]]="","",'Formulario PPGR1'!#REF!)</f>
        <v>#REF!</v>
      </c>
      <c r="D380" s="285" t="e">
        <f>IF(Tabla1[[#This Row],[Código_Actividad]]="","",'Formulario PPGR1'!#REF!)</f>
        <v>#REF!</v>
      </c>
      <c r="E380" s="285" t="e">
        <f>IF(Tabla1[[#This Row],[Código_Actividad]]="","",'Formulario PPGR1'!#REF!)</f>
        <v>#REF!</v>
      </c>
      <c r="F380" s="285" t="e">
        <f>IF(Tabla1[[#This Row],[Código_Actividad]]="","",'Formulario PPGR1'!#REF!)</f>
        <v>#REF!</v>
      </c>
      <c r="G380" s="349" t="s">
        <v>1813</v>
      </c>
      <c r="H380" s="354" t="s">
        <v>1814</v>
      </c>
      <c r="I380" s="355">
        <v>5</v>
      </c>
      <c r="J380" s="351" t="s">
        <v>1843</v>
      </c>
      <c r="K380" s="351"/>
      <c r="L380" s="351"/>
      <c r="M380" s="351" t="s">
        <v>945</v>
      </c>
      <c r="N380" s="349">
        <v>1</v>
      </c>
      <c r="O380" s="352">
        <v>190</v>
      </c>
      <c r="P380" s="353">
        <f>Tabla1[[#This Row],[Precio Unitario]]*Tabla1[[#This Row],[Cantidad de Insumos]]</f>
        <v>190</v>
      </c>
      <c r="Q380" s="293">
        <v>239301</v>
      </c>
      <c r="R380" s="351" t="s">
        <v>538</v>
      </c>
      <c r="S380" s="30"/>
      <c r="T380" s="30"/>
    </row>
    <row r="381" spans="2:20" x14ac:dyDescent="0.25">
      <c r="B381" s="285" t="e">
        <f>IF(Tabla1[[#This Row],[Código_Actividad]]="","",CONCATENATE(Tabla1[[#This Row],[POA]],".",Tabla1[[#This Row],[SRS]],".",Tabla1[[#This Row],[AREA]],".",Tabla1[[#This Row],[TIPO]]))</f>
        <v>#REF!</v>
      </c>
      <c r="C381" s="285" t="e">
        <f>IF(Tabla1[[#This Row],[Código_Actividad]]="","",'Formulario PPGR1'!#REF!)</f>
        <v>#REF!</v>
      </c>
      <c r="D381" s="285" t="e">
        <f>IF(Tabla1[[#This Row],[Código_Actividad]]="","",'Formulario PPGR1'!#REF!)</f>
        <v>#REF!</v>
      </c>
      <c r="E381" s="285" t="e">
        <f>IF(Tabla1[[#This Row],[Código_Actividad]]="","",'Formulario PPGR1'!#REF!)</f>
        <v>#REF!</v>
      </c>
      <c r="F381" s="285" t="e">
        <f>IF(Tabla1[[#This Row],[Código_Actividad]]="","",'Formulario PPGR1'!#REF!)</f>
        <v>#REF!</v>
      </c>
      <c r="G381" s="349" t="s">
        <v>1813</v>
      </c>
      <c r="H381" s="354" t="s">
        <v>1814</v>
      </c>
      <c r="I381" s="355">
        <v>5</v>
      </c>
      <c r="J381" s="351" t="s">
        <v>1127</v>
      </c>
      <c r="K381" s="351"/>
      <c r="L381" s="351"/>
      <c r="M381" s="351" t="s">
        <v>961</v>
      </c>
      <c r="N381" s="349">
        <v>1</v>
      </c>
      <c r="O381" s="352">
        <v>35</v>
      </c>
      <c r="P381" s="353">
        <f>Tabla1[[#This Row],[Precio Unitario]]*Tabla1[[#This Row],[Cantidad de Insumos]]</f>
        <v>35</v>
      </c>
      <c r="Q381" s="293">
        <v>235501</v>
      </c>
      <c r="R381" s="351" t="s">
        <v>538</v>
      </c>
      <c r="S381" s="30"/>
      <c r="T381" s="30"/>
    </row>
    <row r="382" spans="2:20" ht="38.25" x14ac:dyDescent="0.25">
      <c r="B382" s="285" t="e">
        <f>IF(Tabla1[[#This Row],[Código_Actividad]]="","",CONCATENATE(Tabla1[[#This Row],[POA]],".",Tabla1[[#This Row],[SRS]],".",Tabla1[[#This Row],[AREA]],".",Tabla1[[#This Row],[TIPO]]))</f>
        <v>#REF!</v>
      </c>
      <c r="C382" s="285" t="e">
        <f>IF(Tabla1[[#This Row],[Código_Actividad]]="","",'Formulario PPGR1'!#REF!)</f>
        <v>#REF!</v>
      </c>
      <c r="D382" s="285" t="e">
        <f>IF(Tabla1[[#This Row],[Código_Actividad]]="","",'Formulario PPGR1'!#REF!)</f>
        <v>#REF!</v>
      </c>
      <c r="E382" s="285" t="e">
        <f>IF(Tabla1[[#This Row],[Código_Actividad]]="","",'Formulario PPGR1'!#REF!)</f>
        <v>#REF!</v>
      </c>
      <c r="F382" s="285" t="e">
        <f>IF(Tabla1[[#This Row],[Código_Actividad]]="","",'Formulario PPGR1'!#REF!)</f>
        <v>#REF!</v>
      </c>
      <c r="G382" s="317" t="s">
        <v>1815</v>
      </c>
      <c r="H382" s="354" t="s">
        <v>1816</v>
      </c>
      <c r="I382" s="318">
        <v>1</v>
      </c>
      <c r="J382" s="323" t="s">
        <v>1830</v>
      </c>
      <c r="K382" s="320" t="s">
        <v>1350</v>
      </c>
      <c r="L382" s="321"/>
      <c r="M382" s="320" t="s">
        <v>205</v>
      </c>
      <c r="N382" s="317">
        <v>24</v>
      </c>
      <c r="O382" s="322">
        <v>578.20000000000005</v>
      </c>
      <c r="P382" s="353">
        <f>Tabla1[[#This Row],[Precio Unitario]]*Tabla1[[#This Row],[Cantidad de Insumos]]</f>
        <v>13876.800000000001</v>
      </c>
      <c r="Q382" s="293">
        <v>232301</v>
      </c>
      <c r="R382" s="319" t="s">
        <v>538</v>
      </c>
      <c r="S382" s="30"/>
      <c r="T382" s="30"/>
    </row>
    <row r="383" spans="2:20" ht="38.25" x14ac:dyDescent="0.25">
      <c r="B383" s="285" t="e">
        <f>IF(Tabla1[[#This Row],[Código_Actividad]]="","",CONCATENATE(Tabla1[[#This Row],[POA]],".",Tabla1[[#This Row],[SRS]],".",Tabla1[[#This Row],[AREA]],".",Tabla1[[#This Row],[TIPO]]))</f>
        <v>#REF!</v>
      </c>
      <c r="C383" s="285" t="e">
        <f>IF(Tabla1[[#This Row],[Código_Actividad]]="","",'Formulario PPGR1'!#REF!)</f>
        <v>#REF!</v>
      </c>
      <c r="D383" s="285" t="e">
        <f>IF(Tabla1[[#This Row],[Código_Actividad]]="","",'Formulario PPGR1'!#REF!)</f>
        <v>#REF!</v>
      </c>
      <c r="E383" s="285" t="e">
        <f>IF(Tabla1[[#This Row],[Código_Actividad]]="","",'Formulario PPGR1'!#REF!)</f>
        <v>#REF!</v>
      </c>
      <c r="F383" s="285" t="e">
        <f>IF(Tabla1[[#This Row],[Código_Actividad]]="","",'Formulario PPGR1'!#REF!)</f>
        <v>#REF!</v>
      </c>
      <c r="G383" s="317" t="s">
        <v>1815</v>
      </c>
      <c r="H383" s="354" t="s">
        <v>1816</v>
      </c>
      <c r="I383" s="318">
        <v>1</v>
      </c>
      <c r="J383" s="323" t="s">
        <v>1831</v>
      </c>
      <c r="K383" s="320" t="s">
        <v>1350</v>
      </c>
      <c r="L383" s="321"/>
      <c r="M383" s="320" t="s">
        <v>205</v>
      </c>
      <c r="N383" s="317">
        <v>34</v>
      </c>
      <c r="O383" s="322">
        <v>885</v>
      </c>
      <c r="P383" s="353">
        <f>Tabla1[[#This Row],[Precio Unitario]]*Tabla1[[#This Row],[Cantidad de Insumos]]</f>
        <v>30090</v>
      </c>
      <c r="Q383" s="293">
        <v>232301</v>
      </c>
      <c r="R383" s="319" t="s">
        <v>538</v>
      </c>
      <c r="S383" s="30"/>
      <c r="T383" s="30"/>
    </row>
    <row r="384" spans="2:20" ht="51" x14ac:dyDescent="0.25">
      <c r="B384" s="285" t="e">
        <f>IF(Tabla1[[#This Row],[Código_Actividad]]="","",CONCATENATE(Tabla1[[#This Row],[POA]],".",Tabla1[[#This Row],[SRS]],".",Tabla1[[#This Row],[AREA]],".",Tabla1[[#This Row],[TIPO]]))</f>
        <v>#REF!</v>
      </c>
      <c r="C384" s="285" t="e">
        <f>IF(Tabla1[[#This Row],[Código_Actividad]]="","",'Formulario PPGR1'!#REF!)</f>
        <v>#REF!</v>
      </c>
      <c r="D384" s="285" t="e">
        <f>IF(Tabla1[[#This Row],[Código_Actividad]]="","",'Formulario PPGR1'!#REF!)</f>
        <v>#REF!</v>
      </c>
      <c r="E384" s="285" t="e">
        <f>IF(Tabla1[[#This Row],[Código_Actividad]]="","",'Formulario PPGR1'!#REF!)</f>
        <v>#REF!</v>
      </c>
      <c r="F384" s="285" t="e">
        <f>IF(Tabla1[[#This Row],[Código_Actividad]]="","",'Formulario PPGR1'!#REF!)</f>
        <v>#REF!</v>
      </c>
      <c r="G384" s="317" t="s">
        <v>1817</v>
      </c>
      <c r="H384" s="354" t="s">
        <v>1818</v>
      </c>
      <c r="I384" s="318">
        <v>6</v>
      </c>
      <c r="J384" s="319" t="s">
        <v>1832</v>
      </c>
      <c r="K384" s="320" t="s">
        <v>1350</v>
      </c>
      <c r="L384" s="321"/>
      <c r="M384" s="320" t="s">
        <v>205</v>
      </c>
      <c r="N384" s="317">
        <v>2</v>
      </c>
      <c r="O384" s="322">
        <v>2900</v>
      </c>
      <c r="P384" s="353">
        <f>Tabla1[[#This Row],[Precio Unitario]]*Tabla1[[#This Row],[Cantidad de Insumos]]</f>
        <v>5800</v>
      </c>
      <c r="Q384" s="293">
        <v>239201</v>
      </c>
      <c r="R384" s="319" t="s">
        <v>538</v>
      </c>
      <c r="S384" s="30"/>
      <c r="T384" s="30"/>
    </row>
    <row r="385" spans="2:20" ht="51" x14ac:dyDescent="0.25">
      <c r="B385" s="285" t="e">
        <f>IF(Tabla1[[#This Row],[Código_Actividad]]="","",CONCATENATE(Tabla1[[#This Row],[POA]],".",Tabla1[[#This Row],[SRS]],".",Tabla1[[#This Row],[AREA]],".",Tabla1[[#This Row],[TIPO]]))</f>
        <v>#REF!</v>
      </c>
      <c r="C385" s="285" t="e">
        <f>IF(Tabla1[[#This Row],[Código_Actividad]]="","",'Formulario PPGR1'!#REF!)</f>
        <v>#REF!</v>
      </c>
      <c r="D385" s="285" t="e">
        <f>IF(Tabla1[[#This Row],[Código_Actividad]]="","",'Formulario PPGR1'!#REF!)</f>
        <v>#REF!</v>
      </c>
      <c r="E385" s="285" t="e">
        <f>IF(Tabla1[[#This Row],[Código_Actividad]]="","",'Formulario PPGR1'!#REF!)</f>
        <v>#REF!</v>
      </c>
      <c r="F385" s="285" t="e">
        <f>IF(Tabla1[[#This Row],[Código_Actividad]]="","",'Formulario PPGR1'!#REF!)</f>
        <v>#REF!</v>
      </c>
      <c r="G385" s="317" t="s">
        <v>1817</v>
      </c>
      <c r="H385" s="354" t="s">
        <v>1818</v>
      </c>
      <c r="I385" s="309">
        <v>6</v>
      </c>
      <c r="J385" s="306" t="s">
        <v>1131</v>
      </c>
      <c r="K385" s="360"/>
      <c r="L385" s="360"/>
      <c r="M385" s="306" t="s">
        <v>945</v>
      </c>
      <c r="N385" s="305">
        <v>60</v>
      </c>
      <c r="O385" s="307">
        <v>220</v>
      </c>
      <c r="P385" s="353">
        <f>Tabla1[[#This Row],[Precio Unitario]]*Tabla1[[#This Row],[Cantidad de Insumos]]</f>
        <v>13200</v>
      </c>
      <c r="Q385" s="293">
        <v>237102</v>
      </c>
      <c r="R385" s="351" t="s">
        <v>538</v>
      </c>
      <c r="S385" s="30"/>
      <c r="T385" s="30"/>
    </row>
    <row r="386" spans="2:20" ht="51" x14ac:dyDescent="0.25">
      <c r="B386" s="285" t="e">
        <f>IF(Tabla1[[#This Row],[Código_Actividad]]="","",CONCATENATE(Tabla1[[#This Row],[POA]],".",Tabla1[[#This Row],[SRS]],".",Tabla1[[#This Row],[AREA]],".",Tabla1[[#This Row],[TIPO]]))</f>
        <v>#REF!</v>
      </c>
      <c r="C386" s="285" t="e">
        <f>IF(Tabla1[[#This Row],[Código_Actividad]]="","",'Formulario PPGR1'!#REF!)</f>
        <v>#REF!</v>
      </c>
      <c r="D386" s="285" t="e">
        <f>IF(Tabla1[[#This Row],[Código_Actividad]]="","",'Formulario PPGR1'!#REF!)</f>
        <v>#REF!</v>
      </c>
      <c r="E386" s="285" t="e">
        <f>IF(Tabla1[[#This Row],[Código_Actividad]]="","",'Formulario PPGR1'!#REF!)</f>
        <v>#REF!</v>
      </c>
      <c r="F386" s="285" t="e">
        <f>IF(Tabla1[[#This Row],[Código_Actividad]]="","",'Formulario PPGR1'!#REF!)</f>
        <v>#REF!</v>
      </c>
      <c r="G386" s="317" t="s">
        <v>1817</v>
      </c>
      <c r="H386" s="354" t="s">
        <v>1818</v>
      </c>
      <c r="I386" s="318">
        <v>6</v>
      </c>
      <c r="J386" s="319" t="s">
        <v>1168</v>
      </c>
      <c r="K386" s="320" t="s">
        <v>1350</v>
      </c>
      <c r="L386" s="321"/>
      <c r="M386" s="320" t="s">
        <v>205</v>
      </c>
      <c r="N386" s="317">
        <v>5</v>
      </c>
      <c r="O386" s="322">
        <v>151.80000000000001</v>
      </c>
      <c r="P386" s="353">
        <f>Tabla1[[#This Row],[Precio Unitario]]*Tabla1[[#This Row],[Cantidad de Insumos]]</f>
        <v>759</v>
      </c>
      <c r="Q386" s="293">
        <v>239201</v>
      </c>
      <c r="R386" s="319" t="s">
        <v>536</v>
      </c>
      <c r="S386" s="30"/>
      <c r="T386" s="30"/>
    </row>
    <row r="387" spans="2:20" ht="38.25" x14ac:dyDescent="0.25">
      <c r="B387" s="285" t="e">
        <f>IF(Tabla1[[#This Row],[Código_Actividad]]="","",CONCATENATE(Tabla1[[#This Row],[POA]],".",Tabla1[[#This Row],[SRS]],".",Tabla1[[#This Row],[AREA]],".",Tabla1[[#This Row],[TIPO]]))</f>
        <v>#REF!</v>
      </c>
      <c r="C387" s="285" t="e">
        <f>IF(Tabla1[[#This Row],[Código_Actividad]]="","",'Formulario PPGR1'!#REF!)</f>
        <v>#REF!</v>
      </c>
      <c r="D387" s="285" t="e">
        <f>IF(Tabla1[[#This Row],[Código_Actividad]]="","",'Formulario PPGR1'!#REF!)</f>
        <v>#REF!</v>
      </c>
      <c r="E387" s="285" t="e">
        <f>IF(Tabla1[[#This Row],[Código_Actividad]]="","",'Formulario PPGR1'!#REF!)</f>
        <v>#REF!</v>
      </c>
      <c r="F387" s="285" t="e">
        <f>IF(Tabla1[[#This Row],[Código_Actividad]]="","",'Formulario PPGR1'!#REF!)</f>
        <v>#REF!</v>
      </c>
      <c r="G387" s="349" t="s">
        <v>1819</v>
      </c>
      <c r="H387" s="354" t="s">
        <v>1820</v>
      </c>
      <c r="I387" s="355">
        <v>2</v>
      </c>
      <c r="J387" s="351" t="s">
        <v>938</v>
      </c>
      <c r="K387" s="360"/>
      <c r="L387" s="360"/>
      <c r="M387" s="351" t="s">
        <v>205</v>
      </c>
      <c r="N387" s="349">
        <v>35</v>
      </c>
      <c r="O387" s="352">
        <v>350</v>
      </c>
      <c r="P387" s="353">
        <f>Tabla1[[#This Row],[Precio Unitario]]*Tabla1[[#This Row],[Cantidad de Insumos]]</f>
        <v>12250</v>
      </c>
      <c r="Q387" s="293">
        <v>231101</v>
      </c>
      <c r="R387" s="198" t="s">
        <v>538</v>
      </c>
      <c r="S387" s="30"/>
      <c r="T387" s="30"/>
    </row>
    <row r="388" spans="2:20" ht="38.25" x14ac:dyDescent="0.25">
      <c r="B388" s="285" t="e">
        <f>IF(Tabla1[[#This Row],[Código_Actividad]]="","",CONCATENATE(Tabla1[[#This Row],[POA]],".",Tabla1[[#This Row],[SRS]],".",Tabla1[[#This Row],[AREA]],".",Tabla1[[#This Row],[TIPO]]))</f>
        <v>#REF!</v>
      </c>
      <c r="C388" s="285" t="e">
        <f>IF(Tabla1[[#This Row],[Código_Actividad]]="","",'Formulario PPGR1'!#REF!)</f>
        <v>#REF!</v>
      </c>
      <c r="D388" s="285" t="e">
        <f>IF(Tabla1[[#This Row],[Código_Actividad]]="","",'Formulario PPGR1'!#REF!)</f>
        <v>#REF!</v>
      </c>
      <c r="E388" s="285" t="e">
        <f>IF(Tabla1[[#This Row],[Código_Actividad]]="","",'Formulario PPGR1'!#REF!)</f>
        <v>#REF!</v>
      </c>
      <c r="F388" s="285" t="e">
        <f>IF(Tabla1[[#This Row],[Código_Actividad]]="","",'Formulario PPGR1'!#REF!)</f>
        <v>#REF!</v>
      </c>
      <c r="G388" s="305" t="s">
        <v>1819</v>
      </c>
      <c r="H388" s="354" t="s">
        <v>1820</v>
      </c>
      <c r="I388" s="309">
        <v>2</v>
      </c>
      <c r="J388" s="306" t="s">
        <v>938</v>
      </c>
      <c r="K388" s="360"/>
      <c r="L388" s="360"/>
      <c r="M388" s="306" t="s">
        <v>205</v>
      </c>
      <c r="N388" s="305">
        <v>20</v>
      </c>
      <c r="O388" s="307">
        <v>350</v>
      </c>
      <c r="P388" s="353">
        <f>Tabla1[[#This Row],[Precio Unitario]]*Tabla1[[#This Row],[Cantidad de Insumos]]</f>
        <v>7000</v>
      </c>
      <c r="Q388" s="293">
        <v>231101</v>
      </c>
      <c r="R388" s="198" t="s">
        <v>538</v>
      </c>
      <c r="S388" s="30"/>
      <c r="T388" s="30"/>
    </row>
    <row r="389" spans="2:20" ht="25.5" x14ac:dyDescent="0.25">
      <c r="B389" s="285" t="e">
        <f>IF(Tabla1[[#This Row],[Código_Actividad]]="","",CONCATENATE(Tabla1[[#This Row],[POA]],".",Tabla1[[#This Row],[SRS]],".",Tabla1[[#This Row],[AREA]],".",Tabla1[[#This Row],[TIPO]]))</f>
        <v>#REF!</v>
      </c>
      <c r="C389" s="285" t="e">
        <f>IF(Tabla1[[#This Row],[Código_Actividad]]="","",'Formulario PPGR1'!#REF!)</f>
        <v>#REF!</v>
      </c>
      <c r="D389" s="285" t="e">
        <f>IF(Tabla1[[#This Row],[Código_Actividad]]="","",'Formulario PPGR1'!#REF!)</f>
        <v>#REF!</v>
      </c>
      <c r="E389" s="285" t="e">
        <f>IF(Tabla1[[#This Row],[Código_Actividad]]="","",'Formulario PPGR1'!#REF!)</f>
        <v>#REF!</v>
      </c>
      <c r="F389" s="285" t="e">
        <f>IF(Tabla1[[#This Row],[Código_Actividad]]="","",'Formulario PPGR1'!#REF!)</f>
        <v>#REF!</v>
      </c>
      <c r="G389" s="305" t="s">
        <v>1821</v>
      </c>
      <c r="H389" s="354" t="s">
        <v>1822</v>
      </c>
      <c r="I389" s="309">
        <v>2</v>
      </c>
      <c r="J389" s="306" t="s">
        <v>1168</v>
      </c>
      <c r="K389" s="360"/>
      <c r="L389" s="360"/>
      <c r="M389" s="306" t="s">
        <v>205</v>
      </c>
      <c r="N389" s="305">
        <v>5</v>
      </c>
      <c r="O389" s="307">
        <v>151.80000000000001</v>
      </c>
      <c r="P389" s="353">
        <f>Tabla1[[#This Row],[Precio Unitario]]*Tabla1[[#This Row],[Cantidad de Insumos]]</f>
        <v>759</v>
      </c>
      <c r="Q389" s="293">
        <v>239201</v>
      </c>
      <c r="R389" s="306" t="s">
        <v>538</v>
      </c>
      <c r="S389" s="30"/>
      <c r="T389" s="30"/>
    </row>
    <row r="390" spans="2:20" ht="25.5" x14ac:dyDescent="0.25">
      <c r="B390" s="285" t="e">
        <f>IF(Tabla1[[#This Row],[Código_Actividad]]="","",CONCATENATE(Tabla1[[#This Row],[POA]],".",Tabla1[[#This Row],[SRS]],".",Tabla1[[#This Row],[AREA]],".",Tabla1[[#This Row],[TIPO]]))</f>
        <v>#REF!</v>
      </c>
      <c r="C390" s="285" t="e">
        <f>IF(Tabla1[[#This Row],[Código_Actividad]]="","",'Formulario PPGR1'!#REF!)</f>
        <v>#REF!</v>
      </c>
      <c r="D390" s="285" t="e">
        <f>IF(Tabla1[[#This Row],[Código_Actividad]]="","",'Formulario PPGR1'!#REF!)</f>
        <v>#REF!</v>
      </c>
      <c r="E390" s="285" t="e">
        <f>IF(Tabla1[[#This Row],[Código_Actividad]]="","",'Formulario PPGR1'!#REF!)</f>
        <v>#REF!</v>
      </c>
      <c r="F390" s="285" t="e">
        <f>IF(Tabla1[[#This Row],[Código_Actividad]]="","",'Formulario PPGR1'!#REF!)</f>
        <v>#REF!</v>
      </c>
      <c r="G390" s="305" t="s">
        <v>1821</v>
      </c>
      <c r="H390" s="354" t="s">
        <v>1822</v>
      </c>
      <c r="I390" s="309">
        <v>2</v>
      </c>
      <c r="J390" s="306" t="s">
        <v>1131</v>
      </c>
      <c r="K390" s="360"/>
      <c r="L390" s="360"/>
      <c r="M390" s="306" t="s">
        <v>945</v>
      </c>
      <c r="N390" s="305">
        <v>30</v>
      </c>
      <c r="O390" s="307">
        <v>220</v>
      </c>
      <c r="P390" s="353">
        <f>Tabla1[[#This Row],[Precio Unitario]]*Tabla1[[#This Row],[Cantidad de Insumos]]</f>
        <v>6600</v>
      </c>
      <c r="Q390" s="293">
        <v>237102</v>
      </c>
      <c r="R390" s="306" t="s">
        <v>538</v>
      </c>
      <c r="S390" s="30"/>
      <c r="T390" s="30"/>
    </row>
    <row r="391" spans="2:20" ht="25.5" x14ac:dyDescent="0.25">
      <c r="B391" s="285" t="e">
        <f>IF(Tabla1[[#This Row],[Código_Actividad]]="","",CONCATENATE(Tabla1[[#This Row],[POA]],".",Tabla1[[#This Row],[SRS]],".",Tabla1[[#This Row],[AREA]],".",Tabla1[[#This Row],[TIPO]]))</f>
        <v>#REF!</v>
      </c>
      <c r="C391" s="285" t="e">
        <f>IF(Tabla1[[#This Row],[Código_Actividad]]="","",'Formulario PPGR1'!#REF!)</f>
        <v>#REF!</v>
      </c>
      <c r="D391" s="285" t="e">
        <f>IF(Tabla1[[#This Row],[Código_Actividad]]="","",'Formulario PPGR1'!#REF!)</f>
        <v>#REF!</v>
      </c>
      <c r="E391" s="285" t="e">
        <f>IF(Tabla1[[#This Row],[Código_Actividad]]="","",'Formulario PPGR1'!#REF!)</f>
        <v>#REF!</v>
      </c>
      <c r="F391" s="285" t="e">
        <f>IF(Tabla1[[#This Row],[Código_Actividad]]="","",'Formulario PPGR1'!#REF!)</f>
        <v>#REF!</v>
      </c>
      <c r="G391" s="305" t="s">
        <v>1821</v>
      </c>
      <c r="H391" s="354" t="s">
        <v>1822</v>
      </c>
      <c r="I391" s="309">
        <v>2</v>
      </c>
      <c r="J391" s="319" t="s">
        <v>1829</v>
      </c>
      <c r="K391" s="360"/>
      <c r="L391" s="360"/>
      <c r="M391" s="306" t="s">
        <v>205</v>
      </c>
      <c r="N391" s="305">
        <v>5</v>
      </c>
      <c r="O391" s="307">
        <v>10</v>
      </c>
      <c r="P391" s="353">
        <f>Tabla1[[#This Row],[Precio Unitario]]*Tabla1[[#This Row],[Cantidad de Insumos]]</f>
        <v>50</v>
      </c>
      <c r="Q391" s="293">
        <v>222201</v>
      </c>
      <c r="R391" s="351" t="s">
        <v>536</v>
      </c>
      <c r="S391" s="30"/>
      <c r="T391" s="30"/>
    </row>
    <row r="392" spans="2:20" ht="38.25" x14ac:dyDescent="0.25">
      <c r="B392" s="285" t="e">
        <f>IF(Tabla1[[#This Row],[Código_Actividad]]="","",CONCATENATE(Tabla1[[#This Row],[POA]],".",Tabla1[[#This Row],[SRS]],".",Tabla1[[#This Row],[AREA]],".",Tabla1[[#This Row],[TIPO]]))</f>
        <v>#REF!</v>
      </c>
      <c r="C392" s="285" t="e">
        <f>IF(Tabla1[[#This Row],[Código_Actividad]]="","",'Formulario PPGR1'!#REF!)</f>
        <v>#REF!</v>
      </c>
      <c r="D392" s="285" t="e">
        <f>IF(Tabla1[[#This Row],[Código_Actividad]]="","",'Formulario PPGR1'!#REF!)</f>
        <v>#REF!</v>
      </c>
      <c r="E392" s="285" t="e">
        <f>IF(Tabla1[[#This Row],[Código_Actividad]]="","",'Formulario PPGR1'!#REF!)</f>
        <v>#REF!</v>
      </c>
      <c r="F392" s="285" t="e">
        <f>IF(Tabla1[[#This Row],[Código_Actividad]]="","",'Formulario PPGR1'!#REF!)</f>
        <v>#REF!</v>
      </c>
      <c r="G392" s="305" t="s">
        <v>1823</v>
      </c>
      <c r="H392" s="354" t="s">
        <v>1824</v>
      </c>
      <c r="I392" s="309">
        <v>1</v>
      </c>
      <c r="J392" s="306" t="s">
        <v>1833</v>
      </c>
      <c r="K392" s="360"/>
      <c r="L392" s="360"/>
      <c r="M392" s="306" t="s">
        <v>205</v>
      </c>
      <c r="N392" s="305">
        <v>24</v>
      </c>
      <c r="O392" s="307">
        <v>3000</v>
      </c>
      <c r="P392" s="353">
        <f>Tabla1[[#This Row],[Precio Unitario]]*Tabla1[[#This Row],[Cantidad de Insumos]]</f>
        <v>72000</v>
      </c>
      <c r="Q392" s="293">
        <v>228601</v>
      </c>
      <c r="R392" s="306" t="s">
        <v>538</v>
      </c>
      <c r="S392" s="30"/>
      <c r="T392" s="30"/>
    </row>
    <row r="393" spans="2:20" ht="25.5" x14ac:dyDescent="0.25">
      <c r="B393" s="285" t="e">
        <f>IF(Tabla1[[#This Row],[Código_Actividad]]="","",CONCATENATE(Tabla1[[#This Row],[POA]],".",Tabla1[[#This Row],[SRS]],".",Tabla1[[#This Row],[AREA]],".",Tabla1[[#This Row],[TIPO]]))</f>
        <v>#REF!</v>
      </c>
      <c r="C393" s="285" t="e">
        <f>IF(Tabla1[[#This Row],[Código_Actividad]]="","",'Formulario PPGR1'!#REF!)</f>
        <v>#REF!</v>
      </c>
      <c r="D393" s="285" t="e">
        <f>IF(Tabla1[[#This Row],[Código_Actividad]]="","",'Formulario PPGR1'!#REF!)</f>
        <v>#REF!</v>
      </c>
      <c r="E393" s="285" t="e">
        <f>IF(Tabla1[[#This Row],[Código_Actividad]]="","",'Formulario PPGR1'!#REF!)</f>
        <v>#REF!</v>
      </c>
      <c r="F393" s="285" t="e">
        <f>IF(Tabla1[[#This Row],[Código_Actividad]]="","",'Formulario PPGR1'!#REF!)</f>
        <v>#REF!</v>
      </c>
      <c r="G393" s="305" t="s">
        <v>1825</v>
      </c>
      <c r="H393" s="354" t="s">
        <v>1826</v>
      </c>
      <c r="I393" s="309">
        <v>4</v>
      </c>
      <c r="J393" s="306" t="s">
        <v>1169</v>
      </c>
      <c r="K393" s="360"/>
      <c r="L393" s="360"/>
      <c r="M393" s="306" t="s">
        <v>205</v>
      </c>
      <c r="N393" s="305">
        <v>1</v>
      </c>
      <c r="O393" s="307">
        <v>35000</v>
      </c>
      <c r="P393" s="353">
        <f>Tabla1[[#This Row],[Precio Unitario]]*Tabla1[[#This Row],[Cantidad de Insumos]]</f>
        <v>35000</v>
      </c>
      <c r="Q393" s="293">
        <v>261301</v>
      </c>
      <c r="R393" s="306" t="s">
        <v>538</v>
      </c>
      <c r="S393" s="30"/>
      <c r="T393" s="30"/>
    </row>
    <row r="394" spans="2:20" ht="25.5" x14ac:dyDescent="0.25">
      <c r="B394" s="285" t="e">
        <f>IF(Tabla1[[#This Row],[Código_Actividad]]="","",CONCATENATE(Tabla1[[#This Row],[POA]],".",Tabla1[[#This Row],[SRS]],".",Tabla1[[#This Row],[AREA]],".",Tabla1[[#This Row],[TIPO]]))</f>
        <v>#REF!</v>
      </c>
      <c r="C394" s="285" t="e">
        <f>IF(Tabla1[[#This Row],[Código_Actividad]]="","",'Formulario PPGR1'!#REF!)</f>
        <v>#REF!</v>
      </c>
      <c r="D394" s="285" t="e">
        <f>IF(Tabla1[[#This Row],[Código_Actividad]]="","",'Formulario PPGR1'!#REF!)</f>
        <v>#REF!</v>
      </c>
      <c r="E394" s="285" t="e">
        <f>IF(Tabla1[[#This Row],[Código_Actividad]]="","",'Formulario PPGR1'!#REF!)</f>
        <v>#REF!</v>
      </c>
      <c r="F394" s="285" t="e">
        <f>IF(Tabla1[[#This Row],[Código_Actividad]]="","",'Formulario PPGR1'!#REF!)</f>
        <v>#REF!</v>
      </c>
      <c r="G394" s="305" t="s">
        <v>1825</v>
      </c>
      <c r="H394" s="354" t="s">
        <v>1826</v>
      </c>
      <c r="I394" s="309">
        <v>4</v>
      </c>
      <c r="J394" s="306" t="s">
        <v>1198</v>
      </c>
      <c r="K394" s="360"/>
      <c r="L394" s="360"/>
      <c r="M394" s="306" t="s">
        <v>205</v>
      </c>
      <c r="N394" s="305">
        <v>2</v>
      </c>
      <c r="O394" s="307">
        <v>1000</v>
      </c>
      <c r="P394" s="353">
        <f>Tabla1[[#This Row],[Precio Unitario]]*Tabla1[[#This Row],[Cantidad de Insumos]]</f>
        <v>2000</v>
      </c>
      <c r="Q394" s="293">
        <v>239201</v>
      </c>
      <c r="R394" s="306" t="s">
        <v>538</v>
      </c>
      <c r="S394" s="30"/>
      <c r="T394" s="30"/>
    </row>
    <row r="395" spans="2:20" ht="25.5" x14ac:dyDescent="0.25">
      <c r="B395" s="285" t="e">
        <f>IF(Tabla1[[#This Row],[Código_Actividad]]="","",CONCATENATE(Tabla1[[#This Row],[POA]],".",Tabla1[[#This Row],[SRS]],".",Tabla1[[#This Row],[AREA]],".",Tabla1[[#This Row],[TIPO]]))</f>
        <v>#REF!</v>
      </c>
      <c r="C395" s="285" t="e">
        <f>IF(Tabla1[[#This Row],[Código_Actividad]]="","",'Formulario PPGR1'!#REF!)</f>
        <v>#REF!</v>
      </c>
      <c r="D395" s="285" t="e">
        <f>IF(Tabla1[[#This Row],[Código_Actividad]]="","",'Formulario PPGR1'!#REF!)</f>
        <v>#REF!</v>
      </c>
      <c r="E395" s="285" t="e">
        <f>IF(Tabla1[[#This Row],[Código_Actividad]]="","",'Formulario PPGR1'!#REF!)</f>
        <v>#REF!</v>
      </c>
      <c r="F395" s="285" t="e">
        <f>IF(Tabla1[[#This Row],[Código_Actividad]]="","",'Formulario PPGR1'!#REF!)</f>
        <v>#REF!</v>
      </c>
      <c r="G395" s="305" t="s">
        <v>1825</v>
      </c>
      <c r="H395" s="354" t="s">
        <v>1826</v>
      </c>
      <c r="I395" s="309">
        <v>4</v>
      </c>
      <c r="J395" s="319" t="s">
        <v>1829</v>
      </c>
      <c r="K395" s="360"/>
      <c r="L395" s="360"/>
      <c r="M395" s="306" t="s">
        <v>205</v>
      </c>
      <c r="N395" s="305">
        <v>30</v>
      </c>
      <c r="O395" s="307">
        <v>10</v>
      </c>
      <c r="P395" s="353">
        <f>Tabla1[[#This Row],[Precio Unitario]]*Tabla1[[#This Row],[Cantidad de Insumos]]</f>
        <v>300</v>
      </c>
      <c r="Q395" s="293">
        <v>222201</v>
      </c>
      <c r="R395" s="306" t="s">
        <v>536</v>
      </c>
      <c r="S395" s="30"/>
      <c r="T395" s="30"/>
    </row>
    <row r="396" spans="2:20" ht="38.25" x14ac:dyDescent="0.25">
      <c r="B396" s="285" t="e">
        <f>IF(Tabla1[[#This Row],[Código_Actividad]]="","",CONCATENATE(Tabla1[[#This Row],[POA]],".",Tabla1[[#This Row],[SRS]],".",Tabla1[[#This Row],[AREA]],".",Tabla1[[#This Row],[TIPO]]))</f>
        <v>#REF!</v>
      </c>
      <c r="C396" s="285" t="e">
        <f>IF(Tabla1[[#This Row],[Código_Actividad]]="","",'Formulario PPGR1'!#REF!)</f>
        <v>#REF!</v>
      </c>
      <c r="D396" s="285" t="e">
        <f>IF(Tabla1[[#This Row],[Código_Actividad]]="","",'Formulario PPGR1'!#REF!)</f>
        <v>#REF!</v>
      </c>
      <c r="E396" s="285" t="e">
        <f>IF(Tabla1[[#This Row],[Código_Actividad]]="","",'Formulario PPGR1'!#REF!)</f>
        <v>#REF!</v>
      </c>
      <c r="F396" s="285" t="e">
        <f>IF(Tabla1[[#This Row],[Código_Actividad]]="","",'Formulario PPGR1'!#REF!)</f>
        <v>#REF!</v>
      </c>
      <c r="G396" s="305" t="s">
        <v>1827</v>
      </c>
      <c r="H396" s="354" t="s">
        <v>1828</v>
      </c>
      <c r="I396" s="309">
        <v>1</v>
      </c>
      <c r="J396" s="306" t="s">
        <v>1251</v>
      </c>
      <c r="K396" s="360"/>
      <c r="L396" s="360"/>
      <c r="M396" s="306" t="s">
        <v>205</v>
      </c>
      <c r="N396" s="305">
        <v>45</v>
      </c>
      <c r="O396" s="307">
        <v>150</v>
      </c>
      <c r="P396" s="353">
        <f>Tabla1[[#This Row],[Precio Unitario]]*Tabla1[[#This Row],[Cantidad de Insumos]]</f>
        <v>6750</v>
      </c>
      <c r="Q396" s="293">
        <v>231101</v>
      </c>
      <c r="R396" s="198" t="s">
        <v>538</v>
      </c>
      <c r="S396" s="30"/>
      <c r="T396" s="30"/>
    </row>
    <row r="397" spans="2:20" x14ac:dyDescent="0.25">
      <c r="B397" s="285" t="e">
        <f>IF(Tabla1[[#This Row],[Código_Actividad]]="","",CONCATENATE(Tabla1[[#This Row],[POA]],".",Tabla1[[#This Row],[SRS]],".",Tabla1[[#This Row],[AREA]],".",Tabla1[[#This Row],[TIPO]]))</f>
        <v>#REF!</v>
      </c>
      <c r="C397" s="285" t="e">
        <f>IF(Tabla1[[#This Row],[Código_Actividad]]="","",'Formulario PPGR1'!#REF!)</f>
        <v>#REF!</v>
      </c>
      <c r="D397" s="285" t="e">
        <f>IF(Tabla1[[#This Row],[Código_Actividad]]="","",'Formulario PPGR1'!#REF!)</f>
        <v>#REF!</v>
      </c>
      <c r="E397" s="285" t="e">
        <f>IF(Tabla1[[#This Row],[Código_Actividad]]="","",'Formulario PPGR1'!#REF!)</f>
        <v>#REF!</v>
      </c>
      <c r="F397" s="285" t="e">
        <f>IF(Tabla1[[#This Row],[Código_Actividad]]="","",'Formulario PPGR1'!#REF!)</f>
        <v>#REF!</v>
      </c>
      <c r="G397" s="317" t="s">
        <v>1638</v>
      </c>
      <c r="H397" s="287" t="s">
        <v>1639</v>
      </c>
      <c r="I397" s="318">
        <v>1</v>
      </c>
      <c r="J397" s="319" t="s">
        <v>1251</v>
      </c>
      <c r="K397" s="320"/>
      <c r="L397" s="321" t="s">
        <v>46</v>
      </c>
      <c r="M397" s="320" t="s">
        <v>1491</v>
      </c>
      <c r="N397" s="317">
        <v>20</v>
      </c>
      <c r="O397" s="322">
        <v>150</v>
      </c>
      <c r="P397" s="353">
        <f>Tabla1[[#This Row],[Precio Unitario]]*Tabla1[[#This Row],[Cantidad de Insumos]]</f>
        <v>3000</v>
      </c>
      <c r="Q397" s="293">
        <v>231101</v>
      </c>
      <c r="R397" s="198" t="s">
        <v>538</v>
      </c>
      <c r="S397" s="30"/>
      <c r="T397" s="30"/>
    </row>
    <row r="398" spans="2:20" x14ac:dyDescent="0.25">
      <c r="B398" s="285" t="e">
        <f>IF(Tabla1[[#This Row],[Código_Actividad]]="","",CONCATENATE(Tabla1[[#This Row],[POA]],".",Tabla1[[#This Row],[SRS]],".",Tabla1[[#This Row],[AREA]],".",Tabla1[[#This Row],[TIPO]]))</f>
        <v>#REF!</v>
      </c>
      <c r="C398" s="285" t="e">
        <f>IF(Tabla1[[#This Row],[Código_Actividad]]="","",'Formulario PPGR1'!#REF!)</f>
        <v>#REF!</v>
      </c>
      <c r="D398" s="285" t="e">
        <f>IF(Tabla1[[#This Row],[Código_Actividad]]="","",'Formulario PPGR1'!#REF!)</f>
        <v>#REF!</v>
      </c>
      <c r="E398" s="285" t="e">
        <f>IF(Tabla1[[#This Row],[Código_Actividad]]="","",'Formulario PPGR1'!#REF!)</f>
        <v>#REF!</v>
      </c>
      <c r="F398" s="285" t="e">
        <f>IF(Tabla1[[#This Row],[Código_Actividad]]="","",'Formulario PPGR1'!#REF!)</f>
        <v>#REF!</v>
      </c>
      <c r="G398" s="317" t="s">
        <v>1640</v>
      </c>
      <c r="H398" s="287" t="s">
        <v>1641</v>
      </c>
      <c r="I398" s="318">
        <v>1</v>
      </c>
      <c r="J398" s="319" t="s">
        <v>1251</v>
      </c>
      <c r="K398" s="320"/>
      <c r="L398" s="321" t="s">
        <v>46</v>
      </c>
      <c r="M398" s="320" t="s">
        <v>1491</v>
      </c>
      <c r="N398" s="317">
        <v>10</v>
      </c>
      <c r="O398" s="322">
        <v>150</v>
      </c>
      <c r="P398" s="353">
        <f>Tabla1[[#This Row],[Precio Unitario]]*Tabla1[[#This Row],[Cantidad de Insumos]]</f>
        <v>1500</v>
      </c>
      <c r="Q398" s="293">
        <v>231101</v>
      </c>
      <c r="R398" s="198" t="s">
        <v>538</v>
      </c>
      <c r="S398" s="30"/>
      <c r="T398" s="30"/>
    </row>
    <row r="399" spans="2:20" x14ac:dyDescent="0.25">
      <c r="B399" s="285" t="e">
        <f>IF(Tabla1[[#This Row],[Código_Actividad]]="","",CONCATENATE(Tabla1[[#This Row],[POA]],".",Tabla1[[#This Row],[SRS]],".",Tabla1[[#This Row],[AREA]],".",Tabla1[[#This Row],[TIPO]]))</f>
        <v>#REF!</v>
      </c>
      <c r="C399" s="285" t="e">
        <f>IF(Tabla1[[#This Row],[Código_Actividad]]="","",'Formulario PPGR1'!#REF!)</f>
        <v>#REF!</v>
      </c>
      <c r="D399" s="285" t="e">
        <f>IF(Tabla1[[#This Row],[Código_Actividad]]="","",'Formulario PPGR1'!#REF!)</f>
        <v>#REF!</v>
      </c>
      <c r="E399" s="285" t="e">
        <f>IF(Tabla1[[#This Row],[Código_Actividad]]="","",'Formulario PPGR1'!#REF!)</f>
        <v>#REF!</v>
      </c>
      <c r="F399" s="285" t="e">
        <f>IF(Tabla1[[#This Row],[Código_Actividad]]="","",'Formulario PPGR1'!#REF!)</f>
        <v>#REF!</v>
      </c>
      <c r="G399" s="317" t="s">
        <v>1642</v>
      </c>
      <c r="H399" s="287" t="s">
        <v>1643</v>
      </c>
      <c r="I399" s="318">
        <v>1</v>
      </c>
      <c r="J399" s="319" t="s">
        <v>1251</v>
      </c>
      <c r="K399" s="320"/>
      <c r="L399" s="321" t="s">
        <v>46</v>
      </c>
      <c r="M399" s="320" t="s">
        <v>1491</v>
      </c>
      <c r="N399" s="317">
        <v>20</v>
      </c>
      <c r="O399" s="322">
        <v>150</v>
      </c>
      <c r="P399" s="353">
        <f>Tabla1[[#This Row],[Precio Unitario]]*Tabla1[[#This Row],[Cantidad de Insumos]]</f>
        <v>3000</v>
      </c>
      <c r="Q399" s="293">
        <v>231101</v>
      </c>
      <c r="R399" s="198" t="s">
        <v>538</v>
      </c>
      <c r="S399" s="30"/>
      <c r="T399" s="30"/>
    </row>
    <row r="400" spans="2:20" ht="51" x14ac:dyDescent="0.25">
      <c r="B400" s="194" t="e">
        <f>IF(Tabla1[[#This Row],[Código_Actividad]]="","",CONCATENATE(Tabla1[[#This Row],[POA]],".",Tabla1[[#This Row],[SRS]],".",Tabla1[[#This Row],[AREA]],".",Tabla1[[#This Row],[TIPO]]))</f>
        <v>#REF!</v>
      </c>
      <c r="C400" s="194" t="e">
        <f>IF(Tabla1[[#This Row],[Código_Actividad]]="","",'Formulario PPGR1'!#REF!)</f>
        <v>#REF!</v>
      </c>
      <c r="D400" s="194" t="e">
        <f>IF(Tabla1[[#This Row],[Código_Actividad]]="","",'Formulario PPGR1'!#REF!)</f>
        <v>#REF!</v>
      </c>
      <c r="E400" s="194" t="e">
        <f>IF(Tabla1[[#This Row],[Código_Actividad]]="","",'Formulario PPGR1'!#REF!)</f>
        <v>#REF!</v>
      </c>
      <c r="F400" s="194" t="e">
        <f>IF(Tabla1[[#This Row],[Código_Actividad]]="","",'Formulario PPGR1'!#REF!)</f>
        <v>#REF!</v>
      </c>
      <c r="G400" s="349" t="s">
        <v>1457</v>
      </c>
      <c r="H400" s="199" t="s">
        <v>1458</v>
      </c>
      <c r="I400" s="355">
        <v>12</v>
      </c>
      <c r="J400" s="351" t="s">
        <v>1014</v>
      </c>
      <c r="K400" s="360"/>
      <c r="L400" s="360"/>
      <c r="M400" s="351" t="s">
        <v>973</v>
      </c>
      <c r="N400" s="349">
        <v>12</v>
      </c>
      <c r="O400" s="352">
        <v>151.80000000000001</v>
      </c>
      <c r="P400" s="353">
        <f>Tabla1[[#This Row],[Precio Unitario]]*Tabla1[[#This Row],[Cantidad de Insumos]]</f>
        <v>1821.6000000000001</v>
      </c>
      <c r="Q400" s="362">
        <v>239201</v>
      </c>
      <c r="R400" s="351" t="s">
        <v>538</v>
      </c>
      <c r="S400" s="30"/>
      <c r="T400" s="30"/>
    </row>
    <row r="401" spans="2:20" ht="51" x14ac:dyDescent="0.25">
      <c r="B401" s="194" t="e">
        <f>IF(Tabla1[[#This Row],[Código_Actividad]]="","",CONCATENATE(Tabla1[[#This Row],[POA]],".",Tabla1[[#This Row],[SRS]],".",Tabla1[[#This Row],[AREA]],".",Tabla1[[#This Row],[TIPO]]))</f>
        <v>#REF!</v>
      </c>
      <c r="C401" s="194" t="e">
        <f>IF(Tabla1[[#This Row],[Código_Actividad]]="","",'Formulario PPGR1'!#REF!)</f>
        <v>#REF!</v>
      </c>
      <c r="D401" s="194" t="e">
        <f>IF(Tabla1[[#This Row],[Código_Actividad]]="","",'Formulario PPGR1'!#REF!)</f>
        <v>#REF!</v>
      </c>
      <c r="E401" s="194" t="e">
        <f>IF(Tabla1[[#This Row],[Código_Actividad]]="","",'Formulario PPGR1'!#REF!)</f>
        <v>#REF!</v>
      </c>
      <c r="F401" s="194" t="e">
        <f>IF(Tabla1[[#This Row],[Código_Actividad]]="","",'Formulario PPGR1'!#REF!)</f>
        <v>#REF!</v>
      </c>
      <c r="G401" s="349" t="s">
        <v>1457</v>
      </c>
      <c r="H401" s="199" t="s">
        <v>1458</v>
      </c>
      <c r="I401" s="355">
        <v>12</v>
      </c>
      <c r="J401" s="351" t="s">
        <v>1131</v>
      </c>
      <c r="K401" s="360"/>
      <c r="L401" s="360"/>
      <c r="M401" s="351" t="s">
        <v>945</v>
      </c>
      <c r="N401" s="349">
        <v>1300</v>
      </c>
      <c r="O401" s="352">
        <v>220</v>
      </c>
      <c r="P401" s="353">
        <f>Tabla1[[#This Row],[Precio Unitario]]*Tabla1[[#This Row],[Cantidad de Insumos]]</f>
        <v>286000</v>
      </c>
      <c r="Q401" s="362">
        <v>237102</v>
      </c>
      <c r="R401" s="351" t="s">
        <v>538</v>
      </c>
      <c r="S401" s="30"/>
      <c r="T401" s="30"/>
    </row>
    <row r="402" spans="2:20" ht="51" x14ac:dyDescent="0.25">
      <c r="B402" s="194" t="e">
        <f>IF(Tabla1[[#This Row],[Código_Actividad]]="","",CONCATENATE(Tabla1[[#This Row],[POA]],".",Tabla1[[#This Row],[SRS]],".",Tabla1[[#This Row],[AREA]],".",Tabla1[[#This Row],[TIPO]]))</f>
        <v>#REF!</v>
      </c>
      <c r="C402" s="194" t="e">
        <f>IF(Tabla1[[#This Row],[Código_Actividad]]="","",'Formulario PPGR1'!#REF!)</f>
        <v>#REF!</v>
      </c>
      <c r="D402" s="194" t="e">
        <f>IF(Tabla1[[#This Row],[Código_Actividad]]="","",'Formulario PPGR1'!#REF!)</f>
        <v>#REF!</v>
      </c>
      <c r="E402" s="194" t="e">
        <f>IF(Tabla1[[#This Row],[Código_Actividad]]="","",'Formulario PPGR1'!#REF!)</f>
        <v>#REF!</v>
      </c>
      <c r="F402" s="194" t="e">
        <f>IF(Tabla1[[#This Row],[Código_Actividad]]="","",'Formulario PPGR1'!#REF!)</f>
        <v>#REF!</v>
      </c>
      <c r="G402" s="349" t="s">
        <v>1457</v>
      </c>
      <c r="H402" s="199" t="s">
        <v>1458</v>
      </c>
      <c r="I402" s="355">
        <v>12</v>
      </c>
      <c r="J402" s="351" t="s">
        <v>1489</v>
      </c>
      <c r="K402" s="360" t="s">
        <v>1350</v>
      </c>
      <c r="L402" s="360"/>
      <c r="M402" s="351" t="s">
        <v>205</v>
      </c>
      <c r="N402" s="349">
        <v>1560</v>
      </c>
      <c r="O402" s="352">
        <v>20</v>
      </c>
      <c r="P402" s="353">
        <f>Tabla1[[#This Row],[Precio Unitario]]*Tabla1[[#This Row],[Cantidad de Insumos]]</f>
        <v>31200</v>
      </c>
      <c r="Q402" s="362">
        <v>222201</v>
      </c>
      <c r="R402" s="351" t="s">
        <v>536</v>
      </c>
      <c r="S402" s="30"/>
      <c r="T402" s="30"/>
    </row>
    <row r="403" spans="2:20" ht="38.25" x14ac:dyDescent="0.25">
      <c r="B403" s="194" t="e">
        <f>IF(Tabla1[[#This Row],[Código_Actividad]]="","",CONCATENATE(Tabla1[[#This Row],[POA]],".",Tabla1[[#This Row],[SRS]],".",Tabla1[[#This Row],[AREA]],".",Tabla1[[#This Row],[TIPO]]))</f>
        <v>#REF!</v>
      </c>
      <c r="C403" s="194" t="e">
        <f>IF(Tabla1[[#This Row],[Código_Actividad]]="","",'Formulario PPGR1'!#REF!)</f>
        <v>#REF!</v>
      </c>
      <c r="D403" s="194" t="e">
        <f>IF(Tabla1[[#This Row],[Código_Actividad]]="","",'Formulario PPGR1'!#REF!)</f>
        <v>#REF!</v>
      </c>
      <c r="E403" s="194" t="e">
        <f>IF(Tabla1[[#This Row],[Código_Actividad]]="","",'Formulario PPGR1'!#REF!)</f>
        <v>#REF!</v>
      </c>
      <c r="F403" s="194" t="e">
        <f>IF(Tabla1[[#This Row],[Código_Actividad]]="","",'Formulario PPGR1'!#REF!)</f>
        <v>#REF!</v>
      </c>
      <c r="G403" s="349" t="s">
        <v>1459</v>
      </c>
      <c r="H403" s="199" t="s">
        <v>1460</v>
      </c>
      <c r="I403" s="355">
        <v>12</v>
      </c>
      <c r="J403" s="351" t="s">
        <v>1014</v>
      </c>
      <c r="K403" s="360"/>
      <c r="L403" s="360"/>
      <c r="M403" s="351" t="s">
        <v>973</v>
      </c>
      <c r="N403" s="349">
        <v>12</v>
      </c>
      <c r="O403" s="352">
        <v>151.80000000000001</v>
      </c>
      <c r="P403" s="353">
        <f>Tabla1[[#This Row],[Precio Unitario]]*Tabla1[[#This Row],[Cantidad de Insumos]]</f>
        <v>1821.6000000000001</v>
      </c>
      <c r="Q403" s="362">
        <v>239201</v>
      </c>
      <c r="R403" s="351" t="s">
        <v>538</v>
      </c>
      <c r="S403" s="30"/>
      <c r="T403" s="30"/>
    </row>
    <row r="404" spans="2:20" ht="38.25" x14ac:dyDescent="0.25">
      <c r="B404" s="194" t="e">
        <f>IF(Tabla1[[#This Row],[Código_Actividad]]="","",CONCATENATE(Tabla1[[#This Row],[POA]],".",Tabla1[[#This Row],[SRS]],".",Tabla1[[#This Row],[AREA]],".",Tabla1[[#This Row],[TIPO]]))</f>
        <v>#REF!</v>
      </c>
      <c r="C404" s="194" t="e">
        <f>IF(Tabla1[[#This Row],[Código_Actividad]]="","",'Formulario PPGR1'!#REF!)</f>
        <v>#REF!</v>
      </c>
      <c r="D404" s="194" t="e">
        <f>IF(Tabla1[[#This Row],[Código_Actividad]]="","",'Formulario PPGR1'!#REF!)</f>
        <v>#REF!</v>
      </c>
      <c r="E404" s="194" t="e">
        <f>IF(Tabla1[[#This Row],[Código_Actividad]]="","",'Formulario PPGR1'!#REF!)</f>
        <v>#REF!</v>
      </c>
      <c r="F404" s="194" t="e">
        <f>IF(Tabla1[[#This Row],[Código_Actividad]]="","",'Formulario PPGR1'!#REF!)</f>
        <v>#REF!</v>
      </c>
      <c r="G404" s="349" t="s">
        <v>1459</v>
      </c>
      <c r="H404" s="199" t="s">
        <v>1460</v>
      </c>
      <c r="I404" s="355">
        <v>12</v>
      </c>
      <c r="J404" s="351" t="s">
        <v>1131</v>
      </c>
      <c r="K404" s="360"/>
      <c r="L404" s="360"/>
      <c r="M404" s="351" t="s">
        <v>945</v>
      </c>
      <c r="N404" s="349">
        <v>1560</v>
      </c>
      <c r="O404" s="352">
        <v>220</v>
      </c>
      <c r="P404" s="353">
        <f>Tabla1[[#This Row],[Precio Unitario]]*Tabla1[[#This Row],[Cantidad de Insumos]]</f>
        <v>343200</v>
      </c>
      <c r="Q404" s="362">
        <v>237102</v>
      </c>
      <c r="R404" s="351" t="s">
        <v>538</v>
      </c>
      <c r="S404" s="30"/>
      <c r="T404" s="30"/>
    </row>
    <row r="405" spans="2:20" ht="38.25" x14ac:dyDescent="0.25">
      <c r="B405" s="194" t="e">
        <f>IF(Tabla1[[#This Row],[Código_Actividad]]="","",CONCATENATE(Tabla1[[#This Row],[POA]],".",Tabla1[[#This Row],[SRS]],".",Tabla1[[#This Row],[AREA]],".",Tabla1[[#This Row],[TIPO]]))</f>
        <v>#REF!</v>
      </c>
      <c r="C405" s="194" t="e">
        <f>IF(Tabla1[[#This Row],[Código_Actividad]]="","",'Formulario PPGR1'!#REF!)</f>
        <v>#REF!</v>
      </c>
      <c r="D405" s="194" t="e">
        <f>IF(Tabla1[[#This Row],[Código_Actividad]]="","",'Formulario PPGR1'!#REF!)</f>
        <v>#REF!</v>
      </c>
      <c r="E405" s="194" t="e">
        <f>IF(Tabla1[[#This Row],[Código_Actividad]]="","",'Formulario PPGR1'!#REF!)</f>
        <v>#REF!</v>
      </c>
      <c r="F405" s="194" t="e">
        <f>IF(Tabla1[[#This Row],[Código_Actividad]]="","",'Formulario PPGR1'!#REF!)</f>
        <v>#REF!</v>
      </c>
      <c r="G405" s="349" t="s">
        <v>1459</v>
      </c>
      <c r="H405" s="199" t="s">
        <v>1460</v>
      </c>
      <c r="I405" s="355">
        <v>12</v>
      </c>
      <c r="J405" s="351" t="s">
        <v>1489</v>
      </c>
      <c r="K405" s="360" t="s">
        <v>1350</v>
      </c>
      <c r="L405" s="360"/>
      <c r="M405" s="351" t="s">
        <v>205</v>
      </c>
      <c r="N405" s="349">
        <v>1560</v>
      </c>
      <c r="O405" s="352">
        <v>20</v>
      </c>
      <c r="P405" s="353">
        <f>Tabla1[[#This Row],[Precio Unitario]]*Tabla1[[#This Row],[Cantidad de Insumos]]</f>
        <v>31200</v>
      </c>
      <c r="Q405" s="362">
        <v>222201</v>
      </c>
      <c r="R405" s="351" t="s">
        <v>536</v>
      </c>
      <c r="S405" s="30"/>
      <c r="T405" s="30"/>
    </row>
    <row r="406" spans="2:20" ht="51" x14ac:dyDescent="0.25">
      <c r="B406" s="194" t="e">
        <f>IF(Tabla1[[#This Row],[Código_Actividad]]="","",CONCATENATE(Tabla1[[#This Row],[POA]],".",Tabla1[[#This Row],[SRS]],".",Tabla1[[#This Row],[AREA]],".",Tabla1[[#This Row],[TIPO]]))</f>
        <v>#REF!</v>
      </c>
      <c r="C406" s="194" t="e">
        <f>IF(Tabla1[[#This Row],[Código_Actividad]]="","",'Formulario PPGR1'!#REF!)</f>
        <v>#REF!</v>
      </c>
      <c r="D406" s="194" t="e">
        <f>IF(Tabla1[[#This Row],[Código_Actividad]]="","",'Formulario PPGR1'!#REF!)</f>
        <v>#REF!</v>
      </c>
      <c r="E406" s="194" t="e">
        <f>IF(Tabla1[[#This Row],[Código_Actividad]]="","",'Formulario PPGR1'!#REF!)</f>
        <v>#REF!</v>
      </c>
      <c r="F406" s="194" t="e">
        <f>IF(Tabla1[[#This Row],[Código_Actividad]]="","",'Formulario PPGR1'!#REF!)</f>
        <v>#REF!</v>
      </c>
      <c r="G406" s="349" t="s">
        <v>1461</v>
      </c>
      <c r="H406" s="199" t="s">
        <v>1462</v>
      </c>
      <c r="I406" s="355">
        <v>6</v>
      </c>
      <c r="J406" s="351" t="s">
        <v>938</v>
      </c>
      <c r="K406" s="360"/>
      <c r="L406" s="360"/>
      <c r="M406" s="351" t="s">
        <v>205</v>
      </c>
      <c r="N406" s="349">
        <v>160</v>
      </c>
      <c r="O406" s="352">
        <v>350</v>
      </c>
      <c r="P406" s="353">
        <f>Tabla1[[#This Row],[Precio Unitario]]*Tabla1[[#This Row],[Cantidad de Insumos]]</f>
        <v>56000</v>
      </c>
      <c r="Q406" s="362">
        <v>231101</v>
      </c>
      <c r="R406" s="198" t="s">
        <v>538</v>
      </c>
      <c r="S406" s="30"/>
      <c r="T406" s="30"/>
    </row>
    <row r="407" spans="2:20" ht="51" x14ac:dyDescent="0.25">
      <c r="B407" s="194" t="e">
        <f>IF(Tabla1[[#This Row],[Código_Actividad]]="","",CONCATENATE(Tabla1[[#This Row],[POA]],".",Tabla1[[#This Row],[SRS]],".",Tabla1[[#This Row],[AREA]],".",Tabla1[[#This Row],[TIPO]]))</f>
        <v>#REF!</v>
      </c>
      <c r="C407" s="194" t="e">
        <f>IF(Tabla1[[#This Row],[Código_Actividad]]="","",'Formulario PPGR1'!#REF!)</f>
        <v>#REF!</v>
      </c>
      <c r="D407" s="194" t="e">
        <f>IF(Tabla1[[#This Row],[Código_Actividad]]="","",'Formulario PPGR1'!#REF!)</f>
        <v>#REF!</v>
      </c>
      <c r="E407" s="194" t="e">
        <f>IF(Tabla1[[#This Row],[Código_Actividad]]="","",'Formulario PPGR1'!#REF!)</f>
        <v>#REF!</v>
      </c>
      <c r="F407" s="194" t="e">
        <f>IF(Tabla1[[#This Row],[Código_Actividad]]="","",'Formulario PPGR1'!#REF!)</f>
        <v>#REF!</v>
      </c>
      <c r="G407" s="349" t="s">
        <v>1461</v>
      </c>
      <c r="H407" s="199" t="s">
        <v>1462</v>
      </c>
      <c r="I407" s="355">
        <v>6</v>
      </c>
      <c r="J407" s="351" t="s">
        <v>1090</v>
      </c>
      <c r="K407" s="360" t="s">
        <v>1350</v>
      </c>
      <c r="L407" s="360"/>
      <c r="M407" s="351" t="s">
        <v>205</v>
      </c>
      <c r="N407" s="349">
        <v>160</v>
      </c>
      <c r="O407" s="352">
        <v>200</v>
      </c>
      <c r="P407" s="353">
        <f>Tabla1[[#This Row],[Precio Unitario]]*Tabla1[[#This Row],[Cantidad de Insumos]]</f>
        <v>32000</v>
      </c>
      <c r="Q407" s="362">
        <v>231101</v>
      </c>
      <c r="R407" s="198" t="s">
        <v>538</v>
      </c>
      <c r="S407" s="30"/>
      <c r="T407" s="30"/>
    </row>
    <row r="408" spans="2:20" ht="38.25" x14ac:dyDescent="0.25">
      <c r="B408" s="194" t="e">
        <f>IF(Tabla1[[#This Row],[Código_Actividad]]="","",CONCATENATE(Tabla1[[#This Row],[POA]],".",Tabla1[[#This Row],[SRS]],".",Tabla1[[#This Row],[AREA]],".",Tabla1[[#This Row],[TIPO]]))</f>
        <v>#REF!</v>
      </c>
      <c r="C408" s="194" t="e">
        <f>IF(Tabla1[[#This Row],[Código_Actividad]]="","",'Formulario PPGR1'!#REF!)</f>
        <v>#REF!</v>
      </c>
      <c r="D408" s="194" t="e">
        <f>IF(Tabla1[[#This Row],[Código_Actividad]]="","",'Formulario PPGR1'!#REF!)</f>
        <v>#REF!</v>
      </c>
      <c r="E408" s="194" t="e">
        <f>IF(Tabla1[[#This Row],[Código_Actividad]]="","",'Formulario PPGR1'!#REF!)</f>
        <v>#REF!</v>
      </c>
      <c r="F408" s="194" t="e">
        <f>IF(Tabla1[[#This Row],[Código_Actividad]]="","",'Formulario PPGR1'!#REF!)</f>
        <v>#REF!</v>
      </c>
      <c r="G408" s="349" t="s">
        <v>1475</v>
      </c>
      <c r="H408" s="199" t="s">
        <v>1476</v>
      </c>
      <c r="I408" s="355">
        <v>3</v>
      </c>
      <c r="J408" s="351" t="s">
        <v>938</v>
      </c>
      <c r="K408" s="360"/>
      <c r="L408" s="360"/>
      <c r="M408" s="351" t="s">
        <v>205</v>
      </c>
      <c r="N408" s="349">
        <v>90</v>
      </c>
      <c r="O408" s="352">
        <v>350</v>
      </c>
      <c r="P408" s="353">
        <f>Tabla1[[#This Row],[Precio Unitario]]*Tabla1[[#This Row],[Cantidad de Insumos]]</f>
        <v>31500</v>
      </c>
      <c r="Q408" s="362">
        <v>231101</v>
      </c>
      <c r="R408" s="198" t="s">
        <v>538</v>
      </c>
      <c r="S408" s="30"/>
      <c r="T408" s="30"/>
    </row>
    <row r="409" spans="2:20" ht="38.25" x14ac:dyDescent="0.25">
      <c r="B409" s="194" t="e">
        <f>IF(Tabla1[[#This Row],[Código_Actividad]]="","",CONCATENATE(Tabla1[[#This Row],[POA]],".",Tabla1[[#This Row],[SRS]],".",Tabla1[[#This Row],[AREA]],".",Tabla1[[#This Row],[TIPO]]))</f>
        <v>#REF!</v>
      </c>
      <c r="C409" s="194" t="e">
        <f>IF(Tabla1[[#This Row],[Código_Actividad]]="","",'Formulario PPGR1'!#REF!)</f>
        <v>#REF!</v>
      </c>
      <c r="D409" s="194" t="e">
        <f>IF(Tabla1[[#This Row],[Código_Actividad]]="","",'Formulario PPGR1'!#REF!)</f>
        <v>#REF!</v>
      </c>
      <c r="E409" s="194" t="e">
        <f>IF(Tabla1[[#This Row],[Código_Actividad]]="","",'Formulario PPGR1'!#REF!)</f>
        <v>#REF!</v>
      </c>
      <c r="F409" s="194" t="e">
        <f>IF(Tabla1[[#This Row],[Código_Actividad]]="","",'Formulario PPGR1'!#REF!)</f>
        <v>#REF!</v>
      </c>
      <c r="G409" s="349" t="s">
        <v>1475</v>
      </c>
      <c r="H409" s="199" t="s">
        <v>1476</v>
      </c>
      <c r="I409" s="355">
        <v>3</v>
      </c>
      <c r="J409" s="351" t="s">
        <v>1489</v>
      </c>
      <c r="K409" s="360"/>
      <c r="L409" s="360"/>
      <c r="M409" s="351" t="s">
        <v>205</v>
      </c>
      <c r="N409" s="349">
        <v>180</v>
      </c>
      <c r="O409" s="352">
        <v>20</v>
      </c>
      <c r="P409" s="353">
        <f>Tabla1[[#This Row],[Precio Unitario]]*Tabla1[[#This Row],[Cantidad de Insumos]]</f>
        <v>3600</v>
      </c>
      <c r="Q409" s="362">
        <v>222201</v>
      </c>
      <c r="R409" s="351" t="s">
        <v>536</v>
      </c>
      <c r="S409" s="30"/>
      <c r="T409" s="30"/>
    </row>
    <row r="410" spans="2:20" ht="38.25" x14ac:dyDescent="0.25">
      <c r="B410" s="194" t="e">
        <f>IF(Tabla1[[#This Row],[Código_Actividad]]="","",CONCATENATE(Tabla1[[#This Row],[POA]],".",Tabla1[[#This Row],[SRS]],".",Tabla1[[#This Row],[AREA]],".",Tabla1[[#This Row],[TIPO]]))</f>
        <v>#REF!</v>
      </c>
      <c r="C410" s="194" t="e">
        <f>IF(Tabla1[[#This Row],[Código_Actividad]]="","",'Formulario PPGR1'!#REF!)</f>
        <v>#REF!</v>
      </c>
      <c r="D410" s="194" t="e">
        <f>IF(Tabla1[[#This Row],[Código_Actividad]]="","",'Formulario PPGR1'!#REF!)</f>
        <v>#REF!</v>
      </c>
      <c r="E410" s="194" t="e">
        <f>IF(Tabla1[[#This Row],[Código_Actividad]]="","",'Formulario PPGR1'!#REF!)</f>
        <v>#REF!</v>
      </c>
      <c r="F410" s="194" t="e">
        <f>IF(Tabla1[[#This Row],[Código_Actividad]]="","",'Formulario PPGR1'!#REF!)</f>
        <v>#REF!</v>
      </c>
      <c r="G410" s="349" t="s">
        <v>1477</v>
      </c>
      <c r="H410" s="199" t="s">
        <v>1478</v>
      </c>
      <c r="I410" s="355">
        <v>3</v>
      </c>
      <c r="J410" s="351" t="s">
        <v>938</v>
      </c>
      <c r="K410" s="360"/>
      <c r="L410" s="360"/>
      <c r="M410" s="351" t="s">
        <v>205</v>
      </c>
      <c r="N410" s="349">
        <v>90</v>
      </c>
      <c r="O410" s="352">
        <v>350</v>
      </c>
      <c r="P410" s="353">
        <f>Tabla1[[#This Row],[Precio Unitario]]*Tabla1[[#This Row],[Cantidad de Insumos]]</f>
        <v>31500</v>
      </c>
      <c r="Q410" s="362">
        <v>231101</v>
      </c>
      <c r="R410" s="198" t="s">
        <v>538</v>
      </c>
      <c r="S410" s="30"/>
      <c r="T410" s="30"/>
    </row>
    <row r="411" spans="2:20" ht="38.25" x14ac:dyDescent="0.25">
      <c r="B411" s="194" t="e">
        <f>IF(Tabla1[[#This Row],[Código_Actividad]]="","",CONCATENATE(Tabla1[[#This Row],[POA]],".",Tabla1[[#This Row],[SRS]],".",Tabla1[[#This Row],[AREA]],".",Tabla1[[#This Row],[TIPO]]))</f>
        <v>#REF!</v>
      </c>
      <c r="C411" s="194" t="e">
        <f>IF(Tabla1[[#This Row],[Código_Actividad]]="","",'Formulario PPGR1'!#REF!)</f>
        <v>#REF!</v>
      </c>
      <c r="D411" s="194" t="e">
        <f>IF(Tabla1[[#This Row],[Código_Actividad]]="","",'Formulario PPGR1'!#REF!)</f>
        <v>#REF!</v>
      </c>
      <c r="E411" s="194" t="e">
        <f>IF(Tabla1[[#This Row],[Código_Actividad]]="","",'Formulario PPGR1'!#REF!)</f>
        <v>#REF!</v>
      </c>
      <c r="F411" s="194" t="e">
        <f>IF(Tabla1[[#This Row],[Código_Actividad]]="","",'Formulario PPGR1'!#REF!)</f>
        <v>#REF!</v>
      </c>
      <c r="G411" s="349" t="s">
        <v>1477</v>
      </c>
      <c r="H411" s="199" t="s">
        <v>1478</v>
      </c>
      <c r="I411" s="355">
        <v>3</v>
      </c>
      <c r="J411" s="351" t="s">
        <v>1489</v>
      </c>
      <c r="K411" s="360"/>
      <c r="L411" s="360"/>
      <c r="M411" s="351" t="s">
        <v>205</v>
      </c>
      <c r="N411" s="349">
        <v>90</v>
      </c>
      <c r="O411" s="352">
        <v>20</v>
      </c>
      <c r="P411" s="353">
        <f>Tabla1[[#This Row],[Precio Unitario]]*Tabla1[[#This Row],[Cantidad de Insumos]]</f>
        <v>1800</v>
      </c>
      <c r="Q411" s="362">
        <v>222201</v>
      </c>
      <c r="R411" s="351" t="s">
        <v>536</v>
      </c>
      <c r="S411" s="30"/>
      <c r="T411" s="30"/>
    </row>
    <row r="412" spans="2:20" x14ac:dyDescent="0.25">
      <c r="B412" s="285" t="e">
        <f>IF(Tabla1[[#This Row],[Código_Actividad]]="","",CONCATENATE(Tabla1[[#This Row],[POA]],".",Tabla1[[#This Row],[SRS]],".",Tabla1[[#This Row],[AREA]],".",Tabla1[[#This Row],[TIPO]]))</f>
        <v>#REF!</v>
      </c>
      <c r="C412" s="285" t="e">
        <f>IF(Tabla1[[#This Row],[Código_Actividad]]="","",'Formulario PPGR1'!#REF!)</f>
        <v>#REF!</v>
      </c>
      <c r="D412" s="285" t="e">
        <f>IF(Tabla1[[#This Row],[Código_Actividad]]="","",'Formulario PPGR1'!#REF!)</f>
        <v>#REF!</v>
      </c>
      <c r="E412" s="285" t="e">
        <f>IF(Tabla1[[#This Row],[Código_Actividad]]="","",'Formulario PPGR1'!#REF!)</f>
        <v>#REF!</v>
      </c>
      <c r="F412" s="285" t="e">
        <f>IF(Tabla1[[#This Row],[Código_Actividad]]="","",'Formulario PPGR1'!#REF!)</f>
        <v>#REF!</v>
      </c>
      <c r="G412" s="286" t="s">
        <v>1652</v>
      </c>
      <c r="H412" s="287" t="s">
        <v>1664</v>
      </c>
      <c r="I412" s="288">
        <v>2</v>
      </c>
      <c r="J412" s="289" t="s">
        <v>1131</v>
      </c>
      <c r="K412" s="290"/>
      <c r="L412" s="291"/>
      <c r="M412" s="290" t="s">
        <v>945</v>
      </c>
      <c r="N412" s="286">
        <v>30</v>
      </c>
      <c r="O412" s="292">
        <v>220</v>
      </c>
      <c r="P412" s="353">
        <f>Tabla1[[#This Row],[Precio Unitario]]*Tabla1[[#This Row],[Cantidad de Insumos]]</f>
        <v>6600</v>
      </c>
      <c r="Q412" s="293">
        <v>237102</v>
      </c>
      <c r="R412" s="319" t="s">
        <v>536</v>
      </c>
      <c r="S412" s="30"/>
      <c r="T412" s="30"/>
    </row>
    <row r="413" spans="2:20" x14ac:dyDescent="0.25">
      <c r="B413" s="285" t="e">
        <f>IF(Tabla1[[#This Row],[Código_Actividad]]="","",CONCATENATE(Tabla1[[#This Row],[POA]],".",Tabla1[[#This Row],[SRS]],".",Tabla1[[#This Row],[AREA]],".",Tabla1[[#This Row],[TIPO]]))</f>
        <v>#REF!</v>
      </c>
      <c r="C413" s="285" t="e">
        <f>IF(Tabla1[[#This Row],[Código_Actividad]]="","",'Formulario PPGR1'!#REF!)</f>
        <v>#REF!</v>
      </c>
      <c r="D413" s="285" t="e">
        <f>IF(Tabla1[[#This Row],[Código_Actividad]]="","",'Formulario PPGR1'!#REF!)</f>
        <v>#REF!</v>
      </c>
      <c r="E413" s="285" t="e">
        <f>IF(Tabla1[[#This Row],[Código_Actividad]]="","",'Formulario PPGR1'!#REF!)</f>
        <v>#REF!</v>
      </c>
      <c r="F413" s="285" t="e">
        <f>IF(Tabla1[[#This Row],[Código_Actividad]]="","",'Formulario PPGR1'!#REF!)</f>
        <v>#REF!</v>
      </c>
      <c r="G413" s="286" t="s">
        <v>1653</v>
      </c>
      <c r="H413" s="287" t="s">
        <v>1665</v>
      </c>
      <c r="I413" s="288">
        <v>2</v>
      </c>
      <c r="J413" s="289" t="s">
        <v>1215</v>
      </c>
      <c r="K413" s="290"/>
      <c r="L413" s="291" t="s">
        <v>47</v>
      </c>
      <c r="M413" s="290" t="s">
        <v>951</v>
      </c>
      <c r="N413" s="286">
        <v>1</v>
      </c>
      <c r="O413" s="292">
        <v>247.5</v>
      </c>
      <c r="P413" s="353">
        <f>Tabla1[[#This Row],[Precio Unitario]]*Tabla1[[#This Row],[Cantidad de Insumos]]</f>
        <v>247.5</v>
      </c>
      <c r="Q413" s="293">
        <v>233101</v>
      </c>
      <c r="R413" s="351" t="s">
        <v>536</v>
      </c>
      <c r="S413" s="30"/>
      <c r="T413" s="30"/>
    </row>
    <row r="414" spans="2:20" x14ac:dyDescent="0.25">
      <c r="B414" s="285" t="e">
        <f>IF(Tabla1[[#This Row],[Código_Actividad]]="","",CONCATENATE(Tabla1[[#This Row],[POA]],".",Tabla1[[#This Row],[SRS]],".",Tabla1[[#This Row],[AREA]],".",Tabla1[[#This Row],[TIPO]]))</f>
        <v>#REF!</v>
      </c>
      <c r="C414" s="285" t="e">
        <f>IF(Tabla1[[#This Row],[Código_Actividad]]="","",'Formulario PPGR1'!#REF!)</f>
        <v>#REF!</v>
      </c>
      <c r="D414" s="285" t="e">
        <f>IF(Tabla1[[#This Row],[Código_Actividad]]="","",'Formulario PPGR1'!#REF!)</f>
        <v>#REF!</v>
      </c>
      <c r="E414" s="285" t="e">
        <f>IF(Tabla1[[#This Row],[Código_Actividad]]="","",'Formulario PPGR1'!#REF!)</f>
        <v>#REF!</v>
      </c>
      <c r="F414" s="285" t="e">
        <f>IF(Tabla1[[#This Row],[Código_Actividad]]="","",'Formulario PPGR1'!#REF!)</f>
        <v>#REF!</v>
      </c>
      <c r="G414" s="286" t="s">
        <v>1653</v>
      </c>
      <c r="H414" s="287" t="s">
        <v>1665</v>
      </c>
      <c r="I414" s="288">
        <v>2</v>
      </c>
      <c r="J414" s="289" t="s">
        <v>1117</v>
      </c>
      <c r="K414" s="290"/>
      <c r="L414" s="291" t="s">
        <v>47</v>
      </c>
      <c r="M414" s="290" t="s">
        <v>981</v>
      </c>
      <c r="N414" s="286">
        <v>1</v>
      </c>
      <c r="O414" s="292">
        <v>319</v>
      </c>
      <c r="P414" s="353">
        <f>Tabla1[[#This Row],[Precio Unitario]]*Tabla1[[#This Row],[Cantidad de Insumos]]</f>
        <v>319</v>
      </c>
      <c r="Q414" s="293">
        <v>233201</v>
      </c>
      <c r="R414" s="319" t="s">
        <v>536</v>
      </c>
      <c r="S414" s="30"/>
      <c r="T414" s="30"/>
    </row>
    <row r="415" spans="2:20" x14ac:dyDescent="0.25">
      <c r="B415" s="285" t="e">
        <f>IF(Tabla1[[#This Row],[Código_Actividad]]="","",CONCATENATE(Tabla1[[#This Row],[POA]],".",Tabla1[[#This Row],[SRS]],".",Tabla1[[#This Row],[AREA]],".",Tabla1[[#This Row],[TIPO]]))</f>
        <v>#REF!</v>
      </c>
      <c r="C415" s="285" t="e">
        <f>IF(Tabla1[[#This Row],[Código_Actividad]]="","",'Formulario PPGR1'!#REF!)</f>
        <v>#REF!</v>
      </c>
      <c r="D415" s="285" t="e">
        <f>IF(Tabla1[[#This Row],[Código_Actividad]]="","",'Formulario PPGR1'!#REF!)</f>
        <v>#REF!</v>
      </c>
      <c r="E415" s="285" t="e">
        <f>IF(Tabla1[[#This Row],[Código_Actividad]]="","",'Formulario PPGR1'!#REF!)</f>
        <v>#REF!</v>
      </c>
      <c r="F415" s="285" t="e">
        <f>IF(Tabla1[[#This Row],[Código_Actividad]]="","",'Formulario PPGR1'!#REF!)</f>
        <v>#REF!</v>
      </c>
      <c r="G415" s="286" t="s">
        <v>1653</v>
      </c>
      <c r="H415" s="287" t="s">
        <v>1665</v>
      </c>
      <c r="I415" s="288">
        <v>2</v>
      </c>
      <c r="J415" s="319" t="s">
        <v>1167</v>
      </c>
      <c r="K415" s="290"/>
      <c r="L415" s="291" t="s">
        <v>47</v>
      </c>
      <c r="M415" s="290" t="s">
        <v>205</v>
      </c>
      <c r="N415" s="286">
        <v>20</v>
      </c>
      <c r="O415" s="292">
        <v>7</v>
      </c>
      <c r="P415" s="353">
        <f>Tabla1[[#This Row],[Precio Unitario]]*Tabla1[[#This Row],[Cantidad de Insumos]]</f>
        <v>140</v>
      </c>
      <c r="Q415" s="293">
        <v>239201</v>
      </c>
      <c r="R415" s="319" t="s">
        <v>536</v>
      </c>
      <c r="S415" s="30"/>
      <c r="T415" s="30"/>
    </row>
    <row r="416" spans="2:20" x14ac:dyDescent="0.25">
      <c r="B416" s="285" t="e">
        <f>IF(Tabla1[[#This Row],[Código_Actividad]]="","",CONCATENATE(Tabla1[[#This Row],[POA]],".",Tabla1[[#This Row],[SRS]],".",Tabla1[[#This Row],[AREA]],".",Tabla1[[#This Row],[TIPO]]))</f>
        <v>#REF!</v>
      </c>
      <c r="C416" s="285" t="e">
        <f>IF(Tabla1[[#This Row],[Código_Actividad]]="","",'Formulario PPGR1'!#REF!)</f>
        <v>#REF!</v>
      </c>
      <c r="D416" s="285" t="e">
        <f>IF(Tabla1[[#This Row],[Código_Actividad]]="","",'Formulario PPGR1'!#REF!)</f>
        <v>#REF!</v>
      </c>
      <c r="E416" s="285" t="e">
        <f>IF(Tabla1[[#This Row],[Código_Actividad]]="","",'Formulario PPGR1'!#REF!)</f>
        <v>#REF!</v>
      </c>
      <c r="F416" s="285" t="e">
        <f>IF(Tabla1[[#This Row],[Código_Actividad]]="","",'Formulario PPGR1'!#REF!)</f>
        <v>#REF!</v>
      </c>
      <c r="G416" s="286" t="s">
        <v>1544</v>
      </c>
      <c r="H416" s="287" t="s">
        <v>1545</v>
      </c>
      <c r="I416" s="288">
        <v>3</v>
      </c>
      <c r="J416" s="289" t="s">
        <v>1131</v>
      </c>
      <c r="K416" s="290"/>
      <c r="L416" s="291"/>
      <c r="M416" s="290" t="s">
        <v>945</v>
      </c>
      <c r="N416" s="286">
        <v>15</v>
      </c>
      <c r="O416" s="292">
        <v>220</v>
      </c>
      <c r="P416" s="353">
        <f>Tabla1[[#This Row],[Precio Unitario]]*Tabla1[[#This Row],[Cantidad de Insumos]]</f>
        <v>3300</v>
      </c>
      <c r="Q416" s="293">
        <v>237102</v>
      </c>
      <c r="R416" s="319" t="s">
        <v>536</v>
      </c>
      <c r="S416" s="30"/>
      <c r="T416" s="30"/>
    </row>
    <row r="417" spans="2:20" x14ac:dyDescent="0.25">
      <c r="B417" s="285" t="e">
        <f>IF(Tabla1[[#This Row],[Código_Actividad]]="","",CONCATENATE(Tabla1[[#This Row],[POA]],".",Tabla1[[#This Row],[SRS]],".",Tabla1[[#This Row],[AREA]],".",Tabla1[[#This Row],[TIPO]]))</f>
        <v>#REF!</v>
      </c>
      <c r="C417" s="285" t="e">
        <f>IF(Tabla1[[#This Row],[Código_Actividad]]="","",'Formulario PPGR1'!#REF!)</f>
        <v>#REF!</v>
      </c>
      <c r="D417" s="285" t="e">
        <f>IF(Tabla1[[#This Row],[Código_Actividad]]="","",'Formulario PPGR1'!#REF!)</f>
        <v>#REF!</v>
      </c>
      <c r="E417" s="285" t="e">
        <f>IF(Tabla1[[#This Row],[Código_Actividad]]="","",'Formulario PPGR1'!#REF!)</f>
        <v>#REF!</v>
      </c>
      <c r="F417" s="285" t="e">
        <f>IF(Tabla1[[#This Row],[Código_Actividad]]="","",'Formulario PPGR1'!#REF!)</f>
        <v>#REF!</v>
      </c>
      <c r="G417" s="286" t="s">
        <v>1546</v>
      </c>
      <c r="H417" s="287" t="s">
        <v>1746</v>
      </c>
      <c r="I417" s="288">
        <v>2</v>
      </c>
      <c r="J417" s="289" t="s">
        <v>1131</v>
      </c>
      <c r="K417" s="290"/>
      <c r="L417" s="291" t="s">
        <v>47</v>
      </c>
      <c r="M417" s="290" t="s">
        <v>945</v>
      </c>
      <c r="N417" s="286">
        <v>10</v>
      </c>
      <c r="O417" s="292">
        <v>220</v>
      </c>
      <c r="P417" s="353">
        <f>Tabla1[[#This Row],[Precio Unitario]]*Tabla1[[#This Row],[Cantidad de Insumos]]</f>
        <v>2200</v>
      </c>
      <c r="Q417" s="293">
        <v>237102</v>
      </c>
      <c r="R417" s="289" t="s">
        <v>538</v>
      </c>
      <c r="S417" s="30"/>
      <c r="T417" s="30"/>
    </row>
    <row r="418" spans="2:20" x14ac:dyDescent="0.25">
      <c r="B418" s="285" t="e">
        <f>IF(Tabla1[[#This Row],[Código_Actividad]]="","",CONCATENATE(Tabla1[[#This Row],[POA]],".",Tabla1[[#This Row],[SRS]],".",Tabla1[[#This Row],[AREA]],".",Tabla1[[#This Row],[TIPO]]))</f>
        <v>#REF!</v>
      </c>
      <c r="C418" s="285" t="e">
        <f>IF(Tabla1[[#This Row],[Código_Actividad]]="","",'Formulario PPGR1'!#REF!)</f>
        <v>#REF!</v>
      </c>
      <c r="D418" s="285" t="e">
        <f>IF(Tabla1[[#This Row],[Código_Actividad]]="","",'Formulario PPGR1'!#REF!)</f>
        <v>#REF!</v>
      </c>
      <c r="E418" s="285" t="e">
        <f>IF(Tabla1[[#This Row],[Código_Actividad]]="","",'Formulario PPGR1'!#REF!)</f>
        <v>#REF!</v>
      </c>
      <c r="F418" s="285" t="e">
        <f>IF(Tabla1[[#This Row],[Código_Actividad]]="","",'Formulario PPGR1'!#REF!)</f>
        <v>#REF!</v>
      </c>
      <c r="G418" s="286" t="s">
        <v>1546</v>
      </c>
      <c r="H418" s="287" t="s">
        <v>1547</v>
      </c>
      <c r="I418" s="288">
        <v>3</v>
      </c>
      <c r="J418" s="289" t="s">
        <v>1131</v>
      </c>
      <c r="K418" s="290"/>
      <c r="L418" s="291"/>
      <c r="M418" s="290" t="s">
        <v>945</v>
      </c>
      <c r="N418" s="286">
        <v>10</v>
      </c>
      <c r="O418" s="292">
        <v>220</v>
      </c>
      <c r="P418" s="353">
        <f>Tabla1[[#This Row],[Precio Unitario]]*Tabla1[[#This Row],[Cantidad de Insumos]]</f>
        <v>2200</v>
      </c>
      <c r="Q418" s="293">
        <v>237102</v>
      </c>
      <c r="R418" s="289" t="s">
        <v>536</v>
      </c>
      <c r="S418" s="30"/>
      <c r="T418" s="30"/>
    </row>
    <row r="419" spans="2:20" x14ac:dyDescent="0.25">
      <c r="B419" s="285" t="e">
        <f>IF(Tabla1[[#This Row],[Código_Actividad]]="","",CONCATENATE(Tabla1[[#This Row],[POA]],".",Tabla1[[#This Row],[SRS]],".",Tabla1[[#This Row],[AREA]],".",Tabla1[[#This Row],[TIPO]]))</f>
        <v>#REF!</v>
      </c>
      <c r="C419" s="285" t="e">
        <f>IF(Tabla1[[#This Row],[Código_Actividad]]="","",'Formulario PPGR1'!#REF!)</f>
        <v>#REF!</v>
      </c>
      <c r="D419" s="285" t="e">
        <f>IF(Tabla1[[#This Row],[Código_Actividad]]="","",'Formulario PPGR1'!#REF!)</f>
        <v>#REF!</v>
      </c>
      <c r="E419" s="285" t="e">
        <f>IF(Tabla1[[#This Row],[Código_Actividad]]="","",'Formulario PPGR1'!#REF!)</f>
        <v>#REF!</v>
      </c>
      <c r="F419" s="285" t="e">
        <f>IF(Tabla1[[#This Row],[Código_Actividad]]="","",'Formulario PPGR1'!#REF!)</f>
        <v>#REF!</v>
      </c>
      <c r="G419" s="286" t="s">
        <v>1546</v>
      </c>
      <c r="H419" s="287" t="s">
        <v>1698</v>
      </c>
      <c r="I419" s="288">
        <v>7</v>
      </c>
      <c r="J419" s="289" t="s">
        <v>1131</v>
      </c>
      <c r="K419" s="290"/>
      <c r="L419" s="291" t="s">
        <v>47</v>
      </c>
      <c r="M419" s="290" t="s">
        <v>945</v>
      </c>
      <c r="N419" s="286">
        <v>45</v>
      </c>
      <c r="O419" s="292">
        <v>220</v>
      </c>
      <c r="P419" s="353">
        <f>Tabla1[[#This Row],[Precio Unitario]]*Tabla1[[#This Row],[Cantidad de Insumos]]</f>
        <v>9900</v>
      </c>
      <c r="Q419" s="293">
        <v>237102</v>
      </c>
      <c r="R419" s="289" t="s">
        <v>536</v>
      </c>
      <c r="S419" s="30"/>
      <c r="T419" s="30"/>
    </row>
    <row r="420" spans="2:20" x14ac:dyDescent="0.25">
      <c r="B420" s="285" t="e">
        <f>IF(Tabla1[[#This Row],[Código_Actividad]]="","",CONCATENATE(Tabla1[[#This Row],[POA]],".",Tabla1[[#This Row],[SRS]],".",Tabla1[[#This Row],[AREA]],".",Tabla1[[#This Row],[TIPO]]))</f>
        <v>#REF!</v>
      </c>
      <c r="C420" s="285" t="e">
        <f>IF(Tabla1[[#This Row],[Código_Actividad]]="","",'Formulario PPGR1'!#REF!)</f>
        <v>#REF!</v>
      </c>
      <c r="D420" s="285" t="e">
        <f>IF(Tabla1[[#This Row],[Código_Actividad]]="","",'Formulario PPGR1'!#REF!)</f>
        <v>#REF!</v>
      </c>
      <c r="E420" s="285" t="e">
        <f>IF(Tabla1[[#This Row],[Código_Actividad]]="","",'Formulario PPGR1'!#REF!)</f>
        <v>#REF!</v>
      </c>
      <c r="F420" s="285" t="e">
        <f>IF(Tabla1[[#This Row],[Código_Actividad]]="","",'Formulario PPGR1'!#REF!)</f>
        <v>#REF!</v>
      </c>
      <c r="G420" s="286" t="s">
        <v>1748</v>
      </c>
      <c r="H420" s="287" t="s">
        <v>1749</v>
      </c>
      <c r="I420" s="288">
        <v>3</v>
      </c>
      <c r="J420" s="289" t="s">
        <v>1131</v>
      </c>
      <c r="K420" s="290"/>
      <c r="L420" s="291" t="s">
        <v>46</v>
      </c>
      <c r="M420" s="290" t="s">
        <v>945</v>
      </c>
      <c r="N420" s="286">
        <v>10</v>
      </c>
      <c r="O420" s="292">
        <v>220</v>
      </c>
      <c r="P420" s="353">
        <f>Tabla1[[#This Row],[Precio Unitario]]*Tabla1[[#This Row],[Cantidad de Insumos]]</f>
        <v>2200</v>
      </c>
      <c r="Q420" s="293">
        <v>237102</v>
      </c>
      <c r="R420" s="319" t="s">
        <v>538</v>
      </c>
      <c r="S420" s="30"/>
      <c r="T420" s="30"/>
    </row>
    <row r="421" spans="2:20" x14ac:dyDescent="0.25">
      <c r="B421" s="285" t="e">
        <f>IF(Tabla1[[#This Row],[Código_Actividad]]="","",CONCATENATE(Tabla1[[#This Row],[POA]],".",Tabla1[[#This Row],[SRS]],".",Tabla1[[#This Row],[AREA]],".",Tabla1[[#This Row],[TIPO]]))</f>
        <v>#REF!</v>
      </c>
      <c r="C421" s="285" t="e">
        <f>IF(Tabla1[[#This Row],[Código_Actividad]]="","",'Formulario PPGR1'!#REF!)</f>
        <v>#REF!</v>
      </c>
      <c r="D421" s="285" t="e">
        <f>IF(Tabla1[[#This Row],[Código_Actividad]]="","",'Formulario PPGR1'!#REF!)</f>
        <v>#REF!</v>
      </c>
      <c r="E421" s="285" t="e">
        <f>IF(Tabla1[[#This Row],[Código_Actividad]]="","",'Formulario PPGR1'!#REF!)</f>
        <v>#REF!</v>
      </c>
      <c r="F421" s="285" t="e">
        <f>IF(Tabla1[[#This Row],[Código_Actividad]]="","",'Formulario PPGR1'!#REF!)</f>
        <v>#REF!</v>
      </c>
      <c r="G421" s="286" t="s">
        <v>1750</v>
      </c>
      <c r="H421" s="287" t="s">
        <v>1751</v>
      </c>
      <c r="I421" s="288">
        <v>2</v>
      </c>
      <c r="J421" s="289" t="s">
        <v>1131</v>
      </c>
      <c r="K421" s="290"/>
      <c r="L421" s="291"/>
      <c r="M421" s="290" t="s">
        <v>945</v>
      </c>
      <c r="N421" s="286">
        <v>10</v>
      </c>
      <c r="O421" s="292">
        <v>220</v>
      </c>
      <c r="P421" s="353">
        <f>Tabla1[[#This Row],[Precio Unitario]]*Tabla1[[#This Row],[Cantidad de Insumos]]</f>
        <v>2200</v>
      </c>
      <c r="Q421" s="293">
        <v>237102</v>
      </c>
      <c r="R421" s="319" t="s">
        <v>538</v>
      </c>
      <c r="S421" s="30"/>
      <c r="T421" s="30"/>
    </row>
    <row r="422" spans="2:20" x14ac:dyDescent="0.25">
      <c r="B422" s="285" t="e">
        <f>IF(Tabla1[[#This Row],[Código_Actividad]]="","",CONCATENATE(Tabla1[[#This Row],[POA]],".",Tabla1[[#This Row],[SRS]],".",Tabla1[[#This Row],[AREA]],".",Tabla1[[#This Row],[TIPO]]))</f>
        <v>#REF!</v>
      </c>
      <c r="C422" s="285" t="e">
        <f>IF(Tabla1[[#This Row],[Código_Actividad]]="","",'Formulario PPGR1'!#REF!)</f>
        <v>#REF!</v>
      </c>
      <c r="D422" s="285" t="e">
        <f>IF(Tabla1[[#This Row],[Código_Actividad]]="","",'Formulario PPGR1'!#REF!)</f>
        <v>#REF!</v>
      </c>
      <c r="E422" s="285" t="e">
        <f>IF(Tabla1[[#This Row],[Código_Actividad]]="","",'Formulario PPGR1'!#REF!)</f>
        <v>#REF!</v>
      </c>
      <c r="F422" s="285" t="e">
        <f>IF(Tabla1[[#This Row],[Código_Actividad]]="","",'Formulario PPGR1'!#REF!)</f>
        <v>#REF!</v>
      </c>
      <c r="G422" s="286" t="s">
        <v>1752</v>
      </c>
      <c r="H422" s="287" t="s">
        <v>1753</v>
      </c>
      <c r="I422" s="288">
        <v>3</v>
      </c>
      <c r="J422" s="289" t="s">
        <v>1131</v>
      </c>
      <c r="K422" s="290"/>
      <c r="L422" s="291"/>
      <c r="M422" s="290" t="s">
        <v>945</v>
      </c>
      <c r="N422" s="286">
        <v>5</v>
      </c>
      <c r="O422" s="292">
        <v>220</v>
      </c>
      <c r="P422" s="353">
        <f>Tabla1[[#This Row],[Precio Unitario]]*Tabla1[[#This Row],[Cantidad de Insumos]]</f>
        <v>1100</v>
      </c>
      <c r="Q422" s="293">
        <v>237102</v>
      </c>
      <c r="R422" s="289" t="s">
        <v>538</v>
      </c>
      <c r="S422" s="30"/>
      <c r="T422" s="30"/>
    </row>
    <row r="423" spans="2:20" x14ac:dyDescent="0.25">
      <c r="B423" s="285" t="e">
        <f>IF(Tabla1[[#This Row],[Código_Actividad]]="","",CONCATENATE(Tabla1[[#This Row],[POA]],".",Tabla1[[#This Row],[SRS]],".",Tabla1[[#This Row],[AREA]],".",Tabla1[[#This Row],[TIPO]]))</f>
        <v>#REF!</v>
      </c>
      <c r="C423" s="285" t="e">
        <f>IF(Tabla1[[#This Row],[Código_Actividad]]="","",'Formulario PPGR1'!#REF!)</f>
        <v>#REF!</v>
      </c>
      <c r="D423" s="285" t="e">
        <f>IF(Tabla1[[#This Row],[Código_Actividad]]="","",'Formulario PPGR1'!#REF!)</f>
        <v>#REF!</v>
      </c>
      <c r="E423" s="285" t="e">
        <f>IF(Tabla1[[#This Row],[Código_Actividad]]="","",'Formulario PPGR1'!#REF!)</f>
        <v>#REF!</v>
      </c>
      <c r="F423" s="285" t="e">
        <f>IF(Tabla1[[#This Row],[Código_Actividad]]="","",'Formulario PPGR1'!#REF!)</f>
        <v>#REF!</v>
      </c>
      <c r="G423" s="286" t="s">
        <v>1754</v>
      </c>
      <c r="H423" s="287" t="s">
        <v>1755</v>
      </c>
      <c r="I423" s="288">
        <v>3</v>
      </c>
      <c r="J423" s="289" t="s">
        <v>1090</v>
      </c>
      <c r="K423" s="290"/>
      <c r="L423" s="291"/>
      <c r="M423" s="290" t="s">
        <v>1491</v>
      </c>
      <c r="N423" s="286">
        <v>75</v>
      </c>
      <c r="O423" s="292">
        <v>200</v>
      </c>
      <c r="P423" s="353">
        <f>Tabla1[[#This Row],[Precio Unitario]]*Tabla1[[#This Row],[Cantidad de Insumos]]</f>
        <v>15000</v>
      </c>
      <c r="Q423" s="293">
        <v>231101</v>
      </c>
      <c r="R423" s="198" t="s">
        <v>538</v>
      </c>
      <c r="S423" s="30"/>
      <c r="T423" s="30"/>
    </row>
    <row r="424" spans="2:20" x14ac:dyDescent="0.25">
      <c r="B424" s="285" t="e">
        <f>IF(Tabla1[[#This Row],[Código_Actividad]]="","",CONCATENATE(Tabla1[[#This Row],[POA]],".",Tabla1[[#This Row],[SRS]],".",Tabla1[[#This Row],[AREA]],".",Tabla1[[#This Row],[TIPO]]))</f>
        <v>#REF!</v>
      </c>
      <c r="C424" s="285" t="e">
        <f>IF(Tabla1[[#This Row],[Código_Actividad]]="","",'Formulario PPGR1'!#REF!)</f>
        <v>#REF!</v>
      </c>
      <c r="D424" s="285" t="e">
        <f>IF(Tabla1[[#This Row],[Código_Actividad]]="","",'Formulario PPGR1'!#REF!)</f>
        <v>#REF!</v>
      </c>
      <c r="E424" s="285" t="e">
        <f>IF(Tabla1[[#This Row],[Código_Actividad]]="","",'Formulario PPGR1'!#REF!)</f>
        <v>#REF!</v>
      </c>
      <c r="F424" s="285" t="e">
        <f>IF(Tabla1[[#This Row],[Código_Actividad]]="","",'Formulario PPGR1'!#REF!)</f>
        <v>#REF!</v>
      </c>
      <c r="G424" s="286" t="s">
        <v>1756</v>
      </c>
      <c r="H424" s="287" t="s">
        <v>1757</v>
      </c>
      <c r="I424" s="288">
        <v>3</v>
      </c>
      <c r="J424" s="289" t="s">
        <v>1090</v>
      </c>
      <c r="K424" s="290"/>
      <c r="L424" s="291"/>
      <c r="M424" s="290" t="s">
        <v>1491</v>
      </c>
      <c r="N424" s="286">
        <v>75</v>
      </c>
      <c r="O424" s="292">
        <v>200</v>
      </c>
      <c r="P424" s="353">
        <f>Tabla1[[#This Row],[Precio Unitario]]*Tabla1[[#This Row],[Cantidad de Insumos]]</f>
        <v>15000</v>
      </c>
      <c r="Q424" s="293">
        <v>231101</v>
      </c>
      <c r="R424" s="198" t="s">
        <v>538</v>
      </c>
      <c r="S424" s="30"/>
      <c r="T424" s="30"/>
    </row>
    <row r="425" spans="2:20" x14ac:dyDescent="0.25">
      <c r="B425" s="285" t="e">
        <f>IF(Tabla1[[#This Row],[Código_Actividad]]="","",CONCATENATE(Tabla1[[#This Row],[POA]],".",Tabla1[[#This Row],[SRS]],".",Tabla1[[#This Row],[AREA]],".",Tabla1[[#This Row],[TIPO]]))</f>
        <v>#REF!</v>
      </c>
      <c r="C425" s="285" t="e">
        <f>IF(Tabla1[[#This Row],[Código_Actividad]]="","",'Formulario PPGR1'!#REF!)</f>
        <v>#REF!</v>
      </c>
      <c r="D425" s="285" t="e">
        <f>IF(Tabla1[[#This Row],[Código_Actividad]]="","",'Formulario PPGR1'!#REF!)</f>
        <v>#REF!</v>
      </c>
      <c r="E425" s="285" t="e">
        <f>IF(Tabla1[[#This Row],[Código_Actividad]]="","",'Formulario PPGR1'!#REF!)</f>
        <v>#REF!</v>
      </c>
      <c r="F425" s="285" t="e">
        <f>IF(Tabla1[[#This Row],[Código_Actividad]]="","",'Formulario PPGR1'!#REF!)</f>
        <v>#REF!</v>
      </c>
      <c r="G425" s="286" t="s">
        <v>1758</v>
      </c>
      <c r="H425" s="287" t="s">
        <v>1759</v>
      </c>
      <c r="I425" s="288">
        <v>1</v>
      </c>
      <c r="J425" s="289" t="s">
        <v>1090</v>
      </c>
      <c r="K425" s="290"/>
      <c r="L425" s="291"/>
      <c r="M425" s="290" t="s">
        <v>1491</v>
      </c>
      <c r="N425" s="286">
        <v>25</v>
      </c>
      <c r="O425" s="292">
        <v>200</v>
      </c>
      <c r="P425" s="353">
        <f>Tabla1[[#This Row],[Precio Unitario]]*Tabla1[[#This Row],[Cantidad de Insumos]]</f>
        <v>5000</v>
      </c>
      <c r="Q425" s="293">
        <v>231101</v>
      </c>
      <c r="R425" s="198" t="s">
        <v>538</v>
      </c>
      <c r="S425" s="30"/>
      <c r="T425" s="30"/>
    </row>
    <row r="426" spans="2:20" x14ac:dyDescent="0.25">
      <c r="B426" s="285" t="e">
        <f>IF(Tabla1[[#This Row],[Código_Actividad]]="","",CONCATENATE(Tabla1[[#This Row],[POA]],".",Tabla1[[#This Row],[SRS]],".",Tabla1[[#This Row],[AREA]],".",Tabla1[[#This Row],[TIPO]]))</f>
        <v>#REF!</v>
      </c>
      <c r="C426" s="285" t="e">
        <f>IF(Tabla1[[#This Row],[Código_Actividad]]="","",'Formulario PPGR1'!#REF!)</f>
        <v>#REF!</v>
      </c>
      <c r="D426" s="285" t="e">
        <f>IF(Tabla1[[#This Row],[Código_Actividad]]="","",'Formulario PPGR1'!#REF!)</f>
        <v>#REF!</v>
      </c>
      <c r="E426" s="285" t="e">
        <f>IF(Tabla1[[#This Row],[Código_Actividad]]="","",'Formulario PPGR1'!#REF!)</f>
        <v>#REF!</v>
      </c>
      <c r="F426" s="285" t="e">
        <f>IF(Tabla1[[#This Row],[Código_Actividad]]="","",'Formulario PPGR1'!#REF!)</f>
        <v>#REF!</v>
      </c>
      <c r="G426" s="286" t="s">
        <v>1760</v>
      </c>
      <c r="H426" s="287" t="s">
        <v>1761</v>
      </c>
      <c r="I426" s="288">
        <v>3</v>
      </c>
      <c r="J426" s="289" t="s">
        <v>1786</v>
      </c>
      <c r="K426" s="290"/>
      <c r="L426" s="291"/>
      <c r="M426" s="290" t="s">
        <v>1491</v>
      </c>
      <c r="N426" s="286">
        <v>50</v>
      </c>
      <c r="O426" s="292">
        <v>15</v>
      </c>
      <c r="P426" s="353">
        <f>Tabla1[[#This Row],[Precio Unitario]]*Tabla1[[#This Row],[Cantidad de Insumos]]</f>
        <v>750</v>
      </c>
      <c r="Q426" s="293">
        <v>222201</v>
      </c>
      <c r="R426" s="351" t="s">
        <v>536</v>
      </c>
      <c r="S426" s="30"/>
      <c r="T426" s="30"/>
    </row>
    <row r="427" spans="2:20" x14ac:dyDescent="0.25">
      <c r="B427" s="285" t="e">
        <f>IF(Tabla1[[#This Row],[Código_Actividad]]="","",CONCATENATE(Tabla1[[#This Row],[POA]],".",Tabla1[[#This Row],[SRS]],".",Tabla1[[#This Row],[AREA]],".",Tabla1[[#This Row],[TIPO]]))</f>
        <v>#REF!</v>
      </c>
      <c r="C427" s="285" t="e">
        <f>IF(Tabla1[[#This Row],[Código_Actividad]]="","",'Formulario PPGR1'!#REF!)</f>
        <v>#REF!</v>
      </c>
      <c r="D427" s="285" t="e">
        <f>IF(Tabla1[[#This Row],[Código_Actividad]]="","",'Formulario PPGR1'!#REF!)</f>
        <v>#REF!</v>
      </c>
      <c r="E427" s="285" t="e">
        <f>IF(Tabla1[[#This Row],[Código_Actividad]]="","",'Formulario PPGR1'!#REF!)</f>
        <v>#REF!</v>
      </c>
      <c r="F427" s="285" t="e">
        <f>IF(Tabla1[[#This Row],[Código_Actividad]]="","",'Formulario PPGR1'!#REF!)</f>
        <v>#REF!</v>
      </c>
      <c r="G427" s="286" t="s">
        <v>1762</v>
      </c>
      <c r="H427" s="287" t="s">
        <v>1763</v>
      </c>
      <c r="I427" s="288">
        <v>1</v>
      </c>
      <c r="J427" s="289" t="s">
        <v>1131</v>
      </c>
      <c r="K427" s="290"/>
      <c r="L427" s="291"/>
      <c r="M427" s="290" t="s">
        <v>945</v>
      </c>
      <c r="N427" s="286">
        <v>5</v>
      </c>
      <c r="O427" s="292">
        <v>220</v>
      </c>
      <c r="P427" s="353">
        <f>Tabla1[[#This Row],[Precio Unitario]]*Tabla1[[#This Row],[Cantidad de Insumos]]</f>
        <v>1100</v>
      </c>
      <c r="Q427" s="293">
        <v>237102</v>
      </c>
      <c r="R427" s="289" t="s">
        <v>538</v>
      </c>
      <c r="S427" s="30"/>
      <c r="T427" s="30"/>
    </row>
    <row r="428" spans="2:20" x14ac:dyDescent="0.25">
      <c r="B428" s="285" t="e">
        <f>IF(Tabla1[[#This Row],[Código_Actividad]]="","",CONCATENATE(Tabla1[[#This Row],[POA]],".",Tabla1[[#This Row],[SRS]],".",Tabla1[[#This Row],[AREA]],".",Tabla1[[#This Row],[TIPO]]))</f>
        <v>#REF!</v>
      </c>
      <c r="C428" s="285" t="e">
        <f>IF(Tabla1[[#This Row],[Código_Actividad]]="","",'Formulario PPGR1'!#REF!)</f>
        <v>#REF!</v>
      </c>
      <c r="D428" s="285" t="e">
        <f>IF(Tabla1[[#This Row],[Código_Actividad]]="","",'Formulario PPGR1'!#REF!)</f>
        <v>#REF!</v>
      </c>
      <c r="E428" s="285" t="e">
        <f>IF(Tabla1[[#This Row],[Código_Actividad]]="","",'Formulario PPGR1'!#REF!)</f>
        <v>#REF!</v>
      </c>
      <c r="F428" s="285" t="e">
        <f>IF(Tabla1[[#This Row],[Código_Actividad]]="","",'Formulario PPGR1'!#REF!)</f>
        <v>#REF!</v>
      </c>
      <c r="G428" s="286" t="s">
        <v>1764</v>
      </c>
      <c r="H428" s="287" t="s">
        <v>1765</v>
      </c>
      <c r="I428" s="288">
        <v>1</v>
      </c>
      <c r="J428" s="289" t="s">
        <v>1090</v>
      </c>
      <c r="K428" s="290"/>
      <c r="L428" s="291"/>
      <c r="M428" s="290" t="s">
        <v>1491</v>
      </c>
      <c r="N428" s="286">
        <v>35</v>
      </c>
      <c r="O428" s="292">
        <v>200</v>
      </c>
      <c r="P428" s="353">
        <f>Tabla1[[#This Row],[Precio Unitario]]*Tabla1[[#This Row],[Cantidad de Insumos]]</f>
        <v>7000</v>
      </c>
      <c r="Q428" s="293">
        <v>231101</v>
      </c>
      <c r="R428" s="198" t="s">
        <v>538</v>
      </c>
      <c r="S428" s="30"/>
      <c r="T428" s="30"/>
    </row>
    <row r="429" spans="2:20" x14ac:dyDescent="0.25">
      <c r="B429" s="285" t="e">
        <f>IF(Tabla1[[#This Row],[Código_Actividad]]="","",CONCATENATE(Tabla1[[#This Row],[POA]],".",Tabla1[[#This Row],[SRS]],".",Tabla1[[#This Row],[AREA]],".",Tabla1[[#This Row],[TIPO]]))</f>
        <v>#REF!</v>
      </c>
      <c r="C429" s="285" t="e">
        <f>IF(Tabla1[[#This Row],[Código_Actividad]]="","",'Formulario PPGR1'!#REF!)</f>
        <v>#REF!</v>
      </c>
      <c r="D429" s="285" t="e">
        <f>IF(Tabla1[[#This Row],[Código_Actividad]]="","",'Formulario PPGR1'!#REF!)</f>
        <v>#REF!</v>
      </c>
      <c r="E429" s="285" t="e">
        <f>IF(Tabla1[[#This Row],[Código_Actividad]]="","",'Formulario PPGR1'!#REF!)</f>
        <v>#REF!</v>
      </c>
      <c r="F429" s="285" t="e">
        <f>IF(Tabla1[[#This Row],[Código_Actividad]]="","",'Formulario PPGR1'!#REF!)</f>
        <v>#REF!</v>
      </c>
      <c r="G429" s="286" t="s">
        <v>1764</v>
      </c>
      <c r="H429" s="287" t="s">
        <v>1765</v>
      </c>
      <c r="I429" s="288">
        <v>1</v>
      </c>
      <c r="J429" s="289" t="s">
        <v>938</v>
      </c>
      <c r="K429" s="290"/>
      <c r="L429" s="291"/>
      <c r="M429" s="290" t="s">
        <v>1491</v>
      </c>
      <c r="N429" s="286">
        <v>35</v>
      </c>
      <c r="O429" s="292">
        <v>350</v>
      </c>
      <c r="P429" s="353">
        <f>Tabla1[[#This Row],[Precio Unitario]]*Tabla1[[#This Row],[Cantidad de Insumos]]</f>
        <v>12250</v>
      </c>
      <c r="Q429" s="293">
        <v>231101</v>
      </c>
      <c r="R429" s="198" t="s">
        <v>538</v>
      </c>
      <c r="S429" s="30"/>
      <c r="T429" s="30"/>
    </row>
    <row r="430" spans="2:20" x14ac:dyDescent="0.25">
      <c r="B430" s="285" t="e">
        <f>IF(Tabla1[[#This Row],[Código_Actividad]]="","",CONCATENATE(Tabla1[[#This Row],[POA]],".",Tabla1[[#This Row],[SRS]],".",Tabla1[[#This Row],[AREA]],".",Tabla1[[#This Row],[TIPO]]))</f>
        <v>#REF!</v>
      </c>
      <c r="C430" s="285" t="e">
        <f>IF(Tabla1[[#This Row],[Código_Actividad]]="","",'Formulario PPGR1'!#REF!)</f>
        <v>#REF!</v>
      </c>
      <c r="D430" s="285" t="e">
        <f>IF(Tabla1[[#This Row],[Código_Actividad]]="","",'Formulario PPGR1'!#REF!)</f>
        <v>#REF!</v>
      </c>
      <c r="E430" s="285" t="e">
        <f>IF(Tabla1[[#This Row],[Código_Actividad]]="","",'Formulario PPGR1'!#REF!)</f>
        <v>#REF!</v>
      </c>
      <c r="F430" s="285" t="e">
        <f>IF(Tabla1[[#This Row],[Código_Actividad]]="","",'Formulario PPGR1'!#REF!)</f>
        <v>#REF!</v>
      </c>
      <c r="G430" s="286" t="s">
        <v>1764</v>
      </c>
      <c r="H430" s="287" t="s">
        <v>1765</v>
      </c>
      <c r="I430" s="288">
        <v>1</v>
      </c>
      <c r="J430" s="289" t="s">
        <v>1788</v>
      </c>
      <c r="K430" s="290"/>
      <c r="L430" s="291"/>
      <c r="M430" s="290" t="s">
        <v>1491</v>
      </c>
      <c r="N430" s="286">
        <v>35</v>
      </c>
      <c r="O430" s="292">
        <v>13</v>
      </c>
      <c r="P430" s="353">
        <f>Tabla1[[#This Row],[Precio Unitario]]*Tabla1[[#This Row],[Cantidad de Insumos]]</f>
        <v>455</v>
      </c>
      <c r="Q430" s="293">
        <v>239201</v>
      </c>
      <c r="R430" s="319" t="s">
        <v>538</v>
      </c>
      <c r="S430" s="30"/>
      <c r="T430" s="30"/>
    </row>
    <row r="431" spans="2:20" x14ac:dyDescent="0.25">
      <c r="B431" s="285" t="e">
        <f>IF(Tabla1[[#This Row],[Código_Actividad]]="","",CONCATENATE(Tabla1[[#This Row],[POA]],".",Tabla1[[#This Row],[SRS]],".",Tabla1[[#This Row],[AREA]],".",Tabla1[[#This Row],[TIPO]]))</f>
        <v>#REF!</v>
      </c>
      <c r="C431" s="285" t="e">
        <f>IF(Tabla1[[#This Row],[Código_Actividad]]="","",'Formulario PPGR1'!#REF!)</f>
        <v>#REF!</v>
      </c>
      <c r="D431" s="285" t="e">
        <f>IF(Tabla1[[#This Row],[Código_Actividad]]="","",'Formulario PPGR1'!#REF!)</f>
        <v>#REF!</v>
      </c>
      <c r="E431" s="285" t="e">
        <f>IF(Tabla1[[#This Row],[Código_Actividad]]="","",'Formulario PPGR1'!#REF!)</f>
        <v>#REF!</v>
      </c>
      <c r="F431" s="285" t="e">
        <f>IF(Tabla1[[#This Row],[Código_Actividad]]="","",'Formulario PPGR1'!#REF!)</f>
        <v>#REF!</v>
      </c>
      <c r="G431" s="286" t="s">
        <v>1764</v>
      </c>
      <c r="H431" s="287" t="s">
        <v>1765</v>
      </c>
      <c r="I431" s="288">
        <v>1</v>
      </c>
      <c r="J431" s="289" t="s">
        <v>1786</v>
      </c>
      <c r="K431" s="290"/>
      <c r="L431" s="291"/>
      <c r="M431" s="290" t="s">
        <v>1491</v>
      </c>
      <c r="N431" s="286">
        <v>70</v>
      </c>
      <c r="O431" s="292">
        <v>15</v>
      </c>
      <c r="P431" s="353">
        <f>Tabla1[[#This Row],[Precio Unitario]]*Tabla1[[#This Row],[Cantidad de Insumos]]</f>
        <v>1050</v>
      </c>
      <c r="Q431" s="293">
        <v>222201</v>
      </c>
      <c r="R431" s="351" t="s">
        <v>536</v>
      </c>
      <c r="S431" s="30"/>
      <c r="T431" s="30"/>
    </row>
    <row r="432" spans="2:20" x14ac:dyDescent="0.25">
      <c r="B432" s="285" t="e">
        <f>IF(Tabla1[[#This Row],[Código_Actividad]]="","",CONCATENATE(Tabla1[[#This Row],[POA]],".",Tabla1[[#This Row],[SRS]],".",Tabla1[[#This Row],[AREA]],".",Tabla1[[#This Row],[TIPO]]))</f>
        <v>#REF!</v>
      </c>
      <c r="C432" s="285" t="e">
        <f>IF(Tabla1[[#This Row],[Código_Actividad]]="","",'Formulario PPGR1'!#REF!)</f>
        <v>#REF!</v>
      </c>
      <c r="D432" s="285" t="e">
        <f>IF(Tabla1[[#This Row],[Código_Actividad]]="","",'Formulario PPGR1'!#REF!)</f>
        <v>#REF!</v>
      </c>
      <c r="E432" s="285" t="e">
        <f>IF(Tabla1[[#This Row],[Código_Actividad]]="","",'Formulario PPGR1'!#REF!)</f>
        <v>#REF!</v>
      </c>
      <c r="F432" s="285" t="e">
        <f>IF(Tabla1[[#This Row],[Código_Actividad]]="","",'Formulario PPGR1'!#REF!)</f>
        <v>#REF!</v>
      </c>
      <c r="G432" s="286" t="s">
        <v>1767</v>
      </c>
      <c r="H432" s="287" t="s">
        <v>1768</v>
      </c>
      <c r="I432" s="288">
        <v>1</v>
      </c>
      <c r="J432" s="289" t="s">
        <v>1090</v>
      </c>
      <c r="K432" s="290"/>
      <c r="L432" s="291"/>
      <c r="M432" s="290" t="s">
        <v>1491</v>
      </c>
      <c r="N432" s="286">
        <v>35</v>
      </c>
      <c r="O432" s="292">
        <v>200</v>
      </c>
      <c r="P432" s="353">
        <f>Tabla1[[#This Row],[Precio Unitario]]*Tabla1[[#This Row],[Cantidad de Insumos]]</f>
        <v>7000</v>
      </c>
      <c r="Q432" s="293">
        <v>231101</v>
      </c>
      <c r="R432" s="198" t="s">
        <v>538</v>
      </c>
      <c r="S432" s="30"/>
      <c r="T432" s="30"/>
    </row>
    <row r="433" spans="2:20" x14ac:dyDescent="0.25">
      <c r="B433" s="285" t="e">
        <f>IF(Tabla1[[#This Row],[Código_Actividad]]="","",CONCATENATE(Tabla1[[#This Row],[POA]],".",Tabla1[[#This Row],[SRS]],".",Tabla1[[#This Row],[AREA]],".",Tabla1[[#This Row],[TIPO]]))</f>
        <v>#REF!</v>
      </c>
      <c r="C433" s="285" t="e">
        <f>IF(Tabla1[[#This Row],[Código_Actividad]]="","",'Formulario PPGR1'!#REF!)</f>
        <v>#REF!</v>
      </c>
      <c r="D433" s="285" t="e">
        <f>IF(Tabla1[[#This Row],[Código_Actividad]]="","",'Formulario PPGR1'!#REF!)</f>
        <v>#REF!</v>
      </c>
      <c r="E433" s="285" t="e">
        <f>IF(Tabla1[[#This Row],[Código_Actividad]]="","",'Formulario PPGR1'!#REF!)</f>
        <v>#REF!</v>
      </c>
      <c r="F433" s="285" t="e">
        <f>IF(Tabla1[[#This Row],[Código_Actividad]]="","",'Formulario PPGR1'!#REF!)</f>
        <v>#REF!</v>
      </c>
      <c r="G433" s="286" t="s">
        <v>1769</v>
      </c>
      <c r="H433" s="287" t="s">
        <v>1770</v>
      </c>
      <c r="I433" s="288">
        <v>1</v>
      </c>
      <c r="J433" s="289" t="s">
        <v>1090</v>
      </c>
      <c r="K433" s="290"/>
      <c r="L433" s="291"/>
      <c r="M433" s="290" t="s">
        <v>1491</v>
      </c>
      <c r="N433" s="286">
        <v>35</v>
      </c>
      <c r="O433" s="292">
        <v>200</v>
      </c>
      <c r="P433" s="353">
        <f>Tabla1[[#This Row],[Precio Unitario]]*Tabla1[[#This Row],[Cantidad de Insumos]]</f>
        <v>7000</v>
      </c>
      <c r="Q433" s="293">
        <v>231101</v>
      </c>
      <c r="R433" s="198" t="s">
        <v>538</v>
      </c>
      <c r="S433" s="30"/>
      <c r="T433" s="30"/>
    </row>
    <row r="434" spans="2:20" x14ac:dyDescent="0.25">
      <c r="B434" s="285" t="e">
        <f>IF(Tabla1[[#This Row],[Código_Actividad]]="","",CONCATENATE(Tabla1[[#This Row],[POA]],".",Tabla1[[#This Row],[SRS]],".",Tabla1[[#This Row],[AREA]],".",Tabla1[[#This Row],[TIPO]]))</f>
        <v>#REF!</v>
      </c>
      <c r="C434" s="285" t="e">
        <f>IF(Tabla1[[#This Row],[Código_Actividad]]="","",'Formulario PPGR1'!#REF!)</f>
        <v>#REF!</v>
      </c>
      <c r="D434" s="285" t="e">
        <f>IF(Tabla1[[#This Row],[Código_Actividad]]="","",'Formulario PPGR1'!#REF!)</f>
        <v>#REF!</v>
      </c>
      <c r="E434" s="285" t="e">
        <f>IF(Tabla1[[#This Row],[Código_Actividad]]="","",'Formulario PPGR1'!#REF!)</f>
        <v>#REF!</v>
      </c>
      <c r="F434" s="285" t="e">
        <f>IF(Tabla1[[#This Row],[Código_Actividad]]="","",'Formulario PPGR1'!#REF!)</f>
        <v>#REF!</v>
      </c>
      <c r="G434" s="286" t="s">
        <v>1771</v>
      </c>
      <c r="H434" s="287" t="s">
        <v>1772</v>
      </c>
      <c r="I434" s="288">
        <v>1</v>
      </c>
      <c r="J434" s="319" t="s">
        <v>938</v>
      </c>
      <c r="K434" s="290"/>
      <c r="L434" s="291"/>
      <c r="M434" s="290" t="s">
        <v>1491</v>
      </c>
      <c r="N434" s="286">
        <v>35</v>
      </c>
      <c r="O434" s="292">
        <v>350</v>
      </c>
      <c r="P434" s="353">
        <f>Tabla1[[#This Row],[Precio Unitario]]*Tabla1[[#This Row],[Cantidad de Insumos]]</f>
        <v>12250</v>
      </c>
      <c r="Q434" s="293">
        <v>231101</v>
      </c>
      <c r="R434" s="198" t="s">
        <v>538</v>
      </c>
      <c r="S434" s="30"/>
      <c r="T434" s="30"/>
    </row>
    <row r="435" spans="2:20" x14ac:dyDescent="0.25">
      <c r="B435" s="285" t="e">
        <f>IF(Tabla1[[#This Row],[Código_Actividad]]="","",CONCATENATE(Tabla1[[#This Row],[POA]],".",Tabla1[[#This Row],[SRS]],".",Tabla1[[#This Row],[AREA]],".",Tabla1[[#This Row],[TIPO]]))</f>
        <v>#REF!</v>
      </c>
      <c r="C435" s="285" t="e">
        <f>IF(Tabla1[[#This Row],[Código_Actividad]]="","",'Formulario PPGR1'!#REF!)</f>
        <v>#REF!</v>
      </c>
      <c r="D435" s="285" t="e">
        <f>IF(Tabla1[[#This Row],[Código_Actividad]]="","",'Formulario PPGR1'!#REF!)</f>
        <v>#REF!</v>
      </c>
      <c r="E435" s="285" t="e">
        <f>IF(Tabla1[[#This Row],[Código_Actividad]]="","",'Formulario PPGR1'!#REF!)</f>
        <v>#REF!</v>
      </c>
      <c r="F435" s="285" t="e">
        <f>IF(Tabla1[[#This Row],[Código_Actividad]]="","",'Formulario PPGR1'!#REF!)</f>
        <v>#REF!</v>
      </c>
      <c r="G435" s="286" t="s">
        <v>1773</v>
      </c>
      <c r="H435" s="287" t="s">
        <v>1774</v>
      </c>
      <c r="I435" s="288">
        <v>2</v>
      </c>
      <c r="J435" s="289" t="s">
        <v>1131</v>
      </c>
      <c r="K435" s="290"/>
      <c r="L435" s="291"/>
      <c r="M435" s="290" t="s">
        <v>945</v>
      </c>
      <c r="N435" s="286">
        <v>10</v>
      </c>
      <c r="O435" s="292">
        <v>220</v>
      </c>
      <c r="P435" s="353">
        <f>Tabla1[[#This Row],[Precio Unitario]]*Tabla1[[#This Row],[Cantidad de Insumos]]</f>
        <v>2200</v>
      </c>
      <c r="Q435" s="293">
        <v>237102</v>
      </c>
      <c r="R435" s="289" t="s">
        <v>538</v>
      </c>
      <c r="S435" s="30"/>
      <c r="T435" s="30"/>
    </row>
    <row r="436" spans="2:20" x14ac:dyDescent="0.25">
      <c r="B436" s="285" t="e">
        <f>IF(Tabla1[[#This Row],[Código_Actividad]]="","",CONCATENATE(Tabla1[[#This Row],[POA]],".",Tabla1[[#This Row],[SRS]],".",Tabla1[[#This Row],[AREA]],".",Tabla1[[#This Row],[TIPO]]))</f>
        <v>#REF!</v>
      </c>
      <c r="C436" s="285" t="e">
        <f>IF(Tabla1[[#This Row],[Código_Actividad]]="","",'Formulario PPGR1'!#REF!)</f>
        <v>#REF!</v>
      </c>
      <c r="D436" s="285" t="e">
        <f>IF(Tabla1[[#This Row],[Código_Actividad]]="","",'Formulario PPGR1'!#REF!)</f>
        <v>#REF!</v>
      </c>
      <c r="E436" s="285" t="e">
        <f>IF(Tabla1[[#This Row],[Código_Actividad]]="","",'Formulario PPGR1'!#REF!)</f>
        <v>#REF!</v>
      </c>
      <c r="F436" s="285" t="e">
        <f>IF(Tabla1[[#This Row],[Código_Actividad]]="","",'Formulario PPGR1'!#REF!)</f>
        <v>#REF!</v>
      </c>
      <c r="G436" s="286" t="s">
        <v>1775</v>
      </c>
      <c r="H436" s="287" t="s">
        <v>1776</v>
      </c>
      <c r="I436" s="288">
        <v>1</v>
      </c>
      <c r="J436" s="289" t="s">
        <v>1131</v>
      </c>
      <c r="K436" s="290"/>
      <c r="L436" s="291"/>
      <c r="M436" s="290" t="s">
        <v>945</v>
      </c>
      <c r="N436" s="286">
        <v>10</v>
      </c>
      <c r="O436" s="292">
        <v>220</v>
      </c>
      <c r="P436" s="353">
        <f>Tabla1[[#This Row],[Precio Unitario]]*Tabla1[[#This Row],[Cantidad de Insumos]]</f>
        <v>2200</v>
      </c>
      <c r="Q436" s="293">
        <v>237102</v>
      </c>
      <c r="R436" s="319" t="s">
        <v>538</v>
      </c>
      <c r="S436" s="30"/>
      <c r="T436" s="30"/>
    </row>
    <row r="437" spans="2:20" x14ac:dyDescent="0.25">
      <c r="B437" s="285" t="e">
        <f>IF(Tabla1[[#This Row],[Código_Actividad]]="","",CONCATENATE(Tabla1[[#This Row],[POA]],".",Tabla1[[#This Row],[SRS]],".",Tabla1[[#This Row],[AREA]],".",Tabla1[[#This Row],[TIPO]]))</f>
        <v>#REF!</v>
      </c>
      <c r="C437" s="285" t="e">
        <f>IF(Tabla1[[#This Row],[Código_Actividad]]="","",'Formulario PPGR1'!#REF!)</f>
        <v>#REF!</v>
      </c>
      <c r="D437" s="285" t="e">
        <f>IF(Tabla1[[#This Row],[Código_Actividad]]="","",'Formulario PPGR1'!#REF!)</f>
        <v>#REF!</v>
      </c>
      <c r="E437" s="285" t="e">
        <f>IF(Tabla1[[#This Row],[Código_Actividad]]="","",'Formulario PPGR1'!#REF!)</f>
        <v>#REF!</v>
      </c>
      <c r="F437" s="285" t="e">
        <f>IF(Tabla1[[#This Row],[Código_Actividad]]="","",'Formulario PPGR1'!#REF!)</f>
        <v>#REF!</v>
      </c>
      <c r="G437" s="286" t="s">
        <v>1778</v>
      </c>
      <c r="H437" s="287" t="s">
        <v>1779</v>
      </c>
      <c r="I437" s="288">
        <v>1</v>
      </c>
      <c r="J437" s="289" t="s">
        <v>1131</v>
      </c>
      <c r="K437" s="290"/>
      <c r="L437" s="291"/>
      <c r="M437" s="290" t="s">
        <v>945</v>
      </c>
      <c r="N437" s="286">
        <v>10</v>
      </c>
      <c r="O437" s="292">
        <v>220</v>
      </c>
      <c r="P437" s="353">
        <f>Tabla1[[#This Row],[Precio Unitario]]*Tabla1[[#This Row],[Cantidad de Insumos]]</f>
        <v>2200</v>
      </c>
      <c r="Q437" s="293">
        <v>237102</v>
      </c>
      <c r="R437" s="319" t="s">
        <v>538</v>
      </c>
      <c r="S437" s="30"/>
      <c r="T437" s="30"/>
    </row>
    <row r="438" spans="2:20" x14ac:dyDescent="0.25">
      <c r="B438" s="285" t="e">
        <f>IF(Tabla1[[#This Row],[Código_Actividad]]="","",CONCATENATE(Tabla1[[#This Row],[POA]],".",Tabla1[[#This Row],[SRS]],".",Tabla1[[#This Row],[AREA]],".",Tabla1[[#This Row],[TIPO]]))</f>
        <v>#REF!</v>
      </c>
      <c r="C438" s="285" t="e">
        <f>IF(Tabla1[[#This Row],[Código_Actividad]]="","",'Formulario PPGR1'!#REF!)</f>
        <v>#REF!</v>
      </c>
      <c r="D438" s="285" t="e">
        <f>IF(Tabla1[[#This Row],[Código_Actividad]]="","",'Formulario PPGR1'!#REF!)</f>
        <v>#REF!</v>
      </c>
      <c r="E438" s="285" t="e">
        <f>IF(Tabla1[[#This Row],[Código_Actividad]]="","",'Formulario PPGR1'!#REF!)</f>
        <v>#REF!</v>
      </c>
      <c r="F438" s="285" t="e">
        <f>IF(Tabla1[[#This Row],[Código_Actividad]]="","",'Formulario PPGR1'!#REF!)</f>
        <v>#REF!</v>
      </c>
      <c r="G438" s="286" t="s">
        <v>1780</v>
      </c>
      <c r="H438" s="287" t="s">
        <v>1781</v>
      </c>
      <c r="I438" s="288">
        <v>2</v>
      </c>
      <c r="J438" s="289" t="s">
        <v>1090</v>
      </c>
      <c r="K438" s="290"/>
      <c r="L438" s="291"/>
      <c r="M438" s="290" t="s">
        <v>1491</v>
      </c>
      <c r="N438" s="286">
        <v>70</v>
      </c>
      <c r="O438" s="292">
        <v>200</v>
      </c>
      <c r="P438" s="353">
        <f>Tabla1[[#This Row],[Precio Unitario]]*Tabla1[[#This Row],[Cantidad de Insumos]]</f>
        <v>14000</v>
      </c>
      <c r="Q438" s="293">
        <v>231101</v>
      </c>
      <c r="R438" s="198" t="s">
        <v>538</v>
      </c>
      <c r="S438" s="30"/>
      <c r="T438" s="30"/>
    </row>
    <row r="439" spans="2:20" x14ac:dyDescent="0.25">
      <c r="B439" s="285" t="e">
        <f>IF(Tabla1[[#This Row],[Código_Actividad]]="","",CONCATENATE(Tabla1[[#This Row],[POA]],".",Tabla1[[#This Row],[SRS]],".",Tabla1[[#This Row],[AREA]],".",Tabla1[[#This Row],[TIPO]]))</f>
        <v>#REF!</v>
      </c>
      <c r="C439" s="285" t="e">
        <f>IF(Tabla1[[#This Row],[Código_Actividad]]="","",'Formulario PPGR1'!#REF!)</f>
        <v>#REF!</v>
      </c>
      <c r="D439" s="285" t="e">
        <f>IF(Tabla1[[#This Row],[Código_Actividad]]="","",'Formulario PPGR1'!#REF!)</f>
        <v>#REF!</v>
      </c>
      <c r="E439" s="285" t="e">
        <f>IF(Tabla1[[#This Row],[Código_Actividad]]="","",'Formulario PPGR1'!#REF!)</f>
        <v>#REF!</v>
      </c>
      <c r="F439" s="285" t="e">
        <f>IF(Tabla1[[#This Row],[Código_Actividad]]="","",'Formulario PPGR1'!#REF!)</f>
        <v>#REF!</v>
      </c>
      <c r="G439" s="286" t="s">
        <v>1780</v>
      </c>
      <c r="H439" s="287" t="s">
        <v>1781</v>
      </c>
      <c r="I439" s="288">
        <v>2</v>
      </c>
      <c r="J439" s="289" t="s">
        <v>1131</v>
      </c>
      <c r="K439" s="290"/>
      <c r="L439" s="291"/>
      <c r="M439" s="290" t="s">
        <v>945</v>
      </c>
      <c r="N439" s="286">
        <v>5</v>
      </c>
      <c r="O439" s="292">
        <v>220</v>
      </c>
      <c r="P439" s="353">
        <f>Tabla1[[#This Row],[Precio Unitario]]*Tabla1[[#This Row],[Cantidad de Insumos]]</f>
        <v>1100</v>
      </c>
      <c r="Q439" s="293">
        <v>237102</v>
      </c>
      <c r="R439" s="319" t="s">
        <v>538</v>
      </c>
      <c r="S439" s="30"/>
      <c r="T439" s="30"/>
    </row>
    <row r="440" spans="2:20" x14ac:dyDescent="0.25">
      <c r="B440" s="285" t="e">
        <f>IF(Tabla1[[#This Row],[Código_Actividad]]="","",CONCATENATE(Tabla1[[#This Row],[POA]],".",Tabla1[[#This Row],[SRS]],".",Tabla1[[#This Row],[AREA]],".",Tabla1[[#This Row],[TIPO]]))</f>
        <v>#REF!</v>
      </c>
      <c r="C440" s="285" t="e">
        <f>IF(Tabla1[[#This Row],[Código_Actividad]]="","",'Formulario PPGR1'!#REF!)</f>
        <v>#REF!</v>
      </c>
      <c r="D440" s="285" t="e">
        <f>IF(Tabla1[[#This Row],[Código_Actividad]]="","",'Formulario PPGR1'!#REF!)</f>
        <v>#REF!</v>
      </c>
      <c r="E440" s="285" t="e">
        <f>IF(Tabla1[[#This Row],[Código_Actividad]]="","",'Formulario PPGR1'!#REF!)</f>
        <v>#REF!</v>
      </c>
      <c r="F440" s="285" t="e">
        <f>IF(Tabla1[[#This Row],[Código_Actividad]]="","",'Formulario PPGR1'!#REF!)</f>
        <v>#REF!</v>
      </c>
      <c r="G440" s="286" t="s">
        <v>1783</v>
      </c>
      <c r="H440" s="287" t="s">
        <v>1784</v>
      </c>
      <c r="I440" s="288">
        <v>1</v>
      </c>
      <c r="J440" s="289" t="s">
        <v>1131</v>
      </c>
      <c r="K440" s="290"/>
      <c r="L440" s="291"/>
      <c r="M440" s="290" t="s">
        <v>945</v>
      </c>
      <c r="N440" s="286">
        <v>5</v>
      </c>
      <c r="O440" s="292">
        <v>220</v>
      </c>
      <c r="P440" s="353">
        <f>Tabla1[[#This Row],[Precio Unitario]]*Tabla1[[#This Row],[Cantidad de Insumos]]</f>
        <v>1100</v>
      </c>
      <c r="Q440" s="293">
        <v>237102</v>
      </c>
      <c r="R440" s="319" t="s">
        <v>538</v>
      </c>
      <c r="S440" s="30"/>
      <c r="T440" s="30"/>
    </row>
    <row r="441" spans="2:20" x14ac:dyDescent="0.25">
      <c r="B441" s="285" t="e">
        <f>IF(Tabla1[[#This Row],[Código_Actividad]]="","",CONCATENATE(Tabla1[[#This Row],[POA]],".",Tabla1[[#This Row],[SRS]],".",Tabla1[[#This Row],[AREA]],".",Tabla1[[#This Row],[TIPO]]))</f>
        <v>#REF!</v>
      </c>
      <c r="C441" s="285" t="e">
        <f>IF(Tabla1[[#This Row],[Código_Actividad]]="","",'Formulario PPGR1'!#REF!)</f>
        <v>#REF!</v>
      </c>
      <c r="D441" s="285" t="e">
        <f>IF(Tabla1[[#This Row],[Código_Actividad]]="","",'Formulario PPGR1'!#REF!)</f>
        <v>#REF!</v>
      </c>
      <c r="E441" s="285" t="e">
        <f>IF(Tabla1[[#This Row],[Código_Actividad]]="","",'Formulario PPGR1'!#REF!)</f>
        <v>#REF!</v>
      </c>
      <c r="F441" s="285" t="e">
        <f>IF(Tabla1[[#This Row],[Código_Actividad]]="","",'Formulario PPGR1'!#REF!)</f>
        <v>#REF!</v>
      </c>
      <c r="G441" s="286" t="s">
        <v>1577</v>
      </c>
      <c r="H441" s="287" t="s">
        <v>1578</v>
      </c>
      <c r="I441" s="288">
        <v>1</v>
      </c>
      <c r="J441" s="289" t="s">
        <v>1131</v>
      </c>
      <c r="K441" s="290"/>
      <c r="L441" s="291"/>
      <c r="M441" s="290" t="s">
        <v>945</v>
      </c>
      <c r="N441" s="286">
        <v>15</v>
      </c>
      <c r="O441" s="292">
        <v>220</v>
      </c>
      <c r="P441" s="353">
        <f>Tabla1[[#This Row],[Precio Unitario]]*Tabla1[[#This Row],[Cantidad de Insumos]]</f>
        <v>3300</v>
      </c>
      <c r="Q441" s="293">
        <v>237102</v>
      </c>
      <c r="R441" s="319" t="s">
        <v>536</v>
      </c>
      <c r="S441" s="30"/>
      <c r="T441" s="30"/>
    </row>
    <row r="442" spans="2:20" x14ac:dyDescent="0.25">
      <c r="B442" s="285" t="e">
        <f>IF(Tabla1[[#This Row],[Código_Actividad]]="","",CONCATENATE(Tabla1[[#This Row],[POA]],".",Tabla1[[#This Row],[SRS]],".",Tabla1[[#This Row],[AREA]],".",Tabla1[[#This Row],[TIPO]]))</f>
        <v>#REF!</v>
      </c>
      <c r="C442" s="285" t="e">
        <f>IF(Tabla1[[#This Row],[Código_Actividad]]="","",'Formulario PPGR1'!#REF!)</f>
        <v>#REF!</v>
      </c>
      <c r="D442" s="285" t="e">
        <f>IF(Tabla1[[#This Row],[Código_Actividad]]="","",'Formulario PPGR1'!#REF!)</f>
        <v>#REF!</v>
      </c>
      <c r="E442" s="285" t="e">
        <f>IF(Tabla1[[#This Row],[Código_Actividad]]="","",'Formulario PPGR1'!#REF!)</f>
        <v>#REF!</v>
      </c>
      <c r="F442" s="285" t="e">
        <f>IF(Tabla1[[#This Row],[Código_Actividad]]="","",'Formulario PPGR1'!#REF!)</f>
        <v>#REF!</v>
      </c>
      <c r="G442" s="286" t="s">
        <v>1579</v>
      </c>
      <c r="H442" s="287" t="s">
        <v>1590</v>
      </c>
      <c r="I442" s="288">
        <v>1</v>
      </c>
      <c r="J442" s="289" t="s">
        <v>1225</v>
      </c>
      <c r="K442" s="290"/>
      <c r="L442" s="291"/>
      <c r="M442" s="290" t="s">
        <v>205</v>
      </c>
      <c r="N442" s="286">
        <v>60</v>
      </c>
      <c r="O442" s="292">
        <v>150</v>
      </c>
      <c r="P442" s="353">
        <f>Tabla1[[#This Row],[Precio Unitario]]*Tabla1[[#This Row],[Cantidad de Insumos]]</f>
        <v>9000</v>
      </c>
      <c r="Q442" s="293">
        <v>231101</v>
      </c>
      <c r="R442" s="198" t="s">
        <v>538</v>
      </c>
      <c r="S442" s="30"/>
      <c r="T442" s="30"/>
    </row>
    <row r="443" spans="2:20" x14ac:dyDescent="0.25">
      <c r="B443" s="285" t="e">
        <f>IF(Tabla1[[#This Row],[Código_Actividad]]="","",CONCATENATE(Tabla1[[#This Row],[POA]],".",Tabla1[[#This Row],[SRS]],".",Tabla1[[#This Row],[AREA]],".",Tabla1[[#This Row],[TIPO]]))</f>
        <v>#REF!</v>
      </c>
      <c r="C443" s="285" t="e">
        <f>IF(Tabla1[[#This Row],[Código_Actividad]]="","",'Formulario PPGR1'!#REF!)</f>
        <v>#REF!</v>
      </c>
      <c r="D443" s="285" t="e">
        <f>IF(Tabla1[[#This Row],[Código_Actividad]]="","",'Formulario PPGR1'!#REF!)</f>
        <v>#REF!</v>
      </c>
      <c r="E443" s="285" t="e">
        <f>IF(Tabla1[[#This Row],[Código_Actividad]]="","",'Formulario PPGR1'!#REF!)</f>
        <v>#REF!</v>
      </c>
      <c r="F443" s="285" t="e">
        <f>IF(Tabla1[[#This Row],[Código_Actividad]]="","",'Formulario PPGR1'!#REF!)</f>
        <v>#REF!</v>
      </c>
      <c r="G443" s="286" t="s">
        <v>1654</v>
      </c>
      <c r="H443" s="287" t="s">
        <v>1666</v>
      </c>
      <c r="I443" s="288">
        <v>4</v>
      </c>
      <c r="J443" s="289" t="s">
        <v>1215</v>
      </c>
      <c r="K443" s="290"/>
      <c r="L443" s="291" t="s">
        <v>47</v>
      </c>
      <c r="M443" s="290" t="s">
        <v>951</v>
      </c>
      <c r="N443" s="286">
        <v>4</v>
      </c>
      <c r="O443" s="292">
        <v>247.5</v>
      </c>
      <c r="P443" s="353">
        <f>Tabla1[[#This Row],[Precio Unitario]]*Tabla1[[#This Row],[Cantidad de Insumos]]</f>
        <v>990</v>
      </c>
      <c r="Q443" s="293">
        <v>233101</v>
      </c>
      <c r="R443" s="351" t="s">
        <v>536</v>
      </c>
      <c r="S443" s="30"/>
      <c r="T443" s="30"/>
    </row>
    <row r="444" spans="2:20" x14ac:dyDescent="0.25">
      <c r="B444" s="285" t="e">
        <f>IF(Tabla1[[#This Row],[Código_Actividad]]="","",CONCATENATE(Tabla1[[#This Row],[POA]],".",Tabla1[[#This Row],[SRS]],".",Tabla1[[#This Row],[AREA]],".",Tabla1[[#This Row],[TIPO]]))</f>
        <v>#REF!</v>
      </c>
      <c r="C444" s="285" t="e">
        <f>IF(Tabla1[[#This Row],[Código_Actividad]]="","",'Formulario PPGR1'!#REF!)</f>
        <v>#REF!</v>
      </c>
      <c r="D444" s="285" t="e">
        <f>IF(Tabla1[[#This Row],[Código_Actividad]]="","",'Formulario PPGR1'!#REF!)</f>
        <v>#REF!</v>
      </c>
      <c r="E444" s="285" t="e">
        <f>IF(Tabla1[[#This Row],[Código_Actividad]]="","",'Formulario PPGR1'!#REF!)</f>
        <v>#REF!</v>
      </c>
      <c r="F444" s="285" t="e">
        <f>IF(Tabla1[[#This Row],[Código_Actividad]]="","",'Formulario PPGR1'!#REF!)</f>
        <v>#REF!</v>
      </c>
      <c r="G444" s="286" t="s">
        <v>1654</v>
      </c>
      <c r="H444" s="287" t="s">
        <v>1666</v>
      </c>
      <c r="I444" s="288">
        <v>4</v>
      </c>
      <c r="J444" s="289" t="s">
        <v>1215</v>
      </c>
      <c r="K444" s="290"/>
      <c r="L444" s="291" t="s">
        <v>47</v>
      </c>
      <c r="M444" s="290" t="s">
        <v>951</v>
      </c>
      <c r="N444" s="286">
        <v>4</v>
      </c>
      <c r="O444" s="292">
        <v>247.5</v>
      </c>
      <c r="P444" s="353">
        <f>Tabla1[[#This Row],[Precio Unitario]]*Tabla1[[#This Row],[Cantidad de Insumos]]</f>
        <v>990</v>
      </c>
      <c r="Q444" s="293">
        <v>233101</v>
      </c>
      <c r="R444" s="351" t="s">
        <v>536</v>
      </c>
      <c r="S444" s="30"/>
      <c r="T444" s="30"/>
    </row>
    <row r="445" spans="2:20" x14ac:dyDescent="0.25">
      <c r="B445" s="285" t="e">
        <f>IF(Tabla1[[#This Row],[Código_Actividad]]="","",CONCATENATE(Tabla1[[#This Row],[POA]],".",Tabla1[[#This Row],[SRS]],".",Tabla1[[#This Row],[AREA]],".",Tabla1[[#This Row],[TIPO]]))</f>
        <v>#REF!</v>
      </c>
      <c r="C445" s="285" t="e">
        <f>IF(Tabla1[[#This Row],[Código_Actividad]]="","",'Formulario PPGR1'!#REF!)</f>
        <v>#REF!</v>
      </c>
      <c r="D445" s="285" t="e">
        <f>IF(Tabla1[[#This Row],[Código_Actividad]]="","",'Formulario PPGR1'!#REF!)</f>
        <v>#REF!</v>
      </c>
      <c r="E445" s="285" t="e">
        <f>IF(Tabla1[[#This Row],[Código_Actividad]]="","",'Formulario PPGR1'!#REF!)</f>
        <v>#REF!</v>
      </c>
      <c r="F445" s="285" t="e">
        <f>IF(Tabla1[[#This Row],[Código_Actividad]]="","",'Formulario PPGR1'!#REF!)</f>
        <v>#REF!</v>
      </c>
      <c r="G445" s="286" t="s">
        <v>1654</v>
      </c>
      <c r="H445" s="287" t="s">
        <v>1666</v>
      </c>
      <c r="I445" s="288">
        <v>4</v>
      </c>
      <c r="J445" s="319" t="s">
        <v>1131</v>
      </c>
      <c r="K445" s="290"/>
      <c r="L445" s="291"/>
      <c r="M445" s="290" t="s">
        <v>945</v>
      </c>
      <c r="N445" s="286">
        <v>80</v>
      </c>
      <c r="O445" s="292">
        <v>220</v>
      </c>
      <c r="P445" s="353">
        <f>Tabla1[[#This Row],[Precio Unitario]]*Tabla1[[#This Row],[Cantidad de Insumos]]</f>
        <v>17600</v>
      </c>
      <c r="Q445" s="293">
        <v>237102</v>
      </c>
      <c r="R445" s="319" t="s">
        <v>536</v>
      </c>
      <c r="S445" s="30"/>
      <c r="T445" s="30"/>
    </row>
    <row r="446" spans="2:20" x14ac:dyDescent="0.25">
      <c r="B446" s="285" t="e">
        <f>IF(Tabla1[[#This Row],[Código_Actividad]]="","",CONCATENATE(Tabla1[[#This Row],[POA]],".",Tabla1[[#This Row],[SRS]],".",Tabla1[[#This Row],[AREA]],".",Tabla1[[#This Row],[TIPO]]))</f>
        <v>#REF!</v>
      </c>
      <c r="C446" s="285" t="e">
        <f>IF(Tabla1[[#This Row],[Código_Actividad]]="","",'Formulario PPGR1'!#REF!)</f>
        <v>#REF!</v>
      </c>
      <c r="D446" s="285" t="e">
        <f>IF(Tabla1[[#This Row],[Código_Actividad]]="","",'Formulario PPGR1'!#REF!)</f>
        <v>#REF!</v>
      </c>
      <c r="E446" s="285" t="e">
        <f>IF(Tabla1[[#This Row],[Código_Actividad]]="","",'Formulario PPGR1'!#REF!)</f>
        <v>#REF!</v>
      </c>
      <c r="F446" s="285" t="e">
        <f>IF(Tabla1[[#This Row],[Código_Actividad]]="","",'Formulario PPGR1'!#REF!)</f>
        <v>#REF!</v>
      </c>
      <c r="G446" s="286" t="s">
        <v>1655</v>
      </c>
      <c r="H446" s="287" t="s">
        <v>1667</v>
      </c>
      <c r="I446" s="288">
        <v>3</v>
      </c>
      <c r="J446" s="289" t="s">
        <v>1251</v>
      </c>
      <c r="K446" s="290"/>
      <c r="L446" s="291" t="s">
        <v>47</v>
      </c>
      <c r="M446" s="290" t="s">
        <v>1648</v>
      </c>
      <c r="N446" s="286">
        <v>25</v>
      </c>
      <c r="O446" s="292">
        <v>150</v>
      </c>
      <c r="P446" s="353">
        <f>Tabla1[[#This Row],[Precio Unitario]]*Tabla1[[#This Row],[Cantidad de Insumos]]</f>
        <v>3750</v>
      </c>
      <c r="Q446" s="293">
        <v>231101</v>
      </c>
      <c r="R446" s="198" t="s">
        <v>538</v>
      </c>
      <c r="S446" s="30"/>
      <c r="T446" s="30"/>
    </row>
    <row r="447" spans="2:20" x14ac:dyDescent="0.25">
      <c r="B447" s="285" t="e">
        <f>IF(Tabla1[[#This Row],[Código_Actividad]]="","",CONCATENATE(Tabla1[[#This Row],[POA]],".",Tabla1[[#This Row],[SRS]],".",Tabla1[[#This Row],[AREA]],".",Tabla1[[#This Row],[TIPO]]))</f>
        <v>#REF!</v>
      </c>
      <c r="C447" s="285" t="e">
        <f>IF(Tabla1[[#This Row],[Código_Actividad]]="","",'Formulario PPGR1'!#REF!)</f>
        <v>#REF!</v>
      </c>
      <c r="D447" s="285" t="e">
        <f>IF(Tabla1[[#This Row],[Código_Actividad]]="","",'Formulario PPGR1'!#REF!)</f>
        <v>#REF!</v>
      </c>
      <c r="E447" s="285" t="e">
        <f>IF(Tabla1[[#This Row],[Código_Actividad]]="","",'Formulario PPGR1'!#REF!)</f>
        <v>#REF!</v>
      </c>
      <c r="F447" s="285" t="e">
        <f>IF(Tabla1[[#This Row],[Código_Actividad]]="","",'Formulario PPGR1'!#REF!)</f>
        <v>#REF!</v>
      </c>
      <c r="G447" s="286" t="s">
        <v>1655</v>
      </c>
      <c r="H447" s="287" t="s">
        <v>1667</v>
      </c>
      <c r="I447" s="288">
        <v>3</v>
      </c>
      <c r="J447" s="289" t="s">
        <v>1117</v>
      </c>
      <c r="K447" s="290"/>
      <c r="L447" s="291" t="s">
        <v>47</v>
      </c>
      <c r="M447" s="290" t="s">
        <v>981</v>
      </c>
      <c r="N447" s="286">
        <v>1</v>
      </c>
      <c r="O447" s="292">
        <v>319</v>
      </c>
      <c r="P447" s="353">
        <f>Tabla1[[#This Row],[Precio Unitario]]*Tabla1[[#This Row],[Cantidad de Insumos]]</f>
        <v>319</v>
      </c>
      <c r="Q447" s="293">
        <v>233201</v>
      </c>
      <c r="R447" s="289" t="s">
        <v>536</v>
      </c>
      <c r="S447" s="30"/>
      <c r="T447" s="30"/>
    </row>
    <row r="448" spans="2:20" x14ac:dyDescent="0.25">
      <c r="B448" s="285" t="e">
        <f>IF(Tabla1[[#This Row],[Código_Actividad]]="","",CONCATENATE(Tabla1[[#This Row],[POA]],".",Tabla1[[#This Row],[SRS]],".",Tabla1[[#This Row],[AREA]],".",Tabla1[[#This Row],[TIPO]]))</f>
        <v>#REF!</v>
      </c>
      <c r="C448" s="285" t="e">
        <f>IF(Tabla1[[#This Row],[Código_Actividad]]="","",'Formulario PPGR1'!#REF!)</f>
        <v>#REF!</v>
      </c>
      <c r="D448" s="285" t="e">
        <f>IF(Tabla1[[#This Row],[Código_Actividad]]="","",'Formulario PPGR1'!#REF!)</f>
        <v>#REF!</v>
      </c>
      <c r="E448" s="285" t="e">
        <f>IF(Tabla1[[#This Row],[Código_Actividad]]="","",'Formulario PPGR1'!#REF!)</f>
        <v>#REF!</v>
      </c>
      <c r="F448" s="285" t="e">
        <f>IF(Tabla1[[#This Row],[Código_Actividad]]="","",'Formulario PPGR1'!#REF!)</f>
        <v>#REF!</v>
      </c>
      <c r="G448" s="286" t="s">
        <v>1655</v>
      </c>
      <c r="H448" s="287" t="s">
        <v>1667</v>
      </c>
      <c r="I448" s="288">
        <v>3</v>
      </c>
      <c r="J448" s="289" t="s">
        <v>1167</v>
      </c>
      <c r="K448" s="290"/>
      <c r="L448" s="291" t="s">
        <v>47</v>
      </c>
      <c r="M448" s="290" t="s">
        <v>205</v>
      </c>
      <c r="N448" s="286">
        <v>25</v>
      </c>
      <c r="O448" s="292">
        <v>7</v>
      </c>
      <c r="P448" s="353">
        <f>Tabla1[[#This Row],[Precio Unitario]]*Tabla1[[#This Row],[Cantidad de Insumos]]</f>
        <v>175</v>
      </c>
      <c r="Q448" s="293">
        <v>239201</v>
      </c>
      <c r="R448" s="319" t="s">
        <v>536</v>
      </c>
      <c r="S448" s="30"/>
      <c r="T448" s="30"/>
    </row>
    <row r="449" spans="2:20" x14ac:dyDescent="0.25">
      <c r="B449" s="285" t="e">
        <f>IF(Tabla1[[#This Row],[Código_Actividad]]="","",CONCATENATE(Tabla1[[#This Row],[POA]],".",Tabla1[[#This Row],[SRS]],".",Tabla1[[#This Row],[AREA]],".",Tabla1[[#This Row],[TIPO]]))</f>
        <v>#REF!</v>
      </c>
      <c r="C449" s="285" t="e">
        <f>IF(Tabla1[[#This Row],[Código_Actividad]]="","",'Formulario PPGR1'!#REF!)</f>
        <v>#REF!</v>
      </c>
      <c r="D449" s="285" t="e">
        <f>IF(Tabla1[[#This Row],[Código_Actividad]]="","",'Formulario PPGR1'!#REF!)</f>
        <v>#REF!</v>
      </c>
      <c r="E449" s="285" t="e">
        <f>IF(Tabla1[[#This Row],[Código_Actividad]]="","",'Formulario PPGR1'!#REF!)</f>
        <v>#REF!</v>
      </c>
      <c r="F449" s="285" t="e">
        <f>IF(Tabla1[[#This Row],[Código_Actividad]]="","",'Formulario PPGR1'!#REF!)</f>
        <v>#REF!</v>
      </c>
      <c r="G449" s="286" t="s">
        <v>1655</v>
      </c>
      <c r="H449" s="287" t="s">
        <v>1667</v>
      </c>
      <c r="I449" s="288">
        <v>3</v>
      </c>
      <c r="J449" s="289" t="s">
        <v>1215</v>
      </c>
      <c r="K449" s="290"/>
      <c r="L449" s="291" t="s">
        <v>47</v>
      </c>
      <c r="M449" s="290" t="s">
        <v>951</v>
      </c>
      <c r="N449" s="286">
        <v>1</v>
      </c>
      <c r="O449" s="292">
        <v>247.5</v>
      </c>
      <c r="P449" s="353">
        <f>Tabla1[[#This Row],[Precio Unitario]]*Tabla1[[#This Row],[Cantidad de Insumos]]</f>
        <v>247.5</v>
      </c>
      <c r="Q449" s="293">
        <v>233101</v>
      </c>
      <c r="R449" s="351" t="s">
        <v>536</v>
      </c>
      <c r="S449" s="30"/>
      <c r="T449" s="30"/>
    </row>
    <row r="450" spans="2:20" x14ac:dyDescent="0.25">
      <c r="B450" s="285" t="e">
        <f>IF(Tabla1[[#This Row],[Código_Actividad]]="","",CONCATENATE(Tabla1[[#This Row],[POA]],".",Tabla1[[#This Row],[SRS]],".",Tabla1[[#This Row],[AREA]],".",Tabla1[[#This Row],[TIPO]]))</f>
        <v>#REF!</v>
      </c>
      <c r="C450" s="285" t="e">
        <f>IF(Tabla1[[#This Row],[Código_Actividad]]="","",'Formulario PPGR1'!#REF!)</f>
        <v>#REF!</v>
      </c>
      <c r="D450" s="285" t="e">
        <f>IF(Tabla1[[#This Row],[Código_Actividad]]="","",'Formulario PPGR1'!#REF!)</f>
        <v>#REF!</v>
      </c>
      <c r="E450" s="285" t="e">
        <f>IF(Tabla1[[#This Row],[Código_Actividad]]="","",'Formulario PPGR1'!#REF!)</f>
        <v>#REF!</v>
      </c>
      <c r="F450" s="285" t="e">
        <f>IF(Tabla1[[#This Row],[Código_Actividad]]="","",'Formulario PPGR1'!#REF!)</f>
        <v>#REF!</v>
      </c>
      <c r="G450" s="286" t="s">
        <v>1655</v>
      </c>
      <c r="H450" s="287" t="s">
        <v>1667</v>
      </c>
      <c r="I450" s="288">
        <v>3</v>
      </c>
      <c r="J450" s="289" t="s">
        <v>1656</v>
      </c>
      <c r="K450" s="290"/>
      <c r="L450" s="291"/>
      <c r="M450" s="290" t="s">
        <v>205</v>
      </c>
      <c r="N450" s="286">
        <v>1</v>
      </c>
      <c r="O450" s="292">
        <v>825</v>
      </c>
      <c r="P450" s="353">
        <f>Tabla1[[#This Row],[Precio Unitario]]*Tabla1[[#This Row],[Cantidad de Insumos]]</f>
        <v>825</v>
      </c>
      <c r="Q450" s="293">
        <v>239201</v>
      </c>
      <c r="R450" s="289" t="s">
        <v>536</v>
      </c>
      <c r="S450" s="30"/>
      <c r="T450" s="30"/>
    </row>
    <row r="451" spans="2:20" x14ac:dyDescent="0.25">
      <c r="B451" s="194" t="e">
        <f>IF(Tabla1[[#This Row],[Código_Actividad]]="","",CONCATENATE(Tabla1[[#This Row],[POA]],".",Tabla1[[#This Row],[SRS]],".",Tabla1[[#This Row],[AREA]],".",Tabla1[[#This Row],[TIPO]]))</f>
        <v>#REF!</v>
      </c>
      <c r="C451" s="194" t="e">
        <f>IF(Tabla1[[#This Row],[Código_Actividad]]="","",'Formulario PPGR1'!#REF!)</f>
        <v>#REF!</v>
      </c>
      <c r="D451" s="194" t="e">
        <f>IF(Tabla1[[#This Row],[Código_Actividad]]="","",'Formulario PPGR1'!#REF!)</f>
        <v>#REF!</v>
      </c>
      <c r="E451" s="194" t="e">
        <f>IF(Tabla1[[#This Row],[Código_Actividad]]="","",'Formulario PPGR1'!#REF!)</f>
        <v>#REF!</v>
      </c>
      <c r="F451" s="194" t="e">
        <f>IF(Tabla1[[#This Row],[Código_Actividad]]="","",'Formulario PPGR1'!#REF!)</f>
        <v>#REF!</v>
      </c>
      <c r="G451" s="195" t="s">
        <v>936</v>
      </c>
      <c r="H451" s="199" t="str">
        <f>IFERROR(VLOOKUP(Tabla1[[#This Row],[Código_Actividad]],'Formulario PPGR2'!$H$9:$I$1048576,2,FALSE),"")</f>
        <v>Elaboración del PACC 2021</v>
      </c>
      <c r="I451" s="197">
        <f>IFERROR(VLOOKUP(Tabla1[[#This Row],[Código_Actividad]],Tabla2[[Código]:[Total de Acciones ]],15,FALSE),"")</f>
        <v>1</v>
      </c>
      <c r="J451" s="351" t="s">
        <v>1352</v>
      </c>
      <c r="K451" s="360"/>
      <c r="L451" s="360"/>
      <c r="M451" s="351" t="s">
        <v>945</v>
      </c>
      <c r="N451" s="195">
        <v>4</v>
      </c>
      <c r="O451" s="352">
        <v>4000</v>
      </c>
      <c r="P451" s="353">
        <f>Tabla1[[#This Row],[Precio Unitario]]*Tabla1[[#This Row],[Cantidad de Insumos]]</f>
        <v>16000</v>
      </c>
      <c r="Q451" s="267">
        <v>239201</v>
      </c>
      <c r="R451" s="351" t="s">
        <v>536</v>
      </c>
      <c r="S451" s="30"/>
      <c r="T451" s="30"/>
    </row>
    <row r="452" spans="2:20" ht="25.5" x14ac:dyDescent="0.25">
      <c r="B452" s="194" t="e">
        <f>IF(Tabla1[[#This Row],[Código_Actividad]]="","",CONCATENATE(Tabla1[[#This Row],[POA]],".",Tabla1[[#This Row],[SRS]],".",Tabla1[[#This Row],[AREA]],".",Tabla1[[#This Row],[TIPO]]))</f>
        <v>#REF!</v>
      </c>
      <c r="C452" s="194" t="e">
        <f>IF(Tabla1[[#This Row],[Código_Actividad]]="","",'Formulario PPGR1'!#REF!)</f>
        <v>#REF!</v>
      </c>
      <c r="D452" s="194" t="e">
        <f>IF(Tabla1[[#This Row],[Código_Actividad]]="","",'Formulario PPGR1'!#REF!)</f>
        <v>#REF!</v>
      </c>
      <c r="E452" s="194" t="e">
        <f>IF(Tabla1[[#This Row],[Código_Actividad]]="","",'Formulario PPGR1'!#REF!)</f>
        <v>#REF!</v>
      </c>
      <c r="F452" s="194" t="e">
        <f>IF(Tabla1[[#This Row],[Código_Actividad]]="","",'Formulario PPGR1'!#REF!)</f>
        <v>#REF!</v>
      </c>
      <c r="G452" s="349" t="s">
        <v>918</v>
      </c>
      <c r="H452" s="199" t="str">
        <f>IFERROR(VLOOKUP(Tabla1[[#This Row],[Código_Actividad]],'Formulario PPGR2'!$H$9:$I$1048576,2,FALSE),"")</f>
        <v>Elaboración del Plan de Mejora de las NOBACI</v>
      </c>
      <c r="I452" s="197">
        <f>IFERROR(VLOOKUP(Tabla1[[#This Row],[Código_Actividad]],Tabla2[[Código]:[Total de Acciones ]],15,FALSE),"")</f>
        <v>1</v>
      </c>
      <c r="J452" s="351" t="s">
        <v>938</v>
      </c>
      <c r="K452" s="360"/>
      <c r="L452" s="360"/>
      <c r="M452" s="351" t="s">
        <v>205</v>
      </c>
      <c r="N452" s="195">
        <v>30</v>
      </c>
      <c r="O452" s="352">
        <v>350</v>
      </c>
      <c r="P452" s="353">
        <f>Tabla1[[#This Row],[Precio Unitario]]*Tabla1[[#This Row],[Cantidad de Insumos]]</f>
        <v>10500</v>
      </c>
      <c r="Q452" s="267">
        <v>231101</v>
      </c>
      <c r="R452" s="198" t="s">
        <v>536</v>
      </c>
      <c r="S452" s="30"/>
      <c r="T452" s="30"/>
    </row>
    <row r="453" spans="2:20" ht="25.5" x14ac:dyDescent="0.25">
      <c r="B453" s="194" t="e">
        <f>IF(Tabla1[[#This Row],[Código_Actividad]]="","",CONCATENATE(Tabla1[[#This Row],[POA]],".",Tabla1[[#This Row],[SRS]],".",Tabla1[[#This Row],[AREA]],".",Tabla1[[#This Row],[TIPO]]))</f>
        <v>#REF!</v>
      </c>
      <c r="C453" s="194" t="e">
        <f>IF(Tabla1[[#This Row],[Código_Actividad]]="","",'Formulario PPGR1'!#REF!)</f>
        <v>#REF!</v>
      </c>
      <c r="D453" s="194" t="e">
        <f>IF(Tabla1[[#This Row],[Código_Actividad]]="","",'Formulario PPGR1'!#REF!)</f>
        <v>#REF!</v>
      </c>
      <c r="E453" s="194" t="e">
        <f>IF(Tabla1[[#This Row],[Código_Actividad]]="","",'Formulario PPGR1'!#REF!)</f>
        <v>#REF!</v>
      </c>
      <c r="F453" s="194" t="e">
        <f>IF(Tabla1[[#This Row],[Código_Actividad]]="","",'Formulario PPGR1'!#REF!)</f>
        <v>#REF!</v>
      </c>
      <c r="G453" s="349" t="s">
        <v>919</v>
      </c>
      <c r="H453" s="199" t="str">
        <f>IFERROR(VLOOKUP(Tabla1[[#This Row],[Código_Actividad]],'Formulario PPGR2'!$H$9:$I$1048576,2,FALSE),"")</f>
        <v>Seguimiento a la implementación del Plan de Mejora NOBACI</v>
      </c>
      <c r="I453" s="197">
        <f>IFERROR(VLOOKUP(Tabla1[[#This Row],[Código_Actividad]],Tabla2[[Código]:[Total de Acciones ]],15,FALSE),"")</f>
        <v>2</v>
      </c>
      <c r="J453" s="351" t="s">
        <v>938</v>
      </c>
      <c r="K453" s="360"/>
      <c r="L453" s="360"/>
      <c r="M453" s="351" t="s">
        <v>205</v>
      </c>
      <c r="N453" s="195">
        <v>20</v>
      </c>
      <c r="O453" s="352">
        <v>350</v>
      </c>
      <c r="P453" s="353">
        <f>Tabla1[[#This Row],[Precio Unitario]]*Tabla1[[#This Row],[Cantidad de Insumos]]</f>
        <v>7000</v>
      </c>
      <c r="Q453" s="267">
        <v>231101</v>
      </c>
      <c r="R453" s="198" t="s">
        <v>536</v>
      </c>
      <c r="S453" s="30"/>
      <c r="T453" s="30"/>
    </row>
    <row r="454" spans="2:20" ht="38.25" x14ac:dyDescent="0.25">
      <c r="B454" s="194" t="e">
        <f>IF(Tabla1[[#This Row],[Código_Actividad]]="","",CONCATENATE(Tabla1[[#This Row],[POA]],".",Tabla1[[#This Row],[SRS]],".",Tabla1[[#This Row],[AREA]],".",Tabla1[[#This Row],[TIPO]]))</f>
        <v>#REF!</v>
      </c>
      <c r="C454" s="194" t="e">
        <f>IF(Tabla1[[#This Row],[Código_Actividad]]="","",'Formulario PPGR1'!#REF!)</f>
        <v>#REF!</v>
      </c>
      <c r="D454" s="194" t="e">
        <f>IF(Tabla1[[#This Row],[Código_Actividad]]="","",'Formulario PPGR1'!#REF!)</f>
        <v>#REF!</v>
      </c>
      <c r="E454" s="194" t="e">
        <f>IF(Tabla1[[#This Row],[Código_Actividad]]="","",'Formulario PPGR1'!#REF!)</f>
        <v>#REF!</v>
      </c>
      <c r="F454" s="194" t="e">
        <f>IF(Tabla1[[#This Row],[Código_Actividad]]="","",'Formulario PPGR1'!#REF!)</f>
        <v>#REF!</v>
      </c>
      <c r="G454" s="195" t="s">
        <v>933</v>
      </c>
      <c r="H454" s="199" t="str">
        <f>IFERROR(VLOOKUP(Tabla1[[#This Row],[Código_Actividad]],'Formulario PPGR2'!$H$9:$I$1048576,2,FALSE),"")</f>
        <v>Seguimiento a los contratos entre las ARS, CEAS y Centros Diagnósticos para incrementar la venta de servicios</v>
      </c>
      <c r="I454" s="197">
        <f>IFERROR(VLOOKUP(Tabla1[[#This Row],[Código_Actividad]],Tabla2[[Código]:[Total de Acciones ]],15,FALSE),"")</f>
        <v>2</v>
      </c>
      <c r="J454" s="351" t="s">
        <v>938</v>
      </c>
      <c r="K454" s="360"/>
      <c r="L454" s="360"/>
      <c r="M454" s="351" t="s">
        <v>945</v>
      </c>
      <c r="N454" s="195">
        <v>70</v>
      </c>
      <c r="O454" s="352">
        <v>350</v>
      </c>
      <c r="P454" s="353">
        <f>Tabla1[[#This Row],[Precio Unitario]]*Tabla1[[#This Row],[Cantidad de Insumos]]</f>
        <v>24500</v>
      </c>
      <c r="Q454" s="267">
        <v>231101</v>
      </c>
      <c r="R454" s="198" t="s">
        <v>536</v>
      </c>
      <c r="S454" s="30"/>
      <c r="T454" s="30"/>
    </row>
    <row r="455" spans="2:20" ht="38.25" x14ac:dyDescent="0.25">
      <c r="B455" s="194" t="e">
        <f>IF(Tabla1[[#This Row],[Código_Actividad]]="","",CONCATENATE(Tabla1[[#This Row],[POA]],".",Tabla1[[#This Row],[SRS]],".",Tabla1[[#This Row],[AREA]],".",Tabla1[[#This Row],[TIPO]]))</f>
        <v>#REF!</v>
      </c>
      <c r="C455" s="194" t="e">
        <f>IF(Tabla1[[#This Row],[Código_Actividad]]="","",'Formulario PPGR1'!#REF!)</f>
        <v>#REF!</v>
      </c>
      <c r="D455" s="194" t="e">
        <f>IF(Tabla1[[#This Row],[Código_Actividad]]="","",'Formulario PPGR1'!#REF!)</f>
        <v>#REF!</v>
      </c>
      <c r="E455" s="194" t="e">
        <f>IF(Tabla1[[#This Row],[Código_Actividad]]="","",'Formulario PPGR1'!#REF!)</f>
        <v>#REF!</v>
      </c>
      <c r="F455" s="194" t="e">
        <f>IF(Tabla1[[#This Row],[Código_Actividad]]="","",'Formulario PPGR1'!#REF!)</f>
        <v>#REF!</v>
      </c>
      <c r="G455" s="195" t="s">
        <v>928</v>
      </c>
      <c r="H455" s="199" t="str">
        <f>IFERROR(VLOOKUP(Tabla1[[#This Row],[Código_Actividad]],'Formulario PPGR2'!$H$9:$I$1048576,2,FALSE),"")</f>
        <v xml:space="preserve">Seguimiento y análisis al proceso de facturación por venta de servicios a ARS en los EESS </v>
      </c>
      <c r="I455" s="197">
        <f>IFERROR(VLOOKUP(Tabla1[[#This Row],[Código_Actividad]],Tabla2[[Código]:[Total de Acciones ]],15,FALSE),"")</f>
        <v>4</v>
      </c>
      <c r="J455" s="351" t="s">
        <v>1348</v>
      </c>
      <c r="K455" s="360"/>
      <c r="L455" s="360"/>
      <c r="M455" s="351" t="s">
        <v>205</v>
      </c>
      <c r="N455" s="195">
        <v>4</v>
      </c>
      <c r="O455" s="352">
        <v>6000</v>
      </c>
      <c r="P455" s="353">
        <f>Tabla1[[#This Row],[Precio Unitario]]*Tabla1[[#This Row],[Cantidad de Insumos]]</f>
        <v>24000</v>
      </c>
      <c r="Q455" s="267">
        <v>225801</v>
      </c>
      <c r="R455" s="351" t="s">
        <v>538</v>
      </c>
      <c r="S455" s="30"/>
      <c r="T455" s="30"/>
    </row>
    <row r="456" spans="2:20" ht="25.5" x14ac:dyDescent="0.25">
      <c r="B456" s="194" t="e">
        <f>IF(Tabla1[[#This Row],[Código_Actividad]]="","",CONCATENATE(Tabla1[[#This Row],[POA]],".",Tabla1[[#This Row],[SRS]],".",Tabla1[[#This Row],[AREA]],".",Tabla1[[#This Row],[TIPO]]))</f>
        <v>#REF!</v>
      </c>
      <c r="C456" s="194" t="e">
        <f>IF(Tabla1[[#This Row],[Código_Actividad]]="","",'Formulario PPGR1'!#REF!)</f>
        <v>#REF!</v>
      </c>
      <c r="D456" s="194" t="e">
        <f>IF(Tabla1[[#This Row],[Código_Actividad]]="","",'Formulario PPGR1'!#REF!)</f>
        <v>#REF!</v>
      </c>
      <c r="E456" s="194" t="e">
        <f>IF(Tabla1[[#This Row],[Código_Actividad]]="","",'Formulario PPGR1'!#REF!)</f>
        <v>#REF!</v>
      </c>
      <c r="F456" s="194" t="e">
        <f>IF(Tabla1[[#This Row],[Código_Actividad]]="","",'Formulario PPGR1'!#REF!)</f>
        <v>#REF!</v>
      </c>
      <c r="G456" s="349" t="s">
        <v>930</v>
      </c>
      <c r="H456" s="199" t="str">
        <f>IFERROR(VLOOKUP(Tabla1[[#This Row],[Código_Actividad]],'Formulario PPGR2'!$H$9:$I$1048576,2,FALSE),"")</f>
        <v>Seguimiento a la implementacion de costeo hospitalario</v>
      </c>
      <c r="I456" s="197">
        <f>IFERROR(VLOOKUP(Tabla1[[#This Row],[Código_Actividad]],Tabla2[[Código]:[Total de Acciones ]],15,FALSE),"")</f>
        <v>2</v>
      </c>
      <c r="J456" s="351" t="s">
        <v>938</v>
      </c>
      <c r="K456" s="360"/>
      <c r="L456" s="360"/>
      <c r="M456" s="351" t="s">
        <v>205</v>
      </c>
      <c r="N456" s="195">
        <v>100</v>
      </c>
      <c r="O456" s="352">
        <v>350</v>
      </c>
      <c r="P456" s="353">
        <f>Tabla1[[#This Row],[Precio Unitario]]*Tabla1[[#This Row],[Cantidad de Insumos]]</f>
        <v>35000</v>
      </c>
      <c r="Q456" s="267">
        <v>231101</v>
      </c>
      <c r="R456" s="198" t="s">
        <v>536</v>
      </c>
      <c r="S456" s="30"/>
      <c r="T456" s="30"/>
    </row>
    <row r="457" spans="2:20" x14ac:dyDescent="0.25">
      <c r="B457" s="194" t="e">
        <f>IF(Tabla1[[#This Row],[Código_Actividad]]="","",CONCATENATE(Tabla1[[#This Row],[POA]],".",Tabla1[[#This Row],[SRS]],".",Tabla1[[#This Row],[AREA]],".",Tabla1[[#This Row],[TIPO]]))</f>
        <v>#REF!</v>
      </c>
      <c r="C457" s="194" t="e">
        <f>IF(Tabla1[[#This Row],[Código_Actividad]]="","",'Formulario PPGR1'!#REF!)</f>
        <v>#REF!</v>
      </c>
      <c r="D457" s="194" t="e">
        <f>IF(Tabla1[[#This Row],[Código_Actividad]]="","",'Formulario PPGR1'!#REF!)</f>
        <v>#REF!</v>
      </c>
      <c r="E457" s="194" t="e">
        <f>IF(Tabla1[[#This Row],[Código_Actividad]]="","",'Formulario PPGR1'!#REF!)</f>
        <v>#REF!</v>
      </c>
      <c r="F457" s="194" t="e">
        <f>IF(Tabla1[[#This Row],[Código_Actividad]]="","",'Formulario PPGR1'!#REF!)</f>
        <v>#REF!</v>
      </c>
      <c r="G457" s="195" t="s">
        <v>932</v>
      </c>
      <c r="H457" s="199" t="str">
        <f>IFERROR(VLOOKUP(Tabla1[[#This Row],[Código_Actividad]],'Formulario PPGR2'!$H$9:$I$1048576,2,FALSE),"")</f>
        <v>Elaboracion Estados financieros</v>
      </c>
      <c r="I457" s="197">
        <f>IFERROR(VLOOKUP(Tabla1[[#This Row],[Código_Actividad]],Tabla2[[Código]:[Total de Acciones ]],15,FALSE),"")</f>
        <v>12</v>
      </c>
      <c r="J457" s="351" t="s">
        <v>1251</v>
      </c>
      <c r="K457" s="360"/>
      <c r="L457" s="360"/>
      <c r="M457" s="351" t="s">
        <v>205</v>
      </c>
      <c r="N457" s="195">
        <v>70</v>
      </c>
      <c r="O457" s="352">
        <v>200</v>
      </c>
      <c r="P457" s="353">
        <f>Tabla1[[#This Row],[Precio Unitario]]*Tabla1[[#This Row],[Cantidad de Insumos]]</f>
        <v>14000</v>
      </c>
      <c r="Q457" s="267">
        <v>231101</v>
      </c>
      <c r="R457" s="198" t="s">
        <v>536</v>
      </c>
      <c r="S457" s="30"/>
      <c r="T457" s="30"/>
    </row>
    <row r="458" spans="2:20" ht="25.5" x14ac:dyDescent="0.25">
      <c r="B458" s="194" t="e">
        <f>IF(Tabla1[[#This Row],[Código_Actividad]]="","",CONCATENATE(Tabla1[[#This Row],[POA]],".",Tabla1[[#This Row],[SRS]],".",Tabla1[[#This Row],[AREA]],".",Tabla1[[#This Row],[TIPO]]))</f>
        <v>#REF!</v>
      </c>
      <c r="C458" s="194" t="e">
        <f>IF(Tabla1[[#This Row],[Código_Actividad]]="","",'Formulario PPGR1'!#REF!)</f>
        <v>#REF!</v>
      </c>
      <c r="D458" s="194" t="e">
        <f>IF(Tabla1[[#This Row],[Código_Actividad]]="","",'Formulario PPGR1'!#REF!)</f>
        <v>#REF!</v>
      </c>
      <c r="E458" s="194" t="e">
        <f>IF(Tabla1[[#This Row],[Código_Actividad]]="","",'Formulario PPGR1'!#REF!)</f>
        <v>#REF!</v>
      </c>
      <c r="F458" s="194" t="e">
        <f>IF(Tabla1[[#This Row],[Código_Actividad]]="","",'Formulario PPGR1'!#REF!)</f>
        <v>#REF!</v>
      </c>
      <c r="G458" s="195" t="s">
        <v>935</v>
      </c>
      <c r="H458" s="199" t="str">
        <f>IFERROR(VLOOKUP(Tabla1[[#This Row],[Código_Actividad]],'Formulario PPGR2'!$H$9:$I$1048576,2,FALSE),"")</f>
        <v xml:space="preserve">Análisis y seguimiento a las glosas reportadas </v>
      </c>
      <c r="I458" s="197">
        <f>IFERROR(VLOOKUP(Tabla1[[#This Row],[Código_Actividad]],Tabla2[[Código]:[Total de Acciones ]],15,FALSE),"")</f>
        <v>4</v>
      </c>
      <c r="J458" s="351" t="s">
        <v>1215</v>
      </c>
      <c r="K458" s="360"/>
      <c r="L458" s="360"/>
      <c r="M458" s="351" t="s">
        <v>1351</v>
      </c>
      <c r="N458" s="195">
        <v>1</v>
      </c>
      <c r="O458" s="352">
        <v>247.5</v>
      </c>
      <c r="P458" s="353">
        <f>Tabla1[[#This Row],[Precio Unitario]]*Tabla1[[#This Row],[Cantidad de Insumos]]</f>
        <v>247.5</v>
      </c>
      <c r="Q458" s="267">
        <v>233101</v>
      </c>
      <c r="R458" s="351" t="s">
        <v>536</v>
      </c>
      <c r="S458" s="30"/>
      <c r="T458" s="30"/>
    </row>
    <row r="459" spans="2:20" x14ac:dyDescent="0.25">
      <c r="B459" s="285" t="e">
        <f>IF(Tabla1[[#This Row],[Código_Actividad]]="","",CONCATENATE(Tabla1[[#This Row],[POA]],".",Tabla1[[#This Row],[SRS]],".",Tabla1[[#This Row],[AREA]],".",Tabla1[[#This Row],[TIPO]]))</f>
        <v>#REF!</v>
      </c>
      <c r="C459" s="285" t="e">
        <f>IF(Tabla1[[#This Row],[Código_Actividad]]="","",'Formulario PPGR1'!#REF!)</f>
        <v>#REF!</v>
      </c>
      <c r="D459" s="285" t="e">
        <f>IF(Tabla1[[#This Row],[Código_Actividad]]="","",'Formulario PPGR1'!#REF!)</f>
        <v>#REF!</v>
      </c>
      <c r="E459" s="285" t="e">
        <f>IF(Tabla1[[#This Row],[Código_Actividad]]="","",'Formulario PPGR1'!#REF!)</f>
        <v>#REF!</v>
      </c>
      <c r="F459" s="285" t="e">
        <f>IF(Tabla1[[#This Row],[Código_Actividad]]="","",'Formulario PPGR1'!#REF!)</f>
        <v>#REF!</v>
      </c>
      <c r="G459" s="317" t="s">
        <v>1591</v>
      </c>
      <c r="H459" s="287" t="s">
        <v>1592</v>
      </c>
      <c r="I459" s="318">
        <v>4</v>
      </c>
      <c r="J459" s="319" t="s">
        <v>1598</v>
      </c>
      <c r="K459" s="320"/>
      <c r="L459" s="321"/>
      <c r="M459" s="320" t="s">
        <v>1491</v>
      </c>
      <c r="N459" s="317">
        <v>130</v>
      </c>
      <c r="O459" s="322">
        <v>350</v>
      </c>
      <c r="P459" s="353">
        <f>Tabla1[[#This Row],[Precio Unitario]]*Tabla1[[#This Row],[Cantidad de Insumos]]</f>
        <v>45500</v>
      </c>
      <c r="Q459" s="293">
        <v>231101</v>
      </c>
      <c r="R459" s="198" t="s">
        <v>538</v>
      </c>
      <c r="S459" s="30"/>
      <c r="T459" s="30"/>
    </row>
    <row r="460" spans="2:20" x14ac:dyDescent="0.25">
      <c r="B460" s="285" t="e">
        <f>IF(Tabla1[[#This Row],[Código_Actividad]]="","",CONCATENATE(Tabla1[[#This Row],[POA]],".",Tabla1[[#This Row],[SRS]],".",Tabla1[[#This Row],[AREA]],".",Tabla1[[#This Row],[TIPO]]))</f>
        <v>#REF!</v>
      </c>
      <c r="C460" s="285" t="e">
        <f>IF(Tabla1[[#This Row],[Código_Actividad]]="","",'Formulario PPGR1'!#REF!)</f>
        <v>#REF!</v>
      </c>
      <c r="D460" s="285" t="e">
        <f>IF(Tabla1[[#This Row],[Código_Actividad]]="","",'Formulario PPGR1'!#REF!)</f>
        <v>#REF!</v>
      </c>
      <c r="E460" s="285" t="e">
        <f>IF(Tabla1[[#This Row],[Código_Actividad]]="","",'Formulario PPGR1'!#REF!)</f>
        <v>#REF!</v>
      </c>
      <c r="F460" s="285" t="e">
        <f>IF(Tabla1[[#This Row],[Código_Actividad]]="","",'Formulario PPGR1'!#REF!)</f>
        <v>#REF!</v>
      </c>
      <c r="G460" s="317" t="s">
        <v>1591</v>
      </c>
      <c r="H460" s="287" t="s">
        <v>1592</v>
      </c>
      <c r="I460" s="318">
        <v>4</v>
      </c>
      <c r="J460" s="319" t="s">
        <v>1599</v>
      </c>
      <c r="K460" s="320"/>
      <c r="L460" s="321"/>
      <c r="M460" s="320" t="s">
        <v>1491</v>
      </c>
      <c r="N460" s="317">
        <v>210</v>
      </c>
      <c r="O460" s="322">
        <v>10</v>
      </c>
      <c r="P460" s="353">
        <f>Tabla1[[#This Row],[Precio Unitario]]*Tabla1[[#This Row],[Cantidad de Insumos]]</f>
        <v>2100</v>
      </c>
      <c r="Q460" s="293">
        <v>222201</v>
      </c>
      <c r="R460" s="351" t="s">
        <v>536</v>
      </c>
      <c r="S460" s="30"/>
      <c r="T460" s="30"/>
    </row>
    <row r="461" spans="2:20" x14ac:dyDescent="0.25">
      <c r="B461" s="285" t="e">
        <f>IF(Tabla1[[#This Row],[Código_Actividad]]="","",CONCATENATE(Tabla1[[#This Row],[POA]],".",Tabla1[[#This Row],[SRS]],".",Tabla1[[#This Row],[AREA]],".",Tabla1[[#This Row],[TIPO]]))</f>
        <v>#REF!</v>
      </c>
      <c r="C461" s="285" t="e">
        <f>IF(Tabla1[[#This Row],[Código_Actividad]]="","",'Formulario PPGR1'!#REF!)</f>
        <v>#REF!</v>
      </c>
      <c r="D461" s="285" t="e">
        <f>IF(Tabla1[[#This Row],[Código_Actividad]]="","",'Formulario PPGR1'!#REF!)</f>
        <v>#REF!</v>
      </c>
      <c r="E461" s="285" t="e">
        <f>IF(Tabla1[[#This Row],[Código_Actividad]]="","",'Formulario PPGR1'!#REF!)</f>
        <v>#REF!</v>
      </c>
      <c r="F461" s="285" t="e">
        <f>IF(Tabla1[[#This Row],[Código_Actividad]]="","",'Formulario PPGR1'!#REF!)</f>
        <v>#REF!</v>
      </c>
      <c r="G461" s="317" t="s">
        <v>1593</v>
      </c>
      <c r="H461" s="287" t="s">
        <v>1594</v>
      </c>
      <c r="I461" s="318">
        <v>140</v>
      </c>
      <c r="J461" s="319" t="s">
        <v>1600</v>
      </c>
      <c r="K461" s="320"/>
      <c r="L461" s="321"/>
      <c r="M461" s="320" t="s">
        <v>1491</v>
      </c>
      <c r="N461" s="317">
        <v>4</v>
      </c>
      <c r="O461" s="322">
        <v>825</v>
      </c>
      <c r="P461" s="353">
        <f>Tabla1[[#This Row],[Precio Unitario]]*Tabla1[[#This Row],[Cantidad de Insumos]]</f>
        <v>3300</v>
      </c>
      <c r="Q461" s="293">
        <v>239201</v>
      </c>
      <c r="R461" s="319" t="s">
        <v>538</v>
      </c>
      <c r="S461" s="30"/>
      <c r="T461" s="30"/>
    </row>
    <row r="462" spans="2:20" x14ac:dyDescent="0.25">
      <c r="B462" s="285" t="e">
        <f>IF(Tabla1[[#This Row],[Código_Actividad]]="","",CONCATENATE(Tabla1[[#This Row],[POA]],".",Tabla1[[#This Row],[SRS]],".",Tabla1[[#This Row],[AREA]],".",Tabla1[[#This Row],[TIPO]]))</f>
        <v>#REF!</v>
      </c>
      <c r="C462" s="285" t="e">
        <f>IF(Tabla1[[#This Row],[Código_Actividad]]="","",'Formulario PPGR1'!#REF!)</f>
        <v>#REF!</v>
      </c>
      <c r="D462" s="285" t="e">
        <f>IF(Tabla1[[#This Row],[Código_Actividad]]="","",'Formulario PPGR1'!#REF!)</f>
        <v>#REF!</v>
      </c>
      <c r="E462" s="285" t="e">
        <f>IF(Tabla1[[#This Row],[Código_Actividad]]="","",'Formulario PPGR1'!#REF!)</f>
        <v>#REF!</v>
      </c>
      <c r="F462" s="285" t="e">
        <f>IF(Tabla1[[#This Row],[Código_Actividad]]="","",'Formulario PPGR1'!#REF!)</f>
        <v>#REF!</v>
      </c>
      <c r="G462" s="317" t="s">
        <v>1593</v>
      </c>
      <c r="H462" s="287" t="s">
        <v>1594</v>
      </c>
      <c r="I462" s="318">
        <v>140</v>
      </c>
      <c r="J462" s="319" t="s">
        <v>1602</v>
      </c>
      <c r="K462" s="320"/>
      <c r="L462" s="321"/>
      <c r="M462" s="320" t="s">
        <v>1603</v>
      </c>
      <c r="N462" s="317">
        <v>11</v>
      </c>
      <c r="O462" s="322">
        <v>151.80000000000001</v>
      </c>
      <c r="P462" s="353">
        <f>Tabla1[[#This Row],[Precio Unitario]]*Tabla1[[#This Row],[Cantidad de Insumos]]</f>
        <v>1669.8000000000002</v>
      </c>
      <c r="Q462" s="293">
        <v>239201</v>
      </c>
      <c r="R462" s="319" t="s">
        <v>538</v>
      </c>
      <c r="S462" s="30"/>
      <c r="T462" s="30"/>
    </row>
    <row r="463" spans="2:20" x14ac:dyDescent="0.25">
      <c r="B463" s="285" t="e">
        <f>IF(Tabla1[[#This Row],[Código_Actividad]]="","",CONCATENATE(Tabla1[[#This Row],[POA]],".",Tabla1[[#This Row],[SRS]],".",Tabla1[[#This Row],[AREA]],".",Tabla1[[#This Row],[TIPO]]))</f>
        <v>#REF!</v>
      </c>
      <c r="C463" s="285" t="e">
        <f>IF(Tabla1[[#This Row],[Código_Actividad]]="","",'Formulario PPGR1'!#REF!)</f>
        <v>#REF!</v>
      </c>
      <c r="D463" s="285" t="e">
        <f>IF(Tabla1[[#This Row],[Código_Actividad]]="","",'Formulario PPGR1'!#REF!)</f>
        <v>#REF!</v>
      </c>
      <c r="E463" s="285" t="e">
        <f>IF(Tabla1[[#This Row],[Código_Actividad]]="","",'Formulario PPGR1'!#REF!)</f>
        <v>#REF!</v>
      </c>
      <c r="F463" s="285" t="e">
        <f>IF(Tabla1[[#This Row],[Código_Actividad]]="","",'Formulario PPGR1'!#REF!)</f>
        <v>#REF!</v>
      </c>
      <c r="G463" s="317" t="s">
        <v>1593</v>
      </c>
      <c r="H463" s="287" t="s">
        <v>1594</v>
      </c>
      <c r="I463" s="318">
        <v>140</v>
      </c>
      <c r="J463" s="319" t="s">
        <v>1604</v>
      </c>
      <c r="K463" s="320"/>
      <c r="L463" s="321"/>
      <c r="M463" s="320" t="s">
        <v>1603</v>
      </c>
      <c r="N463" s="317">
        <v>4</v>
      </c>
      <c r="O463" s="322">
        <v>82.5</v>
      </c>
      <c r="P463" s="353">
        <f>Tabla1[[#This Row],[Precio Unitario]]*Tabla1[[#This Row],[Cantidad de Insumos]]</f>
        <v>330</v>
      </c>
      <c r="Q463" s="293">
        <v>239201</v>
      </c>
      <c r="R463" s="319" t="s">
        <v>538</v>
      </c>
      <c r="S463" s="30"/>
      <c r="T463" s="30"/>
    </row>
    <row r="464" spans="2:20" x14ac:dyDescent="0.25">
      <c r="B464" s="285" t="e">
        <f>IF(Tabla1[[#This Row],[Código_Actividad]]="","",CONCATENATE(Tabla1[[#This Row],[POA]],".",Tabla1[[#This Row],[SRS]],".",Tabla1[[#This Row],[AREA]],".",Tabla1[[#This Row],[TIPO]]))</f>
        <v>#REF!</v>
      </c>
      <c r="C464" s="285" t="e">
        <f>IF(Tabla1[[#This Row],[Código_Actividad]]="","",'Formulario PPGR1'!#REF!)</f>
        <v>#REF!</v>
      </c>
      <c r="D464" s="285" t="e">
        <f>IF(Tabla1[[#This Row],[Código_Actividad]]="","",'Formulario PPGR1'!#REF!)</f>
        <v>#REF!</v>
      </c>
      <c r="E464" s="285" t="e">
        <f>IF(Tabla1[[#This Row],[Código_Actividad]]="","",'Formulario PPGR1'!#REF!)</f>
        <v>#REF!</v>
      </c>
      <c r="F464" s="285" t="e">
        <f>IF(Tabla1[[#This Row],[Código_Actividad]]="","",'Formulario PPGR1'!#REF!)</f>
        <v>#REF!</v>
      </c>
      <c r="G464" s="317" t="s">
        <v>1593</v>
      </c>
      <c r="H464" s="287" t="s">
        <v>1594</v>
      </c>
      <c r="I464" s="318">
        <v>140</v>
      </c>
      <c r="J464" s="319" t="s">
        <v>1605</v>
      </c>
      <c r="K464" s="320"/>
      <c r="L464" s="321"/>
      <c r="M464" s="320" t="s">
        <v>953</v>
      </c>
      <c r="N464" s="317">
        <v>3</v>
      </c>
      <c r="O464" s="322">
        <v>49.5</v>
      </c>
      <c r="P464" s="353">
        <f>Tabla1[[#This Row],[Precio Unitario]]*Tabla1[[#This Row],[Cantidad de Insumos]]</f>
        <v>148.5</v>
      </c>
      <c r="Q464" s="293">
        <v>239201</v>
      </c>
      <c r="R464" s="319" t="s">
        <v>538</v>
      </c>
      <c r="S464" s="30"/>
      <c r="T464" s="30"/>
    </row>
    <row r="465" spans="2:20" x14ac:dyDescent="0.25">
      <c r="B465" s="285" t="e">
        <f>IF(Tabla1[[#This Row],[Código_Actividad]]="","",CONCATENATE(Tabla1[[#This Row],[POA]],".",Tabla1[[#This Row],[SRS]],".",Tabla1[[#This Row],[AREA]],".",Tabla1[[#This Row],[TIPO]]))</f>
        <v>#REF!</v>
      </c>
      <c r="C465" s="285" t="e">
        <f>IF(Tabla1[[#This Row],[Código_Actividad]]="","",'Formulario PPGR1'!#REF!)</f>
        <v>#REF!</v>
      </c>
      <c r="D465" s="285" t="e">
        <f>IF(Tabla1[[#This Row],[Código_Actividad]]="","",'Formulario PPGR1'!#REF!)</f>
        <v>#REF!</v>
      </c>
      <c r="E465" s="285" t="e">
        <f>IF(Tabla1[[#This Row],[Código_Actividad]]="","",'Formulario PPGR1'!#REF!)</f>
        <v>#REF!</v>
      </c>
      <c r="F465" s="285" t="e">
        <f>IF(Tabla1[[#This Row],[Código_Actividad]]="","",'Formulario PPGR1'!#REF!)</f>
        <v>#REF!</v>
      </c>
      <c r="G465" s="317" t="s">
        <v>1593</v>
      </c>
      <c r="H465" s="287" t="s">
        <v>1594</v>
      </c>
      <c r="I465" s="318">
        <v>140</v>
      </c>
      <c r="J465" s="319" t="s">
        <v>1606</v>
      </c>
      <c r="K465" s="320"/>
      <c r="L465" s="321"/>
      <c r="M465" s="320" t="s">
        <v>953</v>
      </c>
      <c r="N465" s="317">
        <v>5</v>
      </c>
      <c r="O465" s="322">
        <v>319</v>
      </c>
      <c r="P465" s="353">
        <f>Tabla1[[#This Row],[Precio Unitario]]*Tabla1[[#This Row],[Cantidad de Insumos]]</f>
        <v>1595</v>
      </c>
      <c r="Q465" s="293">
        <v>233201</v>
      </c>
      <c r="R465" s="319" t="s">
        <v>538</v>
      </c>
      <c r="S465" s="30"/>
      <c r="T465" s="30"/>
    </row>
    <row r="466" spans="2:20" x14ac:dyDescent="0.25">
      <c r="B466" s="285" t="e">
        <f>IF(Tabla1[[#This Row],[Código_Actividad]]="","",CONCATENATE(Tabla1[[#This Row],[POA]],".",Tabla1[[#This Row],[SRS]],".",Tabla1[[#This Row],[AREA]],".",Tabla1[[#This Row],[TIPO]]))</f>
        <v>#REF!</v>
      </c>
      <c r="C466" s="285" t="e">
        <f>IF(Tabla1[[#This Row],[Código_Actividad]]="","",'Formulario PPGR1'!#REF!)</f>
        <v>#REF!</v>
      </c>
      <c r="D466" s="285" t="e">
        <f>IF(Tabla1[[#This Row],[Código_Actividad]]="","",'Formulario PPGR1'!#REF!)</f>
        <v>#REF!</v>
      </c>
      <c r="E466" s="285" t="e">
        <f>IF(Tabla1[[#This Row],[Código_Actividad]]="","",'Formulario PPGR1'!#REF!)</f>
        <v>#REF!</v>
      </c>
      <c r="F466" s="285" t="e">
        <f>IF(Tabla1[[#This Row],[Código_Actividad]]="","",'Formulario PPGR1'!#REF!)</f>
        <v>#REF!</v>
      </c>
      <c r="G466" s="317" t="s">
        <v>1593</v>
      </c>
      <c r="H466" s="287" t="s">
        <v>1594</v>
      </c>
      <c r="I466" s="318">
        <v>140</v>
      </c>
      <c r="J466" s="319" t="s">
        <v>1607</v>
      </c>
      <c r="K466" s="320"/>
      <c r="L466" s="321"/>
      <c r="M466" s="320" t="s">
        <v>953</v>
      </c>
      <c r="N466" s="317">
        <v>5</v>
      </c>
      <c r="O466" s="322">
        <v>49.5</v>
      </c>
      <c r="P466" s="353">
        <f>Tabla1[[#This Row],[Precio Unitario]]*Tabla1[[#This Row],[Cantidad de Insumos]]</f>
        <v>247.5</v>
      </c>
      <c r="Q466" s="293">
        <v>239201</v>
      </c>
      <c r="R466" s="319" t="s">
        <v>538</v>
      </c>
      <c r="S466" s="30"/>
      <c r="T466" s="30"/>
    </row>
    <row r="467" spans="2:20" x14ac:dyDescent="0.25">
      <c r="B467" s="285" t="e">
        <f>IF(Tabla1[[#This Row],[Código_Actividad]]="","",CONCATENATE(Tabla1[[#This Row],[POA]],".",Tabla1[[#This Row],[SRS]],".",Tabla1[[#This Row],[AREA]],".",Tabla1[[#This Row],[TIPO]]))</f>
        <v>#REF!</v>
      </c>
      <c r="C467" s="285" t="e">
        <f>IF(Tabla1[[#This Row],[Código_Actividad]]="","",'Formulario PPGR1'!#REF!)</f>
        <v>#REF!</v>
      </c>
      <c r="D467" s="285" t="e">
        <f>IF(Tabla1[[#This Row],[Código_Actividad]]="","",'Formulario PPGR1'!#REF!)</f>
        <v>#REF!</v>
      </c>
      <c r="E467" s="285" t="e">
        <f>IF(Tabla1[[#This Row],[Código_Actividad]]="","",'Formulario PPGR1'!#REF!)</f>
        <v>#REF!</v>
      </c>
      <c r="F467" s="285" t="e">
        <f>IF(Tabla1[[#This Row],[Código_Actividad]]="","",'Formulario PPGR1'!#REF!)</f>
        <v>#REF!</v>
      </c>
      <c r="G467" s="317" t="s">
        <v>1593</v>
      </c>
      <c r="H467" s="287" t="s">
        <v>1594</v>
      </c>
      <c r="I467" s="318">
        <v>140</v>
      </c>
      <c r="J467" s="319" t="s">
        <v>1608</v>
      </c>
      <c r="K467" s="320"/>
      <c r="L467" s="321"/>
      <c r="M467" s="320" t="s">
        <v>953</v>
      </c>
      <c r="N467" s="317">
        <v>4</v>
      </c>
      <c r="O467" s="322">
        <v>44</v>
      </c>
      <c r="P467" s="353">
        <f>Tabla1[[#This Row],[Precio Unitario]]*Tabla1[[#This Row],[Cantidad de Insumos]]</f>
        <v>176</v>
      </c>
      <c r="Q467" s="293">
        <v>239201</v>
      </c>
      <c r="R467" s="319" t="s">
        <v>538</v>
      </c>
      <c r="S467" s="30"/>
      <c r="T467" s="30"/>
    </row>
    <row r="468" spans="2:20" x14ac:dyDescent="0.25">
      <c r="B468" s="285" t="e">
        <f>IF(Tabla1[[#This Row],[Código_Actividad]]="","",CONCATENATE(Tabla1[[#This Row],[POA]],".",Tabla1[[#This Row],[SRS]],".",Tabla1[[#This Row],[AREA]],".",Tabla1[[#This Row],[TIPO]]))</f>
        <v>#REF!</v>
      </c>
      <c r="C468" s="285" t="e">
        <f>IF(Tabla1[[#This Row],[Código_Actividad]]="","",'Formulario PPGR1'!#REF!)</f>
        <v>#REF!</v>
      </c>
      <c r="D468" s="285" t="e">
        <f>IF(Tabla1[[#This Row],[Código_Actividad]]="","",'Formulario PPGR1'!#REF!)</f>
        <v>#REF!</v>
      </c>
      <c r="E468" s="285" t="e">
        <f>IF(Tabla1[[#This Row],[Código_Actividad]]="","",'Formulario PPGR1'!#REF!)</f>
        <v>#REF!</v>
      </c>
      <c r="F468" s="285" t="e">
        <f>IF(Tabla1[[#This Row],[Código_Actividad]]="","",'Formulario PPGR1'!#REF!)</f>
        <v>#REF!</v>
      </c>
      <c r="G468" s="317" t="s">
        <v>1593</v>
      </c>
      <c r="H468" s="287" t="s">
        <v>1594</v>
      </c>
      <c r="I468" s="318">
        <v>140</v>
      </c>
      <c r="J468" s="319" t="s">
        <v>1609</v>
      </c>
      <c r="K468" s="320"/>
      <c r="L468" s="321"/>
      <c r="M468" s="320" t="s">
        <v>1610</v>
      </c>
      <c r="N468" s="317">
        <v>12</v>
      </c>
      <c r="O468" s="322">
        <v>22</v>
      </c>
      <c r="P468" s="353">
        <f>Tabla1[[#This Row],[Precio Unitario]]*Tabla1[[#This Row],[Cantidad de Insumos]]</f>
        <v>264</v>
      </c>
      <c r="Q468" s="293">
        <v>239201</v>
      </c>
      <c r="R468" s="319" t="s">
        <v>538</v>
      </c>
      <c r="S468" s="30"/>
      <c r="T468" s="30"/>
    </row>
    <row r="469" spans="2:20" x14ac:dyDescent="0.25">
      <c r="B469" s="285" t="e">
        <f>IF(Tabla1[[#This Row],[Código_Actividad]]="","",CONCATENATE(Tabla1[[#This Row],[POA]],".",Tabla1[[#This Row],[SRS]],".",Tabla1[[#This Row],[AREA]],".",Tabla1[[#This Row],[TIPO]]))</f>
        <v>#REF!</v>
      </c>
      <c r="C469" s="285" t="e">
        <f>IF(Tabla1[[#This Row],[Código_Actividad]]="","",'Formulario PPGR1'!#REF!)</f>
        <v>#REF!</v>
      </c>
      <c r="D469" s="285" t="e">
        <f>IF(Tabla1[[#This Row],[Código_Actividad]]="","",'Formulario PPGR1'!#REF!)</f>
        <v>#REF!</v>
      </c>
      <c r="E469" s="285" t="e">
        <f>IF(Tabla1[[#This Row],[Código_Actividad]]="","",'Formulario PPGR1'!#REF!)</f>
        <v>#REF!</v>
      </c>
      <c r="F469" s="285" t="e">
        <f>IF(Tabla1[[#This Row],[Código_Actividad]]="","",'Formulario PPGR1'!#REF!)</f>
        <v>#REF!</v>
      </c>
      <c r="G469" s="317" t="s">
        <v>1593</v>
      </c>
      <c r="H469" s="287" t="s">
        <v>1594</v>
      </c>
      <c r="I469" s="318">
        <v>140</v>
      </c>
      <c r="J469" s="319" t="s">
        <v>1140</v>
      </c>
      <c r="K469" s="320"/>
      <c r="L469" s="321"/>
      <c r="M469" s="320" t="s">
        <v>1491</v>
      </c>
      <c r="N469" s="317">
        <v>2</v>
      </c>
      <c r="O469" s="322">
        <v>308</v>
      </c>
      <c r="P469" s="353">
        <f>Tabla1[[#This Row],[Precio Unitario]]*Tabla1[[#This Row],[Cantidad de Insumos]]</f>
        <v>616</v>
      </c>
      <c r="Q469" s="293">
        <v>239201</v>
      </c>
      <c r="R469" s="319" t="s">
        <v>538</v>
      </c>
      <c r="S469" s="30"/>
      <c r="T469" s="30"/>
    </row>
    <row r="470" spans="2:20" x14ac:dyDescent="0.25">
      <c r="B470" s="285" t="e">
        <f>IF(Tabla1[[#This Row],[Código_Actividad]]="","",CONCATENATE(Tabla1[[#This Row],[POA]],".",Tabla1[[#This Row],[SRS]],".",Tabla1[[#This Row],[AREA]],".",Tabla1[[#This Row],[TIPO]]))</f>
        <v>#REF!</v>
      </c>
      <c r="C470" s="285" t="e">
        <f>IF(Tabla1[[#This Row],[Código_Actividad]]="","",'Formulario PPGR1'!#REF!)</f>
        <v>#REF!</v>
      </c>
      <c r="D470" s="285" t="e">
        <f>IF(Tabla1[[#This Row],[Código_Actividad]]="","",'Formulario PPGR1'!#REF!)</f>
        <v>#REF!</v>
      </c>
      <c r="E470" s="285" t="e">
        <f>IF(Tabla1[[#This Row],[Código_Actividad]]="","",'Formulario PPGR1'!#REF!)</f>
        <v>#REF!</v>
      </c>
      <c r="F470" s="285" t="e">
        <f>IF(Tabla1[[#This Row],[Código_Actividad]]="","",'Formulario PPGR1'!#REF!)</f>
        <v>#REF!</v>
      </c>
      <c r="G470" s="317" t="s">
        <v>1593</v>
      </c>
      <c r="H470" s="287" t="s">
        <v>1594</v>
      </c>
      <c r="I470" s="318">
        <v>140</v>
      </c>
      <c r="J470" s="319" t="s">
        <v>1611</v>
      </c>
      <c r="K470" s="320"/>
      <c r="L470" s="321"/>
      <c r="M470" s="320" t="s">
        <v>1491</v>
      </c>
      <c r="N470" s="317">
        <v>2</v>
      </c>
      <c r="O470" s="322">
        <v>800</v>
      </c>
      <c r="P470" s="353">
        <f>Tabla1[[#This Row],[Precio Unitario]]*Tabla1[[#This Row],[Cantidad de Insumos]]</f>
        <v>1600</v>
      </c>
      <c r="Q470" s="293">
        <v>239201</v>
      </c>
      <c r="R470" s="319" t="s">
        <v>538</v>
      </c>
      <c r="S470" s="30"/>
      <c r="T470" s="30"/>
    </row>
    <row r="471" spans="2:20" x14ac:dyDescent="0.25">
      <c r="B471" s="285" t="e">
        <f>IF(Tabla1[[#This Row],[Código_Actividad]]="","",CONCATENATE(Tabla1[[#This Row],[POA]],".",Tabla1[[#This Row],[SRS]],".",Tabla1[[#This Row],[AREA]],".",Tabla1[[#This Row],[TIPO]]))</f>
        <v>#REF!</v>
      </c>
      <c r="C471" s="285" t="e">
        <f>IF(Tabla1[[#This Row],[Código_Actividad]]="","",'Formulario PPGR1'!#REF!)</f>
        <v>#REF!</v>
      </c>
      <c r="D471" s="285" t="e">
        <f>IF(Tabla1[[#This Row],[Código_Actividad]]="","",'Formulario PPGR1'!#REF!)</f>
        <v>#REF!</v>
      </c>
      <c r="E471" s="285" t="e">
        <f>IF(Tabla1[[#This Row],[Código_Actividad]]="","",'Formulario PPGR1'!#REF!)</f>
        <v>#REF!</v>
      </c>
      <c r="F471" s="285" t="e">
        <f>IF(Tabla1[[#This Row],[Código_Actividad]]="","",'Formulario PPGR1'!#REF!)</f>
        <v>#REF!</v>
      </c>
      <c r="G471" s="317" t="s">
        <v>1593</v>
      </c>
      <c r="H471" s="287" t="s">
        <v>1594</v>
      </c>
      <c r="I471" s="318">
        <v>140</v>
      </c>
      <c r="J471" s="319" t="s">
        <v>1601</v>
      </c>
      <c r="K471" s="320"/>
      <c r="L471" s="321"/>
      <c r="M471" s="320" t="s">
        <v>1491</v>
      </c>
      <c r="N471" s="317">
        <v>12</v>
      </c>
      <c r="O471" s="322">
        <v>247.5</v>
      </c>
      <c r="P471" s="353">
        <f>Tabla1[[#This Row],[Precio Unitario]]*Tabla1[[#This Row],[Cantidad de Insumos]]</f>
        <v>2970</v>
      </c>
      <c r="Q471" s="293">
        <v>233101</v>
      </c>
      <c r="R471" s="351" t="s">
        <v>536</v>
      </c>
      <c r="S471" s="30"/>
      <c r="T471" s="30"/>
    </row>
    <row r="472" spans="2:20" x14ac:dyDescent="0.25">
      <c r="B472" s="285" t="e">
        <f>IF(Tabla1[[#This Row],[Código_Actividad]]="","",CONCATENATE(Tabla1[[#This Row],[POA]],".",Tabla1[[#This Row],[SRS]],".",Tabla1[[#This Row],[AREA]],".",Tabla1[[#This Row],[TIPO]]))</f>
        <v>#REF!</v>
      </c>
      <c r="C472" s="285" t="e">
        <f>IF(Tabla1[[#This Row],[Código_Actividad]]="","",'Formulario PPGR1'!#REF!)</f>
        <v>#REF!</v>
      </c>
      <c r="D472" s="285" t="e">
        <f>IF(Tabla1[[#This Row],[Código_Actividad]]="","",'Formulario PPGR1'!#REF!)</f>
        <v>#REF!</v>
      </c>
      <c r="E472" s="285" t="e">
        <f>IF(Tabla1[[#This Row],[Código_Actividad]]="","",'Formulario PPGR1'!#REF!)</f>
        <v>#REF!</v>
      </c>
      <c r="F472" s="285" t="e">
        <f>IF(Tabla1[[#This Row],[Código_Actividad]]="","",'Formulario PPGR1'!#REF!)</f>
        <v>#REF!</v>
      </c>
      <c r="G472" s="317" t="s">
        <v>1596</v>
      </c>
      <c r="H472" s="287" t="s">
        <v>1597</v>
      </c>
      <c r="I472" s="318">
        <v>13</v>
      </c>
      <c r="J472" s="319" t="s">
        <v>1612</v>
      </c>
      <c r="K472" s="320"/>
      <c r="L472" s="321"/>
      <c r="M472" s="320" t="s">
        <v>1613</v>
      </c>
      <c r="N472" s="317">
        <v>18</v>
      </c>
      <c r="O472" s="322">
        <v>220</v>
      </c>
      <c r="P472" s="353">
        <f>Tabla1[[#This Row],[Precio Unitario]]*Tabla1[[#This Row],[Cantidad de Insumos]]</f>
        <v>3960</v>
      </c>
      <c r="Q472" s="293">
        <v>237301</v>
      </c>
      <c r="R472" s="319" t="s">
        <v>538</v>
      </c>
      <c r="S472" s="30"/>
      <c r="T472" s="30"/>
    </row>
    <row r="473" spans="2:20" ht="25.5" x14ac:dyDescent="0.25">
      <c r="B473" s="194" t="e">
        <f>IF(Tabla1[[#This Row],[Código_Actividad]]="","",CONCATENATE(Tabla1[[#This Row],[POA]],".",Tabla1[[#This Row],[SRS]],".",Tabla1[[#This Row],[AREA]],".",Tabla1[[#This Row],[TIPO]]))</f>
        <v>#REF!</v>
      </c>
      <c r="C473" s="194" t="e">
        <f>IF(Tabla1[[#This Row],[Código_Actividad]]="","",'Formulario PPGR1'!#REF!)</f>
        <v>#REF!</v>
      </c>
      <c r="D473" s="194" t="e">
        <f>IF(Tabla1[[#This Row],[Código_Actividad]]="","",'Formulario PPGR1'!#REF!)</f>
        <v>#REF!</v>
      </c>
      <c r="E473" s="194" t="e">
        <f>IF(Tabla1[[#This Row],[Código_Actividad]]="","",'Formulario PPGR1'!#REF!)</f>
        <v>#REF!</v>
      </c>
      <c r="F473" s="194" t="e">
        <f>IF(Tabla1[[#This Row],[Código_Actividad]]="","",'Formulario PPGR1'!#REF!)</f>
        <v>#REF!</v>
      </c>
      <c r="G473" s="349" t="s">
        <v>925</v>
      </c>
      <c r="H473" s="199" t="str">
        <f>IFERROR(VLOOKUP(Tabla1[[#This Row],[Código_Actividad]],'Formulario PPGR2'!$H$9:$I$1048576,2,FALSE),"")</f>
        <v>Actualización trimestral del Inventario SRS/GAS/PN</v>
      </c>
      <c r="I473" s="197">
        <f>IFERROR(VLOOKUP(Tabla1[[#This Row],[Código_Actividad]],Tabla2[[Código]:[Total de Acciones ]],15,FALSE),"")</f>
        <v>4</v>
      </c>
      <c r="J473" s="351" t="s">
        <v>938</v>
      </c>
      <c r="K473" s="360"/>
      <c r="L473" s="360"/>
      <c r="M473" s="351" t="s">
        <v>205</v>
      </c>
      <c r="N473" s="195">
        <v>8</v>
      </c>
      <c r="O473" s="352">
        <v>350</v>
      </c>
      <c r="P473" s="353">
        <f>Tabla1[[#This Row],[Precio Unitario]]*Tabla1[[#This Row],[Cantidad de Insumos]]</f>
        <v>2800</v>
      </c>
      <c r="Q473" s="267">
        <v>231101</v>
      </c>
      <c r="R473" s="198" t="s">
        <v>536</v>
      </c>
      <c r="S473" s="30"/>
      <c r="T473" s="30"/>
    </row>
    <row r="474" spans="2:20" x14ac:dyDescent="0.25">
      <c r="B474" s="194" t="e">
        <f>IF(Tabla1[[#This Row],[Código_Actividad]]="","",CONCATENATE(Tabla1[[#This Row],[POA]],".",Tabla1[[#This Row],[SRS]],".",Tabla1[[#This Row],[AREA]],".",Tabla1[[#This Row],[TIPO]]))</f>
        <v>#REF!</v>
      </c>
      <c r="C474" s="194" t="e">
        <f>IF(Tabla1[[#This Row],[Código_Actividad]]="","",'Formulario PPGR1'!#REF!)</f>
        <v>#REF!</v>
      </c>
      <c r="D474" s="194" t="e">
        <f>IF(Tabla1[[#This Row],[Código_Actividad]]="","",'Formulario PPGR1'!#REF!)</f>
        <v>#REF!</v>
      </c>
      <c r="E474" s="194" t="e">
        <f>IF(Tabla1[[#This Row],[Código_Actividad]]="","",'Formulario PPGR1'!#REF!)</f>
        <v>#REF!</v>
      </c>
      <c r="F474" s="194" t="e">
        <f>IF(Tabla1[[#This Row],[Código_Actividad]]="","",'Formulario PPGR1'!#REF!)</f>
        <v>#REF!</v>
      </c>
      <c r="G474" s="349" t="s">
        <v>926</v>
      </c>
      <c r="H474" s="199" t="str">
        <f>IFERROR(VLOOKUP(Tabla1[[#This Row],[Código_Actividad]],'Formulario PPGR2'!$H$9:$I$1048576,2,FALSE),"")</f>
        <v>Reporte y descargo equipo chatarra</v>
      </c>
      <c r="I474" s="197">
        <f>IFERROR(VLOOKUP(Tabla1[[#This Row],[Código_Actividad]],Tabla2[[Código]:[Total de Acciones ]],15,FALSE),"")</f>
        <v>1</v>
      </c>
      <c r="J474" s="351" t="s">
        <v>1131</v>
      </c>
      <c r="K474" s="360"/>
      <c r="L474" s="360"/>
      <c r="M474" s="351" t="s">
        <v>945</v>
      </c>
      <c r="N474" s="195">
        <v>30</v>
      </c>
      <c r="O474" s="352">
        <v>200</v>
      </c>
      <c r="P474" s="353">
        <f>Tabla1[[#This Row],[Precio Unitario]]*Tabla1[[#This Row],[Cantidad de Insumos]]</f>
        <v>6000</v>
      </c>
      <c r="Q474" s="267">
        <v>237102</v>
      </c>
      <c r="R474" s="351" t="s">
        <v>538</v>
      </c>
      <c r="S474" s="30"/>
      <c r="T474" s="30"/>
    </row>
    <row r="475" spans="2:20" x14ac:dyDescent="0.25">
      <c r="B475" s="194" t="e">
        <f>IF(Tabla1[[#This Row],[Código_Actividad]]="","",CONCATENATE(Tabla1[[#This Row],[POA]],".",Tabla1[[#This Row],[SRS]],".",Tabla1[[#This Row],[AREA]],".",Tabla1[[#This Row],[TIPO]]))</f>
        <v>#REF!</v>
      </c>
      <c r="C475" s="194" t="e">
        <f>IF(Tabla1[[#This Row],[Código_Actividad]]="","",'Formulario PPGR1'!#REF!)</f>
        <v>#REF!</v>
      </c>
      <c r="D475" s="194" t="e">
        <f>IF(Tabla1[[#This Row],[Código_Actividad]]="","",'Formulario PPGR1'!#REF!)</f>
        <v>#REF!</v>
      </c>
      <c r="E475" s="194" t="e">
        <f>IF(Tabla1[[#This Row],[Código_Actividad]]="","",'Formulario PPGR1'!#REF!)</f>
        <v>#REF!</v>
      </c>
      <c r="F475" s="194" t="e">
        <f>IF(Tabla1[[#This Row],[Código_Actividad]]="","",'Formulario PPGR1'!#REF!)</f>
        <v>#REF!</v>
      </c>
      <c r="G475" s="349" t="s">
        <v>926</v>
      </c>
      <c r="H475" s="199" t="str">
        <f>IFERROR(VLOOKUP(Tabla1[[#This Row],[Código_Actividad]],'Formulario PPGR2'!$H$9:$I$1048576,2,FALSE),"")</f>
        <v>Reporte y descargo equipo chatarra</v>
      </c>
      <c r="I475" s="197">
        <f>IFERROR(VLOOKUP(Tabla1[[#This Row],[Código_Actividad]],Tabla2[[Código]:[Total de Acciones ]],15,FALSE),"")</f>
        <v>1</v>
      </c>
      <c r="J475" s="351" t="s">
        <v>1342</v>
      </c>
      <c r="K475" s="360"/>
      <c r="L475" s="360"/>
      <c r="M475" s="351" t="s">
        <v>1345</v>
      </c>
      <c r="N475" s="195">
        <v>1</v>
      </c>
      <c r="O475" s="352">
        <v>40000</v>
      </c>
      <c r="P475" s="353">
        <f>Tabla1[[#This Row],[Precio Unitario]]*Tabla1[[#This Row],[Cantidad de Insumos]]</f>
        <v>40000</v>
      </c>
      <c r="Q475" s="267">
        <v>224201</v>
      </c>
      <c r="R475" s="351" t="s">
        <v>538</v>
      </c>
      <c r="S475" s="30"/>
      <c r="T475" s="30"/>
    </row>
    <row r="476" spans="2:20" x14ac:dyDescent="0.25">
      <c r="B476" s="194" t="e">
        <f>IF(Tabla1[[#This Row],[Código_Actividad]]="","",CONCATENATE(Tabla1[[#This Row],[POA]],".",Tabla1[[#This Row],[SRS]],".",Tabla1[[#This Row],[AREA]],".",Tabla1[[#This Row],[TIPO]]))</f>
        <v>#REF!</v>
      </c>
      <c r="C476" s="194" t="e">
        <f>IF(Tabla1[[#This Row],[Código_Actividad]]="","",'Formulario PPGR1'!#REF!)</f>
        <v>#REF!</v>
      </c>
      <c r="D476" s="194" t="e">
        <f>IF(Tabla1[[#This Row],[Código_Actividad]]="","",'Formulario PPGR1'!#REF!)</f>
        <v>#REF!</v>
      </c>
      <c r="E476" s="194" t="e">
        <f>IF(Tabla1[[#This Row],[Código_Actividad]]="","",'Formulario PPGR1'!#REF!)</f>
        <v>#REF!</v>
      </c>
      <c r="F476" s="194" t="e">
        <f>IF(Tabla1[[#This Row],[Código_Actividad]]="","",'Formulario PPGR1'!#REF!)</f>
        <v>#REF!</v>
      </c>
      <c r="G476" s="195" t="s">
        <v>926</v>
      </c>
      <c r="H476" s="199" t="str">
        <f>IFERROR(VLOOKUP(Tabla1[[#This Row],[Código_Actividad]],'Formulario PPGR2'!$H$9:$I$1048576,2,FALSE),"")</f>
        <v>Reporte y descargo equipo chatarra</v>
      </c>
      <c r="I476" s="197">
        <f>IFERROR(VLOOKUP(Tabla1[[#This Row],[Código_Actividad]],Tabla2[[Código]:[Total de Acciones ]],15,FALSE),"")</f>
        <v>1</v>
      </c>
      <c r="J476" s="351" t="s">
        <v>1346</v>
      </c>
      <c r="K476" s="360"/>
      <c r="L476" s="360"/>
      <c r="M476" s="351" t="s">
        <v>1345</v>
      </c>
      <c r="N476" s="195">
        <v>1</v>
      </c>
      <c r="O476" s="352">
        <v>15000</v>
      </c>
      <c r="P476" s="353">
        <f>Tabla1[[#This Row],[Precio Unitario]]*Tabla1[[#This Row],[Cantidad de Insumos]]</f>
        <v>15000</v>
      </c>
      <c r="Q476" s="267">
        <v>211204</v>
      </c>
      <c r="R476" s="351" t="s">
        <v>538</v>
      </c>
      <c r="S476" s="30"/>
      <c r="T476" s="30"/>
    </row>
    <row r="477" spans="2:20" x14ac:dyDescent="0.25">
      <c r="B477" s="285" t="e">
        <f>IF(Tabla1[[#This Row],[Código_Actividad]]="","",CONCATENATE(Tabla1[[#This Row],[POA]],".",Tabla1[[#This Row],[SRS]],".",Tabla1[[#This Row],[AREA]],".",Tabla1[[#This Row],[TIPO]]))</f>
        <v>#REF!</v>
      </c>
      <c r="C477" s="285" t="e">
        <f>IF(Tabla1[[#This Row],[Código_Actividad]]="","",'Formulario PPGR1'!#REF!)</f>
        <v>#REF!</v>
      </c>
      <c r="D477" s="285" t="e">
        <f>IF(Tabla1[[#This Row],[Código_Actividad]]="","",'Formulario PPGR1'!#REF!)</f>
        <v>#REF!</v>
      </c>
      <c r="E477" s="285" t="e">
        <f>IF(Tabla1[[#This Row],[Código_Actividad]]="","",'Formulario PPGR1'!#REF!)</f>
        <v>#REF!</v>
      </c>
      <c r="F477" s="285" t="e">
        <f>IF(Tabla1[[#This Row],[Código_Actividad]]="","",'Formulario PPGR1'!#REF!)</f>
        <v>#REF!</v>
      </c>
      <c r="G477" s="317" t="s">
        <v>926</v>
      </c>
      <c r="H477" s="287" t="s">
        <v>1737</v>
      </c>
      <c r="I477" s="318">
        <v>1</v>
      </c>
      <c r="J477" s="319" t="s">
        <v>47</v>
      </c>
      <c r="K477" s="320"/>
      <c r="L477" s="321" t="s">
        <v>47</v>
      </c>
      <c r="M477" s="320" t="s">
        <v>945</v>
      </c>
      <c r="N477" s="317">
        <v>18</v>
      </c>
      <c r="O477" s="322">
        <v>220</v>
      </c>
      <c r="P477" s="353">
        <f>Tabla1[[#This Row],[Precio Unitario]]*Tabla1[[#This Row],[Cantidad de Insumos]]</f>
        <v>3960</v>
      </c>
      <c r="Q477" s="293">
        <v>237102</v>
      </c>
      <c r="R477" s="319" t="s">
        <v>538</v>
      </c>
      <c r="S477" s="30"/>
      <c r="T477" s="30"/>
    </row>
    <row r="478" spans="2:20" x14ac:dyDescent="0.25">
      <c r="B478" s="285" t="e">
        <f>IF(Tabla1[[#This Row],[Código_Actividad]]="","",CONCATENATE(Tabla1[[#This Row],[POA]],".",Tabla1[[#This Row],[SRS]],".",Tabla1[[#This Row],[AREA]],".",Tabla1[[#This Row],[TIPO]]))</f>
        <v>#REF!</v>
      </c>
      <c r="C478" s="285" t="e">
        <f>IF(Tabla1[[#This Row],[Código_Actividad]]="","",'Formulario PPGR1'!#REF!)</f>
        <v>#REF!</v>
      </c>
      <c r="D478" s="285" t="e">
        <f>IF(Tabla1[[#This Row],[Código_Actividad]]="","",'Formulario PPGR1'!#REF!)</f>
        <v>#REF!</v>
      </c>
      <c r="E478" s="285" t="e">
        <f>IF(Tabla1[[#This Row],[Código_Actividad]]="","",'Formulario PPGR1'!#REF!)</f>
        <v>#REF!</v>
      </c>
      <c r="F478" s="285" t="e">
        <f>IF(Tabla1[[#This Row],[Código_Actividad]]="","",'Formulario PPGR1'!#REF!)</f>
        <v>#REF!</v>
      </c>
      <c r="G478" s="317" t="s">
        <v>926</v>
      </c>
      <c r="H478" s="287" t="s">
        <v>1737</v>
      </c>
      <c r="I478" s="318">
        <v>1</v>
      </c>
      <c r="J478" s="319" t="s">
        <v>1743</v>
      </c>
      <c r="K478" s="320"/>
      <c r="L478" s="321" t="s">
        <v>46</v>
      </c>
      <c r="M478" s="320" t="s">
        <v>1491</v>
      </c>
      <c r="N478" s="317">
        <v>6</v>
      </c>
      <c r="O478" s="322">
        <v>900</v>
      </c>
      <c r="P478" s="353">
        <f>Tabla1[[#This Row],[Precio Unitario]]*Tabla1[[#This Row],[Cantidad de Insumos]]</f>
        <v>5400</v>
      </c>
      <c r="Q478" s="293">
        <v>223101</v>
      </c>
      <c r="R478" s="351" t="s">
        <v>536</v>
      </c>
      <c r="S478" s="30"/>
      <c r="T478" s="30"/>
    </row>
    <row r="479" spans="2:20" x14ac:dyDescent="0.25">
      <c r="B479" s="285" t="e">
        <f>IF(Tabla1[[#This Row],[Código_Actividad]]="","",CONCATENATE(Tabla1[[#This Row],[POA]],".",Tabla1[[#This Row],[SRS]],".",Tabla1[[#This Row],[AREA]],".",Tabla1[[#This Row],[TIPO]]))</f>
        <v>#REF!</v>
      </c>
      <c r="C479" s="285" t="e">
        <f>IF(Tabla1[[#This Row],[Código_Actividad]]="","",'Formulario PPGR1'!#REF!)</f>
        <v>#REF!</v>
      </c>
      <c r="D479" s="285" t="e">
        <f>IF(Tabla1[[#This Row],[Código_Actividad]]="","",'Formulario PPGR1'!#REF!)</f>
        <v>#REF!</v>
      </c>
      <c r="E479" s="285" t="e">
        <f>IF(Tabla1[[#This Row],[Código_Actividad]]="","",'Formulario PPGR1'!#REF!)</f>
        <v>#REF!</v>
      </c>
      <c r="F479" s="285" t="e">
        <f>IF(Tabla1[[#This Row],[Código_Actividad]]="","",'Formulario PPGR1'!#REF!)</f>
        <v>#REF!</v>
      </c>
      <c r="G479" s="317" t="s">
        <v>926</v>
      </c>
      <c r="H479" s="287" t="s">
        <v>1737</v>
      </c>
      <c r="I479" s="318">
        <v>1</v>
      </c>
      <c r="J479" s="319" t="s">
        <v>1744</v>
      </c>
      <c r="K479" s="320"/>
      <c r="L479" s="321"/>
      <c r="M479" s="320" t="s">
        <v>1491</v>
      </c>
      <c r="N479" s="317">
        <v>6</v>
      </c>
      <c r="O479" s="322">
        <v>520</v>
      </c>
      <c r="P479" s="353">
        <f>Tabla1[[#This Row],[Precio Unitario]]*Tabla1[[#This Row],[Cantidad de Insumos]]</f>
        <v>3120</v>
      </c>
      <c r="Q479" s="293">
        <v>223101</v>
      </c>
      <c r="R479" s="351" t="s">
        <v>536</v>
      </c>
      <c r="S479" s="30"/>
      <c r="T479" s="30"/>
    </row>
    <row r="480" spans="2:20" x14ac:dyDescent="0.25">
      <c r="B480" s="194" t="e">
        <f>IF(Tabla1[[#This Row],[Código_Actividad]]="","",CONCATENATE(Tabla1[[#This Row],[POA]],".",Tabla1[[#This Row],[SRS]],".",Tabla1[[#This Row],[AREA]],".",Tabla1[[#This Row],[TIPO]]))</f>
        <v>#REF!</v>
      </c>
      <c r="C480" s="194" t="e">
        <f>IF(Tabla1[[#This Row],[Código_Actividad]]="","",'Formulario PPGR1'!#REF!)</f>
        <v>#REF!</v>
      </c>
      <c r="D480" s="194" t="e">
        <f>IF(Tabla1[[#This Row],[Código_Actividad]]="","",'Formulario PPGR1'!#REF!)</f>
        <v>#REF!</v>
      </c>
      <c r="E480" s="194" t="e">
        <f>IF(Tabla1[[#This Row],[Código_Actividad]]="","",'Formulario PPGR1'!#REF!)</f>
        <v>#REF!</v>
      </c>
      <c r="F480" s="194" t="e">
        <f>IF(Tabla1[[#This Row],[Código_Actividad]]="","",'Formulario PPGR1'!#REF!)</f>
        <v>#REF!</v>
      </c>
      <c r="G480" s="349" t="s">
        <v>927</v>
      </c>
      <c r="H480" s="199" t="str">
        <f>IFERROR(VLOOKUP(Tabla1[[#This Row],[Código_Actividad]],'Formulario PPGR2'!$H$9:$I$1048576,2,FALSE),"")</f>
        <v>Auditoria inventario bienes</v>
      </c>
      <c r="I480" s="197">
        <f>IFERROR(VLOOKUP(Tabla1[[#This Row],[Código_Actividad]],Tabla2[[Código]:[Total de Acciones ]],15,FALSE),"")</f>
        <v>1</v>
      </c>
      <c r="J480" s="351" t="s">
        <v>1131</v>
      </c>
      <c r="K480" s="360"/>
      <c r="L480" s="360"/>
      <c r="M480" s="351" t="s">
        <v>945</v>
      </c>
      <c r="N480" s="195">
        <v>24</v>
      </c>
      <c r="O480" s="352">
        <v>200</v>
      </c>
      <c r="P480" s="353">
        <f>Tabla1[[#This Row],[Precio Unitario]]*Tabla1[[#This Row],[Cantidad de Insumos]]</f>
        <v>4800</v>
      </c>
      <c r="Q480" s="267">
        <v>237102</v>
      </c>
      <c r="R480" s="351" t="s">
        <v>538</v>
      </c>
      <c r="S480" s="30"/>
      <c r="T480" s="30"/>
    </row>
    <row r="481" spans="2:20" x14ac:dyDescent="0.25">
      <c r="B481" s="285" t="e">
        <f>IF(Tabla1[[#This Row],[Código_Actividad]]="","",CONCATENATE(Tabla1[[#This Row],[POA]],".",Tabla1[[#This Row],[SRS]],".",Tabla1[[#This Row],[AREA]],".",Tabla1[[#This Row],[TIPO]]))</f>
        <v>#REF!</v>
      </c>
      <c r="C481" s="285" t="e">
        <f>IF(Tabla1[[#This Row],[Código_Actividad]]="","",'Formulario PPGR1'!#REF!)</f>
        <v>#REF!</v>
      </c>
      <c r="D481" s="285" t="e">
        <f>IF(Tabla1[[#This Row],[Código_Actividad]]="","",'Formulario PPGR1'!#REF!)</f>
        <v>#REF!</v>
      </c>
      <c r="E481" s="285" t="e">
        <f>IF(Tabla1[[#This Row],[Código_Actividad]]="","",'Formulario PPGR1'!#REF!)</f>
        <v>#REF!</v>
      </c>
      <c r="F481" s="285" t="e">
        <f>IF(Tabla1[[#This Row],[Código_Actividad]]="","",'Formulario PPGR1'!#REF!)</f>
        <v>#REF!</v>
      </c>
      <c r="G481" s="317" t="s">
        <v>927</v>
      </c>
      <c r="H481" s="287" t="s">
        <v>1738</v>
      </c>
      <c r="I481" s="318">
        <v>1</v>
      </c>
      <c r="J481" s="319" t="s">
        <v>938</v>
      </c>
      <c r="K481" s="320" t="s">
        <v>1745</v>
      </c>
      <c r="L481" s="321"/>
      <c r="M481" s="320" t="s">
        <v>1491</v>
      </c>
      <c r="N481" s="317">
        <v>2</v>
      </c>
      <c r="O481" s="322">
        <v>380</v>
      </c>
      <c r="P481" s="353">
        <f>Tabla1[[#This Row],[Precio Unitario]]*Tabla1[[#This Row],[Cantidad de Insumos]]</f>
        <v>760</v>
      </c>
      <c r="Q481" s="293">
        <v>231101</v>
      </c>
      <c r="R481" s="198" t="s">
        <v>538</v>
      </c>
      <c r="S481" s="30"/>
      <c r="T481" s="30"/>
    </row>
    <row r="482" spans="2:20" x14ac:dyDescent="0.25">
      <c r="B482" s="194" t="e">
        <f>IF(Tabla1[[#This Row],[Código_Actividad]]="","",CONCATENATE(Tabla1[[#This Row],[POA]],".",Tabla1[[#This Row],[SRS]],".",Tabla1[[#This Row],[AREA]],".",Tabla1[[#This Row],[TIPO]]))</f>
        <v>#REF!</v>
      </c>
      <c r="C482" s="194" t="e">
        <f>IF(Tabla1[[#This Row],[Código_Actividad]]="","",'Formulario PPGR1'!#REF!)</f>
        <v>#REF!</v>
      </c>
      <c r="D482" s="194" t="e">
        <f>IF(Tabla1[[#This Row],[Código_Actividad]]="","",'Formulario PPGR1'!#REF!)</f>
        <v>#REF!</v>
      </c>
      <c r="E482" s="194" t="e">
        <f>IF(Tabla1[[#This Row],[Código_Actividad]]="","",'Formulario PPGR1'!#REF!)</f>
        <v>#REF!</v>
      </c>
      <c r="F482" s="194" t="e">
        <f>IF(Tabla1[[#This Row],[Código_Actividad]]="","",'Formulario PPGR1'!#REF!)</f>
        <v>#REF!</v>
      </c>
      <c r="G482" s="195" t="s">
        <v>927</v>
      </c>
      <c r="H482" s="199" t="str">
        <f>IFERROR(VLOOKUP(Tabla1[[#This Row],[Código_Actividad]],'Formulario PPGR2'!$H$9:$I$1048576,2,FALSE),"")</f>
        <v>Auditoria inventario bienes</v>
      </c>
      <c r="I482" s="197">
        <f>IFERROR(VLOOKUP(Tabla1[[#This Row],[Código_Actividad]],Tabla2[[Código]:[Total de Acciones ]],15,FALSE),"")</f>
        <v>1</v>
      </c>
      <c r="J482" s="351" t="s">
        <v>1347</v>
      </c>
      <c r="K482" s="360"/>
      <c r="L482" s="360"/>
      <c r="M482" s="351" t="s">
        <v>205</v>
      </c>
      <c r="N482" s="195">
        <v>12</v>
      </c>
      <c r="O482" s="352">
        <v>900</v>
      </c>
      <c r="P482" s="353">
        <f>Tabla1[[#This Row],[Precio Unitario]]*Tabla1[[#This Row],[Cantidad de Insumos]]</f>
        <v>10800</v>
      </c>
      <c r="Q482" s="267">
        <v>223101</v>
      </c>
      <c r="R482" s="351" t="s">
        <v>536</v>
      </c>
      <c r="S482" s="30"/>
      <c r="T482" s="30"/>
    </row>
    <row r="483" spans="2:20" x14ac:dyDescent="0.25">
      <c r="B483" s="194" t="e">
        <f>IF(Tabla1[[#This Row],[Código_Actividad]]="","",CONCATENATE(Tabla1[[#This Row],[POA]],".",Tabla1[[#This Row],[SRS]],".",Tabla1[[#This Row],[AREA]],".",Tabla1[[#This Row],[TIPO]]))</f>
        <v>#REF!</v>
      </c>
      <c r="C483" s="194" t="e">
        <f>IF(Tabla1[[#This Row],[Código_Actividad]]="","",'Formulario PPGR1'!#REF!)</f>
        <v>#REF!</v>
      </c>
      <c r="D483" s="194" t="e">
        <f>IF(Tabla1[[#This Row],[Código_Actividad]]="","",'Formulario PPGR1'!#REF!)</f>
        <v>#REF!</v>
      </c>
      <c r="E483" s="194" t="e">
        <f>IF(Tabla1[[#This Row],[Código_Actividad]]="","",'Formulario PPGR1'!#REF!)</f>
        <v>#REF!</v>
      </c>
      <c r="F483" s="194" t="e">
        <f>IF(Tabla1[[#This Row],[Código_Actividad]]="","",'Formulario PPGR1'!#REF!)</f>
        <v>#REF!</v>
      </c>
      <c r="G483" s="195" t="s">
        <v>927</v>
      </c>
      <c r="H483" s="199" t="str">
        <f>IFERROR(VLOOKUP(Tabla1[[#This Row],[Código_Actividad]],'Formulario PPGR2'!$H$9:$I$1048576,2,FALSE),"")</f>
        <v>Auditoria inventario bienes</v>
      </c>
      <c r="I483" s="197">
        <f>IFERROR(VLOOKUP(Tabla1[[#This Row],[Código_Actividad]],Tabla2[[Código]:[Total de Acciones ]],15,FALSE),"")</f>
        <v>1</v>
      </c>
      <c r="J483" s="351" t="s">
        <v>1347</v>
      </c>
      <c r="K483" s="360"/>
      <c r="L483" s="360"/>
      <c r="M483" s="351" t="s">
        <v>205</v>
      </c>
      <c r="N483" s="195">
        <v>3</v>
      </c>
      <c r="O483" s="352">
        <v>600</v>
      </c>
      <c r="P483" s="353">
        <f>Tabla1[[#This Row],[Precio Unitario]]*Tabla1[[#This Row],[Cantidad de Insumos]]</f>
        <v>1800</v>
      </c>
      <c r="Q483" s="267">
        <v>223101</v>
      </c>
      <c r="R483" s="351" t="s">
        <v>536</v>
      </c>
      <c r="S483" s="30"/>
      <c r="T483" s="30"/>
    </row>
    <row r="484" spans="2:20" x14ac:dyDescent="0.25">
      <c r="B484" s="285" t="e">
        <f>IF(Tabla1[[#This Row],[Código_Actividad]]="","",CONCATENATE(Tabla1[[#This Row],[POA]],".",Tabla1[[#This Row],[SRS]],".",Tabla1[[#This Row],[AREA]],".",Tabla1[[#This Row],[TIPO]]))</f>
        <v>#REF!</v>
      </c>
      <c r="C484" s="285" t="e">
        <f>IF(Tabla1[[#This Row],[Código_Actividad]]="","",'Formulario PPGR1'!#REF!)</f>
        <v>#REF!</v>
      </c>
      <c r="D484" s="285" t="e">
        <f>IF(Tabla1[[#This Row],[Código_Actividad]]="","",'Formulario PPGR1'!#REF!)</f>
        <v>#REF!</v>
      </c>
      <c r="E484" s="285" t="e">
        <f>IF(Tabla1[[#This Row],[Código_Actividad]]="","",'Formulario PPGR1'!#REF!)</f>
        <v>#REF!</v>
      </c>
      <c r="F484" s="285" t="e">
        <f>IF(Tabla1[[#This Row],[Código_Actividad]]="","",'Formulario PPGR1'!#REF!)</f>
        <v>#REF!</v>
      </c>
      <c r="G484" s="317" t="s">
        <v>1739</v>
      </c>
      <c r="H484" s="287" t="s">
        <v>1740</v>
      </c>
      <c r="I484" s="318">
        <v>10</v>
      </c>
      <c r="J484" s="319" t="s">
        <v>47</v>
      </c>
      <c r="K484" s="320"/>
      <c r="L484" s="321" t="s">
        <v>47</v>
      </c>
      <c r="M484" s="320" t="s">
        <v>945</v>
      </c>
      <c r="N484" s="317">
        <v>180</v>
      </c>
      <c r="O484" s="322">
        <v>220</v>
      </c>
      <c r="P484" s="353">
        <f>Tabla1[[#This Row],[Precio Unitario]]*Tabla1[[#This Row],[Cantidad de Insumos]]</f>
        <v>39600</v>
      </c>
      <c r="Q484" s="293">
        <v>237102</v>
      </c>
      <c r="R484" s="319" t="s">
        <v>538</v>
      </c>
      <c r="S484" s="30"/>
      <c r="T484" s="30"/>
    </row>
    <row r="485" spans="2:20" x14ac:dyDescent="0.25">
      <c r="B485" s="285" t="e">
        <f>IF(Tabla1[[#This Row],[Código_Actividad]]="","",CONCATENATE(Tabla1[[#This Row],[POA]],".",Tabla1[[#This Row],[SRS]],".",Tabla1[[#This Row],[AREA]],".",Tabla1[[#This Row],[TIPO]]))</f>
        <v>#REF!</v>
      </c>
      <c r="C485" s="285" t="e">
        <f>IF(Tabla1[[#This Row],[Código_Actividad]]="","",'Formulario PPGR1'!#REF!)</f>
        <v>#REF!</v>
      </c>
      <c r="D485" s="285" t="e">
        <f>IF(Tabla1[[#This Row],[Código_Actividad]]="","",'Formulario PPGR1'!#REF!)</f>
        <v>#REF!</v>
      </c>
      <c r="E485" s="285" t="e">
        <f>IF(Tabla1[[#This Row],[Código_Actividad]]="","",'Formulario PPGR1'!#REF!)</f>
        <v>#REF!</v>
      </c>
      <c r="F485" s="285" t="e">
        <f>IF(Tabla1[[#This Row],[Código_Actividad]]="","",'Formulario PPGR1'!#REF!)</f>
        <v>#REF!</v>
      </c>
      <c r="G485" s="317" t="s">
        <v>1741</v>
      </c>
      <c r="H485" s="287" t="s">
        <v>1742</v>
      </c>
      <c r="I485" s="318">
        <v>4</v>
      </c>
      <c r="J485" s="319" t="s">
        <v>47</v>
      </c>
      <c r="K485" s="320"/>
      <c r="L485" s="321" t="s">
        <v>47</v>
      </c>
      <c r="M485" s="320" t="s">
        <v>945</v>
      </c>
      <c r="N485" s="317">
        <v>72</v>
      </c>
      <c r="O485" s="322">
        <v>220</v>
      </c>
      <c r="P485" s="353">
        <f>Tabla1[[#This Row],[Precio Unitario]]*Tabla1[[#This Row],[Cantidad de Insumos]]</f>
        <v>15840</v>
      </c>
      <c r="Q485" s="293">
        <v>237102</v>
      </c>
      <c r="R485" s="319" t="s">
        <v>538</v>
      </c>
      <c r="S485" s="30"/>
      <c r="T485" s="30"/>
    </row>
    <row r="486" spans="2:20" x14ac:dyDescent="0.25">
      <c r="B486" s="285" t="e">
        <f>IF(Tabla1[[#This Row],[Código_Actividad]]="","",CONCATENATE(Tabla1[[#This Row],[POA]],".",Tabla1[[#This Row],[SRS]],".",Tabla1[[#This Row],[AREA]],".",Tabla1[[#This Row],[TIPO]]))</f>
        <v>#REF!</v>
      </c>
      <c r="C486" s="285" t="e">
        <f>IF(Tabla1[[#This Row],[Código_Actividad]]="","",'Formulario PPGR1'!#REF!)</f>
        <v>#REF!</v>
      </c>
      <c r="D486" s="285" t="e">
        <f>IF(Tabla1[[#This Row],[Código_Actividad]]="","",'Formulario PPGR1'!#REF!)</f>
        <v>#REF!</v>
      </c>
      <c r="E486" s="285" t="e">
        <f>IF(Tabla1[[#This Row],[Código_Actividad]]="","",'Formulario PPGR1'!#REF!)</f>
        <v>#REF!</v>
      </c>
      <c r="F486" s="285" t="e">
        <f>IF(Tabla1[[#This Row],[Código_Actividad]]="","",'Formulario PPGR1'!#REF!)</f>
        <v>#REF!</v>
      </c>
      <c r="G486" s="317" t="s">
        <v>1741</v>
      </c>
      <c r="H486" s="287" t="s">
        <v>1742</v>
      </c>
      <c r="I486" s="318">
        <v>4</v>
      </c>
      <c r="J486" s="319" t="s">
        <v>1743</v>
      </c>
      <c r="K486" s="320"/>
      <c r="L486" s="321" t="s">
        <v>46</v>
      </c>
      <c r="M486" s="320" t="s">
        <v>1491</v>
      </c>
      <c r="N486" s="317">
        <v>24</v>
      </c>
      <c r="O486" s="322">
        <v>900</v>
      </c>
      <c r="P486" s="353">
        <f>Tabla1[[#This Row],[Precio Unitario]]*Tabla1[[#This Row],[Cantidad de Insumos]]</f>
        <v>21600</v>
      </c>
      <c r="Q486" s="293">
        <v>223101</v>
      </c>
      <c r="R486" s="351" t="s">
        <v>536</v>
      </c>
      <c r="S486" s="30"/>
      <c r="T486" s="30"/>
    </row>
    <row r="487" spans="2:20" x14ac:dyDescent="0.25">
      <c r="B487" s="285" t="e">
        <f>IF(Tabla1[[#This Row],[Código_Actividad]]="","",CONCATENATE(Tabla1[[#This Row],[POA]],".",Tabla1[[#This Row],[SRS]],".",Tabla1[[#This Row],[AREA]],".",Tabla1[[#This Row],[TIPO]]))</f>
        <v>#REF!</v>
      </c>
      <c r="C487" s="285" t="e">
        <f>IF(Tabla1[[#This Row],[Código_Actividad]]="","",'Formulario PPGR1'!#REF!)</f>
        <v>#REF!</v>
      </c>
      <c r="D487" s="285" t="e">
        <f>IF(Tabla1[[#This Row],[Código_Actividad]]="","",'Formulario PPGR1'!#REF!)</f>
        <v>#REF!</v>
      </c>
      <c r="E487" s="285" t="e">
        <f>IF(Tabla1[[#This Row],[Código_Actividad]]="","",'Formulario PPGR1'!#REF!)</f>
        <v>#REF!</v>
      </c>
      <c r="F487" s="285" t="e">
        <f>IF(Tabla1[[#This Row],[Código_Actividad]]="","",'Formulario PPGR1'!#REF!)</f>
        <v>#REF!</v>
      </c>
      <c r="G487" s="317" t="s">
        <v>1741</v>
      </c>
      <c r="H487" s="287" t="s">
        <v>1742</v>
      </c>
      <c r="I487" s="318">
        <v>4</v>
      </c>
      <c r="J487" s="319" t="s">
        <v>1744</v>
      </c>
      <c r="K487" s="320"/>
      <c r="L487" s="321"/>
      <c r="M487" s="320" t="s">
        <v>1491</v>
      </c>
      <c r="N487" s="317">
        <v>24</v>
      </c>
      <c r="O487" s="322">
        <v>520</v>
      </c>
      <c r="P487" s="353">
        <f>Tabla1[[#This Row],[Precio Unitario]]*Tabla1[[#This Row],[Cantidad de Insumos]]</f>
        <v>12480</v>
      </c>
      <c r="Q487" s="293">
        <v>223101</v>
      </c>
      <c r="R487" s="351" t="s">
        <v>536</v>
      </c>
      <c r="S487" s="30"/>
      <c r="T487" s="30"/>
    </row>
    <row r="488" spans="2:20" ht="38.25" x14ac:dyDescent="0.25">
      <c r="B488" s="285" t="e">
        <f>IF(Tabla1[[#This Row],[Código_Actividad]]="","",CONCATENATE(Tabla1[[#This Row],[POA]],".",Tabla1[[#This Row],[SRS]],".",Tabla1[[#This Row],[AREA]],".",Tabla1[[#This Row],[TIPO]]))</f>
        <v>#REF!</v>
      </c>
      <c r="C488" s="285" t="e">
        <f>IF(Tabla1[[#This Row],[Código_Actividad]]="","",'Formulario PPGR1'!#REF!)</f>
        <v>#REF!</v>
      </c>
      <c r="D488" s="285" t="e">
        <f>IF(Tabla1[[#This Row],[Código_Actividad]]="","",'Formulario PPGR1'!#REF!)</f>
        <v>#REF!</v>
      </c>
      <c r="E488" s="285" t="e">
        <f>IF(Tabla1[[#This Row],[Código_Actividad]]="","",'Formulario PPGR1'!#REF!)</f>
        <v>#REF!</v>
      </c>
      <c r="F488" s="285" t="e">
        <f>IF(Tabla1[[#This Row],[Código_Actividad]]="","",'Formulario PPGR1'!#REF!)</f>
        <v>#REF!</v>
      </c>
      <c r="G488" s="337" t="s">
        <v>1935</v>
      </c>
      <c r="H488" s="354" t="s">
        <v>1936</v>
      </c>
      <c r="I488" s="350">
        <v>1</v>
      </c>
      <c r="J488" s="351" t="s">
        <v>35</v>
      </c>
      <c r="K488" s="351" t="s">
        <v>1957</v>
      </c>
      <c r="L488" s="351" t="s">
        <v>1251</v>
      </c>
      <c r="M488" s="351" t="s">
        <v>205</v>
      </c>
      <c r="N488" s="349">
        <v>25</v>
      </c>
      <c r="O488" s="352">
        <v>150</v>
      </c>
      <c r="P488" s="353">
        <f>Tabla1[[#This Row],[Precio Unitario]]*Tabla1[[#This Row],[Cantidad de Insumos]]</f>
        <v>3750</v>
      </c>
      <c r="Q488" s="293">
        <v>231101</v>
      </c>
      <c r="R488" s="198" t="s">
        <v>538</v>
      </c>
      <c r="S488" s="30"/>
      <c r="T488" s="30"/>
    </row>
    <row r="489" spans="2:20" x14ac:dyDescent="0.25">
      <c r="B489" s="285" t="e">
        <f>IF(Tabla1[[#This Row],[Código_Actividad]]="","",CONCATENATE(Tabla1[[#This Row],[POA]],".",Tabla1[[#This Row],[SRS]],".",Tabla1[[#This Row],[AREA]],".",Tabla1[[#This Row],[TIPO]]))</f>
        <v>#REF!</v>
      </c>
      <c r="C489" s="285" t="e">
        <f>IF(Tabla1[[#This Row],[Código_Actividad]]="","",'Formulario PPGR1'!#REF!)</f>
        <v>#REF!</v>
      </c>
      <c r="D489" s="285" t="e">
        <f>IF(Tabla1[[#This Row],[Código_Actividad]]="","",'Formulario PPGR1'!#REF!)</f>
        <v>#REF!</v>
      </c>
      <c r="E489" s="285" t="e">
        <f>IF(Tabla1[[#This Row],[Código_Actividad]]="","",'Formulario PPGR1'!#REF!)</f>
        <v>#REF!</v>
      </c>
      <c r="F489" s="285" t="e">
        <f>IF(Tabla1[[#This Row],[Código_Actividad]]="","",'Formulario PPGR1'!#REF!)</f>
        <v>#REF!</v>
      </c>
      <c r="G489" s="337" t="s">
        <v>1935</v>
      </c>
      <c r="H489" s="335" t="s">
        <v>1936</v>
      </c>
      <c r="I489" s="350">
        <v>1</v>
      </c>
      <c r="J489" s="351" t="s">
        <v>58</v>
      </c>
      <c r="K489" s="351" t="s">
        <v>1958</v>
      </c>
      <c r="L489" s="351" t="s">
        <v>1959</v>
      </c>
      <c r="M489" s="351" t="s">
        <v>951</v>
      </c>
      <c r="N489" s="349">
        <v>1</v>
      </c>
      <c r="O489" s="352">
        <v>247.5</v>
      </c>
      <c r="P489" s="353">
        <f>Tabla1[[#This Row],[Precio Unitario]]*Tabla1[[#This Row],[Cantidad de Insumos]]</f>
        <v>247.5</v>
      </c>
      <c r="Q489" s="293">
        <v>233201</v>
      </c>
      <c r="R489" s="351" t="s">
        <v>538</v>
      </c>
      <c r="S489" s="30"/>
      <c r="T489" s="30"/>
    </row>
    <row r="490" spans="2:20" x14ac:dyDescent="0.25">
      <c r="B490" s="285" t="e">
        <f>IF(Tabla1[[#This Row],[Código_Actividad]]="","",CONCATENATE(Tabla1[[#This Row],[POA]],".",Tabla1[[#This Row],[SRS]],".",Tabla1[[#This Row],[AREA]],".",Tabla1[[#This Row],[TIPO]]))</f>
        <v>#REF!</v>
      </c>
      <c r="C490" s="285" t="e">
        <f>IF(Tabla1[[#This Row],[Código_Actividad]]="","",'Formulario PPGR1'!#REF!)</f>
        <v>#REF!</v>
      </c>
      <c r="D490" s="285" t="e">
        <f>IF(Tabla1[[#This Row],[Código_Actividad]]="","",'Formulario PPGR1'!#REF!)</f>
        <v>#REF!</v>
      </c>
      <c r="E490" s="285" t="e">
        <f>IF(Tabla1[[#This Row],[Código_Actividad]]="","",'Formulario PPGR1'!#REF!)</f>
        <v>#REF!</v>
      </c>
      <c r="F490" s="285" t="e">
        <f>IF(Tabla1[[#This Row],[Código_Actividad]]="","",'Formulario PPGR1'!#REF!)</f>
        <v>#REF!</v>
      </c>
      <c r="G490" s="337" t="s">
        <v>1935</v>
      </c>
      <c r="H490" s="335" t="s">
        <v>1936</v>
      </c>
      <c r="I490" s="350">
        <v>1</v>
      </c>
      <c r="J490" s="351" t="s">
        <v>58</v>
      </c>
      <c r="K490" s="351" t="s">
        <v>1960</v>
      </c>
      <c r="L490" s="351" t="s">
        <v>1959</v>
      </c>
      <c r="M490" s="351" t="s">
        <v>953</v>
      </c>
      <c r="N490" s="349">
        <v>1</v>
      </c>
      <c r="O490" s="352">
        <v>319</v>
      </c>
      <c r="P490" s="353">
        <f>Tabla1[[#This Row],[Precio Unitario]]*Tabla1[[#This Row],[Cantidad de Insumos]]</f>
        <v>319</v>
      </c>
      <c r="Q490" s="293">
        <v>233201</v>
      </c>
      <c r="R490" s="351" t="s">
        <v>538</v>
      </c>
      <c r="S490" s="30"/>
      <c r="T490" s="30"/>
    </row>
    <row r="491" spans="2:20" ht="38.25" x14ac:dyDescent="0.25">
      <c r="B491" s="285" t="e">
        <f>IF(Tabla1[[#This Row],[Código_Actividad]]="","",CONCATENATE(Tabla1[[#This Row],[POA]],".",Tabla1[[#This Row],[SRS]],".",Tabla1[[#This Row],[AREA]],".",Tabla1[[#This Row],[TIPO]]))</f>
        <v>#REF!</v>
      </c>
      <c r="C491" s="285" t="e">
        <f>IF(Tabla1[[#This Row],[Código_Actividad]]="","",'Formulario PPGR1'!#REF!)</f>
        <v>#REF!</v>
      </c>
      <c r="D491" s="285" t="e">
        <f>IF(Tabla1[[#This Row],[Código_Actividad]]="","",'Formulario PPGR1'!#REF!)</f>
        <v>#REF!</v>
      </c>
      <c r="E491" s="285" t="e">
        <f>IF(Tabla1[[#This Row],[Código_Actividad]]="","",'Formulario PPGR1'!#REF!)</f>
        <v>#REF!</v>
      </c>
      <c r="F491" s="285" t="e">
        <f>IF(Tabla1[[#This Row],[Código_Actividad]]="","",'Formulario PPGR1'!#REF!)</f>
        <v>#REF!</v>
      </c>
      <c r="G491" s="337" t="s">
        <v>1935</v>
      </c>
      <c r="H491" s="354" t="s">
        <v>1936</v>
      </c>
      <c r="I491" s="350">
        <v>1</v>
      </c>
      <c r="J491" s="351" t="s">
        <v>28</v>
      </c>
      <c r="K491" s="361" t="s">
        <v>1599</v>
      </c>
      <c r="L491" s="351" t="s">
        <v>1961</v>
      </c>
      <c r="M491" s="351" t="s">
        <v>205</v>
      </c>
      <c r="N491" s="349">
        <v>180</v>
      </c>
      <c r="O491" s="352">
        <v>2</v>
      </c>
      <c r="P491" s="353">
        <f>Tabla1[[#This Row],[Precio Unitario]]*Tabla1[[#This Row],[Cantidad de Insumos]]</f>
        <v>360</v>
      </c>
      <c r="Q491" s="293">
        <v>222201</v>
      </c>
      <c r="R491" s="351" t="s">
        <v>538</v>
      </c>
      <c r="S491" s="30"/>
      <c r="T491" s="30"/>
    </row>
    <row r="492" spans="2:20" x14ac:dyDescent="0.25">
      <c r="B492" s="285" t="e">
        <f>IF(Tabla1[[#This Row],[Código_Actividad]]="","",CONCATENATE(Tabla1[[#This Row],[POA]],".",Tabla1[[#This Row],[SRS]],".",Tabla1[[#This Row],[AREA]],".",Tabla1[[#This Row],[TIPO]]))</f>
        <v>#REF!</v>
      </c>
      <c r="C492" s="285" t="e">
        <f>IF(Tabla1[[#This Row],[Código_Actividad]]="","",'Formulario PPGR1'!#REF!)</f>
        <v>#REF!</v>
      </c>
      <c r="D492" s="285" t="e">
        <f>IF(Tabla1[[#This Row],[Código_Actividad]]="","",'Formulario PPGR1'!#REF!)</f>
        <v>#REF!</v>
      </c>
      <c r="E492" s="285" t="e">
        <f>IF(Tabla1[[#This Row],[Código_Actividad]]="","",'Formulario PPGR1'!#REF!)</f>
        <v>#REF!</v>
      </c>
      <c r="F492" s="285" t="e">
        <f>IF(Tabla1[[#This Row],[Código_Actividad]]="","",'Formulario PPGR1'!#REF!)</f>
        <v>#REF!</v>
      </c>
      <c r="G492" s="337" t="s">
        <v>1937</v>
      </c>
      <c r="H492" s="335" t="s">
        <v>1938</v>
      </c>
      <c r="I492" s="350">
        <v>1</v>
      </c>
      <c r="J492" s="351" t="s">
        <v>35</v>
      </c>
      <c r="K492" s="351" t="s">
        <v>1957</v>
      </c>
      <c r="L492" s="351" t="s">
        <v>1251</v>
      </c>
      <c r="M492" s="351" t="s">
        <v>205</v>
      </c>
      <c r="N492" s="349">
        <v>25</v>
      </c>
      <c r="O492" s="352">
        <v>150</v>
      </c>
      <c r="P492" s="353">
        <f>Tabla1[[#This Row],[Precio Unitario]]*Tabla1[[#This Row],[Cantidad de Insumos]]</f>
        <v>3750</v>
      </c>
      <c r="Q492" s="293">
        <v>231101</v>
      </c>
      <c r="R492" s="198" t="s">
        <v>538</v>
      </c>
      <c r="S492" s="30"/>
      <c r="T492" s="30"/>
    </row>
    <row r="493" spans="2:20" ht="38.25" x14ac:dyDescent="0.25">
      <c r="B493" s="285" t="e">
        <f>IF(Tabla1[[#This Row],[Código_Actividad]]="","",CONCATENATE(Tabla1[[#This Row],[POA]],".",Tabla1[[#This Row],[SRS]],".",Tabla1[[#This Row],[AREA]],".",Tabla1[[#This Row],[TIPO]]))</f>
        <v>#REF!</v>
      </c>
      <c r="C493" s="285" t="e">
        <f>IF(Tabla1[[#This Row],[Código_Actividad]]="","",'Formulario PPGR1'!#REF!)</f>
        <v>#REF!</v>
      </c>
      <c r="D493" s="285" t="e">
        <f>IF(Tabla1[[#This Row],[Código_Actividad]]="","",'Formulario PPGR1'!#REF!)</f>
        <v>#REF!</v>
      </c>
      <c r="E493" s="285" t="e">
        <f>IF(Tabla1[[#This Row],[Código_Actividad]]="","",'Formulario PPGR1'!#REF!)</f>
        <v>#REF!</v>
      </c>
      <c r="F493" s="285" t="e">
        <f>IF(Tabla1[[#This Row],[Código_Actividad]]="","",'Formulario PPGR1'!#REF!)</f>
        <v>#REF!</v>
      </c>
      <c r="G493" s="337" t="s">
        <v>1937</v>
      </c>
      <c r="H493" s="354" t="s">
        <v>1938</v>
      </c>
      <c r="I493" s="350">
        <v>1</v>
      </c>
      <c r="J493" s="338" t="s">
        <v>28</v>
      </c>
      <c r="K493" s="361" t="s">
        <v>1599</v>
      </c>
      <c r="L493" s="361" t="s">
        <v>1962</v>
      </c>
      <c r="M493" s="351" t="s">
        <v>205</v>
      </c>
      <c r="N493" s="349">
        <v>1280</v>
      </c>
      <c r="O493" s="352">
        <v>20</v>
      </c>
      <c r="P493" s="353">
        <f>Tabla1[[#This Row],[Precio Unitario]]*Tabla1[[#This Row],[Cantidad de Insumos]]</f>
        <v>25600</v>
      </c>
      <c r="Q493" s="293">
        <v>222201</v>
      </c>
      <c r="R493" s="351" t="s">
        <v>538</v>
      </c>
      <c r="S493" s="30"/>
      <c r="T493" s="30"/>
    </row>
    <row r="494" spans="2:20" ht="51" x14ac:dyDescent="0.25">
      <c r="B494" s="285" t="e">
        <f>IF(Tabla1[[#This Row],[Código_Actividad]]="","",CONCATENATE(Tabla1[[#This Row],[POA]],".",Tabla1[[#This Row],[SRS]],".",Tabla1[[#This Row],[AREA]],".",Tabla1[[#This Row],[TIPO]]))</f>
        <v>#REF!</v>
      </c>
      <c r="C494" s="285" t="e">
        <f>IF(Tabla1[[#This Row],[Código_Actividad]]="","",'Formulario PPGR1'!#REF!)</f>
        <v>#REF!</v>
      </c>
      <c r="D494" s="285" t="e">
        <f>IF(Tabla1[[#This Row],[Código_Actividad]]="","",'Formulario PPGR1'!#REF!)</f>
        <v>#REF!</v>
      </c>
      <c r="E494" s="285" t="e">
        <f>IF(Tabla1[[#This Row],[Código_Actividad]]="","",'Formulario PPGR1'!#REF!)</f>
        <v>#REF!</v>
      </c>
      <c r="F494" s="285" t="e">
        <f>IF(Tabla1[[#This Row],[Código_Actividad]]="","",'Formulario PPGR1'!#REF!)</f>
        <v>#REF!</v>
      </c>
      <c r="G494" s="337" t="s">
        <v>1937</v>
      </c>
      <c r="H494" s="354" t="s">
        <v>1938</v>
      </c>
      <c r="I494" s="350">
        <v>1</v>
      </c>
      <c r="J494" s="338" t="s">
        <v>28</v>
      </c>
      <c r="K494" s="361" t="s">
        <v>1599</v>
      </c>
      <c r="L494" s="361" t="s">
        <v>1963</v>
      </c>
      <c r="M494" s="351" t="s">
        <v>205</v>
      </c>
      <c r="N494" s="349">
        <v>640</v>
      </c>
      <c r="O494" s="352">
        <v>24</v>
      </c>
      <c r="P494" s="353">
        <f>Tabla1[[#This Row],[Precio Unitario]]*Tabla1[[#This Row],[Cantidad de Insumos]]</f>
        <v>15360</v>
      </c>
      <c r="Q494" s="293">
        <v>222201</v>
      </c>
      <c r="R494" s="351" t="s">
        <v>538</v>
      </c>
      <c r="S494" s="30"/>
      <c r="T494" s="30"/>
    </row>
    <row r="495" spans="2:20" ht="25.5" x14ac:dyDescent="0.25">
      <c r="B495" s="285" t="e">
        <f>IF(Tabla1[[#This Row],[Código_Actividad]]="","",CONCATENATE(Tabla1[[#This Row],[POA]],".",Tabla1[[#This Row],[SRS]],".",Tabla1[[#This Row],[AREA]],".",Tabla1[[#This Row],[TIPO]]))</f>
        <v>#REF!</v>
      </c>
      <c r="C495" s="285" t="e">
        <f>IF(Tabla1[[#This Row],[Código_Actividad]]="","",'Formulario PPGR1'!#REF!)</f>
        <v>#REF!</v>
      </c>
      <c r="D495" s="285" t="e">
        <f>IF(Tabla1[[#This Row],[Código_Actividad]]="","",'Formulario PPGR1'!#REF!)</f>
        <v>#REF!</v>
      </c>
      <c r="E495" s="285" t="e">
        <f>IF(Tabla1[[#This Row],[Código_Actividad]]="","",'Formulario PPGR1'!#REF!)</f>
        <v>#REF!</v>
      </c>
      <c r="F495" s="285" t="e">
        <f>IF(Tabla1[[#This Row],[Código_Actividad]]="","",'Formulario PPGR1'!#REF!)</f>
        <v>#REF!</v>
      </c>
      <c r="G495" s="337" t="s">
        <v>1939</v>
      </c>
      <c r="H495" s="356" t="s">
        <v>1940</v>
      </c>
      <c r="I495" s="355">
        <v>2</v>
      </c>
      <c r="J495" s="338" t="s">
        <v>35</v>
      </c>
      <c r="K495" s="361" t="s">
        <v>1957</v>
      </c>
      <c r="L495" s="351" t="s">
        <v>1251</v>
      </c>
      <c r="M495" s="351" t="s">
        <v>205</v>
      </c>
      <c r="N495" s="349">
        <v>20</v>
      </c>
      <c r="O495" s="352">
        <v>150</v>
      </c>
      <c r="P495" s="353">
        <f>Tabla1[[#This Row],[Precio Unitario]]*Tabla1[[#This Row],[Cantidad de Insumos]]</f>
        <v>3000</v>
      </c>
      <c r="Q495" s="293">
        <v>231101</v>
      </c>
      <c r="R495" s="198" t="s">
        <v>538</v>
      </c>
      <c r="S495" s="30"/>
      <c r="T495" s="30"/>
    </row>
    <row r="496" spans="2:20" ht="25.5" x14ac:dyDescent="0.25">
      <c r="B496" s="285" t="e">
        <f>IF(Tabla1[[#This Row],[Código_Actividad]]="","",CONCATENATE(Tabla1[[#This Row],[POA]],".",Tabla1[[#This Row],[SRS]],".",Tabla1[[#This Row],[AREA]],".",Tabla1[[#This Row],[TIPO]]))</f>
        <v>#REF!</v>
      </c>
      <c r="C496" s="285" t="e">
        <f>IF(Tabla1[[#This Row],[Código_Actividad]]="","",'Formulario PPGR1'!#REF!)</f>
        <v>#REF!</v>
      </c>
      <c r="D496" s="285" t="e">
        <f>IF(Tabla1[[#This Row],[Código_Actividad]]="","",'Formulario PPGR1'!#REF!)</f>
        <v>#REF!</v>
      </c>
      <c r="E496" s="285" t="e">
        <f>IF(Tabla1[[#This Row],[Código_Actividad]]="","",'Formulario PPGR1'!#REF!)</f>
        <v>#REF!</v>
      </c>
      <c r="F496" s="285" t="e">
        <f>IF(Tabla1[[#This Row],[Código_Actividad]]="","",'Formulario PPGR1'!#REF!)</f>
        <v>#REF!</v>
      </c>
      <c r="G496" s="337" t="s">
        <v>1939</v>
      </c>
      <c r="H496" s="336" t="s">
        <v>1940</v>
      </c>
      <c r="I496" s="355">
        <v>2</v>
      </c>
      <c r="J496" s="351" t="s">
        <v>28</v>
      </c>
      <c r="K496" s="361" t="s">
        <v>1599</v>
      </c>
      <c r="L496" s="351" t="s">
        <v>1961</v>
      </c>
      <c r="M496" s="351" t="s">
        <v>205</v>
      </c>
      <c r="N496" s="349">
        <v>450</v>
      </c>
      <c r="O496" s="352">
        <v>2</v>
      </c>
      <c r="P496" s="353">
        <f>Tabla1[[#This Row],[Precio Unitario]]*Tabla1[[#This Row],[Cantidad de Insumos]]</f>
        <v>900</v>
      </c>
      <c r="Q496" s="293">
        <v>222201</v>
      </c>
      <c r="R496" s="351" t="s">
        <v>538</v>
      </c>
      <c r="S496" s="30"/>
      <c r="T496" s="30"/>
    </row>
    <row r="497" spans="2:20" x14ac:dyDescent="0.25">
      <c r="B497" s="285" t="e">
        <f>IF(Tabla1[[#This Row],[Código_Actividad]]="","",CONCATENATE(Tabla1[[#This Row],[POA]],".",Tabla1[[#This Row],[SRS]],".",Tabla1[[#This Row],[AREA]],".",Tabla1[[#This Row],[TIPO]]))</f>
        <v>#REF!</v>
      </c>
      <c r="C497" s="285" t="e">
        <f>IF(Tabla1[[#This Row],[Código_Actividad]]="","",'Formulario PPGR1'!#REF!)</f>
        <v>#REF!</v>
      </c>
      <c r="D497" s="285" t="e">
        <f>IF(Tabla1[[#This Row],[Código_Actividad]]="","",'Formulario PPGR1'!#REF!)</f>
        <v>#REF!</v>
      </c>
      <c r="E497" s="285" t="e">
        <f>IF(Tabla1[[#This Row],[Código_Actividad]]="","",'Formulario PPGR1'!#REF!)</f>
        <v>#REF!</v>
      </c>
      <c r="F497" s="285" t="e">
        <f>IF(Tabla1[[#This Row],[Código_Actividad]]="","",'Formulario PPGR1'!#REF!)</f>
        <v>#REF!</v>
      </c>
      <c r="G497" s="337" t="s">
        <v>1939</v>
      </c>
      <c r="H497" s="336" t="s">
        <v>1940</v>
      </c>
      <c r="I497" s="355">
        <v>2</v>
      </c>
      <c r="J497" s="338" t="s">
        <v>58</v>
      </c>
      <c r="K497" s="361" t="s">
        <v>1960</v>
      </c>
      <c r="L497" s="361" t="s">
        <v>1959</v>
      </c>
      <c r="M497" s="351" t="s">
        <v>953</v>
      </c>
      <c r="N497" s="349">
        <v>1</v>
      </c>
      <c r="O497" s="352">
        <v>319</v>
      </c>
      <c r="P497" s="353">
        <f>Tabla1[[#This Row],[Precio Unitario]]*Tabla1[[#This Row],[Cantidad de Insumos]]</f>
        <v>319</v>
      </c>
      <c r="Q497" s="293">
        <v>233201</v>
      </c>
      <c r="R497" s="351" t="s">
        <v>538</v>
      </c>
      <c r="S497" s="30"/>
      <c r="T497" s="30"/>
    </row>
    <row r="498" spans="2:20" ht="38.25" x14ac:dyDescent="0.25">
      <c r="B498" s="285" t="e">
        <f>IF(Tabla1[[#This Row],[Código_Actividad]]="","",CONCATENATE(Tabla1[[#This Row],[POA]],".",Tabla1[[#This Row],[SRS]],".",Tabla1[[#This Row],[AREA]],".",Tabla1[[#This Row],[TIPO]]))</f>
        <v>#REF!</v>
      </c>
      <c r="C498" s="285" t="e">
        <f>IF(Tabla1[[#This Row],[Código_Actividad]]="","",'Formulario PPGR1'!#REF!)</f>
        <v>#REF!</v>
      </c>
      <c r="D498" s="285" t="e">
        <f>IF(Tabla1[[#This Row],[Código_Actividad]]="","",'Formulario PPGR1'!#REF!)</f>
        <v>#REF!</v>
      </c>
      <c r="E498" s="285" t="e">
        <f>IF(Tabla1[[#This Row],[Código_Actividad]]="","",'Formulario PPGR1'!#REF!)</f>
        <v>#REF!</v>
      </c>
      <c r="F498" s="285" t="e">
        <f>IF(Tabla1[[#This Row],[Código_Actividad]]="","",'Formulario PPGR1'!#REF!)</f>
        <v>#REF!</v>
      </c>
      <c r="G498" s="337" t="s">
        <v>1941</v>
      </c>
      <c r="H498" s="356" t="s">
        <v>1942</v>
      </c>
      <c r="I498" s="355">
        <v>6</v>
      </c>
      <c r="J498" s="338" t="s">
        <v>28</v>
      </c>
      <c r="K498" s="361" t="s">
        <v>1599</v>
      </c>
      <c r="L498" s="361" t="s">
        <v>1961</v>
      </c>
      <c r="M498" s="351" t="s">
        <v>205</v>
      </c>
      <c r="N498" s="349">
        <v>200</v>
      </c>
      <c r="O498" s="352">
        <v>2</v>
      </c>
      <c r="P498" s="353">
        <f>Tabla1[[#This Row],[Precio Unitario]]*Tabla1[[#This Row],[Cantidad de Insumos]]</f>
        <v>400</v>
      </c>
      <c r="Q498" s="293">
        <v>222201</v>
      </c>
      <c r="R498" s="351" t="s">
        <v>538</v>
      </c>
      <c r="S498" s="30"/>
      <c r="T498" s="30"/>
    </row>
    <row r="499" spans="2:20" x14ac:dyDescent="0.25">
      <c r="B499" s="285" t="e">
        <f>IF(Tabla1[[#This Row],[Código_Actividad]]="","",CONCATENATE(Tabla1[[#This Row],[POA]],".",Tabla1[[#This Row],[SRS]],".",Tabla1[[#This Row],[AREA]],".",Tabla1[[#This Row],[TIPO]]))</f>
        <v>#REF!</v>
      </c>
      <c r="C499" s="285" t="e">
        <f>IF(Tabla1[[#This Row],[Código_Actividad]]="","",'Formulario PPGR1'!#REF!)</f>
        <v>#REF!</v>
      </c>
      <c r="D499" s="285" t="e">
        <f>IF(Tabla1[[#This Row],[Código_Actividad]]="","",'Formulario PPGR1'!#REF!)</f>
        <v>#REF!</v>
      </c>
      <c r="E499" s="285" t="e">
        <f>IF(Tabla1[[#This Row],[Código_Actividad]]="","",'Formulario PPGR1'!#REF!)</f>
        <v>#REF!</v>
      </c>
      <c r="F499" s="285" t="e">
        <f>IF(Tabla1[[#This Row],[Código_Actividad]]="","",'Formulario PPGR1'!#REF!)</f>
        <v>#REF!</v>
      </c>
      <c r="G499" s="337" t="s">
        <v>1941</v>
      </c>
      <c r="H499" s="336" t="s">
        <v>1942</v>
      </c>
      <c r="I499" s="355">
        <v>6</v>
      </c>
      <c r="J499" s="351" t="s">
        <v>1964</v>
      </c>
      <c r="K499" s="351" t="s">
        <v>47</v>
      </c>
      <c r="L499" s="351" t="s">
        <v>1965</v>
      </c>
      <c r="M499" s="351" t="s">
        <v>945</v>
      </c>
      <c r="N499" s="349">
        <v>29</v>
      </c>
      <c r="O499" s="352">
        <v>220</v>
      </c>
      <c r="P499" s="353">
        <f>Tabla1[[#This Row],[Precio Unitario]]*Tabla1[[#This Row],[Cantidad de Insumos]]</f>
        <v>6380</v>
      </c>
      <c r="Q499" s="293">
        <v>237102</v>
      </c>
      <c r="R499" s="351" t="s">
        <v>538</v>
      </c>
      <c r="S499" s="30"/>
      <c r="T499" s="30"/>
    </row>
    <row r="500" spans="2:20" x14ac:dyDescent="0.25">
      <c r="B500" s="285" t="e">
        <f>IF(Tabla1[[#This Row],[Código_Actividad]]="","",CONCATENATE(Tabla1[[#This Row],[POA]],".",Tabla1[[#This Row],[SRS]],".",Tabla1[[#This Row],[AREA]],".",Tabla1[[#This Row],[TIPO]]))</f>
        <v>#REF!</v>
      </c>
      <c r="C500" s="285" t="e">
        <f>IF(Tabla1[[#This Row],[Código_Actividad]]="","",'Formulario PPGR1'!#REF!)</f>
        <v>#REF!</v>
      </c>
      <c r="D500" s="285" t="e">
        <f>IF(Tabla1[[#This Row],[Código_Actividad]]="","",'Formulario PPGR1'!#REF!)</f>
        <v>#REF!</v>
      </c>
      <c r="E500" s="285" t="e">
        <f>IF(Tabla1[[#This Row],[Código_Actividad]]="","",'Formulario PPGR1'!#REF!)</f>
        <v>#REF!</v>
      </c>
      <c r="F500" s="285" t="e">
        <f>IF(Tabla1[[#This Row],[Código_Actividad]]="","",'Formulario PPGR1'!#REF!)</f>
        <v>#REF!</v>
      </c>
      <c r="G500" s="337" t="s">
        <v>1943</v>
      </c>
      <c r="H500" s="336" t="s">
        <v>1944</v>
      </c>
      <c r="I500" s="355">
        <v>40</v>
      </c>
      <c r="J500" s="338" t="s">
        <v>1964</v>
      </c>
      <c r="K500" s="351" t="s">
        <v>47</v>
      </c>
      <c r="L500" s="351" t="s">
        <v>1965</v>
      </c>
      <c r="M500" s="351" t="s">
        <v>945</v>
      </c>
      <c r="N500" s="349">
        <v>70</v>
      </c>
      <c r="O500" s="352">
        <v>220</v>
      </c>
      <c r="P500" s="353">
        <f>Tabla1[[#This Row],[Precio Unitario]]*Tabla1[[#This Row],[Cantidad de Insumos]]</f>
        <v>15400</v>
      </c>
      <c r="Q500" s="293">
        <v>237102</v>
      </c>
      <c r="R500" s="351" t="s">
        <v>538</v>
      </c>
      <c r="S500" s="30"/>
      <c r="T500" s="30"/>
    </row>
    <row r="501" spans="2:20" x14ac:dyDescent="0.25">
      <c r="B501" s="285" t="e">
        <f>IF(Tabla1[[#This Row],[Código_Actividad]]="","",CONCATENATE(Tabla1[[#This Row],[POA]],".",Tabla1[[#This Row],[SRS]],".",Tabla1[[#This Row],[AREA]],".",Tabla1[[#This Row],[TIPO]]))</f>
        <v>#REF!</v>
      </c>
      <c r="C501" s="285" t="e">
        <f>IF(Tabla1[[#This Row],[Código_Actividad]]="","",'Formulario PPGR1'!#REF!)</f>
        <v>#REF!</v>
      </c>
      <c r="D501" s="285" t="e">
        <f>IF(Tabla1[[#This Row],[Código_Actividad]]="","",'Formulario PPGR1'!#REF!)</f>
        <v>#REF!</v>
      </c>
      <c r="E501" s="285" t="e">
        <f>IF(Tabla1[[#This Row],[Código_Actividad]]="","",'Formulario PPGR1'!#REF!)</f>
        <v>#REF!</v>
      </c>
      <c r="F501" s="285" t="e">
        <f>IF(Tabla1[[#This Row],[Código_Actividad]]="","",'Formulario PPGR1'!#REF!)</f>
        <v>#REF!</v>
      </c>
      <c r="G501" s="337" t="s">
        <v>1945</v>
      </c>
      <c r="H501" s="336" t="s">
        <v>1946</v>
      </c>
      <c r="I501" s="355">
        <v>4</v>
      </c>
      <c r="J501" s="338" t="s">
        <v>35</v>
      </c>
      <c r="K501" s="351" t="s">
        <v>1957</v>
      </c>
      <c r="L501" s="351" t="s">
        <v>1251</v>
      </c>
      <c r="M501" s="351" t="s">
        <v>205</v>
      </c>
      <c r="N501" s="349">
        <v>25</v>
      </c>
      <c r="O501" s="352">
        <v>150</v>
      </c>
      <c r="P501" s="353">
        <f>Tabla1[[#This Row],[Precio Unitario]]*Tabla1[[#This Row],[Cantidad de Insumos]]</f>
        <v>3750</v>
      </c>
      <c r="Q501" s="293">
        <v>231101</v>
      </c>
      <c r="R501" s="198" t="s">
        <v>538</v>
      </c>
      <c r="S501" s="30"/>
      <c r="T501" s="30"/>
    </row>
    <row r="502" spans="2:20" ht="38.25" x14ac:dyDescent="0.25">
      <c r="B502" s="285" t="e">
        <f>IF(Tabla1[[#This Row],[Código_Actividad]]="","",CONCATENATE(Tabla1[[#This Row],[POA]],".",Tabla1[[#This Row],[SRS]],".",Tabla1[[#This Row],[AREA]],".",Tabla1[[#This Row],[TIPO]]))</f>
        <v>#REF!</v>
      </c>
      <c r="C502" s="285" t="e">
        <f>IF(Tabla1[[#This Row],[Código_Actividad]]="","",'Formulario PPGR1'!#REF!)</f>
        <v>#REF!</v>
      </c>
      <c r="D502" s="285" t="e">
        <f>IF(Tabla1[[#This Row],[Código_Actividad]]="","",'Formulario PPGR1'!#REF!)</f>
        <v>#REF!</v>
      </c>
      <c r="E502" s="285" t="e">
        <f>IF(Tabla1[[#This Row],[Código_Actividad]]="","",'Formulario PPGR1'!#REF!)</f>
        <v>#REF!</v>
      </c>
      <c r="F502" s="285" t="e">
        <f>IF(Tabla1[[#This Row],[Código_Actividad]]="","",'Formulario PPGR1'!#REF!)</f>
        <v>#REF!</v>
      </c>
      <c r="G502" s="337" t="s">
        <v>1945</v>
      </c>
      <c r="H502" s="356" t="s">
        <v>1946</v>
      </c>
      <c r="I502" s="355">
        <v>4</v>
      </c>
      <c r="J502" s="351" t="s">
        <v>58</v>
      </c>
      <c r="K502" s="361" t="s">
        <v>1958</v>
      </c>
      <c r="L502" s="351" t="s">
        <v>1959</v>
      </c>
      <c r="M502" s="351" t="s">
        <v>951</v>
      </c>
      <c r="N502" s="349">
        <v>1</v>
      </c>
      <c r="O502" s="352">
        <v>247.5</v>
      </c>
      <c r="P502" s="353">
        <f>Tabla1[[#This Row],[Precio Unitario]]*Tabla1[[#This Row],[Cantidad de Insumos]]</f>
        <v>247.5</v>
      </c>
      <c r="Q502" s="293">
        <v>233201</v>
      </c>
      <c r="R502" s="351" t="s">
        <v>538</v>
      </c>
      <c r="S502" s="30"/>
      <c r="T502" s="30"/>
    </row>
    <row r="503" spans="2:20" x14ac:dyDescent="0.25">
      <c r="B503" s="285" t="e">
        <f>IF(Tabla1[[#This Row],[Código_Actividad]]="","",CONCATENATE(Tabla1[[#This Row],[POA]],".",Tabla1[[#This Row],[SRS]],".",Tabla1[[#This Row],[AREA]],".",Tabla1[[#This Row],[TIPO]]))</f>
        <v>#REF!</v>
      </c>
      <c r="C503" s="285" t="e">
        <f>IF(Tabla1[[#This Row],[Código_Actividad]]="","",'Formulario PPGR1'!#REF!)</f>
        <v>#REF!</v>
      </c>
      <c r="D503" s="285" t="e">
        <f>IF(Tabla1[[#This Row],[Código_Actividad]]="","",'Formulario PPGR1'!#REF!)</f>
        <v>#REF!</v>
      </c>
      <c r="E503" s="285" t="e">
        <f>IF(Tabla1[[#This Row],[Código_Actividad]]="","",'Formulario PPGR1'!#REF!)</f>
        <v>#REF!</v>
      </c>
      <c r="F503" s="285" t="e">
        <f>IF(Tabla1[[#This Row],[Código_Actividad]]="","",'Formulario PPGR1'!#REF!)</f>
        <v>#REF!</v>
      </c>
      <c r="G503" s="337" t="s">
        <v>1945</v>
      </c>
      <c r="H503" s="336" t="s">
        <v>1946</v>
      </c>
      <c r="I503" s="355">
        <v>4</v>
      </c>
      <c r="J503" s="338" t="s">
        <v>58</v>
      </c>
      <c r="K503" s="361" t="s">
        <v>1960</v>
      </c>
      <c r="L503" s="351" t="s">
        <v>1959</v>
      </c>
      <c r="M503" s="351" t="s">
        <v>953</v>
      </c>
      <c r="N503" s="349">
        <v>1</v>
      </c>
      <c r="O503" s="352">
        <v>319</v>
      </c>
      <c r="P503" s="353">
        <f>Tabla1[[#This Row],[Precio Unitario]]*Tabla1[[#This Row],[Cantidad de Insumos]]</f>
        <v>319</v>
      </c>
      <c r="Q503" s="293">
        <v>233201</v>
      </c>
      <c r="R503" s="351" t="s">
        <v>538</v>
      </c>
      <c r="S503" s="30"/>
      <c r="T503" s="30"/>
    </row>
    <row r="504" spans="2:20" x14ac:dyDescent="0.25">
      <c r="B504" s="285" t="e">
        <f>IF(Tabla1[[#This Row],[Código_Actividad]]="","",CONCATENATE(Tabla1[[#This Row],[POA]],".",Tabla1[[#This Row],[SRS]],".",Tabla1[[#This Row],[AREA]],".",Tabla1[[#This Row],[TIPO]]))</f>
        <v>#REF!</v>
      </c>
      <c r="C504" s="285" t="e">
        <f>IF(Tabla1[[#This Row],[Código_Actividad]]="","",'Formulario PPGR1'!#REF!)</f>
        <v>#REF!</v>
      </c>
      <c r="D504" s="285" t="e">
        <f>IF(Tabla1[[#This Row],[Código_Actividad]]="","",'Formulario PPGR1'!#REF!)</f>
        <v>#REF!</v>
      </c>
      <c r="E504" s="285" t="e">
        <f>IF(Tabla1[[#This Row],[Código_Actividad]]="","",'Formulario PPGR1'!#REF!)</f>
        <v>#REF!</v>
      </c>
      <c r="F504" s="285" t="e">
        <f>IF(Tabla1[[#This Row],[Código_Actividad]]="","",'Formulario PPGR1'!#REF!)</f>
        <v>#REF!</v>
      </c>
      <c r="G504" s="337" t="s">
        <v>1947</v>
      </c>
      <c r="H504" s="336" t="s">
        <v>1948</v>
      </c>
      <c r="I504" s="355">
        <v>4</v>
      </c>
      <c r="J504" s="338" t="s">
        <v>1964</v>
      </c>
      <c r="K504" s="351" t="s">
        <v>47</v>
      </c>
      <c r="L504" s="351" t="s">
        <v>1965</v>
      </c>
      <c r="M504" s="351" t="s">
        <v>945</v>
      </c>
      <c r="N504" s="349">
        <v>14</v>
      </c>
      <c r="O504" s="352">
        <v>220</v>
      </c>
      <c r="P504" s="353">
        <f>Tabla1[[#This Row],[Precio Unitario]]*Tabla1[[#This Row],[Cantidad de Insumos]]</f>
        <v>3080</v>
      </c>
      <c r="Q504" s="293">
        <v>237102</v>
      </c>
      <c r="R504" s="351" t="s">
        <v>538</v>
      </c>
      <c r="S504" s="30"/>
      <c r="T504" s="30"/>
    </row>
    <row r="505" spans="2:20" x14ac:dyDescent="0.25">
      <c r="B505" s="285" t="e">
        <f>IF(Tabla1[[#This Row],[Código_Actividad]]="","",CONCATENATE(Tabla1[[#This Row],[POA]],".",Tabla1[[#This Row],[SRS]],".",Tabla1[[#This Row],[AREA]],".",Tabla1[[#This Row],[TIPO]]))</f>
        <v>#REF!</v>
      </c>
      <c r="C505" s="285" t="e">
        <f>IF(Tabla1[[#This Row],[Código_Actividad]]="","",'Formulario PPGR1'!#REF!)</f>
        <v>#REF!</v>
      </c>
      <c r="D505" s="285" t="e">
        <f>IF(Tabla1[[#This Row],[Código_Actividad]]="","",'Formulario PPGR1'!#REF!)</f>
        <v>#REF!</v>
      </c>
      <c r="E505" s="285" t="e">
        <f>IF(Tabla1[[#This Row],[Código_Actividad]]="","",'Formulario PPGR1'!#REF!)</f>
        <v>#REF!</v>
      </c>
      <c r="F505" s="285" t="e">
        <f>IF(Tabla1[[#This Row],[Código_Actividad]]="","",'Formulario PPGR1'!#REF!)</f>
        <v>#REF!</v>
      </c>
      <c r="G505" s="337" t="s">
        <v>1949</v>
      </c>
      <c r="H505" s="336" t="s">
        <v>1950</v>
      </c>
      <c r="I505" s="355">
        <v>1</v>
      </c>
      <c r="J505" s="351"/>
      <c r="K505" s="361"/>
      <c r="L505" s="351"/>
      <c r="M505" s="351"/>
      <c r="N505" s="349"/>
      <c r="O505" s="352"/>
      <c r="P505" s="353">
        <f>Tabla1[[#This Row],[Precio Unitario]]*Tabla1[[#This Row],[Cantidad de Insumos]]</f>
        <v>0</v>
      </c>
      <c r="Q505" s="293"/>
      <c r="R505" s="351" t="s">
        <v>538</v>
      </c>
      <c r="S505" s="30"/>
      <c r="T505" s="30"/>
    </row>
    <row r="506" spans="2:20" ht="51" x14ac:dyDescent="0.25">
      <c r="B506" s="285" t="e">
        <f>IF(Tabla1[[#This Row],[Código_Actividad]]="","",CONCATENATE(Tabla1[[#This Row],[POA]],".",Tabla1[[#This Row],[SRS]],".",Tabla1[[#This Row],[AREA]],".",Tabla1[[#This Row],[TIPO]]))</f>
        <v>#REF!</v>
      </c>
      <c r="C506" s="285" t="e">
        <f>IF(Tabla1[[#This Row],[Código_Actividad]]="","",'Formulario PPGR1'!#REF!)</f>
        <v>#REF!</v>
      </c>
      <c r="D506" s="285" t="e">
        <f>IF(Tabla1[[#This Row],[Código_Actividad]]="","",'Formulario PPGR1'!#REF!)</f>
        <v>#REF!</v>
      </c>
      <c r="E506" s="285" t="e">
        <f>IF(Tabla1[[#This Row],[Código_Actividad]]="","",'Formulario PPGR1'!#REF!)</f>
        <v>#REF!</v>
      </c>
      <c r="F506" s="285" t="e">
        <f>IF(Tabla1[[#This Row],[Código_Actividad]]="","",'Formulario PPGR1'!#REF!)</f>
        <v>#REF!</v>
      </c>
      <c r="G506" s="337" t="s">
        <v>1953</v>
      </c>
      <c r="H506" s="356" t="s">
        <v>1954</v>
      </c>
      <c r="I506" s="355">
        <v>1</v>
      </c>
      <c r="J506" s="338" t="s">
        <v>35</v>
      </c>
      <c r="K506" s="361" t="s">
        <v>1957</v>
      </c>
      <c r="L506" s="351" t="s">
        <v>1251</v>
      </c>
      <c r="M506" s="351" t="s">
        <v>205</v>
      </c>
      <c r="N506" s="349">
        <v>62</v>
      </c>
      <c r="O506" s="352">
        <v>150</v>
      </c>
      <c r="P506" s="353">
        <f>Tabla1[[#This Row],[Precio Unitario]]*Tabla1[[#This Row],[Cantidad de Insumos]]</f>
        <v>9300</v>
      </c>
      <c r="Q506" s="293">
        <v>231101</v>
      </c>
      <c r="R506" s="198" t="s">
        <v>538</v>
      </c>
      <c r="S506" s="30"/>
      <c r="T506" s="30"/>
    </row>
    <row r="507" spans="2:20" x14ac:dyDescent="0.25">
      <c r="B507" s="285" t="e">
        <f>IF(Tabla1[[#This Row],[Código_Actividad]]="","",CONCATENATE(Tabla1[[#This Row],[POA]],".",Tabla1[[#This Row],[SRS]],".",Tabla1[[#This Row],[AREA]],".",Tabla1[[#This Row],[TIPO]]))</f>
        <v>#REF!</v>
      </c>
      <c r="C507" s="285" t="e">
        <f>IF(Tabla1[[#This Row],[Código_Actividad]]="","",'Formulario PPGR1'!#REF!)</f>
        <v>#REF!</v>
      </c>
      <c r="D507" s="285" t="e">
        <f>IF(Tabla1[[#This Row],[Código_Actividad]]="","",'Formulario PPGR1'!#REF!)</f>
        <v>#REF!</v>
      </c>
      <c r="E507" s="285" t="e">
        <f>IF(Tabla1[[#This Row],[Código_Actividad]]="","",'Formulario PPGR1'!#REF!)</f>
        <v>#REF!</v>
      </c>
      <c r="F507" s="285" t="e">
        <f>IF(Tabla1[[#This Row],[Código_Actividad]]="","",'Formulario PPGR1'!#REF!)</f>
        <v>#REF!</v>
      </c>
      <c r="G507" s="337" t="s">
        <v>1953</v>
      </c>
      <c r="H507" s="336" t="s">
        <v>1954</v>
      </c>
      <c r="I507" s="355">
        <v>1</v>
      </c>
      <c r="J507" s="338" t="s">
        <v>35</v>
      </c>
      <c r="K507" s="351" t="s">
        <v>1957</v>
      </c>
      <c r="L507" s="351" t="s">
        <v>1745</v>
      </c>
      <c r="M507" s="351" t="s">
        <v>205</v>
      </c>
      <c r="N507" s="349">
        <v>62</v>
      </c>
      <c r="O507" s="352">
        <v>350</v>
      </c>
      <c r="P507" s="353">
        <f>Tabla1[[#This Row],[Precio Unitario]]*Tabla1[[#This Row],[Cantidad de Insumos]]</f>
        <v>21700</v>
      </c>
      <c r="Q507" s="293">
        <v>231101</v>
      </c>
      <c r="R507" s="198" t="s">
        <v>538</v>
      </c>
      <c r="S507" s="30"/>
      <c r="T507" s="30"/>
    </row>
    <row r="508" spans="2:20" x14ac:dyDescent="0.25">
      <c r="B508" s="285" t="e">
        <f>IF(Tabla1[[#This Row],[Código_Actividad]]="","",CONCATENATE(Tabla1[[#This Row],[POA]],".",Tabla1[[#This Row],[SRS]],".",Tabla1[[#This Row],[AREA]],".",Tabla1[[#This Row],[TIPO]]))</f>
        <v>#REF!</v>
      </c>
      <c r="C508" s="285" t="e">
        <f>IF(Tabla1[[#This Row],[Código_Actividad]]="","",'Formulario PPGR1'!#REF!)</f>
        <v>#REF!</v>
      </c>
      <c r="D508" s="285" t="e">
        <f>IF(Tabla1[[#This Row],[Código_Actividad]]="","",'Formulario PPGR1'!#REF!)</f>
        <v>#REF!</v>
      </c>
      <c r="E508" s="285" t="e">
        <f>IF(Tabla1[[#This Row],[Código_Actividad]]="","",'Formulario PPGR1'!#REF!)</f>
        <v>#REF!</v>
      </c>
      <c r="F508" s="285" t="e">
        <f>IF(Tabla1[[#This Row],[Código_Actividad]]="","",'Formulario PPGR1'!#REF!)</f>
        <v>#REF!</v>
      </c>
      <c r="G508" s="337" t="s">
        <v>1955</v>
      </c>
      <c r="H508" s="336" t="s">
        <v>1956</v>
      </c>
      <c r="I508" s="355">
        <v>2</v>
      </c>
      <c r="J508" s="338" t="s">
        <v>35</v>
      </c>
      <c r="K508" s="361" t="s">
        <v>1957</v>
      </c>
      <c r="L508" s="351" t="s">
        <v>1251</v>
      </c>
      <c r="M508" s="351" t="s">
        <v>205</v>
      </c>
      <c r="N508" s="349">
        <v>18</v>
      </c>
      <c r="O508" s="352">
        <v>150</v>
      </c>
      <c r="P508" s="353">
        <f>Tabla1[[#This Row],[Precio Unitario]]*Tabla1[[#This Row],[Cantidad de Insumos]]</f>
        <v>2700</v>
      </c>
      <c r="Q508" s="293">
        <v>231101</v>
      </c>
      <c r="R508" s="198" t="s">
        <v>538</v>
      </c>
      <c r="S508" s="30"/>
      <c r="T508" s="30"/>
    </row>
    <row r="509" spans="2:20" ht="25.5" x14ac:dyDescent="0.25">
      <c r="B509" s="285" t="e">
        <f>IF(Tabla1[[#This Row],[Código_Actividad]]="","",CONCATENATE(Tabla1[[#This Row],[POA]],".",Tabla1[[#This Row],[SRS]],".",Tabla1[[#This Row],[AREA]],".",Tabla1[[#This Row],[TIPO]]))</f>
        <v>#REF!</v>
      </c>
      <c r="C509" s="285" t="e">
        <f>IF(Tabla1[[#This Row],[Código_Actividad]]="","",'Formulario PPGR1'!#REF!)</f>
        <v>#REF!</v>
      </c>
      <c r="D509" s="285" t="e">
        <f>IF(Tabla1[[#This Row],[Código_Actividad]]="","",'Formulario PPGR1'!#REF!)</f>
        <v>#REF!</v>
      </c>
      <c r="E509" s="285" t="e">
        <f>IF(Tabla1[[#This Row],[Código_Actividad]]="","",'Formulario PPGR1'!#REF!)</f>
        <v>#REF!</v>
      </c>
      <c r="F509" s="285" t="e">
        <f>IF(Tabla1[[#This Row],[Código_Actividad]]="","",'Formulario PPGR1'!#REF!)</f>
        <v>#REF!</v>
      </c>
      <c r="G509" s="337" t="s">
        <v>1955</v>
      </c>
      <c r="H509" s="336" t="s">
        <v>1956</v>
      </c>
      <c r="I509" s="355">
        <v>2</v>
      </c>
      <c r="J509" s="361" t="s">
        <v>28</v>
      </c>
      <c r="K509" s="361" t="s">
        <v>1599</v>
      </c>
      <c r="L509" s="351" t="s">
        <v>1961</v>
      </c>
      <c r="M509" s="351" t="s">
        <v>205</v>
      </c>
      <c r="N509" s="349">
        <v>100</v>
      </c>
      <c r="O509" s="352">
        <v>2</v>
      </c>
      <c r="P509" s="353">
        <f>Tabla1[[#This Row],[Precio Unitario]]*Tabla1[[#This Row],[Cantidad de Insumos]]</f>
        <v>200</v>
      </c>
      <c r="Q509" s="293">
        <v>222201</v>
      </c>
      <c r="R509" s="351" t="s">
        <v>538</v>
      </c>
      <c r="S509" s="30"/>
      <c r="T509" s="30"/>
    </row>
    <row r="510" spans="2:20" ht="38.25" x14ac:dyDescent="0.25">
      <c r="B510" s="285" t="e">
        <f>IF(Tabla1[[#This Row],[Código_Actividad]]="","",CONCATENATE(Tabla1[[#This Row],[POA]],".",Tabla1[[#This Row],[SRS]],".",Tabla1[[#This Row],[AREA]],".",Tabla1[[#This Row],[TIPO]]))</f>
        <v>#REF!</v>
      </c>
      <c r="C510" s="285" t="e">
        <f>IF(Tabla1[[#This Row],[Código_Actividad]]="","",'Formulario PPGR1'!#REF!)</f>
        <v>#REF!</v>
      </c>
      <c r="D510" s="285" t="e">
        <f>IF(Tabla1[[#This Row],[Código_Actividad]]="","",'Formulario PPGR1'!#REF!)</f>
        <v>#REF!</v>
      </c>
      <c r="E510" s="285" t="e">
        <f>IF(Tabla1[[#This Row],[Código_Actividad]]="","",'Formulario PPGR1'!#REF!)</f>
        <v>#REF!</v>
      </c>
      <c r="F510" s="285" t="e">
        <f>IF(Tabla1[[#This Row],[Código_Actividad]]="","",'Formulario PPGR1'!#REF!)</f>
        <v>#REF!</v>
      </c>
      <c r="G510" s="337" t="s">
        <v>1955</v>
      </c>
      <c r="H510" s="356" t="s">
        <v>1956</v>
      </c>
      <c r="I510" s="355">
        <v>2</v>
      </c>
      <c r="J510" s="361" t="s">
        <v>58</v>
      </c>
      <c r="K510" s="351" t="s">
        <v>1960</v>
      </c>
      <c r="L510" s="361" t="s">
        <v>1959</v>
      </c>
      <c r="M510" s="351" t="s">
        <v>953</v>
      </c>
      <c r="N510" s="349">
        <v>1</v>
      </c>
      <c r="O510" s="352">
        <v>319</v>
      </c>
      <c r="P510" s="353">
        <f>Tabla1[[#This Row],[Precio Unitario]]*Tabla1[[#This Row],[Cantidad de Insumos]]</f>
        <v>319</v>
      </c>
      <c r="Q510" s="293">
        <v>233201</v>
      </c>
      <c r="R510" s="351" t="s">
        <v>538</v>
      </c>
      <c r="S510" s="30"/>
      <c r="T510" s="30"/>
    </row>
    <row r="511" spans="2:20" x14ac:dyDescent="0.25">
      <c r="B511" s="285" t="e">
        <f>IF(Tabla1[[#This Row],[Código_Actividad]]="","",CONCATENATE(Tabla1[[#This Row],[POA]],".",Tabla1[[#This Row],[SRS]],".",Tabla1[[#This Row],[AREA]],".",Tabla1[[#This Row],[TIPO]]))</f>
        <v>#REF!</v>
      </c>
      <c r="C511" s="285" t="e">
        <f>IF(Tabla1[[#This Row],[Código_Actividad]]="","",'Formulario PPGR1'!#REF!)</f>
        <v>#REF!</v>
      </c>
      <c r="D511" s="285" t="e">
        <f>IF(Tabla1[[#This Row],[Código_Actividad]]="","",'Formulario PPGR1'!#REF!)</f>
        <v>#REF!</v>
      </c>
      <c r="E511" s="285" t="e">
        <f>IF(Tabla1[[#This Row],[Código_Actividad]]="","",'Formulario PPGR1'!#REF!)</f>
        <v>#REF!</v>
      </c>
      <c r="F511" s="285" t="e">
        <f>IF(Tabla1[[#This Row],[Código_Actividad]]="","",'Formulario PPGR1'!#REF!)</f>
        <v>#REF!</v>
      </c>
      <c r="G511" s="317" t="s">
        <v>1588</v>
      </c>
      <c r="H511" s="287" t="s">
        <v>1550</v>
      </c>
      <c r="I511" s="318" t="s">
        <v>1350</v>
      </c>
      <c r="J511" s="319" t="s">
        <v>1131</v>
      </c>
      <c r="K511" s="320"/>
      <c r="L511" s="321"/>
      <c r="M511" s="320" t="s">
        <v>945</v>
      </c>
      <c r="N511" s="317">
        <v>10</v>
      </c>
      <c r="O511" s="322">
        <v>220</v>
      </c>
      <c r="P511" s="353">
        <f>Tabla1[[#This Row],[Precio Unitario]]*Tabla1[[#This Row],[Cantidad de Insumos]]</f>
        <v>2200</v>
      </c>
      <c r="Q511" s="293">
        <v>237102</v>
      </c>
      <c r="R511" s="319" t="s">
        <v>536</v>
      </c>
      <c r="S511" s="30"/>
      <c r="T511" s="30"/>
    </row>
    <row r="512" spans="2:20" x14ac:dyDescent="0.25">
      <c r="B512" s="285" t="e">
        <f>IF(Tabla1[[#This Row],[Código_Actividad]]="","",CONCATENATE(Tabla1[[#This Row],[POA]],".",Tabla1[[#This Row],[SRS]],".",Tabla1[[#This Row],[AREA]],".",Tabla1[[#This Row],[TIPO]]))</f>
        <v>#REF!</v>
      </c>
      <c r="C512" s="285" t="e">
        <f>IF(Tabla1[[#This Row],[Código_Actividad]]="","",'Formulario PPGR1'!#REF!)</f>
        <v>#REF!</v>
      </c>
      <c r="D512" s="285" t="e">
        <f>IF(Tabla1[[#This Row],[Código_Actividad]]="","",'Formulario PPGR1'!#REF!)</f>
        <v>#REF!</v>
      </c>
      <c r="E512" s="285" t="e">
        <f>IF(Tabla1[[#This Row],[Código_Actividad]]="","",'Formulario PPGR1'!#REF!)</f>
        <v>#REF!</v>
      </c>
      <c r="F512" s="285" t="e">
        <f>IF(Tabla1[[#This Row],[Código_Actividad]]="","",'Formulario PPGR1'!#REF!)</f>
        <v>#REF!</v>
      </c>
      <c r="G512" s="317" t="s">
        <v>1789</v>
      </c>
      <c r="H512" s="287" t="s">
        <v>1790</v>
      </c>
      <c r="I512" s="318">
        <v>8</v>
      </c>
      <c r="J512" s="319" t="s">
        <v>1131</v>
      </c>
      <c r="K512" s="320"/>
      <c r="L512" s="321" t="s">
        <v>47</v>
      </c>
      <c r="M512" s="320" t="s">
        <v>945</v>
      </c>
      <c r="N512" s="317">
        <v>40</v>
      </c>
      <c r="O512" s="322">
        <v>220</v>
      </c>
      <c r="P512" s="353">
        <f>Tabla1[[#This Row],[Precio Unitario]]*Tabla1[[#This Row],[Cantidad de Insumos]]</f>
        <v>8800</v>
      </c>
      <c r="Q512" s="293">
        <v>237102</v>
      </c>
      <c r="R512" s="319" t="s">
        <v>538</v>
      </c>
      <c r="S512" s="30"/>
      <c r="T512" s="30"/>
    </row>
    <row r="513" spans="2:47" x14ac:dyDescent="0.25">
      <c r="B513" s="285" t="e">
        <f>IF(Tabla1[[#This Row],[Código_Actividad]]="","",CONCATENATE(Tabla1[[#This Row],[POA]],".",Tabla1[[#This Row],[SRS]],".",Tabla1[[#This Row],[AREA]],".",Tabla1[[#This Row],[TIPO]]))</f>
        <v>#REF!</v>
      </c>
      <c r="C513" s="285" t="e">
        <f>IF(Tabla1[[#This Row],[Código_Actividad]]="","",'Formulario PPGR1'!#REF!)</f>
        <v>#REF!</v>
      </c>
      <c r="D513" s="285" t="e">
        <f>IF(Tabla1[[#This Row],[Código_Actividad]]="","",'Formulario PPGR1'!#REF!)</f>
        <v>#REF!</v>
      </c>
      <c r="E513" s="285" t="e">
        <f>IF(Tabla1[[#This Row],[Código_Actividad]]="","",'Formulario PPGR1'!#REF!)</f>
        <v>#REF!</v>
      </c>
      <c r="F513" s="285" t="e">
        <f>IF(Tabla1[[#This Row],[Código_Actividad]]="","",'Formulario PPGR1'!#REF!)</f>
        <v>#REF!</v>
      </c>
      <c r="G513" s="317" t="s">
        <v>1792</v>
      </c>
      <c r="H513" s="287" t="s">
        <v>1793</v>
      </c>
      <c r="I513" s="318">
        <v>1</v>
      </c>
      <c r="J513" s="319" t="s">
        <v>1225</v>
      </c>
      <c r="K513" s="320"/>
      <c r="L513" s="321" t="s">
        <v>46</v>
      </c>
      <c r="M513" s="320" t="s">
        <v>205</v>
      </c>
      <c r="N513" s="317">
        <v>10</v>
      </c>
      <c r="O513" s="322">
        <v>150</v>
      </c>
      <c r="P513" s="353">
        <f>Tabla1[[#This Row],[Precio Unitario]]*Tabla1[[#This Row],[Cantidad de Insumos]]</f>
        <v>1500</v>
      </c>
      <c r="Q513" s="293">
        <v>231101</v>
      </c>
      <c r="R513" s="198" t="s">
        <v>538</v>
      </c>
      <c r="S513" s="30"/>
      <c r="T513" s="30"/>
    </row>
    <row r="514" spans="2:47" x14ac:dyDescent="0.25">
      <c r="B514" s="285" t="e">
        <f>IF(Tabla1[[#This Row],[Código_Actividad]]="","",CONCATENATE(Tabla1[[#This Row],[POA]],".",Tabla1[[#This Row],[SRS]],".",Tabla1[[#This Row],[AREA]],".",Tabla1[[#This Row],[TIPO]]))</f>
        <v>#REF!</v>
      </c>
      <c r="C514" s="285" t="e">
        <f>IF(Tabla1[[#This Row],[Código_Actividad]]="","",'Formulario PPGR1'!#REF!)</f>
        <v>#REF!</v>
      </c>
      <c r="D514" s="285" t="e">
        <f>IF(Tabla1[[#This Row],[Código_Actividad]]="","",'Formulario PPGR1'!#REF!)</f>
        <v>#REF!</v>
      </c>
      <c r="E514" s="285" t="e">
        <f>IF(Tabla1[[#This Row],[Código_Actividad]]="","",'Formulario PPGR1'!#REF!)</f>
        <v>#REF!</v>
      </c>
      <c r="F514" s="285" t="e">
        <f>IF(Tabla1[[#This Row],[Código_Actividad]]="","",'Formulario PPGR1'!#REF!)</f>
        <v>#REF!</v>
      </c>
      <c r="G514" s="317" t="s">
        <v>1795</v>
      </c>
      <c r="H514" s="287" t="s">
        <v>1796</v>
      </c>
      <c r="I514" s="318">
        <v>2</v>
      </c>
      <c r="J514" s="319" t="s">
        <v>1225</v>
      </c>
      <c r="K514" s="320"/>
      <c r="L514" s="321"/>
      <c r="M514" s="320" t="s">
        <v>205</v>
      </c>
      <c r="N514" s="317">
        <v>20</v>
      </c>
      <c r="O514" s="322">
        <v>150</v>
      </c>
      <c r="P514" s="353">
        <f>Tabla1[[#This Row],[Precio Unitario]]*Tabla1[[#This Row],[Cantidad de Insumos]]</f>
        <v>3000</v>
      </c>
      <c r="Q514" s="293">
        <v>231101</v>
      </c>
      <c r="R514" s="198" t="s">
        <v>538</v>
      </c>
      <c r="S514" s="30"/>
      <c r="T514" s="30"/>
    </row>
    <row r="515" spans="2:47" x14ac:dyDescent="0.25">
      <c r="B515" s="285" t="e">
        <f>IF(Tabla1[[#This Row],[Código_Actividad]]="","",CONCATENATE(Tabla1[[#This Row],[POA]],".",Tabla1[[#This Row],[SRS]],".",Tabla1[[#This Row],[AREA]],".",Tabla1[[#This Row],[TIPO]]))</f>
        <v>#REF!</v>
      </c>
      <c r="C515" s="285" t="e">
        <f>IF(Tabla1[[#This Row],[Código_Actividad]]="","",'Formulario PPGR1'!#REF!)</f>
        <v>#REF!</v>
      </c>
      <c r="D515" s="285" t="e">
        <f>IF(Tabla1[[#This Row],[Código_Actividad]]="","",'Formulario PPGR1'!#REF!)</f>
        <v>#REF!</v>
      </c>
      <c r="E515" s="285" t="e">
        <f>IF(Tabla1[[#This Row],[Código_Actividad]]="","",'Formulario PPGR1'!#REF!)</f>
        <v>#REF!</v>
      </c>
      <c r="F515" s="285" t="e">
        <f>IF(Tabla1[[#This Row],[Código_Actividad]]="","",'Formulario PPGR1'!#REF!)</f>
        <v>#REF!</v>
      </c>
      <c r="G515" s="317" t="s">
        <v>1797</v>
      </c>
      <c r="H515" s="287" t="s">
        <v>1798</v>
      </c>
      <c r="I515" s="318">
        <v>2</v>
      </c>
      <c r="J515" s="319" t="s">
        <v>1090</v>
      </c>
      <c r="K515" s="320"/>
      <c r="L515" s="321"/>
      <c r="M515" s="320" t="s">
        <v>205</v>
      </c>
      <c r="N515" s="317">
        <v>30</v>
      </c>
      <c r="O515" s="322">
        <v>200</v>
      </c>
      <c r="P515" s="353">
        <f>Tabla1[[#This Row],[Precio Unitario]]*Tabla1[[#This Row],[Cantidad de Insumos]]</f>
        <v>6000</v>
      </c>
      <c r="Q515" s="293">
        <v>231101</v>
      </c>
      <c r="R515" s="198" t="s">
        <v>538</v>
      </c>
      <c r="S515" s="30"/>
      <c r="T515" s="30"/>
    </row>
    <row r="516" spans="2:47" x14ac:dyDescent="0.25">
      <c r="B516" s="285" t="e">
        <f>IF(Tabla1[[#This Row],[Código_Actividad]]="","",CONCATENATE(Tabla1[[#This Row],[POA]],".",Tabla1[[#This Row],[SRS]],".",Tabla1[[#This Row],[AREA]],".",Tabla1[[#This Row],[TIPO]]))</f>
        <v>#REF!</v>
      </c>
      <c r="C516" s="285" t="e">
        <f>IF(Tabla1[[#This Row],[Código_Actividad]]="","",'Formulario PPGR1'!#REF!)</f>
        <v>#REF!</v>
      </c>
      <c r="D516" s="285" t="e">
        <f>IF(Tabla1[[#This Row],[Código_Actividad]]="","",'Formulario PPGR1'!#REF!)</f>
        <v>#REF!</v>
      </c>
      <c r="E516" s="285" t="e">
        <f>IF(Tabla1[[#This Row],[Código_Actividad]]="","",'Formulario PPGR1'!#REF!)</f>
        <v>#REF!</v>
      </c>
      <c r="F516" s="285" t="e">
        <f>IF(Tabla1[[#This Row],[Código_Actividad]]="","",'Formulario PPGR1'!#REF!)</f>
        <v>#REF!</v>
      </c>
      <c r="G516" s="317" t="s">
        <v>1799</v>
      </c>
      <c r="H516" s="287" t="s">
        <v>1800</v>
      </c>
      <c r="I516" s="318">
        <v>8</v>
      </c>
      <c r="J516" s="319" t="s">
        <v>1131</v>
      </c>
      <c r="K516" s="320"/>
      <c r="L516" s="321"/>
      <c r="M516" s="320" t="s">
        <v>945</v>
      </c>
      <c r="N516" s="317">
        <v>20</v>
      </c>
      <c r="O516" s="322">
        <v>220</v>
      </c>
      <c r="P516" s="353">
        <f>Tabla1[[#This Row],[Precio Unitario]]*Tabla1[[#This Row],[Cantidad de Insumos]]</f>
        <v>4400</v>
      </c>
      <c r="Q516" s="293">
        <v>237102</v>
      </c>
      <c r="R516" s="319" t="s">
        <v>538</v>
      </c>
      <c r="S516" s="30"/>
      <c r="T516" s="30"/>
    </row>
    <row r="517" spans="2:47" x14ac:dyDescent="0.25">
      <c r="B517" s="285" t="e">
        <f>IF(Tabla1[[#This Row],[Código_Actividad]]="","",CONCATENATE(Tabla1[[#This Row],[POA]],".",Tabla1[[#This Row],[SRS]],".",Tabla1[[#This Row],[AREA]],".",Tabla1[[#This Row],[TIPO]]))</f>
        <v>#REF!</v>
      </c>
      <c r="C517" s="285" t="e">
        <f>IF(Tabla1[[#This Row],[Código_Actividad]]="","",'Formulario PPGR1'!#REF!)</f>
        <v>#REF!</v>
      </c>
      <c r="D517" s="285" t="e">
        <f>IF(Tabla1[[#This Row],[Código_Actividad]]="","",'Formulario PPGR1'!#REF!)</f>
        <v>#REF!</v>
      </c>
      <c r="E517" s="285" t="e">
        <f>IF(Tabla1[[#This Row],[Código_Actividad]]="","",'Formulario PPGR1'!#REF!)</f>
        <v>#REF!</v>
      </c>
      <c r="F517" s="285" t="e">
        <f>IF(Tabla1[[#This Row],[Código_Actividad]]="","",'Formulario PPGR1'!#REF!)</f>
        <v>#REF!</v>
      </c>
      <c r="G517" s="317" t="s">
        <v>1801</v>
      </c>
      <c r="H517" s="287" t="s">
        <v>1802</v>
      </c>
      <c r="I517" s="318">
        <v>1</v>
      </c>
      <c r="J517" s="319" t="s">
        <v>1090</v>
      </c>
      <c r="K517" s="320"/>
      <c r="L517" s="321"/>
      <c r="M517" s="320" t="s">
        <v>205</v>
      </c>
      <c r="N517" s="317">
        <v>15</v>
      </c>
      <c r="O517" s="322">
        <v>200</v>
      </c>
      <c r="P517" s="353">
        <f>Tabla1[[#This Row],[Precio Unitario]]*Tabla1[[#This Row],[Cantidad de Insumos]]</f>
        <v>3000</v>
      </c>
      <c r="Q517" s="293">
        <v>231101</v>
      </c>
      <c r="R517" s="198" t="s">
        <v>538</v>
      </c>
      <c r="S517" s="30"/>
      <c r="T517" s="30"/>
    </row>
    <row r="518" spans="2:47" x14ac:dyDescent="0.25">
      <c r="B518" s="285" t="e">
        <f>IF(Tabla1[[#This Row],[Código_Actividad]]="","",CONCATENATE(Tabla1[[#This Row],[POA]],".",Tabla1[[#This Row],[SRS]],".",Tabla1[[#This Row],[AREA]],".",Tabla1[[#This Row],[TIPO]]))</f>
        <v>#REF!</v>
      </c>
      <c r="C518" s="285" t="e">
        <f>IF(Tabla1[[#This Row],[Código_Actividad]]="","",'Formulario PPGR1'!#REF!)</f>
        <v>#REF!</v>
      </c>
      <c r="D518" s="285" t="e">
        <f>IF(Tabla1[[#This Row],[Código_Actividad]]="","",'Formulario PPGR1'!#REF!)</f>
        <v>#REF!</v>
      </c>
      <c r="E518" s="285" t="e">
        <f>IF(Tabla1[[#This Row],[Código_Actividad]]="","",'Formulario PPGR1'!#REF!)</f>
        <v>#REF!</v>
      </c>
      <c r="F518" s="285" t="e">
        <f>IF(Tabla1[[#This Row],[Código_Actividad]]="","",'Formulario PPGR1'!#REF!)</f>
        <v>#REF!</v>
      </c>
      <c r="G518" s="317" t="s">
        <v>1803</v>
      </c>
      <c r="H518" s="287" t="s">
        <v>1804</v>
      </c>
      <c r="I518" s="318">
        <v>8</v>
      </c>
      <c r="J518" s="319" t="s">
        <v>1131</v>
      </c>
      <c r="K518" s="320"/>
      <c r="L518" s="321"/>
      <c r="M518" s="320" t="s">
        <v>945</v>
      </c>
      <c r="N518" s="317">
        <v>50</v>
      </c>
      <c r="O518" s="322">
        <v>220</v>
      </c>
      <c r="P518" s="353">
        <f>Tabla1[[#This Row],[Precio Unitario]]*Tabla1[[#This Row],[Cantidad de Insumos]]</f>
        <v>11000</v>
      </c>
      <c r="Q518" s="293">
        <v>237102</v>
      </c>
      <c r="R518" s="319" t="s">
        <v>538</v>
      </c>
      <c r="S518" s="30"/>
      <c r="T518" s="30"/>
    </row>
    <row r="519" spans="2:47" x14ac:dyDescent="0.25">
      <c r="B519" s="285" t="e">
        <f>IF(Tabla1[[#This Row],[Código_Actividad]]="","",CONCATENATE(Tabla1[[#This Row],[POA]],".",Tabla1[[#This Row],[SRS]],".",Tabla1[[#This Row],[AREA]],".",Tabla1[[#This Row],[TIPO]]))</f>
        <v>#REF!</v>
      </c>
      <c r="C519" s="285" t="e">
        <f>IF(Tabla1[[#This Row],[Código_Actividad]]="","",'Formulario PPGR1'!#REF!)</f>
        <v>#REF!</v>
      </c>
      <c r="D519" s="285" t="e">
        <f>IF(Tabla1[[#This Row],[Código_Actividad]]="","",'Formulario PPGR1'!#REF!)</f>
        <v>#REF!</v>
      </c>
      <c r="E519" s="285" t="e">
        <f>IF(Tabla1[[#This Row],[Código_Actividad]]="","",'Formulario PPGR1'!#REF!)</f>
        <v>#REF!</v>
      </c>
      <c r="F519" s="285" t="e">
        <f>IF(Tabla1[[#This Row],[Código_Actividad]]="","",'Formulario PPGR1'!#REF!)</f>
        <v>#REF!</v>
      </c>
      <c r="G519" s="317" t="s">
        <v>1805</v>
      </c>
      <c r="H519" s="287" t="s">
        <v>1806</v>
      </c>
      <c r="I519" s="318">
        <v>1</v>
      </c>
      <c r="J519" s="319" t="s">
        <v>1225</v>
      </c>
      <c r="K519" s="320"/>
      <c r="L519" s="321"/>
      <c r="M519" s="320" t="s">
        <v>205</v>
      </c>
      <c r="N519" s="317">
        <v>25</v>
      </c>
      <c r="O519" s="322">
        <v>150</v>
      </c>
      <c r="P519" s="353">
        <f>Tabla1[[#This Row],[Precio Unitario]]*Tabla1[[#This Row],[Cantidad de Insumos]]</f>
        <v>3750</v>
      </c>
      <c r="Q519" s="293">
        <v>231101</v>
      </c>
      <c r="R519" s="198" t="s">
        <v>538</v>
      </c>
      <c r="S519" s="30"/>
      <c r="T519" s="30"/>
    </row>
    <row r="520" spans="2:47" x14ac:dyDescent="0.25">
      <c r="B520" s="285" t="e">
        <f>IF(Tabla1[[#This Row],[Código_Actividad]]="","",CONCATENATE(Tabla1[[#This Row],[POA]],".",Tabla1[[#This Row],[SRS]],".",Tabla1[[#This Row],[AREA]],".",Tabla1[[#This Row],[TIPO]]))</f>
        <v>#REF!</v>
      </c>
      <c r="C520" s="285" t="e">
        <f>IF(Tabla1[[#This Row],[Código_Actividad]]="","",'Formulario PPGR1'!#REF!)</f>
        <v>#REF!</v>
      </c>
      <c r="D520" s="285" t="e">
        <f>IF(Tabla1[[#This Row],[Código_Actividad]]="","",'Formulario PPGR1'!#REF!)</f>
        <v>#REF!</v>
      </c>
      <c r="E520" s="285" t="e">
        <f>IF(Tabla1[[#This Row],[Código_Actividad]]="","",'Formulario PPGR1'!#REF!)</f>
        <v>#REF!</v>
      </c>
      <c r="F520" s="285" t="e">
        <f>IF(Tabla1[[#This Row],[Código_Actividad]]="","",'Formulario PPGR1'!#REF!)</f>
        <v>#REF!</v>
      </c>
      <c r="G520" s="317" t="s">
        <v>1805</v>
      </c>
      <c r="H520" s="287" t="s">
        <v>1806</v>
      </c>
      <c r="I520" s="318">
        <v>1</v>
      </c>
      <c r="J520" s="319" t="s">
        <v>938</v>
      </c>
      <c r="K520" s="320"/>
      <c r="L520" s="321"/>
      <c r="M520" s="320" t="s">
        <v>205</v>
      </c>
      <c r="N520" s="317">
        <v>25</v>
      </c>
      <c r="O520" s="322">
        <v>350</v>
      </c>
      <c r="P520" s="353">
        <f>Tabla1[[#This Row],[Precio Unitario]]*Tabla1[[#This Row],[Cantidad de Insumos]]</f>
        <v>8750</v>
      </c>
      <c r="Q520" s="293">
        <v>231101</v>
      </c>
      <c r="R520" s="198" t="s">
        <v>538</v>
      </c>
      <c r="S520" s="30"/>
      <c r="T520" s="30"/>
    </row>
    <row r="521" spans="2:47" x14ac:dyDescent="0.25">
      <c r="B521" s="285" t="e">
        <f>IF(Tabla1[[#This Row],[Código_Actividad]]="","",CONCATENATE(Tabla1[[#This Row],[POA]],".",Tabla1[[#This Row],[SRS]],".",Tabla1[[#This Row],[AREA]],".",Tabla1[[#This Row],[TIPO]]))</f>
        <v>#REF!</v>
      </c>
      <c r="C521" s="285" t="e">
        <f>IF(Tabla1[[#This Row],[Código_Actividad]]="","",'Formulario PPGR1'!#REF!)</f>
        <v>#REF!</v>
      </c>
      <c r="D521" s="285" t="e">
        <f>IF(Tabla1[[#This Row],[Código_Actividad]]="","",'Formulario PPGR1'!#REF!)</f>
        <v>#REF!</v>
      </c>
      <c r="E521" s="285" t="e">
        <f>IF(Tabla1[[#This Row],[Código_Actividad]]="","",'Formulario PPGR1'!#REF!)</f>
        <v>#REF!</v>
      </c>
      <c r="F521" s="285" t="e">
        <f>IF(Tabla1[[#This Row],[Código_Actividad]]="","",'Formulario PPGR1'!#REF!)</f>
        <v>#REF!</v>
      </c>
      <c r="G521" s="317" t="s">
        <v>1805</v>
      </c>
      <c r="H521" s="287" t="s">
        <v>1806</v>
      </c>
      <c r="I521" s="318">
        <v>1</v>
      </c>
      <c r="J521" s="319" t="s">
        <v>1014</v>
      </c>
      <c r="K521" s="320"/>
      <c r="L521" s="321"/>
      <c r="M521" s="320" t="s">
        <v>973</v>
      </c>
      <c r="N521" s="317">
        <v>2</v>
      </c>
      <c r="O521" s="322">
        <v>151.80000000000001</v>
      </c>
      <c r="P521" s="353">
        <f>Tabla1[[#This Row],[Precio Unitario]]*Tabla1[[#This Row],[Cantidad de Insumos]]</f>
        <v>303.60000000000002</v>
      </c>
      <c r="Q521" s="293">
        <v>239201</v>
      </c>
      <c r="R521" s="319" t="s">
        <v>536</v>
      </c>
      <c r="S521" s="30"/>
      <c r="T521" s="30"/>
    </row>
    <row r="522" spans="2:47" x14ac:dyDescent="0.25">
      <c r="B522" s="285" t="e">
        <f>IF(Tabla1[[#This Row],[Código_Actividad]]="","",CONCATENATE(Tabla1[[#This Row],[POA]],".",Tabla1[[#This Row],[SRS]],".",Tabla1[[#This Row],[AREA]],".",Tabla1[[#This Row],[TIPO]]))</f>
        <v>#REF!</v>
      </c>
      <c r="C522" s="285" t="e">
        <f>IF(Tabla1[[#This Row],[Código_Actividad]]="","",'Formulario PPGR1'!#REF!)</f>
        <v>#REF!</v>
      </c>
      <c r="D522" s="285" t="e">
        <f>IF(Tabla1[[#This Row],[Código_Actividad]]="","",'Formulario PPGR1'!#REF!)</f>
        <v>#REF!</v>
      </c>
      <c r="E522" s="285" t="e">
        <f>IF(Tabla1[[#This Row],[Código_Actividad]]="","",'Formulario PPGR1'!#REF!)</f>
        <v>#REF!</v>
      </c>
      <c r="F522" s="285" t="e">
        <f>IF(Tabla1[[#This Row],[Código_Actividad]]="","",'Formulario PPGR1'!#REF!)</f>
        <v>#REF!</v>
      </c>
      <c r="G522" s="317" t="s">
        <v>1805</v>
      </c>
      <c r="H522" s="287" t="s">
        <v>1806</v>
      </c>
      <c r="I522" s="318">
        <v>1</v>
      </c>
      <c r="J522" s="319" t="s">
        <v>1172</v>
      </c>
      <c r="K522" s="320"/>
      <c r="L522" s="321"/>
      <c r="M522" s="320" t="s">
        <v>205</v>
      </c>
      <c r="N522" s="317">
        <v>25</v>
      </c>
      <c r="O522" s="322">
        <v>75</v>
      </c>
      <c r="P522" s="353">
        <f>Tabla1[[#This Row],[Precio Unitario]]*Tabla1[[#This Row],[Cantidad de Insumos]]</f>
        <v>1875</v>
      </c>
      <c r="Q522" s="293">
        <v>233201</v>
      </c>
      <c r="R522" s="319" t="s">
        <v>536</v>
      </c>
      <c r="S522" s="30"/>
      <c r="T522" s="30"/>
    </row>
    <row r="523" spans="2:47" x14ac:dyDescent="0.25">
      <c r="B523" s="285" t="e">
        <f>IF(Tabla1[[#This Row],[Código_Actividad]]="","",CONCATENATE(Tabla1[[#This Row],[POA]],".",Tabla1[[#This Row],[SRS]],".",Tabla1[[#This Row],[AREA]],".",Tabla1[[#This Row],[TIPO]]))</f>
        <v>#REF!</v>
      </c>
      <c r="C523" s="285" t="e">
        <f>IF(Tabla1[[#This Row],[Código_Actividad]]="","",'Formulario PPGR1'!#REF!)</f>
        <v>#REF!</v>
      </c>
      <c r="D523" s="285" t="e">
        <f>IF(Tabla1[[#This Row],[Código_Actividad]]="","",'Formulario PPGR1'!#REF!)</f>
        <v>#REF!</v>
      </c>
      <c r="E523" s="285" t="e">
        <f>IF(Tabla1[[#This Row],[Código_Actividad]]="","",'Formulario PPGR1'!#REF!)</f>
        <v>#REF!</v>
      </c>
      <c r="F523" s="285" t="e">
        <f>IF(Tabla1[[#This Row],[Código_Actividad]]="","",'Formulario PPGR1'!#REF!)</f>
        <v>#REF!</v>
      </c>
      <c r="G523" s="317" t="s">
        <v>1787</v>
      </c>
      <c r="H523" s="287" t="s">
        <v>1765</v>
      </c>
      <c r="I523" s="318" t="s">
        <v>1350</v>
      </c>
      <c r="J523" s="319" t="s">
        <v>1117</v>
      </c>
      <c r="K523" s="320"/>
      <c r="L523" s="321"/>
      <c r="M523" s="320" t="s">
        <v>1491</v>
      </c>
      <c r="N523" s="317">
        <v>35</v>
      </c>
      <c r="O523" s="322">
        <v>5</v>
      </c>
      <c r="P523" s="353">
        <f>Tabla1[[#This Row],[Precio Unitario]]*Tabla1[[#This Row],[Cantidad de Insumos]]</f>
        <v>175</v>
      </c>
      <c r="Q523" s="293">
        <v>233201</v>
      </c>
      <c r="R523" s="319" t="s">
        <v>538</v>
      </c>
      <c r="S523" s="30"/>
      <c r="T523" s="30"/>
    </row>
    <row r="524" spans="2:47" x14ac:dyDescent="0.25">
      <c r="B524" s="369" t="e">
        <f>IF(Tabla1[[#This Row],[Código_Actividad]]="","",CONCATENATE(Tabla1[[#This Row],[POA]],".",Tabla1[[#This Row],[SRS]],".",Tabla1[[#This Row],[AREA]],".",Tabla1[[#This Row],[TIPO]]))</f>
        <v>#REF!</v>
      </c>
      <c r="C524" s="369" t="e">
        <f>IF(Tabla1[[#This Row],[Código_Actividad]]="","",'Formulario PPGR1'!#REF!)</f>
        <v>#REF!</v>
      </c>
      <c r="D524" s="369" t="e">
        <f>IF(Tabla1[[#This Row],[Código_Actividad]]="","",'Formulario PPGR1'!#REF!)</f>
        <v>#REF!</v>
      </c>
      <c r="E524" s="369" t="e">
        <f>IF(Tabla1[[#This Row],[Código_Actividad]]="","",'Formulario PPGR1'!#REF!)</f>
        <v>#REF!</v>
      </c>
      <c r="F524" s="369" t="e">
        <f>IF(Tabla1[[#This Row],[Código_Actividad]]="","",'Formulario PPGR1'!#REF!)</f>
        <v>#REF!</v>
      </c>
      <c r="G524" s="349" t="s">
        <v>2034</v>
      </c>
      <c r="H524" s="336" t="str">
        <f>IFERROR(VLOOKUP(Tabla1[[#This Row],[Código_Actividad]],'Formulario PPGR2'!$H$9:$I$1048576,2,FALSE),"")</f>
        <v>Monitoreo periódico del cumplimiento de la Lista de Verificación de Cirugía a traves de la revision de expedientes y observacion de la practica quirurgica.</v>
      </c>
      <c r="I524" s="355">
        <f>IFERROR(VLOOKUP(Tabla1[[#This Row],[Código_Actividad]],Tabla2[[Código]:[Total de Acciones ]],15,FALSE),"")</f>
        <v>4</v>
      </c>
      <c r="J524" s="319" t="s">
        <v>1131</v>
      </c>
      <c r="K524" s="320"/>
      <c r="L524" s="321"/>
      <c r="M524" s="320" t="s">
        <v>945</v>
      </c>
      <c r="N524" s="317">
        <v>50</v>
      </c>
      <c r="O524" s="322">
        <v>220</v>
      </c>
      <c r="P524" s="353">
        <f>Tabla1[[#This Row],[Precio Unitario]]*Tabla1[[#This Row],[Cantidad de Insumos]]</f>
        <v>11000</v>
      </c>
      <c r="Q524" s="293">
        <v>237102</v>
      </c>
      <c r="R524" s="319" t="s">
        <v>538</v>
      </c>
      <c r="S524" s="30"/>
      <c r="T524" s="30"/>
      <c r="U524" s="324"/>
      <c r="V524" s="324"/>
      <c r="W524" s="324"/>
      <c r="X524" s="324"/>
      <c r="Y524" s="324"/>
      <c r="Z524" s="324"/>
      <c r="AA524" s="324"/>
      <c r="AB524" s="324"/>
      <c r="AC524" s="324"/>
      <c r="AD524" s="324"/>
      <c r="AE524" s="324"/>
      <c r="AF524" s="324"/>
      <c r="AG524" s="324"/>
      <c r="AH524" s="324"/>
      <c r="AI524" s="324"/>
      <c r="AJ524" s="324"/>
      <c r="AK524" s="324"/>
      <c r="AL524" s="324"/>
      <c r="AM524" s="324"/>
      <c r="AN524" s="324"/>
      <c r="AO524" s="324"/>
      <c r="AP524" s="324"/>
      <c r="AQ524" s="324"/>
      <c r="AR524" s="324"/>
      <c r="AS524" s="324"/>
      <c r="AT524" s="324"/>
      <c r="AU524" s="324"/>
    </row>
    <row r="525" spans="2:47" x14ac:dyDescent="0.25">
      <c r="B525" s="369" t="e">
        <f>IF(Tabla1[[#This Row],[Código_Actividad]]="","",CONCATENATE(Tabla1[[#This Row],[POA]],".",Tabla1[[#This Row],[SRS]],".",Tabla1[[#This Row],[AREA]],".",Tabla1[[#This Row],[TIPO]]))</f>
        <v>#REF!</v>
      </c>
      <c r="C525" s="369" t="e">
        <f>IF(Tabla1[[#This Row],[Código_Actividad]]="","",'Formulario PPGR1'!#REF!)</f>
        <v>#REF!</v>
      </c>
      <c r="D525" s="369" t="e">
        <f>IF(Tabla1[[#This Row],[Código_Actividad]]="","",'Formulario PPGR1'!#REF!)</f>
        <v>#REF!</v>
      </c>
      <c r="E525" s="369" t="e">
        <f>IF(Tabla1[[#This Row],[Código_Actividad]]="","",'Formulario PPGR1'!#REF!)</f>
        <v>#REF!</v>
      </c>
      <c r="F525" s="369" t="e">
        <f>IF(Tabla1[[#This Row],[Código_Actividad]]="","",'Formulario PPGR1'!#REF!)</f>
        <v>#REF!</v>
      </c>
      <c r="G525" s="349" t="s">
        <v>2034</v>
      </c>
      <c r="H525" s="336" t="str">
        <f>IFERROR(VLOOKUP(Tabla1[[#This Row],[Código_Actividad]],'Formulario PPGR2'!$H$9:$I$1048576,2,FALSE),"")</f>
        <v>Monitoreo periódico del cumplimiento de la Lista de Verificación de Cirugía a traves de la revision de expedientes y observacion de la practica quirurgica.</v>
      </c>
      <c r="I525" s="355">
        <f>IFERROR(VLOOKUP(Tabla1[[#This Row],[Código_Actividad]],Tabla2[[Código]:[Total de Acciones ]],15,FALSE),"")</f>
        <v>4</v>
      </c>
      <c r="J525" s="319" t="s">
        <v>1014</v>
      </c>
      <c r="K525" s="320"/>
      <c r="L525" s="321"/>
      <c r="M525" s="320" t="s">
        <v>973</v>
      </c>
      <c r="N525" s="317">
        <v>2</v>
      </c>
      <c r="O525" s="322">
        <v>151.80000000000001</v>
      </c>
      <c r="P525" s="353">
        <f>Tabla1[[#This Row],[Precio Unitario]]*Tabla1[[#This Row],[Cantidad de Insumos]]</f>
        <v>303.60000000000002</v>
      </c>
      <c r="Q525" s="293">
        <v>239201</v>
      </c>
      <c r="R525" s="319" t="s">
        <v>536</v>
      </c>
      <c r="S525" s="30"/>
      <c r="T525" s="30"/>
      <c r="U525" s="324"/>
      <c r="V525" s="324"/>
      <c r="W525" s="324"/>
      <c r="X525" s="324"/>
      <c r="Y525" s="324"/>
      <c r="Z525" s="324"/>
      <c r="AA525" s="324"/>
      <c r="AB525" s="324"/>
      <c r="AC525" s="324"/>
      <c r="AD525" s="324"/>
      <c r="AE525" s="324"/>
      <c r="AF525" s="324"/>
      <c r="AG525" s="324"/>
      <c r="AH525" s="324"/>
      <c r="AI525" s="324"/>
      <c r="AJ525" s="324"/>
      <c r="AK525" s="324"/>
      <c r="AL525" s="324"/>
      <c r="AM525" s="324"/>
      <c r="AN525" s="324"/>
      <c r="AO525" s="324"/>
      <c r="AP525" s="324"/>
      <c r="AQ525" s="324"/>
      <c r="AR525" s="324"/>
      <c r="AS525" s="324"/>
      <c r="AT525" s="324"/>
      <c r="AU525" s="324"/>
    </row>
    <row r="526" spans="2:47" x14ac:dyDescent="0.25">
      <c r="B526" s="369" t="e">
        <f>IF(Tabla1[[#This Row],[Código_Actividad]]="","",CONCATENATE(Tabla1[[#This Row],[POA]],".",Tabla1[[#This Row],[SRS]],".",Tabla1[[#This Row],[AREA]],".",Tabla1[[#This Row],[TIPO]]))</f>
        <v>#REF!</v>
      </c>
      <c r="C526" s="369" t="e">
        <f>IF(Tabla1[[#This Row],[Código_Actividad]]="","",'Formulario PPGR1'!#REF!)</f>
        <v>#REF!</v>
      </c>
      <c r="D526" s="369" t="e">
        <f>IF(Tabla1[[#This Row],[Código_Actividad]]="","",'Formulario PPGR1'!#REF!)</f>
        <v>#REF!</v>
      </c>
      <c r="E526" s="369" t="e">
        <f>IF(Tabla1[[#This Row],[Código_Actividad]]="","",'Formulario PPGR1'!#REF!)</f>
        <v>#REF!</v>
      </c>
      <c r="F526" s="369" t="e">
        <f>IF(Tabla1[[#This Row],[Código_Actividad]]="","",'Formulario PPGR1'!#REF!)</f>
        <v>#REF!</v>
      </c>
      <c r="G526" s="349" t="s">
        <v>2034</v>
      </c>
      <c r="H526" s="336" t="str">
        <f>IFERROR(VLOOKUP(Tabla1[[#This Row],[Código_Actividad]],'Formulario PPGR2'!$H$9:$I$1048576,2,FALSE),"")</f>
        <v>Monitoreo periódico del cumplimiento de la Lista de Verificación de Cirugía a traves de la revision de expedientes y observacion de la practica quirurgica.</v>
      </c>
      <c r="I526" s="355">
        <f>IFERROR(VLOOKUP(Tabla1[[#This Row],[Código_Actividad]],Tabla2[[Código]:[Total de Acciones ]],15,FALSE),"")</f>
        <v>4</v>
      </c>
      <c r="J526" s="319" t="s">
        <v>1172</v>
      </c>
      <c r="K526" s="320"/>
      <c r="L526" s="321"/>
      <c r="M526" s="320" t="s">
        <v>205</v>
      </c>
      <c r="N526" s="317">
        <v>25</v>
      </c>
      <c r="O526" s="322">
        <v>75</v>
      </c>
      <c r="P526" s="353">
        <f>Tabla1[[#This Row],[Precio Unitario]]*Tabla1[[#This Row],[Cantidad de Insumos]]</f>
        <v>1875</v>
      </c>
      <c r="Q526" s="293">
        <v>233201</v>
      </c>
      <c r="R526" s="319" t="s">
        <v>536</v>
      </c>
      <c r="S526" s="30"/>
      <c r="T526" s="30"/>
      <c r="U526" s="324"/>
      <c r="V526" s="324"/>
      <c r="W526" s="324"/>
      <c r="X526" s="324"/>
      <c r="Y526" s="324"/>
      <c r="Z526" s="324"/>
      <c r="AA526" s="324"/>
      <c r="AB526" s="324"/>
      <c r="AC526" s="324"/>
      <c r="AD526" s="324"/>
      <c r="AE526" s="324"/>
      <c r="AF526" s="324"/>
      <c r="AG526" s="324"/>
      <c r="AH526" s="324"/>
      <c r="AI526" s="324"/>
      <c r="AJ526" s="324"/>
      <c r="AK526" s="324"/>
      <c r="AL526" s="324"/>
      <c r="AM526" s="324"/>
      <c r="AN526" s="324"/>
      <c r="AO526" s="324"/>
      <c r="AP526" s="324"/>
      <c r="AQ526" s="324"/>
      <c r="AR526" s="324"/>
      <c r="AS526" s="324"/>
      <c r="AT526" s="324"/>
      <c r="AU526" s="324"/>
    </row>
    <row r="527" spans="2:47" x14ac:dyDescent="0.25">
      <c r="B527" s="369" t="e">
        <f>IF(Tabla1[[#This Row],[Código_Actividad]]="","",CONCATENATE(Tabla1[[#This Row],[POA]],".",Tabla1[[#This Row],[SRS]],".",Tabla1[[#This Row],[AREA]],".",Tabla1[[#This Row],[TIPO]]))</f>
        <v>#REF!</v>
      </c>
      <c r="C527" s="369" t="e">
        <f>IF(Tabla1[[#This Row],[Código_Actividad]]="","",'Formulario PPGR1'!#REF!)</f>
        <v>#REF!</v>
      </c>
      <c r="D527" s="369" t="e">
        <f>IF(Tabla1[[#This Row],[Código_Actividad]]="","",'Formulario PPGR1'!#REF!)</f>
        <v>#REF!</v>
      </c>
      <c r="E527" s="369" t="e">
        <f>IF(Tabla1[[#This Row],[Código_Actividad]]="","",'Formulario PPGR1'!#REF!)</f>
        <v>#REF!</v>
      </c>
      <c r="F527" s="369" t="e">
        <f>IF(Tabla1[[#This Row],[Código_Actividad]]="","",'Formulario PPGR1'!#REF!)</f>
        <v>#REF!</v>
      </c>
      <c r="G527" s="349" t="s">
        <v>2035</v>
      </c>
      <c r="H527" s="336" t="str">
        <f>IFERROR(VLOOKUP(Tabla1[[#This Row],[Código_Actividad]],'Formulario PPGR2'!$H$9:$I$1048576,2,FALSE),"")</f>
        <v>Acompañamiento a los establecimientos en la elaboración de los planes de mejora.</v>
      </c>
      <c r="I527" s="355">
        <f>IFERROR(VLOOKUP(Tabla1[[#This Row],[Código_Actividad]],Tabla2[[Código]:[Total de Acciones ]],15,FALSE),"")</f>
        <v>4</v>
      </c>
      <c r="J527" s="319" t="s">
        <v>1131</v>
      </c>
      <c r="K527" s="320"/>
      <c r="L527" s="321"/>
      <c r="M527" s="320" t="s">
        <v>945</v>
      </c>
      <c r="N527" s="317">
        <v>50</v>
      </c>
      <c r="O527" s="322">
        <v>220</v>
      </c>
      <c r="P527" s="353">
        <f>Tabla1[[#This Row],[Precio Unitario]]*Tabla1[[#This Row],[Cantidad de Insumos]]</f>
        <v>11000</v>
      </c>
      <c r="Q527" s="293">
        <v>237102</v>
      </c>
      <c r="R527" s="319" t="s">
        <v>538</v>
      </c>
      <c r="S527" s="30"/>
      <c r="T527" s="30"/>
      <c r="U527" s="324"/>
      <c r="V527" s="324"/>
      <c r="W527" s="324"/>
      <c r="X527" s="324"/>
      <c r="Y527" s="324"/>
      <c r="Z527" s="324"/>
      <c r="AA527" s="324"/>
      <c r="AB527" s="324"/>
      <c r="AC527" s="324"/>
      <c r="AD527" s="324"/>
      <c r="AE527" s="324"/>
      <c r="AF527" s="324"/>
      <c r="AG527" s="324"/>
      <c r="AH527" s="324"/>
      <c r="AI527" s="324"/>
      <c r="AJ527" s="324"/>
      <c r="AK527" s="324"/>
      <c r="AL527" s="324"/>
      <c r="AM527" s="324"/>
      <c r="AN527" s="324"/>
      <c r="AO527" s="324"/>
      <c r="AP527" s="324"/>
      <c r="AQ527" s="324"/>
      <c r="AR527" s="324"/>
      <c r="AS527" s="324"/>
      <c r="AT527" s="324"/>
      <c r="AU527" s="324"/>
    </row>
    <row r="528" spans="2:47" x14ac:dyDescent="0.25">
      <c r="B528" s="369" t="e">
        <f>IF(Tabla1[[#This Row],[Código_Actividad]]="","",CONCATENATE(Tabla1[[#This Row],[POA]],".",Tabla1[[#This Row],[SRS]],".",Tabla1[[#This Row],[AREA]],".",Tabla1[[#This Row],[TIPO]]))</f>
        <v>#REF!</v>
      </c>
      <c r="C528" s="369" t="e">
        <f>IF(Tabla1[[#This Row],[Código_Actividad]]="","",'Formulario PPGR1'!#REF!)</f>
        <v>#REF!</v>
      </c>
      <c r="D528" s="369" t="e">
        <f>IF(Tabla1[[#This Row],[Código_Actividad]]="","",'Formulario PPGR1'!#REF!)</f>
        <v>#REF!</v>
      </c>
      <c r="E528" s="369" t="e">
        <f>IF(Tabla1[[#This Row],[Código_Actividad]]="","",'Formulario PPGR1'!#REF!)</f>
        <v>#REF!</v>
      </c>
      <c r="F528" s="369" t="e">
        <f>IF(Tabla1[[#This Row],[Código_Actividad]]="","",'Formulario PPGR1'!#REF!)</f>
        <v>#REF!</v>
      </c>
      <c r="G528" s="349" t="s">
        <v>2035</v>
      </c>
      <c r="H528" s="336" t="str">
        <f>IFERROR(VLOOKUP(Tabla1[[#This Row],[Código_Actividad]],'Formulario PPGR2'!$H$9:$I$1048576,2,FALSE),"")</f>
        <v>Acompañamiento a los establecimientos en la elaboración de los planes de mejora.</v>
      </c>
      <c r="I528" s="355">
        <f>IFERROR(VLOOKUP(Tabla1[[#This Row],[Código_Actividad]],Tabla2[[Código]:[Total de Acciones ]],15,FALSE),"")</f>
        <v>4</v>
      </c>
      <c r="J528" s="319" t="s">
        <v>1014</v>
      </c>
      <c r="K528" s="320"/>
      <c r="L528" s="321"/>
      <c r="M528" s="320" t="s">
        <v>973</v>
      </c>
      <c r="N528" s="317">
        <v>2</v>
      </c>
      <c r="O528" s="322">
        <v>151.80000000000001</v>
      </c>
      <c r="P528" s="353">
        <f>Tabla1[[#This Row],[Precio Unitario]]*Tabla1[[#This Row],[Cantidad de Insumos]]</f>
        <v>303.60000000000002</v>
      </c>
      <c r="Q528" s="293">
        <v>239201</v>
      </c>
      <c r="R528" s="319" t="s">
        <v>536</v>
      </c>
      <c r="S528" s="30"/>
      <c r="T528" s="30"/>
      <c r="U528" s="324"/>
      <c r="V528" s="324"/>
      <c r="W528" s="324"/>
      <c r="X528" s="324"/>
      <c r="Y528" s="324"/>
      <c r="Z528" s="324"/>
      <c r="AA528" s="324"/>
      <c r="AB528" s="324"/>
      <c r="AC528" s="324"/>
      <c r="AD528" s="324"/>
      <c r="AE528" s="324"/>
      <c r="AF528" s="324"/>
      <c r="AG528" s="324"/>
      <c r="AH528" s="324"/>
      <c r="AI528" s="324"/>
      <c r="AJ528" s="324"/>
      <c r="AK528" s="324"/>
      <c r="AL528" s="324"/>
      <c r="AM528" s="324"/>
      <c r="AN528" s="324"/>
      <c r="AO528" s="324"/>
      <c r="AP528" s="324"/>
      <c r="AQ528" s="324"/>
      <c r="AR528" s="324"/>
      <c r="AS528" s="324"/>
      <c r="AT528" s="324"/>
      <c r="AU528" s="324"/>
    </row>
    <row r="529" spans="2:47" x14ac:dyDescent="0.25">
      <c r="B529" s="369" t="e">
        <f>IF(Tabla1[[#This Row],[Código_Actividad]]="","",CONCATENATE(Tabla1[[#This Row],[POA]],".",Tabla1[[#This Row],[SRS]],".",Tabla1[[#This Row],[AREA]],".",Tabla1[[#This Row],[TIPO]]))</f>
        <v>#REF!</v>
      </c>
      <c r="C529" s="369" t="e">
        <f>IF(Tabla1[[#This Row],[Código_Actividad]]="","",'Formulario PPGR1'!#REF!)</f>
        <v>#REF!</v>
      </c>
      <c r="D529" s="369" t="e">
        <f>IF(Tabla1[[#This Row],[Código_Actividad]]="","",'Formulario PPGR1'!#REF!)</f>
        <v>#REF!</v>
      </c>
      <c r="E529" s="369" t="e">
        <f>IF(Tabla1[[#This Row],[Código_Actividad]]="","",'Formulario PPGR1'!#REF!)</f>
        <v>#REF!</v>
      </c>
      <c r="F529" s="369" t="e">
        <f>IF(Tabla1[[#This Row],[Código_Actividad]]="","",'Formulario PPGR1'!#REF!)</f>
        <v>#REF!</v>
      </c>
      <c r="G529" s="349" t="s">
        <v>2035</v>
      </c>
      <c r="H529" s="336" t="str">
        <f>IFERROR(VLOOKUP(Tabla1[[#This Row],[Código_Actividad]],'Formulario PPGR2'!$H$9:$I$1048576,2,FALSE),"")</f>
        <v>Acompañamiento a los establecimientos en la elaboración de los planes de mejora.</v>
      </c>
      <c r="I529" s="355">
        <f>IFERROR(VLOOKUP(Tabla1[[#This Row],[Código_Actividad]],Tabla2[[Código]:[Total de Acciones ]],15,FALSE),"")</f>
        <v>4</v>
      </c>
      <c r="J529" s="319" t="s">
        <v>1601</v>
      </c>
      <c r="K529" s="320"/>
      <c r="L529" s="321"/>
      <c r="M529" s="320" t="s">
        <v>1491</v>
      </c>
      <c r="N529" s="317">
        <v>1</v>
      </c>
      <c r="O529" s="322">
        <v>247.5</v>
      </c>
      <c r="P529" s="353">
        <f>Tabla1[[#This Row],[Precio Unitario]]*Tabla1[[#This Row],[Cantidad de Insumos]]</f>
        <v>247.5</v>
      </c>
      <c r="Q529" s="293">
        <v>233201</v>
      </c>
      <c r="R529" s="319" t="s">
        <v>536</v>
      </c>
      <c r="S529" s="30"/>
      <c r="T529" s="30"/>
      <c r="U529" s="324"/>
      <c r="V529" s="324"/>
      <c r="W529" s="324"/>
      <c r="X529" s="324"/>
      <c r="Y529" s="324"/>
      <c r="Z529" s="324"/>
      <c r="AA529" s="324"/>
      <c r="AB529" s="324"/>
      <c r="AC529" s="324"/>
      <c r="AD529" s="324"/>
      <c r="AE529" s="324"/>
      <c r="AF529" s="324"/>
      <c r="AG529" s="324"/>
      <c r="AH529" s="324"/>
      <c r="AI529" s="324"/>
      <c r="AJ529" s="324"/>
      <c r="AK529" s="324"/>
      <c r="AL529" s="324"/>
      <c r="AM529" s="324"/>
      <c r="AN529" s="324"/>
      <c r="AO529" s="324"/>
      <c r="AP529" s="324"/>
      <c r="AQ529" s="324"/>
      <c r="AR529" s="324"/>
      <c r="AS529" s="324"/>
      <c r="AT529" s="324"/>
      <c r="AU529" s="324"/>
    </row>
    <row r="530" spans="2:47" x14ac:dyDescent="0.25">
      <c r="B530" s="369" t="e">
        <f>IF(Tabla1[[#This Row],[Código_Actividad]]="","",CONCATENATE(Tabla1[[#This Row],[POA]],".",Tabla1[[#This Row],[SRS]],".",Tabla1[[#This Row],[AREA]],".",Tabla1[[#This Row],[TIPO]]))</f>
        <v>#REF!</v>
      </c>
      <c r="C530" s="369" t="e">
        <f>IF(Tabla1[[#This Row],[Código_Actividad]]="","",'Formulario PPGR1'!#REF!)</f>
        <v>#REF!</v>
      </c>
      <c r="D530" s="369" t="e">
        <f>IF(Tabla1[[#This Row],[Código_Actividad]]="","",'Formulario PPGR1'!#REF!)</f>
        <v>#REF!</v>
      </c>
      <c r="E530" s="369" t="e">
        <f>IF(Tabla1[[#This Row],[Código_Actividad]]="","",'Formulario PPGR1'!#REF!)</f>
        <v>#REF!</v>
      </c>
      <c r="F530" s="369" t="e">
        <f>IF(Tabla1[[#This Row],[Código_Actividad]]="","",'Formulario PPGR1'!#REF!)</f>
        <v>#REF!</v>
      </c>
      <c r="G530" s="349" t="s">
        <v>2036</v>
      </c>
      <c r="H530" s="336" t="str">
        <f>IFERROR(VLOOKUP(Tabla1[[#This Row],[Código_Actividad]],'Formulario PPGR2'!$H$9:$I$1048576,2,FALSE),"")</f>
        <v>Seguimiento y supervisión periódica a la implementación de los planes de mejora.</v>
      </c>
      <c r="I530" s="355">
        <f>IFERROR(VLOOKUP(Tabla1[[#This Row],[Código_Actividad]],Tabla2[[Código]:[Total de Acciones ]],15,FALSE),"")</f>
        <v>3</v>
      </c>
      <c r="J530" s="319" t="s">
        <v>1131</v>
      </c>
      <c r="K530" s="320"/>
      <c r="L530" s="321"/>
      <c r="M530" s="320" t="s">
        <v>945</v>
      </c>
      <c r="N530" s="317">
        <v>50</v>
      </c>
      <c r="O530" s="322">
        <v>220</v>
      </c>
      <c r="P530" s="353">
        <f>Tabla1[[#This Row],[Precio Unitario]]*Tabla1[[#This Row],[Cantidad de Insumos]]</f>
        <v>11000</v>
      </c>
      <c r="Q530" s="293">
        <v>237102</v>
      </c>
      <c r="R530" s="319" t="s">
        <v>538</v>
      </c>
      <c r="S530" s="30"/>
      <c r="T530" s="30"/>
      <c r="U530" s="324"/>
      <c r="V530" s="324"/>
      <c r="W530" s="324"/>
      <c r="X530" s="324"/>
      <c r="Y530" s="324"/>
      <c r="Z530" s="324"/>
      <c r="AA530" s="324"/>
      <c r="AB530" s="324"/>
      <c r="AC530" s="324"/>
      <c r="AD530" s="324"/>
      <c r="AE530" s="324"/>
      <c r="AF530" s="324"/>
      <c r="AG530" s="324"/>
      <c r="AH530" s="324"/>
      <c r="AI530" s="324"/>
      <c r="AJ530" s="324"/>
      <c r="AK530" s="324"/>
      <c r="AL530" s="324"/>
      <c r="AM530" s="324"/>
      <c r="AN530" s="324"/>
      <c r="AO530" s="324"/>
      <c r="AP530" s="324"/>
      <c r="AQ530" s="324"/>
      <c r="AR530" s="324"/>
      <c r="AS530" s="324"/>
      <c r="AT530" s="324"/>
      <c r="AU530" s="324"/>
    </row>
    <row r="531" spans="2:47" x14ac:dyDescent="0.25">
      <c r="B531" s="369" t="e">
        <f>IF(Tabla1[[#This Row],[Código_Actividad]]="","",CONCATENATE(Tabla1[[#This Row],[POA]],".",Tabla1[[#This Row],[SRS]],".",Tabla1[[#This Row],[AREA]],".",Tabla1[[#This Row],[TIPO]]))</f>
        <v>#REF!</v>
      </c>
      <c r="C531" s="369" t="e">
        <f>IF(Tabla1[[#This Row],[Código_Actividad]]="","",'Formulario PPGR1'!#REF!)</f>
        <v>#REF!</v>
      </c>
      <c r="D531" s="369" t="e">
        <f>IF(Tabla1[[#This Row],[Código_Actividad]]="","",'Formulario PPGR1'!#REF!)</f>
        <v>#REF!</v>
      </c>
      <c r="E531" s="369" t="e">
        <f>IF(Tabla1[[#This Row],[Código_Actividad]]="","",'Formulario PPGR1'!#REF!)</f>
        <v>#REF!</v>
      </c>
      <c r="F531" s="369" t="e">
        <f>IF(Tabla1[[#This Row],[Código_Actividad]]="","",'Formulario PPGR1'!#REF!)</f>
        <v>#REF!</v>
      </c>
      <c r="G531" s="349" t="s">
        <v>2036</v>
      </c>
      <c r="H531" s="336" t="str">
        <f>IFERROR(VLOOKUP(Tabla1[[#This Row],[Código_Actividad]],'Formulario PPGR2'!$H$9:$I$1048576,2,FALSE),"")</f>
        <v>Seguimiento y supervisión periódica a la implementación de los planes de mejora.</v>
      </c>
      <c r="I531" s="355">
        <f>IFERROR(VLOOKUP(Tabla1[[#This Row],[Código_Actividad]],Tabla2[[Código]:[Total de Acciones ]],15,FALSE),"")</f>
        <v>3</v>
      </c>
      <c r="J531" s="319" t="s">
        <v>1014</v>
      </c>
      <c r="K531" s="320"/>
      <c r="L531" s="321"/>
      <c r="M531" s="320" t="s">
        <v>973</v>
      </c>
      <c r="N531" s="317">
        <v>2</v>
      </c>
      <c r="O531" s="322">
        <v>151.80000000000001</v>
      </c>
      <c r="P531" s="353">
        <f>Tabla1[[#This Row],[Precio Unitario]]*Tabla1[[#This Row],[Cantidad de Insumos]]</f>
        <v>303.60000000000002</v>
      </c>
      <c r="Q531" s="293">
        <v>239201</v>
      </c>
      <c r="R531" s="319" t="s">
        <v>536</v>
      </c>
      <c r="S531" s="30"/>
      <c r="T531" s="30"/>
      <c r="U531" s="324"/>
      <c r="V531" s="324"/>
      <c r="W531" s="324"/>
      <c r="X531" s="324"/>
      <c r="Y531" s="324"/>
      <c r="Z531" s="324"/>
      <c r="AA531" s="324"/>
      <c r="AB531" s="324"/>
      <c r="AC531" s="324"/>
      <c r="AD531" s="324"/>
      <c r="AE531" s="324"/>
      <c r="AF531" s="324"/>
      <c r="AG531" s="324"/>
      <c r="AH531" s="324"/>
      <c r="AI531" s="324"/>
      <c r="AJ531" s="324"/>
      <c r="AK531" s="324"/>
      <c r="AL531" s="324"/>
      <c r="AM531" s="324"/>
      <c r="AN531" s="324"/>
      <c r="AO531" s="324"/>
      <c r="AP531" s="324"/>
      <c r="AQ531" s="324"/>
      <c r="AR531" s="324"/>
      <c r="AS531" s="324"/>
      <c r="AT531" s="324"/>
      <c r="AU531" s="324"/>
    </row>
    <row r="532" spans="2:47" x14ac:dyDescent="0.25">
      <c r="B532" s="369" t="e">
        <f>IF(Tabla1[[#This Row],[Código_Actividad]]="","",CONCATENATE(Tabla1[[#This Row],[POA]],".",Tabla1[[#This Row],[SRS]],".",Tabla1[[#This Row],[AREA]],".",Tabla1[[#This Row],[TIPO]]))</f>
        <v>#REF!</v>
      </c>
      <c r="C532" s="369" t="e">
        <f>IF(Tabla1[[#This Row],[Código_Actividad]]="","",'Formulario PPGR1'!#REF!)</f>
        <v>#REF!</v>
      </c>
      <c r="D532" s="369" t="e">
        <f>IF(Tabla1[[#This Row],[Código_Actividad]]="","",'Formulario PPGR1'!#REF!)</f>
        <v>#REF!</v>
      </c>
      <c r="E532" s="369" t="e">
        <f>IF(Tabla1[[#This Row],[Código_Actividad]]="","",'Formulario PPGR1'!#REF!)</f>
        <v>#REF!</v>
      </c>
      <c r="F532" s="369" t="e">
        <f>IF(Tabla1[[#This Row],[Código_Actividad]]="","",'Formulario PPGR1'!#REF!)</f>
        <v>#REF!</v>
      </c>
      <c r="G532" s="349" t="s">
        <v>2036</v>
      </c>
      <c r="H532" s="336" t="str">
        <f>IFERROR(VLOOKUP(Tabla1[[#This Row],[Código_Actividad]],'Formulario PPGR2'!$H$9:$I$1048576,2,FALSE),"")</f>
        <v>Seguimiento y supervisión periódica a la implementación de los planes de mejora.</v>
      </c>
      <c r="I532" s="355">
        <f>IFERROR(VLOOKUP(Tabla1[[#This Row],[Código_Actividad]],Tabla2[[Código]:[Total de Acciones ]],15,FALSE),"")</f>
        <v>3</v>
      </c>
      <c r="J532" s="319" t="s">
        <v>1601</v>
      </c>
      <c r="K532" s="320"/>
      <c r="L532" s="321"/>
      <c r="M532" s="320" t="s">
        <v>1491</v>
      </c>
      <c r="N532" s="317">
        <v>1</v>
      </c>
      <c r="O532" s="322">
        <v>247.5</v>
      </c>
      <c r="P532" s="353">
        <f>Tabla1[[#This Row],[Precio Unitario]]*Tabla1[[#This Row],[Cantidad de Insumos]]</f>
        <v>247.5</v>
      </c>
      <c r="Q532" s="293">
        <v>233201</v>
      </c>
      <c r="R532" s="319" t="s">
        <v>536</v>
      </c>
      <c r="S532" s="30"/>
      <c r="T532" s="30"/>
      <c r="U532" s="324"/>
      <c r="V532" s="324"/>
      <c r="W532" s="324"/>
      <c r="X532" s="324"/>
      <c r="Y532" s="324"/>
      <c r="Z532" s="324"/>
      <c r="AA532" s="324"/>
      <c r="AB532" s="324"/>
      <c r="AC532" s="324"/>
      <c r="AD532" s="324"/>
      <c r="AE532" s="324"/>
      <c r="AF532" s="324"/>
      <c r="AG532" s="324"/>
      <c r="AH532" s="324"/>
      <c r="AI532" s="324"/>
      <c r="AJ532" s="324"/>
      <c r="AK532" s="324"/>
      <c r="AL532" s="324"/>
      <c r="AM532" s="324"/>
      <c r="AN532" s="324"/>
      <c r="AO532" s="324"/>
      <c r="AP532" s="324"/>
      <c r="AQ532" s="324"/>
      <c r="AR532" s="324"/>
      <c r="AS532" s="324"/>
      <c r="AT532" s="324"/>
      <c r="AU532" s="324"/>
    </row>
    <row r="533" spans="2:47" x14ac:dyDescent="0.25">
      <c r="B533" s="369" t="e">
        <f>IF(Tabla1[[#This Row],[Código_Actividad]]="","",CONCATENATE(Tabla1[[#This Row],[POA]],".",Tabla1[[#This Row],[SRS]],".",Tabla1[[#This Row],[AREA]],".",Tabla1[[#This Row],[TIPO]]))</f>
        <v>#REF!</v>
      </c>
      <c r="C533" s="369" t="e">
        <f>IF(Tabla1[[#This Row],[Código_Actividad]]="","",'Formulario PPGR1'!#REF!)</f>
        <v>#REF!</v>
      </c>
      <c r="D533" s="369" t="e">
        <f>IF(Tabla1[[#This Row],[Código_Actividad]]="","",'Formulario PPGR1'!#REF!)</f>
        <v>#REF!</v>
      </c>
      <c r="E533" s="369" t="e">
        <f>IF(Tabla1[[#This Row],[Código_Actividad]]="","",'Formulario PPGR1'!#REF!)</f>
        <v>#REF!</v>
      </c>
      <c r="F533" s="369" t="e">
        <f>IF(Tabla1[[#This Row],[Código_Actividad]]="","",'Formulario PPGR1'!#REF!)</f>
        <v>#REF!</v>
      </c>
      <c r="G533" s="349" t="s">
        <v>2037</v>
      </c>
      <c r="H533" s="336" t="str">
        <f>IFERROR(VLOOKUP(Tabla1[[#This Row],[Código_Actividad]],'Formulario PPGR2'!$H$9:$I$1048576,2,FALSE),"")</f>
        <v>Seguimiento a los reportes de los EESS sobre infecciones asociadas a la atención en salud.</v>
      </c>
      <c r="I533" s="355">
        <f>IFERROR(VLOOKUP(Tabla1[[#This Row],[Código_Actividad]],Tabla2[[Código]:[Total de Acciones ]],15,FALSE),"")</f>
        <v>4</v>
      </c>
      <c r="J533" s="319" t="s">
        <v>1131</v>
      </c>
      <c r="K533" s="320"/>
      <c r="L533" s="321"/>
      <c r="M533" s="320" t="s">
        <v>945</v>
      </c>
      <c r="N533" s="317">
        <v>50</v>
      </c>
      <c r="O533" s="322">
        <v>220</v>
      </c>
      <c r="P533" s="353">
        <f>Tabla1[[#This Row],[Precio Unitario]]*Tabla1[[#This Row],[Cantidad de Insumos]]</f>
        <v>11000</v>
      </c>
      <c r="Q533" s="293">
        <v>237102</v>
      </c>
      <c r="R533" s="319" t="s">
        <v>538</v>
      </c>
      <c r="S533" s="30"/>
      <c r="T533" s="30"/>
      <c r="U533" s="324"/>
      <c r="V533" s="324"/>
      <c r="W533" s="324"/>
      <c r="X533" s="324"/>
      <c r="Y533" s="324"/>
      <c r="Z533" s="324"/>
      <c r="AA533" s="324"/>
      <c r="AB533" s="324"/>
      <c r="AC533" s="324"/>
      <c r="AD533" s="324"/>
      <c r="AE533" s="324"/>
      <c r="AF533" s="324"/>
      <c r="AG533" s="324"/>
      <c r="AH533" s="324"/>
      <c r="AI533" s="324"/>
      <c r="AJ533" s="324"/>
      <c r="AK533" s="324"/>
      <c r="AL533" s="324"/>
      <c r="AM533" s="324"/>
      <c r="AN533" s="324"/>
      <c r="AO533" s="324"/>
      <c r="AP533" s="324"/>
      <c r="AQ533" s="324"/>
      <c r="AR533" s="324"/>
      <c r="AS533" s="324"/>
      <c r="AT533" s="324"/>
      <c r="AU533" s="324"/>
    </row>
    <row r="534" spans="2:47" x14ac:dyDescent="0.25">
      <c r="B534" s="369" t="e">
        <f>IF(Tabla1[[#This Row],[Código_Actividad]]="","",CONCATENATE(Tabla1[[#This Row],[POA]],".",Tabla1[[#This Row],[SRS]],".",Tabla1[[#This Row],[AREA]],".",Tabla1[[#This Row],[TIPO]]))</f>
        <v>#REF!</v>
      </c>
      <c r="C534" s="369" t="e">
        <f>IF(Tabla1[[#This Row],[Código_Actividad]]="","",'Formulario PPGR1'!#REF!)</f>
        <v>#REF!</v>
      </c>
      <c r="D534" s="369" t="e">
        <f>IF(Tabla1[[#This Row],[Código_Actividad]]="","",'Formulario PPGR1'!#REF!)</f>
        <v>#REF!</v>
      </c>
      <c r="E534" s="369" t="e">
        <f>IF(Tabla1[[#This Row],[Código_Actividad]]="","",'Formulario PPGR1'!#REF!)</f>
        <v>#REF!</v>
      </c>
      <c r="F534" s="369" t="e">
        <f>IF(Tabla1[[#This Row],[Código_Actividad]]="","",'Formulario PPGR1'!#REF!)</f>
        <v>#REF!</v>
      </c>
      <c r="G534" s="349" t="s">
        <v>2037</v>
      </c>
      <c r="H534" s="336" t="str">
        <f>IFERROR(VLOOKUP(Tabla1[[#This Row],[Código_Actividad]],'Formulario PPGR2'!$H$9:$I$1048576,2,FALSE),"")</f>
        <v>Seguimiento a los reportes de los EESS sobre infecciones asociadas a la atención en salud.</v>
      </c>
      <c r="I534" s="355">
        <f>IFERROR(VLOOKUP(Tabla1[[#This Row],[Código_Actividad]],Tabla2[[Código]:[Total de Acciones ]],15,FALSE),"")</f>
        <v>4</v>
      </c>
      <c r="J534" s="319" t="s">
        <v>1014</v>
      </c>
      <c r="K534" s="320"/>
      <c r="L534" s="321"/>
      <c r="M534" s="320" t="s">
        <v>973</v>
      </c>
      <c r="N534" s="317">
        <v>2</v>
      </c>
      <c r="O534" s="322">
        <v>151.80000000000001</v>
      </c>
      <c r="P534" s="353">
        <f>Tabla1[[#This Row],[Precio Unitario]]*Tabla1[[#This Row],[Cantidad de Insumos]]</f>
        <v>303.60000000000002</v>
      </c>
      <c r="Q534" s="293">
        <v>239201</v>
      </c>
      <c r="R534" s="319" t="s">
        <v>536</v>
      </c>
      <c r="S534" s="30"/>
      <c r="T534" s="30"/>
      <c r="U534" s="324"/>
      <c r="V534" s="324"/>
      <c r="W534" s="324"/>
      <c r="X534" s="324"/>
      <c r="Y534" s="324"/>
      <c r="Z534" s="324"/>
      <c r="AA534" s="324"/>
      <c r="AB534" s="324"/>
      <c r="AC534" s="324"/>
      <c r="AD534" s="324"/>
      <c r="AE534" s="324"/>
      <c r="AF534" s="324"/>
      <c r="AG534" s="324"/>
      <c r="AH534" s="324"/>
      <c r="AI534" s="324"/>
      <c r="AJ534" s="324"/>
      <c r="AK534" s="324"/>
      <c r="AL534" s="324"/>
      <c r="AM534" s="324"/>
      <c r="AN534" s="324"/>
      <c r="AO534" s="324"/>
      <c r="AP534" s="324"/>
      <c r="AQ534" s="324"/>
      <c r="AR534" s="324"/>
      <c r="AS534" s="324"/>
      <c r="AT534" s="324"/>
      <c r="AU534" s="324"/>
    </row>
    <row r="535" spans="2:47" x14ac:dyDescent="0.25">
      <c r="B535" s="369" t="e">
        <f>IF(Tabla1[[#This Row],[Código_Actividad]]="","",CONCATENATE(Tabla1[[#This Row],[POA]],".",Tabla1[[#This Row],[SRS]],".",Tabla1[[#This Row],[AREA]],".",Tabla1[[#This Row],[TIPO]]))</f>
        <v>#REF!</v>
      </c>
      <c r="C535" s="369" t="e">
        <f>IF(Tabla1[[#This Row],[Código_Actividad]]="","",'Formulario PPGR1'!#REF!)</f>
        <v>#REF!</v>
      </c>
      <c r="D535" s="369" t="e">
        <f>IF(Tabla1[[#This Row],[Código_Actividad]]="","",'Formulario PPGR1'!#REF!)</f>
        <v>#REF!</v>
      </c>
      <c r="E535" s="369" t="e">
        <f>IF(Tabla1[[#This Row],[Código_Actividad]]="","",'Formulario PPGR1'!#REF!)</f>
        <v>#REF!</v>
      </c>
      <c r="F535" s="369" t="e">
        <f>IF(Tabla1[[#This Row],[Código_Actividad]]="","",'Formulario PPGR1'!#REF!)</f>
        <v>#REF!</v>
      </c>
      <c r="G535" s="349" t="s">
        <v>2037</v>
      </c>
      <c r="H535" s="336" t="str">
        <f>IFERROR(VLOOKUP(Tabla1[[#This Row],[Código_Actividad]],'Formulario PPGR2'!$H$9:$I$1048576,2,FALSE),"")</f>
        <v>Seguimiento a los reportes de los EESS sobre infecciones asociadas a la atención en salud.</v>
      </c>
      <c r="I535" s="355">
        <f>IFERROR(VLOOKUP(Tabla1[[#This Row],[Código_Actividad]],Tabla2[[Código]:[Total de Acciones ]],15,FALSE),"")</f>
        <v>4</v>
      </c>
      <c r="J535" s="319" t="s">
        <v>1601</v>
      </c>
      <c r="K535" s="320"/>
      <c r="L535" s="321"/>
      <c r="M535" s="320" t="s">
        <v>1491</v>
      </c>
      <c r="N535" s="317">
        <v>1</v>
      </c>
      <c r="O535" s="322">
        <v>247.5</v>
      </c>
      <c r="P535" s="353">
        <f>Tabla1[[#This Row],[Precio Unitario]]*Tabla1[[#This Row],[Cantidad de Insumos]]</f>
        <v>247.5</v>
      </c>
      <c r="Q535" s="293">
        <v>233201</v>
      </c>
      <c r="R535" s="319" t="s">
        <v>536</v>
      </c>
      <c r="S535" s="30"/>
      <c r="T535" s="30"/>
      <c r="U535" s="324"/>
      <c r="V535" s="324"/>
      <c r="W535" s="324"/>
      <c r="X535" s="324"/>
      <c r="Y535" s="324"/>
      <c r="Z535" s="324"/>
      <c r="AA535" s="324"/>
      <c r="AB535" s="324"/>
      <c r="AC535" s="324"/>
      <c r="AD535" s="324"/>
      <c r="AE535" s="324"/>
      <c r="AF535" s="324"/>
      <c r="AG535" s="324"/>
      <c r="AH535" s="324"/>
      <c r="AI535" s="324"/>
      <c r="AJ535" s="324"/>
      <c r="AK535" s="324"/>
      <c r="AL535" s="324"/>
      <c r="AM535" s="324"/>
      <c r="AN535" s="324"/>
      <c r="AO535" s="324"/>
      <c r="AP535" s="324"/>
      <c r="AQ535" s="324"/>
      <c r="AR535" s="324"/>
      <c r="AS535" s="324"/>
      <c r="AT535" s="324"/>
      <c r="AU535" s="324"/>
    </row>
    <row r="536" spans="2:47" x14ac:dyDescent="0.25">
      <c r="B536" s="194" t="e">
        <f>IF(Tabla1[[#This Row],[Código_Actividad]]="","",CONCATENATE(Tabla1[[#This Row],[POA]],".",Tabla1[[#This Row],[SRS]],".",Tabla1[[#This Row],[AREA]],".",Tabla1[[#This Row],[TIPO]]))</f>
        <v>#REF!</v>
      </c>
      <c r="C536" s="194" t="e">
        <f>IF(Tabla1[[#This Row],[Código_Actividad]]="","",'Formulario PPGR1'!#REF!)</f>
        <v>#REF!</v>
      </c>
      <c r="D536" s="194" t="e">
        <f>IF(Tabla1[[#This Row],[Código_Actividad]]="","",'Formulario PPGR1'!#REF!)</f>
        <v>#REF!</v>
      </c>
      <c r="E536" s="194" t="e">
        <f>IF(Tabla1[[#This Row],[Código_Actividad]]="","",'Formulario PPGR1'!#REF!)</f>
        <v>#REF!</v>
      </c>
      <c r="F536" s="194" t="e">
        <f>IF(Tabla1[[#This Row],[Código_Actividad]]="","",'Formulario PPGR1'!#REF!)</f>
        <v>#REF!</v>
      </c>
      <c r="G536" s="195" t="s">
        <v>2039</v>
      </c>
      <c r="H536" s="196" t="str">
        <f>IFERROR(VLOOKUP(Tabla1[[#This Row],[Código_Actividad]],'Formulario PPGR2'!$H$9:$I$1048576,2,FALSE),"")</f>
        <v>Seguimiento a los reportes de los EESS sobre eventos adversos asociados a la atención en salud.</v>
      </c>
      <c r="I536" s="197">
        <f>IFERROR(VLOOKUP(Tabla1[[#This Row],[Código_Actividad]],Tabla2[[Código]:[Total de Acciones ]],15,FALSE),"")</f>
        <v>4</v>
      </c>
      <c r="J536" s="319" t="s">
        <v>1131</v>
      </c>
      <c r="K536" s="320"/>
      <c r="L536" s="321"/>
      <c r="M536" s="320" t="s">
        <v>945</v>
      </c>
      <c r="N536" s="317">
        <v>50</v>
      </c>
      <c r="O536" s="322">
        <v>220</v>
      </c>
      <c r="P536" s="353">
        <f>Tabla1[[#This Row],[Precio Unitario]]*Tabla1[[#This Row],[Cantidad de Insumos]]</f>
        <v>11000</v>
      </c>
      <c r="Q536" s="293">
        <v>237102</v>
      </c>
      <c r="R536" s="319" t="s">
        <v>538</v>
      </c>
      <c r="S536" s="30"/>
      <c r="T536" s="30"/>
    </row>
    <row r="537" spans="2:47" x14ac:dyDescent="0.25">
      <c r="B537" s="177" t="e">
        <f>IF(Tabla1[[#This Row],[Código_Actividad]]="","",CONCATENATE(Tabla1[[#This Row],[POA]],".",Tabla1[[#This Row],[SRS]],".",Tabla1[[#This Row],[AREA]],".",Tabla1[[#This Row],[TIPO]]))</f>
        <v>#REF!</v>
      </c>
      <c r="C537" s="177" t="e">
        <f>IF(Tabla1[[#This Row],[Código_Actividad]]="","",'Formulario PPGR1'!#REF!)</f>
        <v>#REF!</v>
      </c>
      <c r="D537" s="177" t="e">
        <f>IF(Tabla1[[#This Row],[Código_Actividad]]="","",'Formulario PPGR1'!#REF!)</f>
        <v>#REF!</v>
      </c>
      <c r="E537" s="177" t="e">
        <f>IF(Tabla1[[#This Row],[Código_Actividad]]="","",'Formulario PPGR1'!#REF!)</f>
        <v>#REF!</v>
      </c>
      <c r="F537" s="177" t="e">
        <f>IF(Tabla1[[#This Row],[Código_Actividad]]="","",'Formulario PPGR1'!#REF!)</f>
        <v>#REF!</v>
      </c>
      <c r="G537" s="160" t="s">
        <v>2039</v>
      </c>
      <c r="H537" s="161" t="str">
        <f>IFERROR(VLOOKUP(Tabla1[[#This Row],[Código_Actividad]],'Formulario PPGR2'!$H$9:$I$1048576,2,FALSE),"")</f>
        <v>Seguimiento a los reportes de los EESS sobre eventos adversos asociados a la atención en salud.</v>
      </c>
      <c r="I537" s="162">
        <f>IFERROR(VLOOKUP(Tabla1[[#This Row],[Código_Actividad]],Tabla2[[Código]:[Total de Acciones ]],15,FALSE),"")</f>
        <v>4</v>
      </c>
      <c r="J537" s="319" t="s">
        <v>1014</v>
      </c>
      <c r="K537" s="320"/>
      <c r="L537" s="321"/>
      <c r="M537" s="320" t="s">
        <v>973</v>
      </c>
      <c r="N537" s="317">
        <v>2</v>
      </c>
      <c r="O537" s="322">
        <v>151.80000000000001</v>
      </c>
      <c r="P537" s="353">
        <f>Tabla1[[#This Row],[Precio Unitario]]*Tabla1[[#This Row],[Cantidad de Insumos]]</f>
        <v>303.60000000000002</v>
      </c>
      <c r="Q537" s="293">
        <v>239201</v>
      </c>
      <c r="R537" s="319" t="s">
        <v>536</v>
      </c>
      <c r="S537" s="30"/>
      <c r="T537" s="30"/>
    </row>
    <row r="538" spans="2:47" x14ac:dyDescent="0.25">
      <c r="B538" s="369" t="e">
        <f>IF(Tabla1[[#This Row],[Código_Actividad]]="","",CONCATENATE(Tabla1[[#This Row],[POA]],".",Tabla1[[#This Row],[SRS]],".",Tabla1[[#This Row],[AREA]],".",Tabla1[[#This Row],[TIPO]]))</f>
        <v>#REF!</v>
      </c>
      <c r="C538" s="369" t="e">
        <f>IF(Tabla1[[#This Row],[Código_Actividad]]="","",'Formulario PPGR1'!#REF!)</f>
        <v>#REF!</v>
      </c>
      <c r="D538" s="369" t="e">
        <f>IF(Tabla1[[#This Row],[Código_Actividad]]="","",'Formulario PPGR1'!#REF!)</f>
        <v>#REF!</v>
      </c>
      <c r="E538" s="369" t="e">
        <f>IF(Tabla1[[#This Row],[Código_Actividad]]="","",'Formulario PPGR1'!#REF!)</f>
        <v>#REF!</v>
      </c>
      <c r="F538" s="369" t="e">
        <f>IF(Tabla1[[#This Row],[Código_Actividad]]="","",'Formulario PPGR1'!#REF!)</f>
        <v>#REF!</v>
      </c>
      <c r="G538" s="349" t="s">
        <v>2039</v>
      </c>
      <c r="H538" s="336" t="str">
        <f>IFERROR(VLOOKUP(Tabla1[[#This Row],[Código_Actividad]],'Formulario PPGR2'!$H$9:$I$1048576,2,FALSE),"")</f>
        <v>Seguimiento a los reportes de los EESS sobre eventos adversos asociados a la atención en salud.</v>
      </c>
      <c r="I538" s="355">
        <f>IFERROR(VLOOKUP(Tabla1[[#This Row],[Código_Actividad]],Tabla2[[Código]:[Total de Acciones ]],15,FALSE),"")</f>
        <v>4</v>
      </c>
      <c r="J538" s="319" t="s">
        <v>1601</v>
      </c>
      <c r="K538" s="320"/>
      <c r="L538" s="321"/>
      <c r="M538" s="320" t="s">
        <v>1491</v>
      </c>
      <c r="N538" s="317">
        <v>1</v>
      </c>
      <c r="O538" s="322">
        <v>247.5</v>
      </c>
      <c r="P538" s="353">
        <f>Tabla1[[#This Row],[Precio Unitario]]*Tabla1[[#This Row],[Cantidad de Insumos]]</f>
        <v>247.5</v>
      </c>
      <c r="Q538" s="293">
        <v>233201</v>
      </c>
      <c r="R538" s="319" t="s">
        <v>536</v>
      </c>
      <c r="S538" s="30"/>
      <c r="T538" s="30"/>
      <c r="U538" s="324"/>
      <c r="V538" s="324"/>
      <c r="W538" s="324"/>
      <c r="X538" s="324"/>
      <c r="Y538" s="324"/>
      <c r="Z538" s="324"/>
      <c r="AA538" s="324"/>
      <c r="AB538" s="324"/>
      <c r="AC538" s="324"/>
      <c r="AD538" s="324"/>
      <c r="AE538" s="324"/>
      <c r="AF538" s="324"/>
      <c r="AG538" s="324"/>
      <c r="AH538" s="324"/>
      <c r="AI538" s="324"/>
      <c r="AJ538" s="324"/>
      <c r="AK538" s="324"/>
      <c r="AL538" s="324"/>
      <c r="AM538" s="324"/>
      <c r="AN538" s="324"/>
      <c r="AO538" s="324"/>
      <c r="AP538" s="324"/>
      <c r="AQ538" s="324"/>
      <c r="AR538" s="324"/>
      <c r="AS538" s="324"/>
      <c r="AT538" s="324"/>
      <c r="AU538" s="324"/>
    </row>
    <row r="539" spans="2:47" ht="38.25" x14ac:dyDescent="0.25">
      <c r="B539" s="369" t="e">
        <f>IF(Tabla1[[#This Row],[Código_Actividad]]="","",CONCATENATE(Tabla1[[#This Row],[POA]],".",Tabla1[[#This Row],[SRS]],".",Tabla1[[#This Row],[AREA]],".",Tabla1[[#This Row],[TIPO]]))</f>
        <v>#REF!</v>
      </c>
      <c r="C539" s="369" t="e">
        <f>IF(Tabla1[[#This Row],[Código_Actividad]]="","",'Formulario PPGR1'!#REF!)</f>
        <v>#REF!</v>
      </c>
      <c r="D539" s="369" t="e">
        <f>IF(Tabla1[[#This Row],[Código_Actividad]]="","",'Formulario PPGR1'!#REF!)</f>
        <v>#REF!</v>
      </c>
      <c r="E539" s="369" t="e">
        <f>IF(Tabla1[[#This Row],[Código_Actividad]]="","",'Formulario PPGR1'!#REF!)</f>
        <v>#REF!</v>
      </c>
      <c r="F539" s="369" t="e">
        <f>IF(Tabla1[[#This Row],[Código_Actividad]]="","",'Formulario PPGR1'!#REF!)</f>
        <v>#REF!</v>
      </c>
      <c r="G539" s="349" t="s">
        <v>2061</v>
      </c>
      <c r="H539" s="356" t="str">
        <f>IFERROR(VLOOKUP(Tabla1[[#This Row],[Código_Actividad]],'Formulario PPGR2'!$H$9:$I$1048576,2,FALSE),"")</f>
        <v>Mesa de trabajo con encargado de la Unidad de Salud Mental de los CEAS priorizados.</v>
      </c>
      <c r="I539" s="355">
        <f>IFERROR(VLOOKUP(Tabla1[[#This Row],[Código_Actividad]],Tabla2[[Código]:[Total de Acciones ]],15,FALSE),"")</f>
        <v>1</v>
      </c>
      <c r="J539" s="351" t="s">
        <v>35</v>
      </c>
      <c r="K539" s="351" t="s">
        <v>1957</v>
      </c>
      <c r="L539" s="351" t="s">
        <v>1251</v>
      </c>
      <c r="M539" s="351" t="s">
        <v>205</v>
      </c>
      <c r="N539" s="349">
        <v>10</v>
      </c>
      <c r="O539" s="352">
        <v>150</v>
      </c>
      <c r="P539" s="353">
        <f>Tabla1[[#This Row],[Precio Unitario]]*Tabla1[[#This Row],[Cantidad de Insumos]]</f>
        <v>1500</v>
      </c>
      <c r="Q539" s="293">
        <v>231101</v>
      </c>
      <c r="R539" s="198" t="s">
        <v>538</v>
      </c>
      <c r="S539" s="30"/>
      <c r="T539" s="30"/>
      <c r="U539" s="324"/>
      <c r="V539" s="324"/>
      <c r="W539" s="324"/>
      <c r="X539" s="324"/>
      <c r="Y539" s="324"/>
      <c r="Z539" s="324"/>
      <c r="AA539" s="324"/>
      <c r="AB539" s="324"/>
      <c r="AC539" s="324"/>
      <c r="AD539" s="324"/>
      <c r="AE539" s="324"/>
      <c r="AF539" s="324"/>
      <c r="AG539" s="324"/>
      <c r="AH539" s="324"/>
      <c r="AI539" s="324"/>
      <c r="AJ539" s="324"/>
      <c r="AK539" s="324"/>
      <c r="AL539" s="324"/>
      <c r="AM539" s="324"/>
      <c r="AN539" s="324"/>
      <c r="AO539" s="324"/>
      <c r="AP539" s="324"/>
      <c r="AQ539" s="324"/>
      <c r="AR539" s="324"/>
      <c r="AS539" s="324"/>
      <c r="AT539" s="324"/>
      <c r="AU539" s="324"/>
    </row>
    <row r="540" spans="2:47" ht="38.25" x14ac:dyDescent="0.25">
      <c r="B540" s="177" t="e">
        <f>IF(Tabla1[[#This Row],[Código_Actividad]]="","",CONCATENATE(Tabla1[[#This Row],[POA]],".",Tabla1[[#This Row],[SRS]],".",Tabla1[[#This Row],[AREA]],".",Tabla1[[#This Row],[TIPO]]))</f>
        <v>#REF!</v>
      </c>
      <c r="C540" s="177" t="e">
        <f>IF(Tabla1[[#This Row],[Código_Actividad]]="","",'Formulario PPGR1'!#REF!)</f>
        <v>#REF!</v>
      </c>
      <c r="D540" s="177" t="e">
        <f>IF(Tabla1[[#This Row],[Código_Actividad]]="","",'Formulario PPGR1'!#REF!)</f>
        <v>#REF!</v>
      </c>
      <c r="E540" s="177" t="e">
        <f>IF(Tabla1[[#This Row],[Código_Actividad]]="","",'Formulario PPGR1'!#REF!)</f>
        <v>#REF!</v>
      </c>
      <c r="F540" s="177" t="e">
        <f>IF(Tabla1[[#This Row],[Código_Actividad]]="","",'Formulario PPGR1'!#REF!)</f>
        <v>#REF!</v>
      </c>
      <c r="G540" s="378" t="s">
        <v>2062</v>
      </c>
      <c r="H540" s="354" t="str">
        <f>IFERROR(VLOOKUP(Tabla1[[#This Row],[Código_Actividad]],'Formulario PPGR2'!$H$9:$I$1048576,2,FALSE),"")</f>
        <v>Seguimiento a los CEAS priorizados en la implementacion de las unidades de Salud Mental.</v>
      </c>
      <c r="I540" s="162">
        <f>IFERROR(VLOOKUP(Tabla1[[#This Row],[Código_Actividad]],Tabla2[[Código]:[Total de Acciones ]],15,FALSE),"")</f>
        <v>3</v>
      </c>
      <c r="J540" s="319" t="s">
        <v>1131</v>
      </c>
      <c r="K540" s="320"/>
      <c r="L540" s="321"/>
      <c r="M540" s="320" t="s">
        <v>945</v>
      </c>
      <c r="N540" s="317">
        <v>24</v>
      </c>
      <c r="O540" s="322">
        <v>220</v>
      </c>
      <c r="P540" s="353">
        <f>Tabla1[[#This Row],[Precio Unitario]]*Tabla1[[#This Row],[Cantidad de Insumos]]</f>
        <v>5280</v>
      </c>
      <c r="Q540" s="293">
        <v>237102</v>
      </c>
      <c r="R540" s="319" t="s">
        <v>538</v>
      </c>
      <c r="S540" s="30"/>
      <c r="T540" s="30"/>
    </row>
    <row r="541" spans="2:47" x14ac:dyDescent="0.25">
      <c r="B541" s="177" t="e">
        <f>IF(Tabla1[[#This Row],[Código_Actividad]]="","",CONCATENATE(Tabla1[[#This Row],[POA]],".",Tabla1[[#This Row],[SRS]],".",Tabla1[[#This Row],[AREA]],".",Tabla1[[#This Row],[TIPO]]))</f>
        <v>#REF!</v>
      </c>
      <c r="C541" s="177" t="e">
        <f>IF(Tabla1[[#This Row],[Código_Actividad]]="","",'Formulario PPGR1'!#REF!)</f>
        <v>#REF!</v>
      </c>
      <c r="D541" s="177" t="e">
        <f>IF(Tabla1[[#This Row],[Código_Actividad]]="","",'Formulario PPGR1'!#REF!)</f>
        <v>#REF!</v>
      </c>
      <c r="E541" s="177" t="e">
        <f>IF(Tabla1[[#This Row],[Código_Actividad]]="","",'Formulario PPGR1'!#REF!)</f>
        <v>#REF!</v>
      </c>
      <c r="F541" s="177" t="e">
        <f>IF(Tabla1[[#This Row],[Código_Actividad]]="","",'Formulario PPGR1'!#REF!)</f>
        <v>#REF!</v>
      </c>
      <c r="G541" s="349" t="s">
        <v>2064</v>
      </c>
      <c r="H541" s="335" t="str">
        <f>IFERROR(VLOOKUP(Tabla1[[#This Row],[Código_Actividad]],'Formulario PPGR2'!$H$9:$I$1048576,2,FALSE),"")</f>
        <v>Levantamiento de las condiciones esenciales que poseen los CEAS para la atencion a las victimas de violencia/y o agrecion de derechos enfocados a genero.</v>
      </c>
      <c r="I541" s="350">
        <f>IFERROR(VLOOKUP(Tabla1[[#This Row],[Código_Actividad]],Tabla2[[Código]:[Total de Acciones ]],15,FALSE),"")</f>
        <v>3</v>
      </c>
      <c r="J541" s="319" t="s">
        <v>1131</v>
      </c>
      <c r="K541" s="320"/>
      <c r="L541" s="321"/>
      <c r="M541" s="320" t="s">
        <v>945</v>
      </c>
      <c r="N541" s="317">
        <v>24</v>
      </c>
      <c r="O541" s="322">
        <v>220</v>
      </c>
      <c r="P541" s="353">
        <f>Tabla1[[#This Row],[Precio Unitario]]*Tabla1[[#This Row],[Cantidad de Insumos]]</f>
        <v>5280</v>
      </c>
      <c r="Q541" s="293">
        <v>237102</v>
      </c>
      <c r="R541" s="319" t="s">
        <v>538</v>
      </c>
      <c r="S541" s="30"/>
      <c r="T541" s="30"/>
      <c r="U541" s="324"/>
      <c r="V541" s="324"/>
      <c r="W541" s="324"/>
      <c r="X541" s="324"/>
      <c r="Y541" s="324"/>
      <c r="Z541" s="324"/>
      <c r="AA541" s="324"/>
      <c r="AB541" s="324"/>
      <c r="AC541" s="324"/>
      <c r="AD541" s="324"/>
      <c r="AE541" s="324"/>
      <c r="AF541" s="324"/>
      <c r="AG541" s="324"/>
      <c r="AH541" s="324"/>
      <c r="AI541" s="324"/>
      <c r="AJ541" s="324"/>
      <c r="AK541" s="324"/>
      <c r="AL541" s="324"/>
      <c r="AM541" s="324"/>
      <c r="AN541" s="324"/>
      <c r="AO541" s="324"/>
      <c r="AP541" s="324"/>
      <c r="AQ541" s="324"/>
      <c r="AR541" s="324"/>
      <c r="AS541" s="324"/>
      <c r="AT541" s="324"/>
      <c r="AU541" s="324"/>
    </row>
    <row r="542" spans="2:47" x14ac:dyDescent="0.25">
      <c r="B542" s="177" t="e">
        <f>IF(Tabla1[[#This Row],[Código_Actividad]]="","",CONCATENATE(Tabla1[[#This Row],[POA]],".",Tabla1[[#This Row],[SRS]],".",Tabla1[[#This Row],[AREA]],".",Tabla1[[#This Row],[TIPO]]))</f>
        <v>#REF!</v>
      </c>
      <c r="C542" s="177" t="e">
        <f>IF(Tabla1[[#This Row],[Código_Actividad]]="","",'Formulario PPGR1'!#REF!)</f>
        <v>#REF!</v>
      </c>
      <c r="D542" s="177" t="e">
        <f>IF(Tabla1[[#This Row],[Código_Actividad]]="","",'Formulario PPGR1'!#REF!)</f>
        <v>#REF!</v>
      </c>
      <c r="E542" s="177" t="e">
        <f>IF(Tabla1[[#This Row],[Código_Actividad]]="","",'Formulario PPGR1'!#REF!)</f>
        <v>#REF!</v>
      </c>
      <c r="F542" s="177" t="e">
        <f>IF(Tabla1[[#This Row],[Código_Actividad]]="","",'Formulario PPGR1'!#REF!)</f>
        <v>#REF!</v>
      </c>
      <c r="G542" s="349" t="s">
        <v>2065</v>
      </c>
      <c r="H542" s="335" t="str">
        <f>IFERROR(VLOOKUP(Tabla1[[#This Row],[Código_Actividad]],'Formulario PPGR2'!$H$9:$I$1048576,2,FALSE),"")</f>
        <v>Seguimiento a la implementacion de las guias y protocolos para la atencion a pacientes victimas de violencia en los CEAS priorizados.</v>
      </c>
      <c r="I542" s="350">
        <f>IFERROR(VLOOKUP(Tabla1[[#This Row],[Código_Actividad]],Tabla2[[Código]:[Total de Acciones ]],15,FALSE),"")</f>
        <v>3</v>
      </c>
      <c r="J542" s="319" t="s">
        <v>1131</v>
      </c>
      <c r="K542" s="320"/>
      <c r="L542" s="321"/>
      <c r="M542" s="320" t="s">
        <v>945</v>
      </c>
      <c r="N542" s="317">
        <v>24</v>
      </c>
      <c r="O542" s="322">
        <v>220</v>
      </c>
      <c r="P542" s="353">
        <f>Tabla1[[#This Row],[Precio Unitario]]*Tabla1[[#This Row],[Cantidad de Insumos]]</f>
        <v>5280</v>
      </c>
      <c r="Q542" s="293">
        <v>237102</v>
      </c>
      <c r="R542" s="319" t="s">
        <v>538</v>
      </c>
      <c r="S542" s="30"/>
      <c r="T542" s="30"/>
      <c r="U542" s="324"/>
      <c r="V542" s="324"/>
      <c r="W542" s="324"/>
      <c r="X542" s="324"/>
      <c r="Y542" s="324"/>
      <c r="Z542" s="324"/>
      <c r="AA542" s="324"/>
      <c r="AB542" s="324"/>
      <c r="AC542" s="324"/>
      <c r="AD542" s="324"/>
      <c r="AE542" s="324"/>
      <c r="AF542" s="324"/>
      <c r="AG542" s="324"/>
      <c r="AH542" s="324"/>
      <c r="AI542" s="324"/>
      <c r="AJ542" s="324"/>
      <c r="AK542" s="324"/>
      <c r="AL542" s="324"/>
      <c r="AM542" s="324"/>
      <c r="AN542" s="324"/>
      <c r="AO542" s="324"/>
      <c r="AP542" s="324"/>
      <c r="AQ542" s="324"/>
      <c r="AR542" s="324"/>
      <c r="AS542" s="324"/>
      <c r="AT542" s="324"/>
      <c r="AU542" s="324"/>
    </row>
    <row r="543" spans="2:47" x14ac:dyDescent="0.25">
      <c r="B543" s="177" t="e">
        <f>IF(Tabla1[[#This Row],[Código_Actividad]]="","",CONCATENATE(Tabla1[[#This Row],[POA]],".",Tabla1[[#This Row],[SRS]],".",Tabla1[[#This Row],[AREA]],".",Tabla1[[#This Row],[TIPO]]))</f>
        <v>#REF!</v>
      </c>
      <c r="C543" s="177" t="e">
        <f>IF(Tabla1[[#This Row],[Código_Actividad]]="","",'Formulario PPGR1'!#REF!)</f>
        <v>#REF!</v>
      </c>
      <c r="D543" s="177" t="e">
        <f>IF(Tabla1[[#This Row],[Código_Actividad]]="","",'Formulario PPGR1'!#REF!)</f>
        <v>#REF!</v>
      </c>
      <c r="E543" s="177" t="e">
        <f>IF(Tabla1[[#This Row],[Código_Actividad]]="","",'Formulario PPGR1'!#REF!)</f>
        <v>#REF!</v>
      </c>
      <c r="F543" s="177" t="e">
        <f>IF(Tabla1[[#This Row],[Código_Actividad]]="","",'Formulario PPGR1'!#REF!)</f>
        <v>#REF!</v>
      </c>
      <c r="G543" s="349" t="s">
        <v>2066</v>
      </c>
      <c r="H543" s="335" t="str">
        <f>IFERROR(VLOOKUP(Tabla1[[#This Row],[Código_Actividad]],'Formulario PPGR2'!$H$9:$I$1048576,2,FALSE),"")</f>
        <v>Taller de sensibilizacion a los especialistas de las areas esenciales en la atencion de las mujeres victimas de violencia en los CEAS priorizados.</v>
      </c>
      <c r="I543" s="350">
        <f>IFERROR(VLOOKUP(Tabla1[[#This Row],[Código_Actividad]],Tabla2[[Código]:[Total de Acciones ]],15,FALSE),"")</f>
        <v>3</v>
      </c>
      <c r="J543" s="351" t="s">
        <v>35</v>
      </c>
      <c r="K543" s="351" t="s">
        <v>1957</v>
      </c>
      <c r="L543" s="351" t="s">
        <v>1251</v>
      </c>
      <c r="M543" s="351" t="s">
        <v>205</v>
      </c>
      <c r="N543" s="349">
        <v>10</v>
      </c>
      <c r="O543" s="352">
        <v>150</v>
      </c>
      <c r="P543" s="353">
        <f>Tabla1[[#This Row],[Precio Unitario]]*Tabla1[[#This Row],[Cantidad de Insumos]]</f>
        <v>1500</v>
      </c>
      <c r="Q543" s="293">
        <v>231101</v>
      </c>
      <c r="R543" s="198" t="s">
        <v>538</v>
      </c>
      <c r="S543" s="30"/>
      <c r="T543" s="30"/>
      <c r="U543" s="324"/>
      <c r="V543" s="324"/>
      <c r="W543" s="324"/>
      <c r="X543" s="324"/>
      <c r="Y543" s="324"/>
      <c r="Z543" s="324"/>
      <c r="AA543" s="324"/>
      <c r="AB543" s="324"/>
      <c r="AC543" s="324"/>
      <c r="AD543" s="324"/>
      <c r="AE543" s="324"/>
      <c r="AF543" s="324"/>
      <c r="AG543" s="324"/>
      <c r="AH543" s="324"/>
      <c r="AI543" s="324"/>
      <c r="AJ543" s="324"/>
      <c r="AK543" s="324"/>
      <c r="AL543" s="324"/>
      <c r="AM543" s="324"/>
      <c r="AN543" s="324"/>
      <c r="AO543" s="324"/>
      <c r="AP543" s="324"/>
      <c r="AQ543" s="324"/>
      <c r="AR543" s="324"/>
      <c r="AS543" s="324"/>
      <c r="AT543" s="324"/>
      <c r="AU543" s="324"/>
    </row>
    <row r="544" spans="2:47" x14ac:dyDescent="0.25">
      <c r="B544" s="177" t="e">
        <f>IF(Tabla1[[#This Row],[Código_Actividad]]="","",CONCATENATE(Tabla1[[#This Row],[POA]],".",Tabla1[[#This Row],[SRS]],".",Tabla1[[#This Row],[AREA]],".",Tabla1[[#This Row],[TIPO]]))</f>
        <v>#REF!</v>
      </c>
      <c r="C544" s="177" t="e">
        <f>IF(Tabla1[[#This Row],[Código_Actividad]]="","",'Formulario PPGR1'!#REF!)</f>
        <v>#REF!</v>
      </c>
      <c r="D544" s="177" t="e">
        <f>IF(Tabla1[[#This Row],[Código_Actividad]]="","",'Formulario PPGR1'!#REF!)</f>
        <v>#REF!</v>
      </c>
      <c r="E544" s="177" t="e">
        <f>IF(Tabla1[[#This Row],[Código_Actividad]]="","",'Formulario PPGR1'!#REF!)</f>
        <v>#REF!</v>
      </c>
      <c r="F544" s="177" t="e">
        <f>IF(Tabla1[[#This Row],[Código_Actividad]]="","",'Formulario PPGR1'!#REF!)</f>
        <v>#REF!</v>
      </c>
      <c r="G544" s="349" t="s">
        <v>2066</v>
      </c>
      <c r="H544" s="335" t="str">
        <f>IFERROR(VLOOKUP(Tabla1[[#This Row],[Código_Actividad]],'Formulario PPGR2'!$H$9:$I$1048576,2,FALSE),"")</f>
        <v>Taller de sensibilizacion a los especialistas de las areas esenciales en la atencion de las mujeres victimas de violencia en los CEAS priorizados.</v>
      </c>
      <c r="I544" s="350">
        <f>IFERROR(VLOOKUP(Tabla1[[#This Row],[Código_Actividad]],Tabla2[[Código]:[Total de Acciones ]],15,FALSE),"")</f>
        <v>3</v>
      </c>
      <c r="J544" s="319" t="s">
        <v>1014</v>
      </c>
      <c r="K544" s="320"/>
      <c r="L544" s="321"/>
      <c r="M544" s="320" t="s">
        <v>973</v>
      </c>
      <c r="N544" s="317">
        <v>2</v>
      </c>
      <c r="O544" s="322">
        <v>151.80000000000001</v>
      </c>
      <c r="P544" s="353">
        <f>Tabla1[[#This Row],[Precio Unitario]]*Tabla1[[#This Row],[Cantidad de Insumos]]</f>
        <v>303.60000000000002</v>
      </c>
      <c r="Q544" s="293">
        <v>239201</v>
      </c>
      <c r="R544" s="319" t="s">
        <v>536</v>
      </c>
      <c r="S544" s="30"/>
      <c r="T544" s="30"/>
      <c r="U544" s="324"/>
      <c r="V544" s="324"/>
      <c r="W544" s="324"/>
      <c r="X544" s="324"/>
      <c r="Y544" s="324"/>
      <c r="Z544" s="324"/>
      <c r="AA544" s="324"/>
      <c r="AB544" s="324"/>
      <c r="AC544" s="324"/>
      <c r="AD544" s="324"/>
      <c r="AE544" s="324"/>
      <c r="AF544" s="324"/>
      <c r="AG544" s="324"/>
      <c r="AH544" s="324"/>
      <c r="AI544" s="324"/>
      <c r="AJ544" s="324"/>
      <c r="AK544" s="324"/>
      <c r="AL544" s="324"/>
      <c r="AM544" s="324"/>
      <c r="AN544" s="324"/>
      <c r="AO544" s="324"/>
      <c r="AP544" s="324"/>
      <c r="AQ544" s="324"/>
      <c r="AR544" s="324"/>
      <c r="AS544" s="324"/>
      <c r="AT544" s="324"/>
      <c r="AU544" s="324"/>
    </row>
    <row r="545" spans="2:47" x14ac:dyDescent="0.25">
      <c r="B545" s="177" t="e">
        <f>IF(Tabla1[[#This Row],[Código_Actividad]]="","",CONCATENATE(Tabla1[[#This Row],[POA]],".",Tabla1[[#This Row],[SRS]],".",Tabla1[[#This Row],[AREA]],".",Tabla1[[#This Row],[TIPO]]))</f>
        <v>#REF!</v>
      </c>
      <c r="C545" s="177" t="e">
        <f>IF(Tabla1[[#This Row],[Código_Actividad]]="","",'Formulario PPGR1'!#REF!)</f>
        <v>#REF!</v>
      </c>
      <c r="D545" s="177" t="e">
        <f>IF(Tabla1[[#This Row],[Código_Actividad]]="","",'Formulario PPGR1'!#REF!)</f>
        <v>#REF!</v>
      </c>
      <c r="E545" s="177" t="e">
        <f>IF(Tabla1[[#This Row],[Código_Actividad]]="","",'Formulario PPGR1'!#REF!)</f>
        <v>#REF!</v>
      </c>
      <c r="F545" s="177" t="e">
        <f>IF(Tabla1[[#This Row],[Código_Actividad]]="","",'Formulario PPGR1'!#REF!)</f>
        <v>#REF!</v>
      </c>
      <c r="G545" s="349" t="s">
        <v>2066</v>
      </c>
      <c r="H545" s="335" t="str">
        <f>IFERROR(VLOOKUP(Tabla1[[#This Row],[Código_Actividad]],'Formulario PPGR2'!$H$9:$I$1048576,2,FALSE),"")</f>
        <v>Taller de sensibilizacion a los especialistas de las areas esenciales en la atencion de las mujeres victimas de violencia en los CEAS priorizados.</v>
      </c>
      <c r="I545" s="350">
        <f>IFERROR(VLOOKUP(Tabla1[[#This Row],[Código_Actividad]],Tabla2[[Código]:[Total de Acciones ]],15,FALSE),"")</f>
        <v>3</v>
      </c>
      <c r="J545" s="319" t="s">
        <v>1601</v>
      </c>
      <c r="K545" s="320"/>
      <c r="L545" s="321"/>
      <c r="M545" s="320" t="s">
        <v>1491</v>
      </c>
      <c r="N545" s="317">
        <v>1</v>
      </c>
      <c r="O545" s="322">
        <v>247.5</v>
      </c>
      <c r="P545" s="353">
        <f>Tabla1[[#This Row],[Precio Unitario]]*Tabla1[[#This Row],[Cantidad de Insumos]]</f>
        <v>247.5</v>
      </c>
      <c r="Q545" s="293">
        <v>233201</v>
      </c>
      <c r="R545" s="319" t="s">
        <v>536</v>
      </c>
      <c r="S545" s="30"/>
      <c r="T545" s="30"/>
      <c r="U545" s="324"/>
      <c r="V545" s="324"/>
      <c r="W545" s="324"/>
      <c r="X545" s="324"/>
      <c r="Y545" s="324"/>
      <c r="Z545" s="324"/>
      <c r="AA545" s="324"/>
      <c r="AB545" s="324"/>
      <c r="AC545" s="324"/>
      <c r="AD545" s="324"/>
      <c r="AE545" s="324"/>
      <c r="AF545" s="324"/>
      <c r="AG545" s="324"/>
      <c r="AH545" s="324"/>
      <c r="AI545" s="324"/>
      <c r="AJ545" s="324"/>
      <c r="AK545" s="324"/>
      <c r="AL545" s="324"/>
      <c r="AM545" s="324"/>
      <c r="AN545" s="324"/>
      <c r="AO545" s="324"/>
      <c r="AP545" s="324"/>
      <c r="AQ545" s="324"/>
      <c r="AR545" s="324"/>
      <c r="AS545" s="324"/>
      <c r="AT545" s="324"/>
      <c r="AU545" s="324"/>
    </row>
    <row r="546" spans="2:47" x14ac:dyDescent="0.25">
      <c r="B546" s="177" t="e">
        <f>IF(Tabla1[[#This Row],[Código_Actividad]]="","",CONCATENATE(Tabla1[[#This Row],[POA]],".",Tabla1[[#This Row],[SRS]],".",Tabla1[[#This Row],[AREA]],".",Tabla1[[#This Row],[TIPO]]))</f>
        <v>#REF!</v>
      </c>
      <c r="C546" s="177" t="e">
        <f>IF(Tabla1[[#This Row],[Código_Actividad]]="","",'Formulario PPGR1'!#REF!)</f>
        <v>#REF!</v>
      </c>
      <c r="D546" s="177" t="e">
        <f>IF(Tabla1[[#This Row],[Código_Actividad]]="","",'Formulario PPGR1'!#REF!)</f>
        <v>#REF!</v>
      </c>
      <c r="E546" s="177" t="e">
        <f>IF(Tabla1[[#This Row],[Código_Actividad]]="","",'Formulario PPGR1'!#REF!)</f>
        <v>#REF!</v>
      </c>
      <c r="F546" s="177" t="e">
        <f>IF(Tabla1[[#This Row],[Código_Actividad]]="","",'Formulario PPGR1'!#REF!)</f>
        <v>#REF!</v>
      </c>
      <c r="G546" s="349" t="s">
        <v>2066</v>
      </c>
      <c r="H546" s="335" t="str">
        <f>IFERROR(VLOOKUP(Tabla1[[#This Row],[Código_Actividad]],'Formulario PPGR2'!$H$9:$I$1048576,2,FALSE),"")</f>
        <v>Taller de sensibilizacion a los especialistas de las areas esenciales en la atencion de las mujeres victimas de violencia en los CEAS priorizados.</v>
      </c>
      <c r="I546" s="350">
        <f>IFERROR(VLOOKUP(Tabla1[[#This Row],[Código_Actividad]],Tabla2[[Código]:[Total de Acciones ]],15,FALSE),"")</f>
        <v>3</v>
      </c>
      <c r="J546" s="351" t="s">
        <v>938</v>
      </c>
      <c r="K546" s="360"/>
      <c r="L546" s="360"/>
      <c r="M546" s="351" t="s">
        <v>205</v>
      </c>
      <c r="N546" s="195">
        <v>8</v>
      </c>
      <c r="O546" s="352">
        <v>350</v>
      </c>
      <c r="P546" s="353">
        <f>Tabla1[[#This Row],[Precio Unitario]]*Tabla1[[#This Row],[Cantidad de Insumos]]</f>
        <v>2800</v>
      </c>
      <c r="Q546" s="267">
        <v>231101</v>
      </c>
      <c r="R546" s="198" t="s">
        <v>536</v>
      </c>
      <c r="S546" s="30"/>
      <c r="T546" s="30"/>
      <c r="U546" s="324"/>
      <c r="V546" s="324"/>
      <c r="W546" s="324"/>
      <c r="X546" s="324"/>
      <c r="Y546" s="324"/>
      <c r="Z546" s="324"/>
      <c r="AA546" s="324"/>
      <c r="AB546" s="324"/>
      <c r="AC546" s="324"/>
      <c r="AD546" s="324"/>
      <c r="AE546" s="324"/>
      <c r="AF546" s="324"/>
      <c r="AG546" s="324"/>
      <c r="AH546" s="324"/>
      <c r="AI546" s="324"/>
      <c r="AJ546" s="324"/>
      <c r="AK546" s="324"/>
      <c r="AL546" s="324"/>
      <c r="AM546" s="324"/>
      <c r="AN546" s="324"/>
      <c r="AO546" s="324"/>
      <c r="AP546" s="324"/>
      <c r="AQ546" s="324"/>
      <c r="AR546" s="324"/>
      <c r="AS546" s="324"/>
      <c r="AT546" s="324"/>
      <c r="AU546" s="324"/>
    </row>
    <row r="547" spans="2:47" s="6" customFormat="1" x14ac:dyDescent="0.25">
      <c r="G547" s="1"/>
      <c r="H547" s="1"/>
      <c r="I547" s="1"/>
      <c r="J547" s="1"/>
      <c r="K547" s="261"/>
      <c r="L547" s="257"/>
      <c r="M547" s="1"/>
      <c r="N547" s="1"/>
      <c r="O547" s="139"/>
      <c r="P547" s="1"/>
      <c r="Q547" s="1"/>
      <c r="R547" s="1"/>
    </row>
    <row r="548" spans="2:47" s="6" customFormat="1" x14ac:dyDescent="0.25">
      <c r="G548" s="1"/>
      <c r="H548" s="1"/>
      <c r="I548" s="1"/>
      <c r="J548" s="1"/>
      <c r="K548" s="261"/>
      <c r="L548" s="257"/>
      <c r="M548" s="1"/>
      <c r="N548" s="1"/>
      <c r="O548" s="139"/>
      <c r="P548" s="1"/>
      <c r="Q548" s="1"/>
      <c r="R548" s="1"/>
    </row>
    <row r="549" spans="2:47" s="6" customFormat="1" x14ac:dyDescent="0.25">
      <c r="G549" s="1"/>
      <c r="H549" s="1"/>
      <c r="I549" s="1"/>
      <c r="J549" s="1"/>
      <c r="K549" s="261"/>
      <c r="L549" s="257"/>
      <c r="M549" s="1"/>
      <c r="N549" s="1"/>
      <c r="O549" s="139"/>
      <c r="P549" s="1"/>
      <c r="Q549" s="1"/>
      <c r="R549" s="1"/>
    </row>
    <row r="550" spans="2:47" s="6" customFormat="1" x14ac:dyDescent="0.25">
      <c r="G550" s="1"/>
      <c r="H550" s="1"/>
      <c r="I550" s="1"/>
      <c r="J550" s="1"/>
      <c r="K550" s="261"/>
      <c r="L550" s="257"/>
      <c r="M550" s="1"/>
      <c r="N550" s="1"/>
      <c r="O550" s="139"/>
      <c r="P550" s="1"/>
      <c r="Q550" s="1"/>
      <c r="R550" s="1"/>
    </row>
    <row r="551" spans="2:47" s="6" customFormat="1" x14ac:dyDescent="0.25">
      <c r="G551" s="1"/>
      <c r="H551" s="1"/>
      <c r="I551" s="1"/>
      <c r="J551" s="1"/>
      <c r="K551" s="261"/>
      <c r="L551" s="257"/>
      <c r="M551" s="1"/>
      <c r="N551" s="1"/>
      <c r="O551" s="139"/>
      <c r="P551" s="1"/>
      <c r="Q551" s="1"/>
      <c r="R551" s="1"/>
    </row>
    <row r="552" spans="2:47" s="6" customFormat="1" x14ac:dyDescent="0.25">
      <c r="G552" s="1"/>
      <c r="H552" s="1"/>
      <c r="I552" s="1"/>
      <c r="J552" s="1"/>
      <c r="K552" s="261"/>
      <c r="L552" s="257"/>
      <c r="M552" s="1"/>
      <c r="N552" s="1"/>
      <c r="O552" s="139"/>
      <c r="P552" s="1"/>
      <c r="Q552" s="1"/>
      <c r="R552" s="1"/>
    </row>
    <row r="553" spans="2:47" s="6" customFormat="1" x14ac:dyDescent="0.25">
      <c r="G553" s="1"/>
      <c r="H553" s="1"/>
      <c r="I553" s="1"/>
      <c r="J553" s="1"/>
      <c r="K553" s="261"/>
      <c r="L553" s="257"/>
      <c r="M553" s="1"/>
      <c r="N553" s="1"/>
      <c r="O553" s="139"/>
      <c r="P553" s="1"/>
      <c r="Q553" s="1"/>
      <c r="R553" s="1"/>
    </row>
    <row r="554" spans="2:47" s="6" customFormat="1" x14ac:dyDescent="0.25">
      <c r="G554" s="1"/>
      <c r="H554" s="1"/>
      <c r="I554" s="1"/>
      <c r="J554" s="1"/>
      <c r="K554" s="261"/>
      <c r="L554" s="257"/>
      <c r="M554" s="1"/>
      <c r="N554" s="1"/>
      <c r="O554" s="139"/>
      <c r="P554" s="1"/>
      <c r="Q554" s="1"/>
      <c r="R554" s="1"/>
    </row>
    <row r="555" spans="2:47" s="6" customFormat="1" x14ac:dyDescent="0.25">
      <c r="G555" s="1"/>
      <c r="H555" s="1"/>
      <c r="I555" s="1"/>
      <c r="J555" s="1"/>
      <c r="K555" s="261"/>
      <c r="L555" s="257"/>
      <c r="M555" s="1"/>
      <c r="N555" s="1"/>
      <c r="O555" s="139"/>
      <c r="P555" s="1"/>
      <c r="Q555" s="1"/>
      <c r="R555" s="1"/>
    </row>
    <row r="556" spans="2:47" s="6" customFormat="1" x14ac:dyDescent="0.25">
      <c r="G556" s="1"/>
      <c r="H556" s="1"/>
      <c r="I556" s="1"/>
      <c r="J556" s="1"/>
      <c r="K556" s="261"/>
      <c r="L556" s="257"/>
      <c r="M556" s="1"/>
      <c r="N556" s="1"/>
      <c r="O556" s="139"/>
      <c r="P556" s="1"/>
      <c r="Q556" s="1"/>
      <c r="R556" s="1"/>
    </row>
    <row r="557" spans="2:47" s="6" customFormat="1" x14ac:dyDescent="0.25">
      <c r="G557" s="1"/>
      <c r="H557" s="1"/>
      <c r="I557" s="1"/>
      <c r="J557" s="1"/>
      <c r="K557" s="261"/>
      <c r="L557" s="257"/>
      <c r="M557" s="1"/>
      <c r="N557" s="1"/>
      <c r="O557" s="139"/>
      <c r="P557" s="1"/>
      <c r="Q557" s="1"/>
      <c r="R557" s="1"/>
    </row>
    <row r="558" spans="2:47" s="6" customFormat="1" x14ac:dyDescent="0.25">
      <c r="G558" s="1"/>
      <c r="H558" s="1"/>
      <c r="I558" s="1"/>
      <c r="J558" s="1"/>
      <c r="K558" s="261"/>
      <c r="L558" s="257"/>
      <c r="M558" s="1"/>
      <c r="N558" s="1"/>
      <c r="O558" s="139"/>
      <c r="P558" s="1"/>
      <c r="Q558" s="1"/>
      <c r="R558" s="1"/>
    </row>
    <row r="559" spans="2:47" s="6" customFormat="1" x14ac:dyDescent="0.25">
      <c r="G559" s="1"/>
      <c r="H559" s="1"/>
      <c r="I559" s="1"/>
      <c r="J559" s="1"/>
      <c r="K559" s="261"/>
      <c r="L559" s="257"/>
      <c r="M559" s="1"/>
      <c r="N559" s="1"/>
      <c r="O559" s="139"/>
      <c r="P559" s="1"/>
      <c r="Q559" s="1"/>
      <c r="R559" s="1"/>
    </row>
    <row r="560" spans="2:47" s="6" customFormat="1" x14ac:dyDescent="0.25">
      <c r="G560" s="1"/>
      <c r="H560" s="1"/>
      <c r="I560" s="1"/>
      <c r="J560" s="1"/>
      <c r="K560" s="261"/>
      <c r="L560" s="257"/>
      <c r="M560" s="1"/>
      <c r="N560" s="1"/>
      <c r="O560" s="139"/>
      <c r="P560" s="1"/>
      <c r="Q560" s="1"/>
      <c r="R560" s="1"/>
    </row>
    <row r="561" spans="7:18" s="6" customFormat="1" x14ac:dyDescent="0.25">
      <c r="G561" s="1"/>
      <c r="H561" s="1"/>
      <c r="I561" s="1"/>
      <c r="J561" s="1"/>
      <c r="K561" s="261"/>
      <c r="L561" s="257"/>
      <c r="M561" s="1"/>
      <c r="N561" s="1"/>
      <c r="O561" s="139"/>
      <c r="P561" s="1"/>
      <c r="Q561" s="1"/>
      <c r="R561" s="1"/>
    </row>
    <row r="562" spans="7:18" s="6" customFormat="1" x14ac:dyDescent="0.25">
      <c r="G562" s="1"/>
      <c r="H562" s="1"/>
      <c r="I562" s="1"/>
      <c r="J562" s="1"/>
      <c r="K562" s="261"/>
      <c r="L562" s="257"/>
      <c r="M562" s="1"/>
      <c r="N562" s="1"/>
      <c r="O562" s="139"/>
      <c r="P562" s="1"/>
      <c r="Q562" s="1"/>
      <c r="R562" s="1"/>
    </row>
    <row r="563" spans="7:18" s="6" customFormat="1" x14ac:dyDescent="0.25">
      <c r="G563" s="1"/>
      <c r="H563" s="1"/>
      <c r="I563" s="1"/>
      <c r="J563" s="1"/>
      <c r="K563" s="261"/>
      <c r="L563" s="257"/>
      <c r="M563" s="1"/>
      <c r="N563" s="1"/>
      <c r="O563" s="139"/>
      <c r="P563" s="1"/>
      <c r="Q563" s="1"/>
      <c r="R563" s="1"/>
    </row>
    <row r="564" spans="7:18" s="6" customFormat="1" x14ac:dyDescent="0.25">
      <c r="G564" s="1"/>
      <c r="H564" s="1"/>
      <c r="I564" s="1"/>
      <c r="J564" s="1"/>
      <c r="K564" s="261"/>
      <c r="L564" s="257"/>
      <c r="M564" s="1"/>
      <c r="N564" s="1"/>
      <c r="O564" s="139"/>
      <c r="P564" s="1"/>
      <c r="Q564" s="1"/>
      <c r="R564" s="1"/>
    </row>
    <row r="565" spans="7:18" s="6" customFormat="1" x14ac:dyDescent="0.25">
      <c r="G565" s="1"/>
      <c r="H565" s="1"/>
      <c r="I565" s="1"/>
      <c r="J565" s="1"/>
      <c r="K565" s="261"/>
      <c r="L565" s="257"/>
      <c r="M565" s="1"/>
      <c r="N565" s="1"/>
      <c r="O565" s="139"/>
      <c r="P565" s="1"/>
      <c r="Q565" s="1"/>
      <c r="R565" s="1"/>
    </row>
    <row r="566" spans="7:18" s="6" customFormat="1" x14ac:dyDescent="0.25">
      <c r="G566" s="1"/>
      <c r="H566" s="1"/>
      <c r="I566" s="1"/>
      <c r="J566" s="1"/>
      <c r="K566" s="261"/>
      <c r="L566" s="257"/>
      <c r="M566" s="1"/>
      <c r="N566" s="1"/>
      <c r="O566" s="139"/>
      <c r="P566" s="1"/>
      <c r="Q566" s="1"/>
      <c r="R566" s="1"/>
    </row>
    <row r="567" spans="7:18" s="6" customFormat="1" x14ac:dyDescent="0.25">
      <c r="G567" s="1"/>
      <c r="H567" s="1"/>
      <c r="I567" s="1"/>
      <c r="J567" s="1"/>
      <c r="K567" s="261"/>
      <c r="L567" s="257"/>
      <c r="M567" s="1"/>
      <c r="N567" s="1"/>
      <c r="O567" s="139"/>
      <c r="P567" s="1"/>
      <c r="Q567" s="1"/>
      <c r="R567" s="1"/>
    </row>
    <row r="568" spans="7:18" s="6" customFormat="1" x14ac:dyDescent="0.25">
      <c r="G568" s="1"/>
      <c r="H568" s="1"/>
      <c r="I568" s="1"/>
      <c r="J568" s="1"/>
      <c r="K568" s="261"/>
      <c r="L568" s="257"/>
      <c r="M568" s="1"/>
      <c r="N568" s="1"/>
      <c r="O568" s="139"/>
      <c r="P568" s="1"/>
      <c r="Q568" s="1"/>
      <c r="R568" s="1"/>
    </row>
    <row r="569" spans="7:18" s="6" customFormat="1" x14ac:dyDescent="0.25">
      <c r="G569" s="1"/>
      <c r="H569" s="1"/>
      <c r="I569" s="1"/>
      <c r="J569" s="1"/>
      <c r="K569" s="261"/>
      <c r="L569" s="257"/>
      <c r="M569" s="1"/>
      <c r="N569" s="1"/>
      <c r="O569" s="139"/>
      <c r="P569" s="1"/>
      <c r="Q569" s="1"/>
      <c r="R569" s="1"/>
    </row>
    <row r="570" spans="7:18" s="6" customFormat="1" x14ac:dyDescent="0.25">
      <c r="G570" s="1"/>
      <c r="H570" s="1"/>
      <c r="I570" s="1"/>
      <c r="J570" s="1"/>
      <c r="K570" s="261"/>
      <c r="L570" s="257"/>
      <c r="M570" s="1"/>
      <c r="N570" s="1"/>
      <c r="O570" s="139"/>
      <c r="P570" s="1"/>
      <c r="Q570" s="1"/>
      <c r="R570" s="1"/>
    </row>
    <row r="571" spans="7:18" s="6" customFormat="1" x14ac:dyDescent="0.25">
      <c r="G571" s="1"/>
      <c r="H571" s="1"/>
      <c r="I571" s="1"/>
      <c r="J571" s="1"/>
      <c r="K571" s="261"/>
      <c r="L571" s="257"/>
      <c r="M571" s="1"/>
      <c r="N571" s="1"/>
      <c r="O571" s="139"/>
      <c r="P571" s="1"/>
      <c r="Q571" s="1"/>
      <c r="R571" s="1"/>
    </row>
    <row r="572" spans="7:18" s="6" customFormat="1" x14ac:dyDescent="0.25">
      <c r="G572" s="1"/>
      <c r="H572" s="1"/>
      <c r="I572" s="1"/>
      <c r="J572" s="1"/>
      <c r="K572" s="261"/>
      <c r="L572" s="257"/>
      <c r="M572" s="1"/>
      <c r="N572" s="1"/>
      <c r="O572" s="139"/>
      <c r="P572" s="1"/>
      <c r="Q572" s="1"/>
      <c r="R572" s="1"/>
    </row>
    <row r="573" spans="7:18" s="6" customFormat="1" x14ac:dyDescent="0.25">
      <c r="G573" s="1"/>
      <c r="H573" s="1"/>
      <c r="I573" s="1"/>
      <c r="J573" s="1"/>
      <c r="K573" s="261"/>
      <c r="L573" s="257"/>
      <c r="M573" s="1"/>
      <c r="N573" s="1"/>
      <c r="O573" s="139"/>
      <c r="P573" s="1"/>
      <c r="Q573" s="1"/>
      <c r="R573" s="1"/>
    </row>
    <row r="574" spans="7:18" s="6" customFormat="1" x14ac:dyDescent="0.25">
      <c r="G574" s="1"/>
      <c r="H574" s="1"/>
      <c r="I574" s="1"/>
      <c r="J574" s="1"/>
      <c r="K574" s="261"/>
      <c r="L574" s="257"/>
      <c r="M574" s="1"/>
      <c r="N574" s="1"/>
      <c r="O574" s="139"/>
      <c r="P574" s="1"/>
      <c r="Q574" s="1"/>
      <c r="R574" s="1"/>
    </row>
    <row r="575" spans="7:18" s="6" customFormat="1" x14ac:dyDescent="0.25">
      <c r="G575" s="1"/>
      <c r="H575" s="1"/>
      <c r="I575" s="1"/>
      <c r="J575" s="1"/>
      <c r="K575" s="261"/>
      <c r="L575" s="257"/>
      <c r="M575" s="1"/>
      <c r="N575" s="1"/>
      <c r="O575" s="139"/>
      <c r="P575" s="1"/>
      <c r="Q575" s="1"/>
      <c r="R575" s="1"/>
    </row>
    <row r="576" spans="7:18" s="6" customFormat="1" x14ac:dyDescent="0.25">
      <c r="G576" s="1"/>
      <c r="H576" s="1"/>
      <c r="I576" s="1"/>
      <c r="J576" s="1"/>
      <c r="K576" s="261"/>
      <c r="L576" s="257"/>
      <c r="M576" s="1"/>
      <c r="N576" s="1"/>
      <c r="O576" s="139"/>
      <c r="P576" s="1"/>
      <c r="Q576" s="1"/>
      <c r="R576" s="1"/>
    </row>
    <row r="577" spans="7:18" s="6" customFormat="1" x14ac:dyDescent="0.25">
      <c r="G577" s="1"/>
      <c r="H577" s="1"/>
      <c r="I577" s="1"/>
      <c r="J577" s="1"/>
      <c r="K577" s="261"/>
      <c r="L577" s="257"/>
      <c r="M577" s="1"/>
      <c r="N577" s="1"/>
      <c r="O577" s="139"/>
      <c r="P577" s="1"/>
      <c r="Q577" s="1"/>
      <c r="R577" s="1"/>
    </row>
    <row r="578" spans="7:18" s="6" customFormat="1" x14ac:dyDescent="0.25">
      <c r="G578" s="1"/>
      <c r="H578" s="1"/>
      <c r="I578" s="1"/>
      <c r="J578" s="1"/>
      <c r="K578" s="261"/>
      <c r="L578" s="257"/>
      <c r="M578" s="1"/>
      <c r="N578" s="1"/>
      <c r="O578" s="139"/>
      <c r="P578" s="1"/>
      <c r="Q578" s="1"/>
      <c r="R578" s="1"/>
    </row>
    <row r="579" spans="7:18" s="6" customFormat="1" x14ac:dyDescent="0.25">
      <c r="G579" s="1"/>
      <c r="H579" s="1"/>
      <c r="I579" s="1"/>
      <c r="J579" s="1"/>
      <c r="K579" s="261"/>
      <c r="L579" s="257"/>
      <c r="M579" s="1"/>
      <c r="N579" s="1"/>
      <c r="O579" s="139"/>
      <c r="P579" s="1"/>
      <c r="Q579" s="1"/>
      <c r="R579" s="1"/>
    </row>
    <row r="580" spans="7:18" s="6" customFormat="1" x14ac:dyDescent="0.25">
      <c r="G580" s="1"/>
      <c r="H580" s="1"/>
      <c r="I580" s="1"/>
      <c r="J580" s="1"/>
      <c r="K580" s="261"/>
      <c r="L580" s="257"/>
      <c r="M580" s="1"/>
      <c r="N580" s="1"/>
      <c r="O580" s="139"/>
      <c r="P580" s="1"/>
      <c r="Q580" s="1"/>
      <c r="R580" s="1"/>
    </row>
    <row r="581" spans="7:18" s="6" customFormat="1" x14ac:dyDescent="0.25">
      <c r="G581" s="1"/>
      <c r="H581" s="1"/>
      <c r="I581" s="1"/>
      <c r="J581" s="1"/>
      <c r="K581" s="261"/>
      <c r="L581" s="257"/>
      <c r="M581" s="1"/>
      <c r="N581" s="1"/>
      <c r="O581" s="139"/>
      <c r="P581" s="1"/>
      <c r="Q581" s="1"/>
      <c r="R581" s="1"/>
    </row>
    <row r="582" spans="7:18" s="6" customFormat="1" x14ac:dyDescent="0.25">
      <c r="G582" s="1"/>
      <c r="H582" s="1"/>
      <c r="I582" s="1"/>
      <c r="J582" s="1"/>
      <c r="K582" s="261"/>
      <c r="L582" s="257"/>
      <c r="M582" s="1"/>
      <c r="N582" s="1"/>
      <c r="O582" s="139"/>
      <c r="P582" s="1"/>
      <c r="Q582" s="1"/>
      <c r="R582" s="1"/>
    </row>
    <row r="583" spans="7:18" s="6" customFormat="1" x14ac:dyDescent="0.25">
      <c r="G583" s="1"/>
      <c r="H583" s="1"/>
      <c r="I583" s="1"/>
      <c r="J583" s="1"/>
      <c r="K583" s="261"/>
      <c r="L583" s="257"/>
      <c r="M583" s="1"/>
      <c r="N583" s="1"/>
      <c r="O583" s="139"/>
      <c r="P583" s="1"/>
      <c r="Q583" s="1"/>
      <c r="R583" s="1"/>
    </row>
    <row r="584" spans="7:18" s="6" customFormat="1" x14ac:dyDescent="0.25">
      <c r="G584" s="1"/>
      <c r="H584" s="1"/>
      <c r="I584" s="1"/>
      <c r="J584" s="1"/>
      <c r="K584" s="261"/>
      <c r="L584" s="257"/>
      <c r="M584" s="1"/>
      <c r="N584" s="1"/>
      <c r="O584" s="139"/>
      <c r="P584" s="1"/>
      <c r="Q584" s="1"/>
      <c r="R584" s="1"/>
    </row>
    <row r="585" spans="7:18" s="6" customFormat="1" x14ac:dyDescent="0.25">
      <c r="G585" s="1"/>
      <c r="H585" s="1"/>
      <c r="I585" s="1"/>
      <c r="J585" s="1"/>
      <c r="K585" s="261"/>
      <c r="L585" s="257"/>
      <c r="M585" s="1"/>
      <c r="N585" s="1"/>
      <c r="O585" s="139"/>
      <c r="P585" s="1"/>
      <c r="Q585" s="1"/>
      <c r="R585" s="1"/>
    </row>
    <row r="586" spans="7:18" s="6" customFormat="1" x14ac:dyDescent="0.25">
      <c r="G586" s="1"/>
      <c r="H586" s="1"/>
      <c r="I586" s="1"/>
      <c r="J586" s="1"/>
      <c r="K586" s="261"/>
      <c r="L586" s="257"/>
      <c r="M586" s="1"/>
      <c r="N586" s="1"/>
      <c r="O586" s="139"/>
      <c r="P586" s="1"/>
      <c r="Q586" s="1"/>
      <c r="R586" s="1"/>
    </row>
    <row r="587" spans="7:18" s="6" customFormat="1" x14ac:dyDescent="0.25">
      <c r="G587" s="1"/>
      <c r="H587" s="1"/>
      <c r="I587" s="1"/>
      <c r="J587" s="1"/>
      <c r="K587" s="261"/>
      <c r="L587" s="257"/>
      <c r="M587" s="1"/>
      <c r="N587" s="1"/>
      <c r="O587" s="139"/>
      <c r="P587" s="1"/>
      <c r="Q587" s="1"/>
      <c r="R587" s="1"/>
    </row>
    <row r="588" spans="7:18" s="6" customFormat="1" x14ac:dyDescent="0.25">
      <c r="G588" s="1"/>
      <c r="H588" s="1"/>
      <c r="I588" s="1"/>
      <c r="J588" s="1"/>
      <c r="K588" s="261"/>
      <c r="L588" s="257"/>
      <c r="M588" s="1"/>
      <c r="N588" s="1"/>
      <c r="O588" s="139"/>
      <c r="P588" s="1"/>
      <c r="Q588" s="1"/>
      <c r="R588" s="1"/>
    </row>
    <row r="589" spans="7:18" s="6" customFormat="1" x14ac:dyDescent="0.25">
      <c r="G589" s="1"/>
      <c r="H589" s="1"/>
      <c r="I589" s="1"/>
      <c r="J589" s="1"/>
      <c r="K589" s="261"/>
      <c r="L589" s="257"/>
      <c r="M589" s="1"/>
      <c r="N589" s="1"/>
      <c r="O589" s="139"/>
      <c r="P589" s="1"/>
      <c r="Q589" s="1"/>
      <c r="R589" s="1"/>
    </row>
    <row r="590" spans="7:18" s="6" customFormat="1" x14ac:dyDescent="0.25">
      <c r="G590" s="1"/>
      <c r="H590" s="1"/>
      <c r="I590" s="1"/>
      <c r="J590" s="1"/>
      <c r="K590" s="261"/>
      <c r="L590" s="257"/>
      <c r="M590" s="1"/>
      <c r="N590" s="1"/>
      <c r="O590" s="139"/>
      <c r="P590" s="1"/>
      <c r="Q590" s="1"/>
      <c r="R590" s="1"/>
    </row>
    <row r="591" spans="7:18" s="6" customFormat="1" x14ac:dyDescent="0.25">
      <c r="G591" s="1"/>
      <c r="H591" s="1"/>
      <c r="I591" s="1"/>
      <c r="J591" s="1"/>
      <c r="K591" s="261"/>
      <c r="L591" s="257"/>
      <c r="M591" s="1"/>
      <c r="N591" s="1"/>
      <c r="O591" s="139"/>
      <c r="P591" s="1"/>
      <c r="Q591" s="1"/>
      <c r="R591" s="1"/>
    </row>
    <row r="592" spans="7:18" s="6" customFormat="1" x14ac:dyDescent="0.25">
      <c r="G592" s="1"/>
      <c r="H592" s="1"/>
      <c r="I592" s="1"/>
      <c r="J592" s="1"/>
      <c r="K592" s="261"/>
      <c r="L592" s="257"/>
      <c r="M592" s="1"/>
      <c r="N592" s="1"/>
      <c r="O592" s="139"/>
      <c r="P592" s="1"/>
      <c r="Q592" s="1"/>
      <c r="R592" s="1"/>
    </row>
    <row r="593" spans="7:18" s="6" customFormat="1" x14ac:dyDescent="0.25">
      <c r="G593" s="1"/>
      <c r="H593" s="1"/>
      <c r="I593" s="1"/>
      <c r="J593" s="1"/>
      <c r="K593" s="261"/>
      <c r="L593" s="257"/>
      <c r="M593" s="1"/>
      <c r="N593" s="1"/>
      <c r="O593" s="139"/>
      <c r="P593" s="1"/>
      <c r="Q593" s="1"/>
      <c r="R593" s="1"/>
    </row>
    <row r="594" spans="7:18" s="6" customFormat="1" x14ac:dyDescent="0.25">
      <c r="G594" s="1"/>
      <c r="H594" s="1"/>
      <c r="I594" s="1"/>
      <c r="J594" s="1"/>
      <c r="K594" s="261"/>
      <c r="L594" s="257"/>
      <c r="M594" s="1"/>
      <c r="N594" s="1"/>
      <c r="O594" s="139"/>
      <c r="P594" s="1"/>
      <c r="Q594" s="1"/>
      <c r="R594" s="1"/>
    </row>
    <row r="595" spans="7:18" s="6" customFormat="1" x14ac:dyDescent="0.25">
      <c r="G595" s="1"/>
      <c r="H595" s="1"/>
      <c r="I595" s="1"/>
      <c r="J595" s="1"/>
      <c r="K595" s="261"/>
      <c r="L595" s="257"/>
      <c r="M595" s="1"/>
      <c r="N595" s="1"/>
      <c r="O595" s="139"/>
      <c r="P595" s="1"/>
      <c r="Q595" s="1"/>
      <c r="R595" s="1"/>
    </row>
    <row r="596" spans="7:18" s="6" customFormat="1" x14ac:dyDescent="0.25">
      <c r="G596" s="1"/>
      <c r="H596" s="1"/>
      <c r="I596" s="1"/>
      <c r="J596" s="1"/>
      <c r="K596" s="261"/>
      <c r="L596" s="257"/>
      <c r="M596" s="1"/>
      <c r="N596" s="1"/>
      <c r="O596" s="139"/>
      <c r="P596" s="1"/>
      <c r="Q596" s="1"/>
      <c r="R596" s="1"/>
    </row>
    <row r="597" spans="7:18" s="6" customFormat="1" x14ac:dyDescent="0.25">
      <c r="G597" s="1"/>
      <c r="H597" s="1"/>
      <c r="I597" s="1"/>
      <c r="J597" s="1"/>
      <c r="K597" s="261"/>
      <c r="L597" s="257"/>
      <c r="M597" s="1"/>
      <c r="N597" s="1"/>
      <c r="O597" s="139"/>
      <c r="P597" s="1"/>
      <c r="Q597" s="1"/>
      <c r="R597" s="1"/>
    </row>
    <row r="598" spans="7:18" s="6" customFormat="1" x14ac:dyDescent="0.25">
      <c r="G598" s="1"/>
      <c r="H598" s="1"/>
      <c r="I598" s="1"/>
      <c r="J598" s="1"/>
      <c r="K598" s="261"/>
      <c r="L598" s="257"/>
      <c r="M598" s="1"/>
      <c r="N598" s="1"/>
      <c r="O598" s="139"/>
      <c r="P598" s="1"/>
      <c r="Q598" s="1"/>
      <c r="R598" s="1"/>
    </row>
    <row r="599" spans="7:18" s="6" customFormat="1" x14ac:dyDescent="0.25">
      <c r="G599" s="1"/>
      <c r="H599" s="1"/>
      <c r="I599" s="1"/>
      <c r="J599" s="1"/>
      <c r="K599" s="261"/>
      <c r="L599" s="257"/>
      <c r="M599" s="1"/>
      <c r="N599" s="1"/>
      <c r="O599" s="139"/>
      <c r="P599" s="1"/>
      <c r="Q599" s="1"/>
      <c r="R599" s="1"/>
    </row>
    <row r="600" spans="7:18" s="6" customFormat="1" x14ac:dyDescent="0.25">
      <c r="G600" s="1"/>
      <c r="H600" s="1"/>
      <c r="I600" s="1"/>
      <c r="J600" s="1"/>
      <c r="K600" s="261"/>
      <c r="L600" s="257"/>
      <c r="M600" s="1"/>
      <c r="N600" s="1"/>
      <c r="O600" s="139"/>
      <c r="P600" s="1"/>
      <c r="Q600" s="1"/>
      <c r="R600" s="1"/>
    </row>
    <row r="601" spans="7:18" s="6" customFormat="1" x14ac:dyDescent="0.25">
      <c r="G601" s="1"/>
      <c r="H601" s="1"/>
      <c r="I601" s="1"/>
      <c r="J601" s="1"/>
      <c r="K601" s="261"/>
      <c r="L601" s="257"/>
      <c r="M601" s="1"/>
      <c r="N601" s="1"/>
      <c r="O601" s="139"/>
      <c r="P601" s="1"/>
      <c r="Q601" s="1"/>
      <c r="R601" s="1"/>
    </row>
    <row r="602" spans="7:18" s="6" customFormat="1" x14ac:dyDescent="0.25">
      <c r="G602" s="1"/>
      <c r="H602" s="1"/>
      <c r="I602" s="1"/>
      <c r="J602" s="1"/>
      <c r="K602" s="261"/>
      <c r="L602" s="257"/>
      <c r="M602" s="1"/>
      <c r="N602" s="1"/>
      <c r="O602" s="139"/>
      <c r="P602" s="1"/>
      <c r="Q602" s="1"/>
      <c r="R602" s="1"/>
    </row>
    <row r="603" spans="7:18" s="6" customFormat="1" x14ac:dyDescent="0.25">
      <c r="G603" s="1"/>
      <c r="H603" s="1"/>
      <c r="I603" s="1"/>
      <c r="J603" s="1"/>
      <c r="K603" s="261"/>
      <c r="L603" s="257"/>
      <c r="M603" s="1"/>
      <c r="N603" s="1"/>
      <c r="O603" s="139"/>
      <c r="P603" s="1"/>
      <c r="Q603" s="1"/>
      <c r="R603" s="1"/>
    </row>
    <row r="604" spans="7:18" s="6" customFormat="1" x14ac:dyDescent="0.25">
      <c r="G604" s="1"/>
      <c r="H604" s="1"/>
      <c r="I604" s="1"/>
      <c r="J604" s="1"/>
      <c r="K604" s="261"/>
      <c r="L604" s="257"/>
      <c r="M604" s="1"/>
      <c r="N604" s="1"/>
      <c r="O604" s="139"/>
      <c r="P604" s="1"/>
      <c r="Q604" s="1"/>
      <c r="R604" s="1"/>
    </row>
    <row r="605" spans="7:18" s="6" customFormat="1" x14ac:dyDescent="0.25">
      <c r="G605" s="1"/>
      <c r="H605" s="1"/>
      <c r="I605" s="1"/>
      <c r="J605" s="1"/>
      <c r="K605" s="261"/>
      <c r="L605" s="257"/>
      <c r="M605" s="1"/>
      <c r="N605" s="1"/>
      <c r="O605" s="139"/>
      <c r="P605" s="1"/>
      <c r="Q605" s="1"/>
      <c r="R605" s="1"/>
    </row>
    <row r="606" spans="7:18" s="6" customFormat="1" x14ac:dyDescent="0.25">
      <c r="G606" s="1"/>
      <c r="H606" s="1"/>
      <c r="I606" s="1"/>
      <c r="J606" s="1"/>
      <c r="K606" s="261"/>
      <c r="L606" s="257"/>
      <c r="M606" s="1"/>
      <c r="N606" s="1"/>
      <c r="O606" s="139"/>
      <c r="P606" s="1"/>
      <c r="Q606" s="1"/>
      <c r="R606" s="1"/>
    </row>
    <row r="607" spans="7:18" s="6" customFormat="1" x14ac:dyDescent="0.25">
      <c r="G607" s="1"/>
      <c r="H607" s="1"/>
      <c r="I607" s="1"/>
      <c r="J607" s="1"/>
      <c r="K607" s="261"/>
      <c r="L607" s="257"/>
      <c r="M607" s="1"/>
      <c r="N607" s="1"/>
      <c r="O607" s="139"/>
      <c r="P607" s="1"/>
      <c r="Q607" s="1"/>
      <c r="R607" s="1"/>
    </row>
    <row r="608" spans="7:18" s="6" customFormat="1" x14ac:dyDescent="0.25">
      <c r="G608" s="1"/>
      <c r="H608" s="1"/>
      <c r="I608" s="1"/>
      <c r="J608" s="1"/>
      <c r="K608" s="261"/>
      <c r="L608" s="257"/>
      <c r="M608" s="1"/>
      <c r="N608" s="1"/>
      <c r="O608" s="139"/>
      <c r="P608" s="1"/>
      <c r="Q608" s="1"/>
      <c r="R608" s="1"/>
    </row>
    <row r="609" spans="7:18" s="6" customFormat="1" x14ac:dyDescent="0.25">
      <c r="G609" s="1"/>
      <c r="H609" s="1"/>
      <c r="I609" s="1"/>
      <c r="J609" s="1"/>
      <c r="K609" s="261"/>
      <c r="L609" s="257"/>
      <c r="M609" s="1"/>
      <c r="N609" s="1"/>
      <c r="O609" s="139"/>
      <c r="P609" s="1"/>
      <c r="Q609" s="1"/>
      <c r="R609" s="1"/>
    </row>
    <row r="610" spans="7:18" s="6" customFormat="1" x14ac:dyDescent="0.25">
      <c r="G610" s="1"/>
      <c r="H610" s="1"/>
      <c r="I610" s="1"/>
      <c r="J610" s="1"/>
      <c r="K610" s="261"/>
      <c r="L610" s="257"/>
      <c r="M610" s="1"/>
      <c r="N610" s="1"/>
      <c r="O610" s="139"/>
      <c r="P610" s="1"/>
      <c r="Q610" s="1"/>
      <c r="R610" s="1"/>
    </row>
    <row r="611" spans="7:18" s="6" customFormat="1" x14ac:dyDescent="0.25">
      <c r="G611" s="1"/>
      <c r="H611" s="1"/>
      <c r="I611" s="1"/>
      <c r="J611" s="1"/>
      <c r="K611" s="261"/>
      <c r="L611" s="257"/>
      <c r="M611" s="1"/>
      <c r="N611" s="1"/>
      <c r="O611" s="139"/>
      <c r="P611" s="1"/>
      <c r="Q611" s="1"/>
      <c r="R611" s="1"/>
    </row>
    <row r="612" spans="7:18" s="6" customFormat="1" x14ac:dyDescent="0.25">
      <c r="G612" s="1"/>
      <c r="H612" s="1"/>
      <c r="I612" s="1"/>
      <c r="J612" s="1"/>
      <c r="K612" s="261"/>
      <c r="L612" s="257"/>
      <c r="M612" s="1"/>
      <c r="N612" s="1"/>
      <c r="O612" s="139"/>
      <c r="P612" s="1"/>
      <c r="Q612" s="1"/>
      <c r="R612" s="1"/>
    </row>
    <row r="613" spans="7:18" s="6" customFormat="1" x14ac:dyDescent="0.25">
      <c r="G613" s="1"/>
      <c r="H613" s="1"/>
      <c r="I613" s="1"/>
      <c r="J613" s="1"/>
      <c r="K613" s="261"/>
      <c r="L613" s="257"/>
      <c r="M613" s="1"/>
      <c r="N613" s="1"/>
      <c r="O613" s="139"/>
      <c r="P613" s="1"/>
      <c r="Q613" s="1"/>
      <c r="R613" s="1"/>
    </row>
    <row r="614" spans="7:18" s="6" customFormat="1" x14ac:dyDescent="0.25">
      <c r="G614" s="1"/>
      <c r="H614" s="1"/>
      <c r="I614" s="1"/>
      <c r="J614" s="1"/>
      <c r="K614" s="261"/>
      <c r="L614" s="257"/>
      <c r="M614" s="1"/>
      <c r="N614" s="1"/>
      <c r="O614" s="139"/>
      <c r="P614" s="1"/>
      <c r="Q614" s="1"/>
      <c r="R614" s="1"/>
    </row>
    <row r="615" spans="7:18" s="6" customFormat="1" x14ac:dyDescent="0.25">
      <c r="G615" s="1"/>
      <c r="H615" s="1"/>
      <c r="I615" s="1"/>
      <c r="J615" s="1"/>
      <c r="K615" s="261"/>
      <c r="L615" s="257"/>
      <c r="M615" s="1"/>
      <c r="N615" s="1"/>
      <c r="O615" s="139"/>
      <c r="P615" s="1"/>
      <c r="Q615" s="1"/>
      <c r="R615" s="1"/>
    </row>
    <row r="616" spans="7:18" s="6" customFormat="1" x14ac:dyDescent="0.25">
      <c r="G616" s="1"/>
      <c r="H616" s="1"/>
      <c r="I616" s="1"/>
      <c r="J616" s="1"/>
      <c r="K616" s="261"/>
      <c r="L616" s="257"/>
      <c r="M616" s="1"/>
      <c r="N616" s="1"/>
      <c r="O616" s="139"/>
      <c r="P616" s="1"/>
      <c r="Q616" s="1"/>
      <c r="R616" s="1"/>
    </row>
    <row r="617" spans="7:18" s="6" customFormat="1" x14ac:dyDescent="0.25">
      <c r="G617" s="1"/>
      <c r="H617" s="1"/>
      <c r="I617" s="1"/>
      <c r="J617" s="1"/>
      <c r="K617" s="261"/>
      <c r="L617" s="257"/>
      <c r="M617" s="1"/>
      <c r="N617" s="1"/>
      <c r="O617" s="139"/>
      <c r="P617" s="1"/>
      <c r="Q617" s="1"/>
      <c r="R617" s="1"/>
    </row>
    <row r="618" spans="7:18" s="6" customFormat="1" x14ac:dyDescent="0.25">
      <c r="G618" s="1"/>
      <c r="H618" s="1"/>
      <c r="I618" s="1"/>
      <c r="J618" s="1"/>
      <c r="K618" s="261"/>
      <c r="L618" s="257"/>
      <c r="M618" s="1"/>
      <c r="N618" s="1"/>
      <c r="O618" s="139"/>
      <c r="P618" s="1"/>
      <c r="Q618" s="1"/>
      <c r="R618" s="1"/>
    </row>
    <row r="619" spans="7:18" s="6" customFormat="1" x14ac:dyDescent="0.25">
      <c r="G619" s="1"/>
      <c r="H619" s="1"/>
      <c r="I619" s="1"/>
      <c r="J619" s="1"/>
      <c r="K619" s="261"/>
      <c r="L619" s="257"/>
      <c r="M619" s="1"/>
      <c r="N619" s="1"/>
      <c r="O619" s="139"/>
      <c r="P619" s="1"/>
      <c r="Q619" s="1"/>
      <c r="R619" s="1"/>
    </row>
    <row r="620" spans="7:18" s="6" customFormat="1" x14ac:dyDescent="0.25">
      <c r="G620" s="1"/>
      <c r="H620" s="1"/>
      <c r="I620" s="1"/>
      <c r="J620" s="1"/>
      <c r="K620" s="261"/>
      <c r="L620" s="257"/>
      <c r="M620" s="1"/>
      <c r="N620" s="1"/>
      <c r="O620" s="139"/>
      <c r="P620" s="1"/>
      <c r="Q620" s="1"/>
      <c r="R620" s="1"/>
    </row>
    <row r="621" spans="7:18" s="6" customFormat="1" x14ac:dyDescent="0.25">
      <c r="G621" s="1"/>
      <c r="H621" s="1"/>
      <c r="I621" s="1"/>
      <c r="J621" s="1"/>
      <c r="K621" s="261"/>
      <c r="L621" s="257"/>
      <c r="M621" s="1"/>
      <c r="N621" s="1"/>
      <c r="O621" s="139"/>
      <c r="P621" s="1"/>
      <c r="Q621" s="1"/>
      <c r="R621" s="1"/>
    </row>
    <row r="622" spans="7:18" s="6" customFormat="1" x14ac:dyDescent="0.25">
      <c r="G622" s="1"/>
      <c r="H622" s="1"/>
      <c r="I622" s="1"/>
      <c r="J622" s="1"/>
      <c r="K622" s="261"/>
      <c r="L622" s="257"/>
      <c r="M622" s="1"/>
      <c r="N622" s="1"/>
      <c r="O622" s="139"/>
      <c r="P622" s="1"/>
      <c r="Q622" s="1"/>
      <c r="R622" s="1"/>
    </row>
    <row r="623" spans="7:18" s="6" customFormat="1" x14ac:dyDescent="0.25">
      <c r="G623" s="1"/>
      <c r="H623" s="1"/>
      <c r="I623" s="1"/>
      <c r="J623" s="1"/>
      <c r="K623" s="261"/>
      <c r="L623" s="257"/>
      <c r="M623" s="1"/>
      <c r="N623" s="1"/>
      <c r="O623" s="139"/>
      <c r="P623" s="1"/>
      <c r="Q623" s="1"/>
      <c r="R623" s="1"/>
    </row>
    <row r="624" spans="7:18" s="6" customFormat="1" x14ac:dyDescent="0.25">
      <c r="G624" s="1"/>
      <c r="H624" s="1"/>
      <c r="I624" s="1"/>
      <c r="J624" s="1"/>
      <c r="K624" s="261"/>
      <c r="L624" s="257"/>
      <c r="M624" s="1"/>
      <c r="N624" s="1"/>
      <c r="O624" s="139"/>
      <c r="P624" s="1"/>
      <c r="Q624" s="1"/>
      <c r="R624" s="1"/>
    </row>
    <row r="625" spans="7:18" s="6" customFormat="1" x14ac:dyDescent="0.25">
      <c r="G625" s="1"/>
      <c r="H625" s="1"/>
      <c r="I625" s="1"/>
      <c r="J625" s="1"/>
      <c r="K625" s="261"/>
      <c r="L625" s="257"/>
      <c r="M625" s="1"/>
      <c r="N625" s="1"/>
      <c r="O625" s="139"/>
      <c r="P625" s="1"/>
      <c r="Q625" s="1"/>
      <c r="R625" s="1"/>
    </row>
    <row r="626" spans="7:18" s="6" customFormat="1" x14ac:dyDescent="0.25">
      <c r="G626" s="1"/>
      <c r="H626" s="1"/>
      <c r="I626" s="1"/>
      <c r="J626" s="1"/>
      <c r="K626" s="261"/>
      <c r="L626" s="257"/>
      <c r="M626" s="1"/>
      <c r="N626" s="1"/>
      <c r="O626" s="139"/>
      <c r="P626" s="1"/>
      <c r="Q626" s="1"/>
      <c r="R626" s="1"/>
    </row>
    <row r="627" spans="7:18" s="6" customFormat="1" x14ac:dyDescent="0.25">
      <c r="G627" s="1"/>
      <c r="H627" s="1"/>
      <c r="I627" s="1"/>
      <c r="J627" s="1"/>
      <c r="K627" s="261"/>
      <c r="L627" s="257"/>
      <c r="M627" s="1"/>
      <c r="N627" s="1"/>
      <c r="O627" s="139"/>
      <c r="P627" s="1"/>
      <c r="Q627" s="1"/>
      <c r="R627" s="1"/>
    </row>
    <row r="628" spans="7:18" s="6" customFormat="1" x14ac:dyDescent="0.25">
      <c r="G628" s="1"/>
      <c r="H628" s="1"/>
      <c r="I628" s="1"/>
      <c r="J628" s="1"/>
      <c r="K628" s="261"/>
      <c r="L628" s="257"/>
      <c r="M628" s="1"/>
      <c r="N628" s="1"/>
      <c r="O628" s="139"/>
      <c r="P628" s="1"/>
      <c r="Q628" s="1"/>
      <c r="R628" s="1"/>
    </row>
    <row r="629" spans="7:18" s="6" customFormat="1" x14ac:dyDescent="0.25">
      <c r="G629" s="1"/>
      <c r="H629" s="1"/>
      <c r="I629" s="1"/>
      <c r="J629" s="1"/>
      <c r="K629" s="261"/>
      <c r="L629" s="257"/>
      <c r="M629" s="1"/>
      <c r="N629" s="1"/>
      <c r="O629" s="139"/>
      <c r="P629" s="1"/>
      <c r="Q629" s="1"/>
      <c r="R629" s="1"/>
    </row>
    <row r="630" spans="7:18" s="6" customFormat="1" x14ac:dyDescent="0.25">
      <c r="G630" s="1"/>
      <c r="H630" s="1"/>
      <c r="I630" s="1"/>
      <c r="J630" s="1"/>
      <c r="K630" s="261"/>
      <c r="L630" s="257"/>
      <c r="M630" s="1"/>
      <c r="N630" s="1"/>
      <c r="O630" s="139"/>
      <c r="P630" s="1"/>
      <c r="Q630" s="1"/>
      <c r="R630" s="1"/>
    </row>
    <row r="631" spans="7:18" s="6" customFormat="1" x14ac:dyDescent="0.25">
      <c r="G631" s="1"/>
      <c r="H631" s="1"/>
      <c r="I631" s="1"/>
      <c r="J631" s="1"/>
      <c r="K631" s="261"/>
      <c r="L631" s="257"/>
      <c r="M631" s="1"/>
      <c r="N631" s="1"/>
      <c r="O631" s="139"/>
      <c r="P631" s="1"/>
      <c r="Q631" s="1"/>
      <c r="R631" s="1"/>
    </row>
    <row r="632" spans="7:18" s="6" customFormat="1" x14ac:dyDescent="0.25">
      <c r="G632" s="1"/>
      <c r="H632" s="1"/>
      <c r="I632" s="1"/>
      <c r="J632" s="1"/>
      <c r="K632" s="261"/>
      <c r="L632" s="257"/>
      <c r="M632" s="1"/>
      <c r="N632" s="1"/>
      <c r="O632" s="139"/>
      <c r="P632" s="1"/>
      <c r="Q632" s="1"/>
      <c r="R632" s="1"/>
    </row>
    <row r="633" spans="7:18" s="6" customFormat="1" x14ac:dyDescent="0.25">
      <c r="G633" s="1"/>
      <c r="H633" s="1"/>
      <c r="I633" s="1"/>
      <c r="J633" s="1"/>
      <c r="K633" s="261"/>
      <c r="L633" s="257"/>
      <c r="M633" s="1"/>
      <c r="N633" s="1"/>
      <c r="O633" s="139"/>
      <c r="P633" s="1"/>
      <c r="Q633" s="1"/>
      <c r="R633" s="1"/>
    </row>
    <row r="634" spans="7:18" s="6" customFormat="1" x14ac:dyDescent="0.25">
      <c r="G634" s="1"/>
      <c r="H634" s="1"/>
      <c r="I634" s="1"/>
      <c r="J634" s="1"/>
      <c r="K634" s="261"/>
      <c r="L634" s="257"/>
      <c r="M634" s="1"/>
      <c r="N634" s="1"/>
      <c r="O634" s="139"/>
      <c r="P634" s="1"/>
      <c r="Q634" s="1"/>
      <c r="R634" s="1"/>
    </row>
    <row r="635" spans="7:18" s="6" customFormat="1" x14ac:dyDescent="0.25">
      <c r="G635" s="1"/>
      <c r="H635" s="1"/>
      <c r="I635" s="1"/>
      <c r="J635" s="1"/>
      <c r="K635" s="261"/>
      <c r="L635" s="257"/>
      <c r="M635" s="1"/>
      <c r="N635" s="1"/>
      <c r="O635" s="139"/>
      <c r="P635" s="1"/>
      <c r="Q635" s="1"/>
      <c r="R635" s="1"/>
    </row>
    <row r="636" spans="7:18" s="6" customFormat="1" x14ac:dyDescent="0.25">
      <c r="G636" s="1"/>
      <c r="H636" s="1"/>
      <c r="I636" s="1"/>
      <c r="J636" s="1"/>
      <c r="K636" s="261"/>
      <c r="L636" s="257"/>
      <c r="M636" s="1"/>
      <c r="N636" s="1"/>
      <c r="O636" s="139"/>
      <c r="P636" s="1"/>
      <c r="Q636" s="1"/>
      <c r="R636" s="1"/>
    </row>
    <row r="637" spans="7:18" s="6" customFormat="1" x14ac:dyDescent="0.25">
      <c r="G637" s="1"/>
      <c r="H637" s="1"/>
      <c r="I637" s="1"/>
      <c r="J637" s="1"/>
      <c r="K637" s="261"/>
      <c r="L637" s="257"/>
      <c r="M637" s="1"/>
      <c r="N637" s="1"/>
      <c r="O637" s="139"/>
      <c r="P637" s="1"/>
      <c r="Q637" s="1"/>
      <c r="R637" s="1"/>
    </row>
    <row r="638" spans="7:18" s="6" customFormat="1" x14ac:dyDescent="0.25">
      <c r="G638" s="1"/>
      <c r="H638" s="1"/>
      <c r="I638" s="1"/>
      <c r="J638" s="1"/>
      <c r="K638" s="261"/>
      <c r="L638" s="257"/>
      <c r="M638" s="1"/>
      <c r="N638" s="1"/>
      <c r="O638" s="139"/>
      <c r="P638" s="1"/>
      <c r="Q638" s="1"/>
      <c r="R638" s="1"/>
    </row>
    <row r="639" spans="7:18" s="6" customFormat="1" x14ac:dyDescent="0.25">
      <c r="G639" s="1"/>
      <c r="H639" s="1"/>
      <c r="I639" s="1"/>
      <c r="J639" s="1"/>
      <c r="K639" s="261"/>
      <c r="L639" s="257"/>
      <c r="M639" s="1"/>
      <c r="N639" s="1"/>
      <c r="O639" s="139"/>
      <c r="P639" s="1"/>
      <c r="Q639" s="1"/>
      <c r="R639" s="1"/>
    </row>
    <row r="640" spans="7:18" s="6" customFormat="1" x14ac:dyDescent="0.25">
      <c r="G640" s="1"/>
      <c r="H640" s="1"/>
      <c r="I640" s="1"/>
      <c r="J640" s="1"/>
      <c r="K640" s="261"/>
      <c r="L640" s="257"/>
      <c r="M640" s="1"/>
      <c r="N640" s="1"/>
      <c r="O640" s="139"/>
      <c r="P640" s="1"/>
      <c r="Q640" s="1"/>
      <c r="R640" s="1"/>
    </row>
    <row r="641" spans="7:18" s="6" customFormat="1" x14ac:dyDescent="0.25">
      <c r="G641" s="1"/>
      <c r="H641" s="1"/>
      <c r="I641" s="1"/>
      <c r="J641" s="1"/>
      <c r="K641" s="261"/>
      <c r="L641" s="257"/>
      <c r="M641" s="1"/>
      <c r="N641" s="1"/>
      <c r="O641" s="139"/>
      <c r="P641" s="1"/>
      <c r="Q641" s="1"/>
      <c r="R641" s="1"/>
    </row>
    <row r="642" spans="7:18" s="6" customFormat="1" x14ac:dyDescent="0.25">
      <c r="G642" s="1"/>
      <c r="H642" s="1"/>
      <c r="I642" s="1"/>
      <c r="J642" s="1"/>
      <c r="K642" s="261"/>
      <c r="L642" s="257"/>
      <c r="M642" s="1"/>
      <c r="N642" s="1"/>
      <c r="O642" s="139"/>
      <c r="P642" s="1"/>
      <c r="Q642" s="1"/>
      <c r="R642" s="1"/>
    </row>
    <row r="643" spans="7:18" s="6" customFormat="1" x14ac:dyDescent="0.25">
      <c r="G643" s="1"/>
      <c r="H643" s="1"/>
      <c r="I643" s="1"/>
      <c r="J643" s="1"/>
      <c r="K643" s="261"/>
      <c r="L643" s="257"/>
      <c r="M643" s="1"/>
      <c r="N643" s="1"/>
      <c r="O643" s="139"/>
      <c r="P643" s="1"/>
      <c r="Q643" s="1"/>
      <c r="R643" s="1"/>
    </row>
    <row r="644" spans="7:18" s="6" customFormat="1" x14ac:dyDescent="0.25">
      <c r="G644" s="1"/>
      <c r="H644" s="1"/>
      <c r="I644" s="1"/>
      <c r="J644" s="1"/>
      <c r="K644" s="261"/>
      <c r="L644" s="257"/>
      <c r="M644" s="1"/>
      <c r="N644" s="1"/>
      <c r="O644" s="139"/>
      <c r="P644" s="1"/>
      <c r="Q644" s="1"/>
      <c r="R644" s="1"/>
    </row>
    <row r="645" spans="7:18" s="6" customFormat="1" x14ac:dyDescent="0.25">
      <c r="G645" s="1"/>
      <c r="H645" s="1"/>
      <c r="I645" s="1"/>
      <c r="J645" s="1"/>
      <c r="K645" s="261"/>
      <c r="L645" s="257"/>
      <c r="M645" s="1"/>
      <c r="N645" s="1"/>
      <c r="O645" s="139"/>
      <c r="P645" s="1"/>
      <c r="Q645" s="1"/>
      <c r="R645" s="1"/>
    </row>
    <row r="646" spans="7:18" s="6" customFormat="1" x14ac:dyDescent="0.25">
      <c r="G646" s="1"/>
      <c r="H646" s="1"/>
      <c r="I646" s="1"/>
      <c r="J646" s="1"/>
      <c r="K646" s="261"/>
      <c r="L646" s="257"/>
      <c r="M646" s="1"/>
      <c r="N646" s="1"/>
      <c r="O646" s="139"/>
      <c r="P646" s="1"/>
      <c r="Q646" s="1"/>
      <c r="R646" s="1"/>
    </row>
    <row r="647" spans="7:18" s="6" customFormat="1" x14ac:dyDescent="0.25">
      <c r="G647" s="1"/>
      <c r="H647" s="1"/>
      <c r="I647" s="1"/>
      <c r="J647" s="1"/>
      <c r="K647" s="261"/>
      <c r="L647" s="257"/>
      <c r="M647" s="1"/>
      <c r="N647" s="1"/>
      <c r="O647" s="139"/>
      <c r="P647" s="1"/>
      <c r="Q647" s="1"/>
      <c r="R647" s="1"/>
    </row>
    <row r="648" spans="7:18" s="6" customFormat="1" x14ac:dyDescent="0.25">
      <c r="G648" s="1"/>
      <c r="H648" s="1"/>
      <c r="I648" s="1"/>
      <c r="J648" s="1"/>
      <c r="K648" s="261"/>
      <c r="L648" s="257"/>
      <c r="M648" s="1"/>
      <c r="N648" s="1"/>
      <c r="O648" s="139"/>
      <c r="P648" s="1"/>
      <c r="Q648" s="1"/>
      <c r="R648" s="1"/>
    </row>
    <row r="649" spans="7:18" s="6" customFormat="1" x14ac:dyDescent="0.25">
      <c r="G649" s="1"/>
      <c r="H649" s="1"/>
      <c r="I649" s="1"/>
      <c r="J649" s="1"/>
      <c r="K649" s="261"/>
      <c r="L649" s="257"/>
      <c r="M649" s="1"/>
      <c r="N649" s="1"/>
      <c r="O649" s="139"/>
      <c r="P649" s="1"/>
      <c r="Q649" s="1"/>
      <c r="R649" s="1"/>
    </row>
    <row r="650" spans="7:18" s="6" customFormat="1" x14ac:dyDescent="0.25">
      <c r="G650" s="1"/>
      <c r="H650" s="1"/>
      <c r="I650" s="1"/>
      <c r="J650" s="1"/>
      <c r="K650" s="261"/>
      <c r="L650" s="257"/>
      <c r="M650" s="1"/>
      <c r="N650" s="1"/>
      <c r="O650" s="139"/>
      <c r="P650" s="1"/>
      <c r="Q650" s="1"/>
      <c r="R650" s="1"/>
    </row>
    <row r="651" spans="7:18" s="6" customFormat="1" x14ac:dyDescent="0.25">
      <c r="G651" s="1"/>
      <c r="H651" s="1"/>
      <c r="I651" s="1"/>
      <c r="J651" s="1"/>
      <c r="K651" s="261"/>
      <c r="L651" s="257"/>
      <c r="M651" s="1"/>
      <c r="N651" s="1"/>
      <c r="O651" s="139"/>
      <c r="P651" s="1"/>
      <c r="Q651" s="1"/>
      <c r="R651" s="1"/>
    </row>
    <row r="652" spans="7:18" s="6" customFormat="1" x14ac:dyDescent="0.25">
      <c r="G652" s="1"/>
      <c r="H652" s="1"/>
      <c r="I652" s="1"/>
      <c r="J652" s="1"/>
      <c r="K652" s="261"/>
      <c r="L652" s="257"/>
      <c r="M652" s="1"/>
      <c r="N652" s="1"/>
      <c r="O652" s="139"/>
      <c r="P652" s="1"/>
      <c r="Q652" s="1"/>
      <c r="R652" s="1"/>
    </row>
    <row r="653" spans="7:18" s="6" customFormat="1" x14ac:dyDescent="0.25">
      <c r="G653" s="1"/>
      <c r="H653" s="1"/>
      <c r="I653" s="1"/>
      <c r="J653" s="1"/>
      <c r="K653" s="261"/>
      <c r="L653" s="257"/>
      <c r="M653" s="1"/>
      <c r="N653" s="1"/>
      <c r="O653" s="139"/>
      <c r="P653" s="1"/>
      <c r="Q653" s="1"/>
      <c r="R653" s="1"/>
    </row>
    <row r="654" spans="7:18" s="6" customFormat="1" x14ac:dyDescent="0.25">
      <c r="G654" s="1"/>
      <c r="H654" s="1"/>
      <c r="I654" s="1"/>
      <c r="J654" s="1"/>
      <c r="K654" s="261"/>
      <c r="L654" s="257"/>
      <c r="M654" s="1"/>
      <c r="N654" s="1"/>
      <c r="O654" s="139"/>
      <c r="P654" s="1"/>
      <c r="Q654" s="1"/>
      <c r="R654" s="1"/>
    </row>
    <row r="655" spans="7:18" s="6" customFormat="1" x14ac:dyDescent="0.25">
      <c r="G655" s="1"/>
      <c r="H655" s="1"/>
      <c r="I655" s="1"/>
      <c r="J655" s="1"/>
      <c r="K655" s="261"/>
      <c r="L655" s="257"/>
      <c r="M655" s="1"/>
      <c r="N655" s="1"/>
      <c r="O655" s="139"/>
      <c r="P655" s="1"/>
      <c r="Q655" s="1"/>
      <c r="R655" s="1"/>
    </row>
    <row r="656" spans="7:18" s="6" customFormat="1" x14ac:dyDescent="0.25">
      <c r="G656" s="1"/>
      <c r="H656" s="1"/>
      <c r="I656" s="1"/>
      <c r="J656" s="1"/>
      <c r="K656" s="261"/>
      <c r="L656" s="257"/>
      <c r="M656" s="1"/>
      <c r="N656" s="1"/>
      <c r="O656" s="139"/>
      <c r="P656" s="1"/>
      <c r="Q656" s="1"/>
      <c r="R656" s="1"/>
    </row>
    <row r="657" spans="7:18" s="6" customFormat="1" x14ac:dyDescent="0.25">
      <c r="G657" s="1"/>
      <c r="H657" s="1"/>
      <c r="I657" s="1"/>
      <c r="J657" s="1"/>
      <c r="K657" s="261"/>
      <c r="L657" s="257"/>
      <c r="M657" s="1"/>
      <c r="N657" s="1"/>
      <c r="O657" s="139"/>
      <c r="P657" s="1"/>
      <c r="Q657" s="1"/>
      <c r="R657" s="1"/>
    </row>
    <row r="658" spans="7:18" s="6" customFormat="1" x14ac:dyDescent="0.25">
      <c r="G658" s="1"/>
      <c r="H658" s="1"/>
      <c r="I658" s="1"/>
      <c r="J658" s="1"/>
      <c r="K658" s="261"/>
      <c r="L658" s="257"/>
      <c r="M658" s="1"/>
      <c r="N658" s="1"/>
      <c r="O658" s="139"/>
      <c r="P658" s="1"/>
      <c r="Q658" s="1"/>
      <c r="R658" s="1"/>
    </row>
    <row r="659" spans="7:18" s="6" customFormat="1" x14ac:dyDescent="0.25">
      <c r="G659" s="1"/>
      <c r="H659" s="1"/>
      <c r="I659" s="1"/>
      <c r="J659" s="1"/>
      <c r="K659" s="261"/>
      <c r="L659" s="257"/>
      <c r="M659" s="1"/>
      <c r="N659" s="1"/>
      <c r="O659" s="139"/>
      <c r="P659" s="1"/>
      <c r="Q659" s="1"/>
      <c r="R659" s="1"/>
    </row>
    <row r="660" spans="7:18" s="6" customFormat="1" x14ac:dyDescent="0.25">
      <c r="G660" s="1"/>
      <c r="H660" s="1"/>
      <c r="I660" s="1"/>
      <c r="J660" s="1"/>
      <c r="K660" s="261"/>
      <c r="L660" s="257"/>
      <c r="M660" s="1"/>
      <c r="N660" s="1"/>
      <c r="O660" s="139"/>
      <c r="P660" s="1"/>
      <c r="Q660" s="1"/>
      <c r="R660" s="1"/>
    </row>
    <row r="661" spans="7:18" s="6" customFormat="1" x14ac:dyDescent="0.25">
      <c r="G661" s="1"/>
      <c r="H661" s="1"/>
      <c r="I661" s="1"/>
      <c r="J661" s="1"/>
      <c r="K661" s="261"/>
      <c r="L661" s="257"/>
      <c r="M661" s="1"/>
      <c r="N661" s="1"/>
      <c r="O661" s="139"/>
      <c r="P661" s="1"/>
      <c r="Q661" s="1"/>
      <c r="R661" s="1"/>
    </row>
    <row r="662" spans="7:18" s="6" customFormat="1" x14ac:dyDescent="0.25">
      <c r="G662" s="1"/>
      <c r="H662" s="1"/>
      <c r="I662" s="1"/>
      <c r="J662" s="1"/>
      <c r="K662" s="261"/>
      <c r="L662" s="257"/>
      <c r="M662" s="1"/>
      <c r="N662" s="1"/>
      <c r="O662" s="139"/>
      <c r="P662" s="1"/>
      <c r="Q662" s="1"/>
      <c r="R662" s="1"/>
    </row>
    <row r="663" spans="7:18" s="6" customFormat="1" x14ac:dyDescent="0.25">
      <c r="G663" s="1"/>
      <c r="H663" s="1"/>
      <c r="I663" s="1"/>
      <c r="J663" s="1"/>
      <c r="K663" s="261"/>
      <c r="L663" s="257"/>
      <c r="M663" s="1"/>
      <c r="N663" s="1"/>
      <c r="O663" s="139"/>
      <c r="P663" s="1"/>
      <c r="Q663" s="1"/>
      <c r="R663" s="1"/>
    </row>
    <row r="664" spans="7:18" s="6" customFormat="1" x14ac:dyDescent="0.25">
      <c r="G664" s="1"/>
      <c r="H664" s="1"/>
      <c r="I664" s="1"/>
      <c r="J664" s="1"/>
      <c r="K664" s="261"/>
      <c r="L664" s="257"/>
      <c r="M664" s="1"/>
      <c r="N664" s="1"/>
      <c r="O664" s="139"/>
      <c r="P664" s="1"/>
      <c r="Q664" s="1"/>
      <c r="R664" s="1"/>
    </row>
    <row r="665" spans="7:18" s="6" customFormat="1" x14ac:dyDescent="0.25">
      <c r="G665" s="1"/>
      <c r="H665" s="1"/>
      <c r="I665" s="1"/>
      <c r="J665" s="1"/>
      <c r="K665" s="261"/>
      <c r="L665" s="257"/>
      <c r="M665" s="1"/>
      <c r="N665" s="1"/>
      <c r="O665" s="139"/>
      <c r="P665" s="1"/>
      <c r="Q665" s="1"/>
      <c r="R665" s="1"/>
    </row>
    <row r="666" spans="7:18" s="6" customFormat="1" x14ac:dyDescent="0.25">
      <c r="G666" s="1"/>
      <c r="H666" s="1"/>
      <c r="I666" s="1"/>
      <c r="J666" s="1"/>
      <c r="K666" s="261"/>
      <c r="L666" s="257"/>
      <c r="M666" s="1"/>
      <c r="N666" s="1"/>
      <c r="O666" s="139"/>
      <c r="P666" s="1"/>
      <c r="Q666" s="1"/>
      <c r="R666" s="1"/>
    </row>
    <row r="667" spans="7:18" s="6" customFormat="1" x14ac:dyDescent="0.25">
      <c r="G667" s="1"/>
      <c r="H667" s="1"/>
      <c r="I667" s="1"/>
      <c r="J667" s="1"/>
      <c r="K667" s="261"/>
      <c r="L667" s="257"/>
      <c r="M667" s="1"/>
      <c r="N667" s="1"/>
      <c r="O667" s="139"/>
      <c r="P667" s="1"/>
      <c r="Q667" s="1"/>
      <c r="R667" s="1"/>
    </row>
    <row r="668" spans="7:18" s="6" customFormat="1" x14ac:dyDescent="0.25">
      <c r="G668" s="1"/>
      <c r="H668" s="1"/>
      <c r="I668" s="1"/>
      <c r="J668" s="1"/>
      <c r="K668" s="261"/>
      <c r="L668" s="257"/>
      <c r="M668" s="1"/>
      <c r="N668" s="1"/>
      <c r="O668" s="139"/>
      <c r="P668" s="1"/>
      <c r="Q668" s="1"/>
      <c r="R668" s="1"/>
    </row>
    <row r="669" spans="7:18" s="6" customFormat="1" x14ac:dyDescent="0.25">
      <c r="G669" s="1"/>
      <c r="H669" s="1"/>
      <c r="I669" s="1"/>
      <c r="J669" s="1"/>
      <c r="K669" s="261"/>
      <c r="L669" s="257"/>
      <c r="M669" s="1"/>
      <c r="N669" s="1"/>
      <c r="O669" s="139"/>
      <c r="P669" s="1"/>
      <c r="Q669" s="1"/>
      <c r="R669" s="1"/>
    </row>
    <row r="670" spans="7:18" s="6" customFormat="1" x14ac:dyDescent="0.25">
      <c r="G670" s="1"/>
      <c r="H670" s="1"/>
      <c r="I670" s="1"/>
      <c r="J670" s="1"/>
      <c r="K670" s="261"/>
      <c r="L670" s="257"/>
      <c r="M670" s="1"/>
      <c r="N670" s="1"/>
      <c r="O670" s="139"/>
      <c r="P670" s="1"/>
      <c r="Q670" s="1"/>
      <c r="R670" s="1"/>
    </row>
    <row r="671" spans="7:18" s="6" customFormat="1" x14ac:dyDescent="0.25">
      <c r="G671" s="1"/>
      <c r="H671" s="1"/>
      <c r="I671" s="1"/>
      <c r="J671" s="1"/>
      <c r="K671" s="261"/>
      <c r="L671" s="257"/>
      <c r="M671" s="1"/>
      <c r="N671" s="1"/>
      <c r="O671" s="139"/>
      <c r="P671" s="1"/>
      <c r="Q671" s="1"/>
      <c r="R671" s="1"/>
    </row>
    <row r="672" spans="7:18" s="6" customFormat="1" x14ac:dyDescent="0.25">
      <c r="G672" s="1"/>
      <c r="H672" s="1"/>
      <c r="I672" s="1"/>
      <c r="J672" s="1"/>
      <c r="K672" s="261"/>
      <c r="L672" s="257"/>
      <c r="M672" s="1"/>
      <c r="N672" s="1"/>
      <c r="O672" s="139"/>
      <c r="P672" s="1"/>
      <c r="Q672" s="1"/>
      <c r="R672" s="1"/>
    </row>
    <row r="673" spans="7:18" s="6" customFormat="1" x14ac:dyDescent="0.25">
      <c r="G673" s="1"/>
      <c r="H673" s="1"/>
      <c r="I673" s="1"/>
      <c r="J673" s="1"/>
      <c r="K673" s="261"/>
      <c r="L673" s="257"/>
      <c r="M673" s="1"/>
      <c r="N673" s="1"/>
      <c r="O673" s="139"/>
      <c r="P673" s="1"/>
      <c r="Q673" s="1"/>
      <c r="R673" s="1"/>
    </row>
    <row r="674" spans="7:18" s="6" customFormat="1" x14ac:dyDescent="0.25">
      <c r="G674" s="1"/>
      <c r="H674" s="1"/>
      <c r="I674" s="1"/>
      <c r="J674" s="1"/>
      <c r="K674" s="261"/>
      <c r="L674" s="257"/>
      <c r="M674" s="1"/>
      <c r="N674" s="1"/>
      <c r="O674" s="139"/>
      <c r="P674" s="1"/>
      <c r="Q674" s="1"/>
      <c r="R674" s="1"/>
    </row>
    <row r="675" spans="7:18" s="6" customFormat="1" x14ac:dyDescent="0.25">
      <c r="G675" s="1"/>
      <c r="H675" s="1"/>
      <c r="I675" s="1"/>
      <c r="J675" s="1"/>
      <c r="K675" s="261"/>
      <c r="L675" s="257"/>
      <c r="M675" s="1"/>
      <c r="N675" s="1"/>
      <c r="O675" s="139"/>
      <c r="P675" s="1"/>
      <c r="Q675" s="1"/>
      <c r="R675" s="1"/>
    </row>
    <row r="676" spans="7:18" s="6" customFormat="1" x14ac:dyDescent="0.25">
      <c r="G676" s="1"/>
      <c r="H676" s="1"/>
      <c r="I676" s="1"/>
      <c r="J676" s="1"/>
      <c r="K676" s="261"/>
      <c r="L676" s="257"/>
      <c r="M676" s="1"/>
      <c r="N676" s="1"/>
      <c r="O676" s="139"/>
      <c r="P676" s="1"/>
      <c r="Q676" s="1"/>
      <c r="R676" s="1"/>
    </row>
    <row r="677" spans="7:18" s="6" customFormat="1" x14ac:dyDescent="0.25">
      <c r="G677" s="1"/>
      <c r="H677" s="1"/>
      <c r="I677" s="1"/>
      <c r="J677" s="1"/>
      <c r="K677" s="261"/>
      <c r="L677" s="257"/>
      <c r="M677" s="1"/>
      <c r="N677" s="1"/>
      <c r="O677" s="139"/>
      <c r="P677" s="1"/>
      <c r="Q677" s="1"/>
      <c r="R677" s="1"/>
    </row>
    <row r="678" spans="7:18" s="6" customFormat="1" x14ac:dyDescent="0.25">
      <c r="G678" s="1"/>
      <c r="H678" s="1"/>
      <c r="I678" s="1"/>
      <c r="J678" s="1"/>
      <c r="K678" s="261"/>
      <c r="L678" s="257"/>
      <c r="M678" s="1"/>
      <c r="N678" s="1"/>
      <c r="O678" s="139"/>
      <c r="P678" s="1"/>
      <c r="Q678" s="1"/>
      <c r="R678" s="1"/>
    </row>
    <row r="679" spans="7:18" s="6" customFormat="1" x14ac:dyDescent="0.25">
      <c r="G679" s="1"/>
      <c r="H679" s="1"/>
      <c r="I679" s="1"/>
      <c r="J679" s="1"/>
      <c r="K679" s="261"/>
      <c r="L679" s="257"/>
      <c r="M679" s="1"/>
      <c r="N679" s="1"/>
      <c r="O679" s="139"/>
      <c r="P679" s="1"/>
      <c r="Q679" s="1"/>
      <c r="R679" s="1"/>
    </row>
    <row r="680" spans="7:18" s="6" customFormat="1" x14ac:dyDescent="0.25">
      <c r="G680" s="1"/>
      <c r="H680" s="1"/>
      <c r="I680" s="1"/>
      <c r="J680" s="1"/>
      <c r="K680" s="261"/>
      <c r="L680" s="257"/>
      <c r="M680" s="1"/>
      <c r="N680" s="1"/>
      <c r="O680" s="139"/>
      <c r="P680" s="1"/>
      <c r="Q680" s="1"/>
      <c r="R680" s="1"/>
    </row>
    <row r="681" spans="7:18" s="6" customFormat="1" x14ac:dyDescent="0.25">
      <c r="G681" s="1"/>
      <c r="H681" s="1"/>
      <c r="I681" s="1"/>
      <c r="J681" s="1"/>
      <c r="K681" s="261"/>
      <c r="L681" s="257"/>
      <c r="M681" s="1"/>
      <c r="N681" s="1"/>
      <c r="O681" s="139"/>
      <c r="P681" s="1"/>
      <c r="Q681" s="1"/>
      <c r="R681" s="1"/>
    </row>
    <row r="682" spans="7:18" s="6" customFormat="1" x14ac:dyDescent="0.25">
      <c r="G682" s="1"/>
      <c r="H682" s="1"/>
      <c r="I682" s="1"/>
      <c r="J682" s="1"/>
      <c r="K682" s="261"/>
      <c r="L682" s="257"/>
      <c r="M682" s="1"/>
      <c r="N682" s="1"/>
      <c r="O682" s="139"/>
      <c r="P682" s="1"/>
      <c r="Q682" s="1"/>
      <c r="R682" s="1"/>
    </row>
    <row r="683" spans="7:18" s="6" customFormat="1" x14ac:dyDescent="0.25">
      <c r="G683" s="1"/>
      <c r="H683" s="1"/>
      <c r="I683" s="1"/>
      <c r="J683" s="1"/>
      <c r="K683" s="261"/>
      <c r="L683" s="257"/>
      <c r="M683" s="1"/>
      <c r="N683" s="1"/>
      <c r="O683" s="139"/>
      <c r="P683" s="1"/>
      <c r="Q683" s="1"/>
      <c r="R683" s="1"/>
    </row>
    <row r="684" spans="7:18" s="6" customFormat="1" x14ac:dyDescent="0.25">
      <c r="G684" s="1"/>
      <c r="H684" s="1"/>
      <c r="I684" s="1"/>
      <c r="J684" s="1"/>
      <c r="K684" s="261"/>
      <c r="L684" s="257"/>
      <c r="M684" s="1"/>
      <c r="N684" s="1"/>
      <c r="O684" s="139"/>
      <c r="P684" s="1"/>
      <c r="Q684" s="1"/>
      <c r="R684" s="1"/>
    </row>
    <row r="685" spans="7:18" s="6" customFormat="1" x14ac:dyDescent="0.25">
      <c r="G685" s="1"/>
      <c r="H685" s="1"/>
      <c r="I685" s="1"/>
      <c r="J685" s="1"/>
      <c r="K685" s="261"/>
      <c r="L685" s="257"/>
      <c r="M685" s="1"/>
      <c r="N685" s="1"/>
      <c r="O685" s="139"/>
      <c r="P685" s="1"/>
      <c r="Q685" s="1"/>
      <c r="R685" s="1"/>
    </row>
    <row r="686" spans="7:18" s="6" customFormat="1" x14ac:dyDescent="0.25">
      <c r="G686" s="1"/>
      <c r="H686" s="1"/>
      <c r="I686" s="1"/>
      <c r="J686" s="1"/>
      <c r="K686" s="261"/>
      <c r="L686" s="257"/>
      <c r="M686" s="1"/>
      <c r="N686" s="1"/>
      <c r="O686" s="139"/>
      <c r="P686" s="1"/>
      <c r="Q686" s="1"/>
      <c r="R686" s="1"/>
    </row>
    <row r="687" spans="7:18" s="6" customFormat="1" x14ac:dyDescent="0.25">
      <c r="G687" s="1"/>
      <c r="H687" s="1"/>
      <c r="I687" s="1"/>
      <c r="J687" s="1"/>
      <c r="K687" s="261"/>
      <c r="L687" s="257"/>
      <c r="M687" s="1"/>
      <c r="N687" s="1"/>
      <c r="O687" s="139"/>
      <c r="P687" s="1"/>
      <c r="Q687" s="1"/>
      <c r="R687" s="1"/>
    </row>
    <row r="688" spans="7:18" s="6" customFormat="1" x14ac:dyDescent="0.25">
      <c r="G688" s="1"/>
      <c r="H688" s="1"/>
      <c r="I688" s="1"/>
      <c r="J688" s="1"/>
      <c r="K688" s="261"/>
      <c r="L688" s="257"/>
      <c r="M688" s="1"/>
      <c r="N688" s="1"/>
      <c r="O688" s="139"/>
      <c r="P688" s="1"/>
      <c r="Q688" s="1"/>
      <c r="R688" s="1"/>
    </row>
    <row r="689" spans="7:18" s="6" customFormat="1" x14ac:dyDescent="0.25">
      <c r="G689" s="1"/>
      <c r="H689" s="1"/>
      <c r="I689" s="1"/>
      <c r="J689" s="1"/>
      <c r="K689" s="261"/>
      <c r="L689" s="257"/>
      <c r="M689" s="1"/>
      <c r="N689" s="1"/>
      <c r="O689" s="139"/>
      <c r="P689" s="1"/>
      <c r="Q689" s="1"/>
      <c r="R689" s="1"/>
    </row>
    <row r="690" spans="7:18" s="6" customFormat="1" x14ac:dyDescent="0.25">
      <c r="G690" s="1"/>
      <c r="H690" s="1"/>
      <c r="I690" s="1"/>
      <c r="J690" s="1"/>
      <c r="K690" s="261"/>
      <c r="L690" s="257"/>
      <c r="M690" s="1"/>
      <c r="N690" s="1"/>
      <c r="O690" s="139"/>
      <c r="P690" s="1"/>
      <c r="Q690" s="1"/>
      <c r="R690" s="1"/>
    </row>
    <row r="691" spans="7:18" s="6" customFormat="1" x14ac:dyDescent="0.25">
      <c r="G691" s="1"/>
      <c r="H691" s="1"/>
      <c r="I691" s="1"/>
      <c r="J691" s="1"/>
      <c r="K691" s="261"/>
      <c r="L691" s="257"/>
      <c r="M691" s="1"/>
      <c r="N691" s="1"/>
      <c r="O691" s="139"/>
      <c r="P691" s="1"/>
      <c r="Q691" s="1"/>
      <c r="R691" s="1"/>
    </row>
    <row r="692" spans="7:18" s="6" customFormat="1" x14ac:dyDescent="0.25">
      <c r="G692" s="1"/>
      <c r="H692" s="1"/>
      <c r="I692" s="1"/>
      <c r="J692" s="1"/>
      <c r="K692" s="261"/>
      <c r="L692" s="257"/>
      <c r="M692" s="1"/>
      <c r="N692" s="1"/>
      <c r="O692" s="139"/>
      <c r="P692" s="1"/>
      <c r="Q692" s="1"/>
      <c r="R692" s="1"/>
    </row>
    <row r="693" spans="7:18" s="6" customFormat="1" x14ac:dyDescent="0.25">
      <c r="G693" s="1"/>
      <c r="H693" s="1"/>
      <c r="I693" s="1"/>
      <c r="J693" s="1"/>
      <c r="K693" s="261"/>
      <c r="L693" s="257"/>
      <c r="M693" s="1"/>
      <c r="N693" s="1"/>
      <c r="O693" s="139"/>
      <c r="P693" s="1"/>
      <c r="Q693" s="1"/>
      <c r="R693" s="1"/>
    </row>
    <row r="694" spans="7:18" s="6" customFormat="1" x14ac:dyDescent="0.25">
      <c r="G694" s="1"/>
      <c r="H694" s="1"/>
      <c r="I694" s="1"/>
      <c r="J694" s="1"/>
      <c r="K694" s="261"/>
      <c r="L694" s="257"/>
      <c r="M694" s="1"/>
      <c r="N694" s="1"/>
      <c r="O694" s="139"/>
      <c r="P694" s="1"/>
      <c r="Q694" s="1"/>
      <c r="R694" s="1"/>
    </row>
    <row r="695" spans="7:18" s="6" customFormat="1" x14ac:dyDescent="0.25">
      <c r="G695" s="1"/>
      <c r="H695" s="1"/>
      <c r="I695" s="1"/>
      <c r="J695" s="1"/>
      <c r="K695" s="261"/>
      <c r="L695" s="257"/>
      <c r="M695" s="1"/>
      <c r="N695" s="1"/>
      <c r="O695" s="139"/>
      <c r="P695" s="1"/>
      <c r="Q695" s="1"/>
      <c r="R695" s="1"/>
    </row>
    <row r="696" spans="7:18" s="6" customFormat="1" x14ac:dyDescent="0.25">
      <c r="G696" s="1"/>
      <c r="H696" s="1"/>
      <c r="I696" s="1"/>
      <c r="J696" s="1"/>
      <c r="K696" s="261"/>
      <c r="L696" s="257"/>
      <c r="M696" s="1"/>
      <c r="N696" s="1"/>
      <c r="O696" s="139"/>
      <c r="P696" s="1"/>
      <c r="Q696" s="1"/>
      <c r="R696" s="1"/>
    </row>
    <row r="697" spans="7:18" s="6" customFormat="1" x14ac:dyDescent="0.25">
      <c r="G697" s="1"/>
      <c r="H697" s="1"/>
      <c r="I697" s="1"/>
      <c r="J697" s="1"/>
      <c r="K697" s="261"/>
      <c r="L697" s="257"/>
      <c r="M697" s="1"/>
      <c r="N697" s="1"/>
      <c r="O697" s="139"/>
      <c r="P697" s="1"/>
      <c r="Q697" s="1"/>
      <c r="R697" s="1"/>
    </row>
    <row r="698" spans="7:18" s="6" customFormat="1" x14ac:dyDescent="0.25">
      <c r="G698" s="1"/>
      <c r="H698" s="1"/>
      <c r="I698" s="1"/>
      <c r="J698" s="1"/>
      <c r="K698" s="261"/>
      <c r="L698" s="257"/>
      <c r="M698" s="1"/>
      <c r="N698" s="1"/>
      <c r="O698" s="139"/>
      <c r="P698" s="1"/>
      <c r="Q698" s="1"/>
      <c r="R698" s="1"/>
    </row>
    <row r="699" spans="7:18" s="6" customFormat="1" x14ac:dyDescent="0.25">
      <c r="G699" s="1"/>
      <c r="H699" s="1"/>
      <c r="I699" s="1"/>
      <c r="J699" s="1"/>
      <c r="K699" s="261"/>
      <c r="L699" s="257"/>
      <c r="M699" s="1"/>
      <c r="N699" s="1"/>
      <c r="O699" s="139"/>
      <c r="P699" s="1"/>
      <c r="Q699" s="1"/>
      <c r="R699" s="1"/>
    </row>
    <row r="700" spans="7:18" s="6" customFormat="1" x14ac:dyDescent="0.25">
      <c r="G700" s="1"/>
      <c r="H700" s="1"/>
      <c r="I700" s="1"/>
      <c r="J700" s="1"/>
      <c r="K700" s="261"/>
      <c r="L700" s="257"/>
      <c r="M700" s="1"/>
      <c r="N700" s="1"/>
      <c r="O700" s="139"/>
      <c r="P700" s="1"/>
      <c r="Q700" s="1"/>
      <c r="R700" s="1"/>
    </row>
    <row r="701" spans="7:18" s="6" customFormat="1" x14ac:dyDescent="0.25">
      <c r="G701" s="1"/>
      <c r="H701" s="1"/>
      <c r="I701" s="1"/>
      <c r="J701" s="1"/>
      <c r="K701" s="261"/>
      <c r="L701" s="257"/>
      <c r="M701" s="1"/>
      <c r="N701" s="1"/>
      <c r="O701" s="139"/>
      <c r="P701" s="1"/>
      <c r="Q701" s="1"/>
      <c r="R701" s="1"/>
    </row>
    <row r="702" spans="7:18" s="6" customFormat="1" x14ac:dyDescent="0.25">
      <c r="G702" s="1"/>
      <c r="H702" s="1"/>
      <c r="I702" s="1"/>
      <c r="J702" s="1"/>
      <c r="K702" s="261"/>
      <c r="L702" s="257"/>
      <c r="M702" s="1"/>
      <c r="N702" s="1"/>
      <c r="O702" s="139"/>
      <c r="P702" s="1"/>
      <c r="Q702" s="1"/>
      <c r="R702" s="1"/>
    </row>
    <row r="703" spans="7:18" s="6" customFormat="1" x14ac:dyDescent="0.25">
      <c r="G703" s="1"/>
      <c r="H703" s="1"/>
      <c r="I703" s="1"/>
      <c r="J703" s="1"/>
      <c r="K703" s="261"/>
      <c r="L703" s="257"/>
      <c r="M703" s="1"/>
      <c r="N703" s="1"/>
      <c r="O703" s="139"/>
      <c r="P703" s="1"/>
      <c r="Q703" s="1"/>
      <c r="R703" s="1"/>
    </row>
    <row r="704" spans="7:18" s="6" customFormat="1" x14ac:dyDescent="0.25">
      <c r="G704" s="1"/>
      <c r="H704" s="1"/>
      <c r="I704" s="1"/>
      <c r="J704" s="1"/>
      <c r="K704" s="261"/>
      <c r="L704" s="257"/>
      <c r="M704" s="1"/>
      <c r="N704" s="1"/>
      <c r="O704" s="139"/>
      <c r="P704" s="1"/>
      <c r="Q704" s="1"/>
      <c r="R704" s="1"/>
    </row>
    <row r="705" spans="2:18" s="6" customFormat="1" x14ac:dyDescent="0.25">
      <c r="G705" s="1"/>
      <c r="H705" s="1"/>
      <c r="I705" s="1"/>
      <c r="J705" s="1"/>
      <c r="K705" s="261"/>
      <c r="L705" s="257"/>
      <c r="M705" s="1"/>
      <c r="N705" s="1"/>
      <c r="O705" s="139"/>
      <c r="P705" s="1"/>
      <c r="Q705" s="1"/>
      <c r="R705" s="1"/>
    </row>
    <row r="706" spans="2:18" s="6" customFormat="1" x14ac:dyDescent="0.25">
      <c r="G706" s="1"/>
      <c r="H706" s="1"/>
      <c r="I706" s="1"/>
      <c r="J706" s="1"/>
      <c r="K706" s="261"/>
      <c r="L706" s="257"/>
      <c r="M706" s="1"/>
      <c r="N706" s="1"/>
      <c r="O706" s="139"/>
      <c r="P706" s="1"/>
      <c r="Q706" s="1"/>
      <c r="R706" s="1"/>
    </row>
    <row r="707" spans="2:18" s="6" customFormat="1" x14ac:dyDescent="0.25">
      <c r="G707" s="1"/>
      <c r="H707" s="1"/>
      <c r="I707" s="1"/>
      <c r="J707" s="1"/>
      <c r="K707" s="261"/>
      <c r="L707" s="257"/>
      <c r="M707" s="1"/>
      <c r="N707" s="1"/>
      <c r="O707" s="139"/>
      <c r="P707" s="1"/>
      <c r="Q707" s="1"/>
      <c r="R707" s="1"/>
    </row>
    <row r="708" spans="2:18" s="6" customFormat="1" x14ac:dyDescent="0.25">
      <c r="G708" s="1"/>
      <c r="H708" s="1"/>
      <c r="I708" s="1"/>
      <c r="J708" s="1"/>
      <c r="K708" s="261"/>
      <c r="L708" s="257"/>
      <c r="M708" s="1"/>
      <c r="N708" s="1"/>
      <c r="O708" s="139"/>
      <c r="P708" s="1"/>
      <c r="Q708" s="1"/>
      <c r="R708" s="1"/>
    </row>
    <row r="709" spans="2:18" s="6" customFormat="1" x14ac:dyDescent="0.25">
      <c r="G709" s="1"/>
      <c r="H709" s="1"/>
      <c r="I709" s="1"/>
      <c r="J709" s="1"/>
      <c r="K709" s="261"/>
      <c r="L709" s="257"/>
      <c r="M709" s="1"/>
      <c r="N709" s="1"/>
      <c r="O709" s="139"/>
      <c r="P709" s="1"/>
      <c r="Q709" s="1"/>
      <c r="R709" s="1"/>
    </row>
    <row r="710" spans="2:18" s="6" customFormat="1" x14ac:dyDescent="0.25">
      <c r="B710"/>
      <c r="C710"/>
      <c r="D710"/>
      <c r="E710"/>
      <c r="F710"/>
      <c r="G710" s="1"/>
      <c r="H710" s="1"/>
      <c r="I710" s="1"/>
      <c r="J710" s="1"/>
      <c r="K710" s="261"/>
      <c r="L710" s="257"/>
      <c r="M710" s="1"/>
      <c r="N710" s="1"/>
      <c r="O710" s="139"/>
      <c r="P710" s="1"/>
      <c r="Q710" s="1"/>
      <c r="R710" s="1"/>
    </row>
  </sheetData>
  <dataValidations count="2">
    <dataValidation type="list" allowBlank="1" showInputMessage="1" showErrorMessage="1" sqref="G9:G546">
      <formula1>CodigoActividad</formula1>
    </dataValidation>
    <dataValidation type="list" allowBlank="1" showInputMessage="1" showErrorMessage="1" sqref="R9:R546">
      <formula1>lsFuentesFinanciamiento</formula1>
    </dataValidation>
  </dataValidations>
  <pageMargins left="0.12" right="0.12" top="0.9055118110236221" bottom="0.74803149606299213" header="0.31496062992125984" footer="0.31496062992125984"/>
  <pageSetup scale="75" orientation="landscape" r:id="rId1"/>
  <drawing r:id="rId2"/>
  <legacyDrawing r:id="rId3"/>
  <controls>
    <mc:AlternateContent xmlns:mc="http://schemas.openxmlformats.org/markup-compatibility/2006">
      <mc:Choice Requires="x14">
        <control shapeId="10449" r:id="rId4" name="CommandButton1">
          <controlPr defaultSize="0" autoLine="0" r:id="rId5">
            <anchor moveWithCells="1">
              <from>
                <xdr:col>6</xdr:col>
                <xdr:colOff>95250</xdr:colOff>
                <xdr:row>5</xdr:row>
                <xdr:rowOff>76200</xdr:rowOff>
              </from>
              <to>
                <xdr:col>7</xdr:col>
                <xdr:colOff>295275</xdr:colOff>
                <xdr:row>6</xdr:row>
                <xdr:rowOff>161925</xdr:rowOff>
              </to>
            </anchor>
          </controlPr>
        </control>
      </mc:Choice>
      <mc:Fallback>
        <control shapeId="10449" r:id="rId4" name="CommandButton1"/>
      </mc:Fallback>
    </mc:AlternateContent>
  </controls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'Resumen '!$AC$2:$AC$25</xm:f>
          </x14:formula1>
          <xm:sqref>M9:M23</xm:sqref>
        </x14:dataValidation>
        <x14:dataValidation type="list" allowBlank="1" showInputMessage="1" showErrorMessage="1">
          <x14:formula1>
            <xm:f>[2]Resumen!#REF!</xm:f>
          </x14:formula1>
          <xm:sqref>M24:M546 J24:J546</xm:sqref>
        </x14:dataValidation>
        <x14:dataValidation type="list" allowBlank="1" showInputMessage="1" showErrorMessage="1">
          <x14:formula1>
            <xm:f>'Resumen '!$AB$2:$AB$396</xm:f>
          </x14:formula1>
          <xm:sqref>J9:J23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Y197"/>
  <sheetViews>
    <sheetView topLeftCell="A130" zoomScaleNormal="100" workbookViewId="0">
      <selection activeCell="B9" sqref="B9:C156"/>
    </sheetView>
  </sheetViews>
  <sheetFormatPr baseColWidth="10" defaultColWidth="11.42578125" defaultRowHeight="15" x14ac:dyDescent="0.25"/>
  <cols>
    <col min="1" max="2" width="24.140625" style="4" customWidth="1"/>
    <col min="3" max="3" width="13.85546875" style="4" bestFit="1" customWidth="1"/>
    <col min="4" max="4" width="13.85546875" style="4" customWidth="1"/>
    <col min="5" max="5" width="22.140625" style="4" customWidth="1"/>
    <col min="6" max="6" width="20.5703125" style="4" customWidth="1"/>
    <col min="7" max="7" width="16.85546875" style="4" customWidth="1"/>
    <col min="8" max="8" width="15.28515625" style="4" customWidth="1"/>
    <col min="9" max="9" width="16.140625" style="4" customWidth="1"/>
    <col min="10" max="10" width="18.85546875" style="4" customWidth="1"/>
    <col min="11" max="11" width="18.7109375" style="4" customWidth="1"/>
    <col min="12" max="13" width="11.42578125" style="9"/>
    <col min="14" max="14" width="19.140625" style="9" bestFit="1" customWidth="1"/>
    <col min="15" max="15" width="24.140625" style="9" bestFit="1" customWidth="1"/>
    <col min="16" max="16" width="11.42578125" style="9"/>
    <col min="17" max="24" width="11.42578125" style="7"/>
    <col min="26" max="16384" width="11.42578125" style="3"/>
  </cols>
  <sheetData>
    <row r="1" spans="1:25" s="156" customFormat="1" x14ac:dyDescent="0.25">
      <c r="A1" s="153" t="s">
        <v>613</v>
      </c>
      <c r="B1" s="153"/>
      <c r="C1" s="153" t="s">
        <v>614</v>
      </c>
      <c r="D1" s="153"/>
      <c r="E1" s="153" t="s">
        <v>730</v>
      </c>
      <c r="F1" s="153" t="s">
        <v>613</v>
      </c>
      <c r="G1" s="154"/>
      <c r="H1" s="154"/>
      <c r="I1" s="155"/>
      <c r="J1" s="155"/>
      <c r="K1" s="155"/>
      <c r="Q1" s="7"/>
      <c r="R1" s="7"/>
      <c r="S1" s="7"/>
      <c r="T1" s="7"/>
      <c r="U1" s="7"/>
      <c r="V1" s="7"/>
      <c r="W1" s="7"/>
      <c r="X1" s="7"/>
      <c r="Y1" s="7"/>
    </row>
    <row r="2" spans="1:25" s="156" customFormat="1" x14ac:dyDescent="0.25">
      <c r="A2" s="9" t="s">
        <v>735</v>
      </c>
      <c r="B2" s="9" t="s">
        <v>787</v>
      </c>
      <c r="C2" s="9" t="s">
        <v>612</v>
      </c>
      <c r="D2" s="9"/>
      <c r="E2" s="154" t="s">
        <v>93</v>
      </c>
      <c r="F2" s="9" t="s">
        <v>735</v>
      </c>
      <c r="G2" s="154"/>
      <c r="H2" s="154"/>
      <c r="I2" s="155"/>
      <c r="J2" s="155"/>
      <c r="K2" s="155"/>
      <c r="Q2" s="7"/>
      <c r="R2" s="7"/>
      <c r="S2" s="7"/>
      <c r="T2" s="7"/>
      <c r="U2" s="7"/>
      <c r="V2" s="7"/>
      <c r="W2" s="7"/>
      <c r="X2" s="7"/>
      <c r="Y2" s="7"/>
    </row>
    <row r="3" spans="1:25" s="156" customFormat="1" x14ac:dyDescent="0.25">
      <c r="A3" s="9" t="s">
        <v>752</v>
      </c>
      <c r="B3" s="9" t="s">
        <v>601</v>
      </c>
      <c r="C3" s="9" t="s">
        <v>611</v>
      </c>
      <c r="D3" s="9"/>
      <c r="E3" s="154" t="s">
        <v>93</v>
      </c>
      <c r="F3" s="9" t="s">
        <v>736</v>
      </c>
      <c r="G3" s="154"/>
      <c r="H3" s="154"/>
      <c r="I3" s="155"/>
      <c r="J3" s="155"/>
      <c r="K3" s="155"/>
      <c r="Q3" s="7"/>
      <c r="R3" s="7"/>
      <c r="S3" s="7"/>
      <c r="T3" s="7"/>
      <c r="U3" s="7"/>
      <c r="V3" s="7"/>
      <c r="W3" s="7"/>
      <c r="X3" s="7"/>
      <c r="Y3" s="7"/>
    </row>
    <row r="4" spans="1:25" s="156" customFormat="1" x14ac:dyDescent="0.25">
      <c r="A4" s="9" t="s">
        <v>752</v>
      </c>
      <c r="B4" s="9" t="s">
        <v>601</v>
      </c>
      <c r="C4" s="9" t="s">
        <v>610</v>
      </c>
      <c r="D4" s="9"/>
      <c r="E4" s="154" t="s">
        <v>93</v>
      </c>
      <c r="F4" s="9" t="s">
        <v>737</v>
      </c>
      <c r="G4" s="154"/>
      <c r="H4" s="154"/>
      <c r="I4" s="155"/>
      <c r="J4" s="155"/>
      <c r="K4" s="155"/>
      <c r="Q4" s="7"/>
      <c r="R4" s="7"/>
      <c r="S4" s="7"/>
      <c r="T4" s="7"/>
      <c r="U4" s="7"/>
      <c r="V4" s="7"/>
      <c r="W4" s="7"/>
      <c r="X4" s="7"/>
      <c r="Y4" s="7"/>
    </row>
    <row r="5" spans="1:25" s="156" customFormat="1" x14ac:dyDescent="0.25">
      <c r="A5" s="9" t="s">
        <v>752</v>
      </c>
      <c r="B5" s="9" t="s">
        <v>601</v>
      </c>
      <c r="C5" s="9" t="s">
        <v>609</v>
      </c>
      <c r="D5" s="9"/>
      <c r="E5" s="154" t="s">
        <v>94</v>
      </c>
      <c r="F5" s="9" t="s">
        <v>738</v>
      </c>
      <c r="G5" s="154"/>
      <c r="H5" s="154"/>
      <c r="I5" s="155"/>
      <c r="J5" s="155"/>
      <c r="K5" s="155"/>
      <c r="Q5" s="7"/>
      <c r="R5" s="7"/>
      <c r="S5" s="7"/>
      <c r="T5" s="7"/>
      <c r="U5" s="7"/>
      <c r="V5" s="7"/>
      <c r="W5" s="7"/>
      <c r="X5" s="7"/>
      <c r="Y5" s="7"/>
    </row>
    <row r="6" spans="1:25" s="156" customFormat="1" x14ac:dyDescent="0.25">
      <c r="A6" s="9" t="s">
        <v>752</v>
      </c>
      <c r="B6" s="9" t="s">
        <v>601</v>
      </c>
      <c r="C6" s="9" t="s">
        <v>608</v>
      </c>
      <c r="D6" s="9"/>
      <c r="E6" s="154" t="s">
        <v>94</v>
      </c>
      <c r="F6" s="9" t="s">
        <v>762</v>
      </c>
      <c r="G6" s="154"/>
      <c r="H6" s="154"/>
      <c r="I6" s="155"/>
      <c r="J6" s="155"/>
      <c r="K6" s="155"/>
      <c r="Q6" s="7"/>
      <c r="R6" s="7"/>
      <c r="S6" s="7"/>
      <c r="T6" s="7"/>
      <c r="U6" s="7"/>
      <c r="V6" s="7"/>
      <c r="W6" s="7"/>
      <c r="X6" s="7"/>
      <c r="Y6" s="7"/>
    </row>
    <row r="7" spans="1:25" s="156" customFormat="1" x14ac:dyDescent="0.25">
      <c r="A7" s="9" t="s">
        <v>752</v>
      </c>
      <c r="B7" s="9" t="s">
        <v>601</v>
      </c>
      <c r="C7" s="9" t="s">
        <v>607</v>
      </c>
      <c r="D7" s="9"/>
      <c r="E7" s="154" t="s">
        <v>94</v>
      </c>
      <c r="F7" s="9" t="s">
        <v>763</v>
      </c>
      <c r="G7" s="154"/>
      <c r="H7" s="154"/>
      <c r="I7" s="155"/>
      <c r="J7" s="155"/>
      <c r="K7" s="155"/>
      <c r="Q7" s="7"/>
      <c r="R7" s="7"/>
      <c r="S7" s="7"/>
      <c r="T7" s="7"/>
      <c r="U7" s="7"/>
      <c r="V7" s="7"/>
      <c r="W7" s="7"/>
      <c r="X7" s="7"/>
      <c r="Y7" s="7"/>
    </row>
    <row r="8" spans="1:25" s="156" customFormat="1" x14ac:dyDescent="0.25">
      <c r="A8" s="9" t="s">
        <v>752</v>
      </c>
      <c r="B8" s="9" t="s">
        <v>601</v>
      </c>
      <c r="C8" s="9" t="s">
        <v>606</v>
      </c>
      <c r="D8" s="9"/>
      <c r="E8" s="154" t="s">
        <v>95</v>
      </c>
      <c r="F8" s="9" t="s">
        <v>739</v>
      </c>
      <c r="G8" s="154"/>
      <c r="H8" s="154"/>
      <c r="I8" s="155"/>
      <c r="J8" s="155"/>
      <c r="K8" s="155"/>
      <c r="Q8" s="7"/>
      <c r="R8" s="7"/>
      <c r="S8" s="7"/>
      <c r="T8" s="7"/>
      <c r="U8" s="7"/>
      <c r="V8" s="7"/>
      <c r="W8" s="7"/>
      <c r="X8" s="7"/>
      <c r="Y8" s="7"/>
    </row>
    <row r="9" spans="1:25" s="156" customFormat="1" x14ac:dyDescent="0.25">
      <c r="A9" s="9" t="s">
        <v>752</v>
      </c>
      <c r="B9" s="9" t="s">
        <v>601</v>
      </c>
      <c r="C9" s="9" t="s">
        <v>605</v>
      </c>
      <c r="D9" s="9"/>
      <c r="E9" s="154" t="s">
        <v>95</v>
      </c>
      <c r="F9" s="9" t="s">
        <v>740</v>
      </c>
      <c r="G9" s="154"/>
      <c r="H9" s="154"/>
      <c r="I9" s="155"/>
      <c r="J9" s="155"/>
      <c r="K9" s="155"/>
      <c r="Q9" s="7"/>
      <c r="R9" s="7"/>
      <c r="S9" s="7"/>
      <c r="T9" s="7"/>
      <c r="U9" s="7"/>
      <c r="V9" s="7"/>
      <c r="W9" s="7"/>
      <c r="X9" s="7"/>
      <c r="Y9" s="7"/>
    </row>
    <row r="10" spans="1:25" s="156" customFormat="1" x14ac:dyDescent="0.25">
      <c r="A10" s="9" t="s">
        <v>752</v>
      </c>
      <c r="B10" s="9" t="s">
        <v>601</v>
      </c>
      <c r="C10" s="9" t="s">
        <v>604</v>
      </c>
      <c r="D10" s="9"/>
      <c r="E10" s="154" t="s">
        <v>95</v>
      </c>
      <c r="F10" s="9" t="s">
        <v>741</v>
      </c>
      <c r="G10" s="154"/>
      <c r="H10" s="154"/>
      <c r="I10" s="155"/>
      <c r="J10" s="155"/>
      <c r="K10" s="155"/>
      <c r="Q10" s="7"/>
      <c r="R10" s="7"/>
      <c r="S10" s="7"/>
      <c r="T10" s="7"/>
      <c r="U10" s="7"/>
      <c r="V10" s="7"/>
      <c r="W10" s="7"/>
      <c r="X10" s="7"/>
      <c r="Y10" s="7"/>
    </row>
    <row r="11" spans="1:25" s="156" customFormat="1" x14ac:dyDescent="0.25">
      <c r="A11" s="9" t="s">
        <v>752</v>
      </c>
      <c r="B11" s="9" t="s">
        <v>601</v>
      </c>
      <c r="C11" s="9" t="s">
        <v>602</v>
      </c>
      <c r="D11" s="9"/>
      <c r="E11" s="154" t="s">
        <v>96</v>
      </c>
      <c r="F11" s="9" t="s">
        <v>742</v>
      </c>
      <c r="G11" s="154"/>
      <c r="H11" s="154"/>
      <c r="I11" s="155"/>
      <c r="J11" s="155"/>
      <c r="K11" s="155"/>
      <c r="Q11" s="7"/>
      <c r="R11" s="7"/>
      <c r="S11" s="7"/>
      <c r="T11" s="7"/>
      <c r="U11" s="7"/>
      <c r="V11" s="7"/>
      <c r="W11" s="7"/>
      <c r="X11" s="7"/>
      <c r="Y11" s="7"/>
    </row>
    <row r="12" spans="1:25" s="156" customFormat="1" x14ac:dyDescent="0.25">
      <c r="A12" s="9" t="s">
        <v>752</v>
      </c>
      <c r="B12" s="9" t="s">
        <v>601</v>
      </c>
      <c r="C12" s="9" t="s">
        <v>600</v>
      </c>
      <c r="D12" s="9"/>
      <c r="E12" s="154" t="s">
        <v>96</v>
      </c>
      <c r="F12" s="9" t="s">
        <v>743</v>
      </c>
      <c r="G12" s="154"/>
      <c r="H12" s="155"/>
      <c r="I12" s="155"/>
      <c r="J12" s="155"/>
      <c r="K12" s="155"/>
      <c r="Q12" s="7"/>
      <c r="R12" s="7"/>
      <c r="S12" s="7"/>
      <c r="T12" s="7"/>
      <c r="U12" s="7"/>
      <c r="V12" s="7"/>
      <c r="W12" s="7"/>
      <c r="X12" s="7"/>
      <c r="Y12" s="7"/>
    </row>
    <row r="13" spans="1:25" s="156" customFormat="1" x14ac:dyDescent="0.25">
      <c r="A13" s="9" t="s">
        <v>744</v>
      </c>
      <c r="B13" s="9" t="s">
        <v>594</v>
      </c>
      <c r="C13" s="9" t="s">
        <v>599</v>
      </c>
      <c r="D13" s="9"/>
      <c r="E13" s="154" t="s">
        <v>96</v>
      </c>
      <c r="F13" s="9" t="s">
        <v>760</v>
      </c>
      <c r="G13" s="154"/>
      <c r="H13" s="155"/>
      <c r="I13" s="155"/>
      <c r="J13" s="155"/>
      <c r="K13" s="155"/>
      <c r="Q13" s="7"/>
      <c r="R13" s="7"/>
      <c r="S13" s="7"/>
      <c r="T13" s="7"/>
      <c r="U13" s="7"/>
      <c r="V13" s="7"/>
      <c r="W13" s="7"/>
      <c r="X13" s="7"/>
      <c r="Y13" s="7"/>
    </row>
    <row r="14" spans="1:25" s="156" customFormat="1" x14ac:dyDescent="0.25">
      <c r="A14" s="9" t="s">
        <v>744</v>
      </c>
      <c r="B14" s="9" t="s">
        <v>594</v>
      </c>
      <c r="C14" s="9" t="s">
        <v>597</v>
      </c>
      <c r="D14" s="9"/>
      <c r="E14" s="154" t="s">
        <v>96</v>
      </c>
      <c r="F14" s="9" t="s">
        <v>761</v>
      </c>
      <c r="G14" s="154"/>
      <c r="H14" s="155"/>
      <c r="I14" s="155"/>
      <c r="J14" s="155"/>
      <c r="K14" s="155"/>
      <c r="Q14" s="7"/>
      <c r="R14" s="7"/>
      <c r="S14" s="7"/>
      <c r="T14" s="7"/>
      <c r="U14" s="7"/>
      <c r="V14" s="7"/>
      <c r="W14" s="7"/>
      <c r="X14" s="7"/>
      <c r="Y14" s="7"/>
    </row>
    <row r="15" spans="1:25" s="156" customFormat="1" x14ac:dyDescent="0.25">
      <c r="A15" s="9" t="s">
        <v>744</v>
      </c>
      <c r="B15" s="9" t="s">
        <v>594</v>
      </c>
      <c r="C15" s="9" t="s">
        <v>596</v>
      </c>
      <c r="D15" s="9"/>
      <c r="E15" s="154" t="s">
        <v>97</v>
      </c>
      <c r="F15" s="9" t="s">
        <v>744</v>
      </c>
      <c r="G15" s="154"/>
      <c r="H15" s="155"/>
      <c r="I15" s="155"/>
      <c r="J15" s="155"/>
      <c r="K15" s="155"/>
      <c r="Q15" s="7"/>
      <c r="R15" s="7"/>
      <c r="S15" s="7"/>
      <c r="T15" s="7"/>
      <c r="U15" s="7"/>
      <c r="V15" s="7"/>
      <c r="W15" s="7"/>
      <c r="X15" s="7"/>
      <c r="Y15" s="7"/>
    </row>
    <row r="16" spans="1:25" s="156" customFormat="1" x14ac:dyDescent="0.25">
      <c r="A16" s="9" t="s">
        <v>744</v>
      </c>
      <c r="B16" s="9" t="s">
        <v>594</v>
      </c>
      <c r="C16" s="9" t="s">
        <v>595</v>
      </c>
      <c r="D16" s="9"/>
      <c r="E16" s="154" t="s">
        <v>97</v>
      </c>
      <c r="F16" s="9" t="s">
        <v>745</v>
      </c>
      <c r="G16" s="154"/>
      <c r="H16" s="155"/>
      <c r="I16" s="155"/>
      <c r="J16" s="155"/>
      <c r="K16" s="155"/>
      <c r="Q16" s="7"/>
      <c r="R16" s="7"/>
      <c r="S16" s="7"/>
      <c r="T16" s="7"/>
      <c r="U16" s="7"/>
      <c r="V16" s="7"/>
      <c r="W16" s="7"/>
      <c r="X16" s="7"/>
      <c r="Y16" s="7"/>
    </row>
    <row r="17" spans="1:25" s="156" customFormat="1" x14ac:dyDescent="0.25">
      <c r="A17" s="9" t="s">
        <v>744</v>
      </c>
      <c r="B17" s="9" t="s">
        <v>594</v>
      </c>
      <c r="C17" s="9" t="s">
        <v>593</v>
      </c>
      <c r="D17" s="9"/>
      <c r="E17" s="154" t="s">
        <v>97</v>
      </c>
      <c r="F17" s="9" t="s">
        <v>746</v>
      </c>
      <c r="G17" s="154"/>
      <c r="H17" s="155"/>
      <c r="I17" s="155"/>
      <c r="J17" s="155"/>
      <c r="K17" s="155"/>
      <c r="Q17" s="7"/>
      <c r="R17" s="7"/>
      <c r="S17" s="7"/>
      <c r="T17" s="7"/>
      <c r="U17" s="7"/>
      <c r="V17" s="7"/>
      <c r="W17" s="7"/>
      <c r="X17" s="7"/>
      <c r="Y17" s="7"/>
    </row>
    <row r="18" spans="1:25" s="156" customFormat="1" x14ac:dyDescent="0.25">
      <c r="A18" s="9" t="s">
        <v>745</v>
      </c>
      <c r="B18" s="9" t="s">
        <v>579</v>
      </c>
      <c r="C18" s="9" t="s">
        <v>592</v>
      </c>
      <c r="D18" s="9"/>
      <c r="E18" s="154" t="s">
        <v>97</v>
      </c>
      <c r="F18" s="9" t="s">
        <v>747</v>
      </c>
      <c r="G18" s="154"/>
      <c r="H18" s="155"/>
      <c r="I18" s="155"/>
      <c r="J18" s="155"/>
      <c r="K18" s="155"/>
      <c r="Q18" s="7"/>
      <c r="R18" s="7"/>
      <c r="S18" s="7"/>
      <c r="T18" s="7"/>
      <c r="U18" s="7"/>
      <c r="V18" s="7"/>
      <c r="W18" s="7"/>
      <c r="X18" s="7"/>
      <c r="Y18" s="7"/>
    </row>
    <row r="19" spans="1:25" s="156" customFormat="1" x14ac:dyDescent="0.25">
      <c r="A19" s="9" t="s">
        <v>745</v>
      </c>
      <c r="B19" s="9" t="s">
        <v>579</v>
      </c>
      <c r="C19" s="9" t="s">
        <v>591</v>
      </c>
      <c r="D19" s="9"/>
      <c r="E19" s="154" t="s">
        <v>98</v>
      </c>
      <c r="F19" s="9" t="s">
        <v>748</v>
      </c>
      <c r="G19" s="154"/>
      <c r="H19" s="155"/>
      <c r="I19" s="155"/>
      <c r="J19" s="155"/>
      <c r="K19" s="155"/>
      <c r="Q19" s="7"/>
      <c r="R19" s="7"/>
      <c r="S19" s="7"/>
      <c r="T19" s="7"/>
      <c r="U19" s="7"/>
      <c r="V19" s="7"/>
      <c r="W19" s="7"/>
      <c r="X19" s="7"/>
      <c r="Y19" s="7"/>
    </row>
    <row r="20" spans="1:25" s="156" customFormat="1" x14ac:dyDescent="0.25">
      <c r="A20" s="9" t="s">
        <v>745</v>
      </c>
      <c r="B20" s="9" t="s">
        <v>579</v>
      </c>
      <c r="C20" s="9" t="s">
        <v>589</v>
      </c>
      <c r="D20" s="9"/>
      <c r="E20" s="154" t="s">
        <v>98</v>
      </c>
      <c r="F20" s="9" t="s">
        <v>749</v>
      </c>
      <c r="G20" s="154"/>
      <c r="H20" s="155"/>
      <c r="I20" s="155"/>
      <c r="J20" s="155"/>
      <c r="K20" s="155"/>
      <c r="Q20" s="7"/>
      <c r="R20" s="7"/>
      <c r="S20" s="7"/>
      <c r="T20" s="7"/>
      <c r="U20" s="7"/>
      <c r="V20" s="7"/>
      <c r="W20" s="7"/>
      <c r="X20" s="7"/>
      <c r="Y20" s="7"/>
    </row>
    <row r="21" spans="1:25" s="156" customFormat="1" x14ac:dyDescent="0.25">
      <c r="A21" s="9" t="s">
        <v>745</v>
      </c>
      <c r="B21" s="9" t="s">
        <v>579</v>
      </c>
      <c r="C21" s="9" t="s">
        <v>588</v>
      </c>
      <c r="D21" s="9"/>
      <c r="E21" s="154" t="s">
        <v>98</v>
      </c>
      <c r="F21" s="9" t="s">
        <v>750</v>
      </c>
      <c r="G21" s="154"/>
      <c r="H21" s="155"/>
      <c r="I21" s="155"/>
      <c r="J21" s="155"/>
      <c r="K21" s="155"/>
      <c r="Q21" s="7"/>
      <c r="R21" s="7"/>
      <c r="S21" s="7"/>
      <c r="T21" s="7"/>
      <c r="U21" s="7"/>
      <c r="V21" s="7"/>
      <c r="W21" s="7"/>
      <c r="X21" s="7"/>
      <c r="Y21" s="7"/>
    </row>
    <row r="22" spans="1:25" s="156" customFormat="1" x14ac:dyDescent="0.25">
      <c r="A22" s="9" t="s">
        <v>745</v>
      </c>
      <c r="B22" s="9" t="s">
        <v>579</v>
      </c>
      <c r="C22" s="9" t="s">
        <v>586</v>
      </c>
      <c r="D22" s="9"/>
      <c r="E22" s="154" t="s">
        <v>98</v>
      </c>
      <c r="F22" s="9" t="s">
        <v>751</v>
      </c>
      <c r="G22" s="154"/>
      <c r="H22" s="155"/>
      <c r="I22" s="155"/>
      <c r="J22" s="155"/>
      <c r="K22" s="155"/>
      <c r="Q22" s="7"/>
      <c r="R22" s="7"/>
      <c r="S22" s="7"/>
      <c r="T22" s="7"/>
      <c r="U22" s="7"/>
      <c r="V22" s="7"/>
      <c r="W22" s="7"/>
      <c r="X22" s="7"/>
      <c r="Y22" s="7"/>
    </row>
    <row r="23" spans="1:25" s="156" customFormat="1" x14ac:dyDescent="0.25">
      <c r="A23" s="9" t="s">
        <v>745</v>
      </c>
      <c r="B23" s="9" t="s">
        <v>579</v>
      </c>
      <c r="C23" s="9" t="s">
        <v>584</v>
      </c>
      <c r="D23" s="9"/>
      <c r="E23" s="154" t="s">
        <v>98</v>
      </c>
      <c r="F23" s="9" t="s">
        <v>764</v>
      </c>
      <c r="G23" s="154"/>
      <c r="H23" s="155"/>
      <c r="I23" s="155"/>
      <c r="J23" s="155"/>
      <c r="K23" s="155"/>
      <c r="Q23" s="7"/>
      <c r="R23" s="7"/>
      <c r="S23" s="7"/>
      <c r="T23" s="7"/>
      <c r="U23" s="7"/>
      <c r="V23" s="7"/>
      <c r="W23" s="7"/>
      <c r="X23" s="7"/>
      <c r="Y23" s="7"/>
    </row>
    <row r="24" spans="1:25" s="156" customFormat="1" x14ac:dyDescent="0.25">
      <c r="A24" s="9" t="s">
        <v>745</v>
      </c>
      <c r="B24" s="9" t="s">
        <v>579</v>
      </c>
      <c r="C24" s="9" t="s">
        <v>583</v>
      </c>
      <c r="D24" s="9"/>
      <c r="E24" s="154" t="s">
        <v>99</v>
      </c>
      <c r="F24" s="9" t="s">
        <v>752</v>
      </c>
      <c r="G24" s="154"/>
      <c r="H24" s="155"/>
      <c r="I24" s="155"/>
      <c r="J24" s="155"/>
      <c r="K24" s="155"/>
      <c r="Q24" s="7"/>
      <c r="R24" s="7"/>
      <c r="S24" s="7"/>
      <c r="T24" s="7"/>
      <c r="U24" s="7"/>
      <c r="V24" s="7"/>
      <c r="W24" s="7"/>
      <c r="X24" s="7"/>
      <c r="Y24" s="7"/>
    </row>
    <row r="25" spans="1:25" s="156" customFormat="1" x14ac:dyDescent="0.25">
      <c r="A25" s="9" t="s">
        <v>745</v>
      </c>
      <c r="B25" s="9" t="s">
        <v>579</v>
      </c>
      <c r="C25" s="9" t="s">
        <v>582</v>
      </c>
      <c r="D25" s="9"/>
      <c r="E25" s="154" t="s">
        <v>99</v>
      </c>
      <c r="F25" s="9" t="s">
        <v>759</v>
      </c>
      <c r="G25" s="154"/>
      <c r="H25" s="155"/>
      <c r="I25" s="155"/>
      <c r="J25" s="155"/>
      <c r="K25" s="155"/>
      <c r="Q25" s="7"/>
      <c r="R25" s="7"/>
      <c r="S25" s="7"/>
      <c r="T25" s="7"/>
      <c r="U25" s="7"/>
      <c r="V25" s="7"/>
      <c r="W25" s="7"/>
      <c r="X25" s="7"/>
      <c r="Y25" s="7"/>
    </row>
    <row r="26" spans="1:25" s="156" customFormat="1" x14ac:dyDescent="0.25">
      <c r="A26" s="9" t="s">
        <v>745</v>
      </c>
      <c r="B26" s="9" t="s">
        <v>579</v>
      </c>
      <c r="C26" s="9" t="s">
        <v>581</v>
      </c>
      <c r="D26" s="9"/>
      <c r="E26" s="154" t="s">
        <v>99</v>
      </c>
      <c r="F26" s="9" t="s">
        <v>753</v>
      </c>
      <c r="G26" s="154"/>
      <c r="H26" s="155"/>
      <c r="I26" s="155"/>
      <c r="J26" s="155"/>
      <c r="K26" s="155"/>
      <c r="Q26" s="7"/>
      <c r="R26" s="7"/>
      <c r="S26" s="7"/>
      <c r="T26" s="7"/>
      <c r="U26" s="7"/>
      <c r="V26" s="7"/>
      <c r="W26" s="7"/>
      <c r="X26" s="7"/>
      <c r="Y26" s="7"/>
    </row>
    <row r="27" spans="1:25" s="156" customFormat="1" x14ac:dyDescent="0.25">
      <c r="A27" s="9" t="s">
        <v>745</v>
      </c>
      <c r="B27" s="9" t="s">
        <v>579</v>
      </c>
      <c r="C27" s="9" t="s">
        <v>580</v>
      </c>
      <c r="D27" s="9"/>
      <c r="E27" s="154" t="s">
        <v>100</v>
      </c>
      <c r="F27" s="9" t="s">
        <v>758</v>
      </c>
      <c r="G27" s="154"/>
      <c r="H27" s="155"/>
      <c r="I27" s="155"/>
      <c r="J27" s="155"/>
      <c r="K27" s="155"/>
      <c r="Q27" s="7"/>
      <c r="R27" s="7"/>
      <c r="S27" s="7"/>
      <c r="T27" s="7"/>
      <c r="U27" s="7"/>
      <c r="V27" s="7"/>
      <c r="W27" s="7"/>
      <c r="X27" s="7"/>
      <c r="Y27" s="7"/>
    </row>
    <row r="28" spans="1:25" s="156" customFormat="1" x14ac:dyDescent="0.25">
      <c r="A28" s="9" t="s">
        <v>745</v>
      </c>
      <c r="B28" s="9" t="s">
        <v>579</v>
      </c>
      <c r="C28" s="9" t="s">
        <v>578</v>
      </c>
      <c r="D28" s="9"/>
      <c r="E28" s="154" t="s">
        <v>100</v>
      </c>
      <c r="F28" s="9" t="s">
        <v>754</v>
      </c>
      <c r="G28" s="154"/>
      <c r="H28" s="155"/>
      <c r="I28" s="155"/>
      <c r="J28" s="155"/>
      <c r="K28" s="155"/>
      <c r="Q28" s="7"/>
      <c r="R28" s="7"/>
      <c r="S28" s="7"/>
      <c r="T28" s="7"/>
      <c r="U28" s="7"/>
      <c r="V28" s="7"/>
      <c r="W28" s="7"/>
      <c r="X28" s="7"/>
      <c r="Y28" s="7"/>
    </row>
    <row r="29" spans="1:25" s="156" customFormat="1" x14ac:dyDescent="0.25">
      <c r="A29" s="9" t="s">
        <v>758</v>
      </c>
      <c r="B29" s="9" t="s">
        <v>767</v>
      </c>
      <c r="C29" s="9" t="s">
        <v>577</v>
      </c>
      <c r="D29" s="9"/>
      <c r="E29" s="154" t="s">
        <v>100</v>
      </c>
      <c r="F29" s="9" t="s">
        <v>766</v>
      </c>
      <c r="G29" s="154"/>
      <c r="H29" s="155"/>
      <c r="I29" s="155"/>
      <c r="J29" s="155"/>
      <c r="K29" s="155"/>
      <c r="Q29" s="7"/>
      <c r="R29" s="7"/>
      <c r="S29" s="7"/>
      <c r="T29" s="7"/>
      <c r="U29" s="7"/>
      <c r="V29" s="7"/>
      <c r="W29" s="7"/>
      <c r="X29" s="7"/>
      <c r="Y29" s="7"/>
    </row>
    <row r="30" spans="1:25" s="156" customFormat="1" x14ac:dyDescent="0.25">
      <c r="A30" s="9" t="s">
        <v>758</v>
      </c>
      <c r="B30" s="9" t="s">
        <v>767</v>
      </c>
      <c r="C30" s="9" t="s">
        <v>576</v>
      </c>
      <c r="D30" s="9"/>
      <c r="E30" s="154" t="s">
        <v>100</v>
      </c>
      <c r="F30" s="9" t="s">
        <v>755</v>
      </c>
      <c r="G30" s="154"/>
      <c r="H30" s="155"/>
      <c r="I30" s="155"/>
      <c r="J30" s="155"/>
      <c r="K30" s="155"/>
      <c r="Q30" s="7"/>
      <c r="R30" s="7"/>
      <c r="S30" s="7"/>
      <c r="T30" s="7"/>
      <c r="U30" s="7"/>
      <c r="V30" s="7"/>
      <c r="W30" s="7"/>
      <c r="X30" s="7"/>
      <c r="Y30" s="7"/>
    </row>
    <row r="31" spans="1:25" s="156" customFormat="1" x14ac:dyDescent="0.25">
      <c r="A31" s="9" t="s">
        <v>758</v>
      </c>
      <c r="B31" s="9" t="s">
        <v>767</v>
      </c>
      <c r="C31" s="9" t="s">
        <v>574</v>
      </c>
      <c r="D31" s="9"/>
      <c r="E31" s="154" t="s">
        <v>101</v>
      </c>
      <c r="F31" s="9" t="s">
        <v>756</v>
      </c>
      <c r="G31" s="154"/>
      <c r="H31" s="155"/>
      <c r="I31" s="155"/>
      <c r="J31" s="155"/>
      <c r="K31" s="155"/>
      <c r="Q31" s="7"/>
      <c r="R31" s="7"/>
      <c r="S31" s="7"/>
      <c r="T31" s="7"/>
      <c r="U31" s="7"/>
      <c r="V31" s="7"/>
      <c r="W31" s="7"/>
      <c r="X31" s="7"/>
      <c r="Y31" s="7"/>
    </row>
    <row r="32" spans="1:25" s="156" customFormat="1" x14ac:dyDescent="0.25">
      <c r="A32" s="9" t="s">
        <v>758</v>
      </c>
      <c r="B32" s="9" t="s">
        <v>767</v>
      </c>
      <c r="C32" s="9" t="s">
        <v>573</v>
      </c>
      <c r="D32" s="9"/>
      <c r="E32" s="154" t="s">
        <v>101</v>
      </c>
      <c r="F32" s="9" t="s">
        <v>757</v>
      </c>
      <c r="G32" s="154"/>
      <c r="H32" s="155"/>
      <c r="I32" s="155"/>
      <c r="J32" s="155"/>
      <c r="K32" s="155"/>
      <c r="Q32" s="7"/>
      <c r="R32" s="7"/>
      <c r="S32" s="7"/>
      <c r="T32" s="7"/>
      <c r="U32" s="7"/>
      <c r="V32" s="7"/>
      <c r="W32" s="7"/>
      <c r="X32" s="7"/>
      <c r="Y32" s="7"/>
    </row>
    <row r="33" spans="1:25" s="156" customFormat="1" x14ac:dyDescent="0.25">
      <c r="A33" s="9" t="s">
        <v>758</v>
      </c>
      <c r="B33" s="9" t="s">
        <v>767</v>
      </c>
      <c r="C33" s="9" t="s">
        <v>572</v>
      </c>
      <c r="D33" s="9"/>
      <c r="E33" s="154" t="s">
        <v>101</v>
      </c>
      <c r="F33" s="9" t="s">
        <v>765</v>
      </c>
      <c r="G33" s="154"/>
      <c r="H33" s="155"/>
      <c r="I33" s="155"/>
      <c r="J33" s="155"/>
      <c r="K33" s="155"/>
      <c r="Q33" s="7"/>
      <c r="R33" s="7"/>
      <c r="S33" s="7"/>
      <c r="T33" s="7"/>
      <c r="U33" s="7"/>
      <c r="V33" s="7"/>
      <c r="W33" s="7"/>
      <c r="X33" s="7"/>
      <c r="Y33" s="7"/>
    </row>
    <row r="34" spans="1:25" s="156" customFormat="1" x14ac:dyDescent="0.25">
      <c r="A34" s="9" t="s">
        <v>742</v>
      </c>
      <c r="B34" s="9" t="s">
        <v>564</v>
      </c>
      <c r="C34" s="9" t="s">
        <v>570</v>
      </c>
      <c r="D34" s="9"/>
      <c r="E34" s="9"/>
      <c r="F34" s="9"/>
      <c r="G34" s="154"/>
      <c r="H34" s="155"/>
      <c r="I34" s="155"/>
      <c r="J34" s="155"/>
      <c r="K34" s="155"/>
      <c r="Q34" s="7"/>
      <c r="R34" s="7"/>
      <c r="S34" s="7"/>
      <c r="T34" s="7"/>
      <c r="U34" s="7"/>
      <c r="V34" s="7"/>
      <c r="W34" s="7"/>
      <c r="X34" s="7"/>
      <c r="Y34" s="7"/>
    </row>
    <row r="35" spans="1:25" s="156" customFormat="1" x14ac:dyDescent="0.25">
      <c r="A35" s="9" t="s">
        <v>742</v>
      </c>
      <c r="B35" s="9" t="s">
        <v>564</v>
      </c>
      <c r="C35" s="9" t="s">
        <v>569</v>
      </c>
      <c r="D35" s="9"/>
      <c r="E35" s="9"/>
      <c r="F35" s="9"/>
      <c r="G35" s="154"/>
      <c r="H35" s="155"/>
      <c r="I35" s="155"/>
      <c r="J35" s="155"/>
      <c r="K35" s="155"/>
      <c r="Q35" s="7"/>
      <c r="R35" s="7"/>
      <c r="S35" s="7"/>
      <c r="T35" s="7"/>
      <c r="U35" s="7"/>
      <c r="V35" s="7"/>
      <c r="W35" s="7"/>
      <c r="X35" s="7"/>
      <c r="Y35" s="7"/>
    </row>
    <row r="36" spans="1:25" s="156" customFormat="1" x14ac:dyDescent="0.25">
      <c r="A36" s="9" t="s">
        <v>742</v>
      </c>
      <c r="B36" s="9" t="s">
        <v>564</v>
      </c>
      <c r="C36" s="9" t="s">
        <v>568</v>
      </c>
      <c r="D36" s="9"/>
      <c r="E36" s="9"/>
      <c r="F36" s="9"/>
      <c r="G36" s="154"/>
      <c r="H36" s="155"/>
      <c r="I36" s="155"/>
      <c r="J36" s="155"/>
      <c r="K36" s="155"/>
      <c r="Q36" s="7"/>
      <c r="R36" s="7"/>
      <c r="S36" s="7"/>
      <c r="T36" s="7"/>
      <c r="U36" s="7"/>
      <c r="V36" s="7"/>
      <c r="W36" s="7"/>
      <c r="X36" s="7"/>
      <c r="Y36" s="7"/>
    </row>
    <row r="37" spans="1:25" s="156" customFormat="1" x14ac:dyDescent="0.25">
      <c r="A37" s="9" t="s">
        <v>742</v>
      </c>
      <c r="B37" s="9" t="s">
        <v>564</v>
      </c>
      <c r="C37" s="9" t="s">
        <v>567</v>
      </c>
      <c r="D37" s="9"/>
      <c r="E37" s="9"/>
      <c r="F37" s="9"/>
      <c r="G37" s="154"/>
      <c r="H37" s="155"/>
      <c r="I37" s="155"/>
      <c r="J37" s="155"/>
      <c r="K37" s="155"/>
      <c r="Q37" s="7"/>
      <c r="R37" s="7"/>
      <c r="S37" s="7"/>
      <c r="T37" s="7"/>
      <c r="U37" s="7"/>
      <c r="V37" s="7"/>
      <c r="W37" s="7"/>
      <c r="X37" s="7"/>
      <c r="Y37" s="7"/>
    </row>
    <row r="38" spans="1:25" s="156" customFormat="1" x14ac:dyDescent="0.25">
      <c r="A38" s="9" t="s">
        <v>742</v>
      </c>
      <c r="B38" s="9" t="s">
        <v>564</v>
      </c>
      <c r="C38" s="9" t="s">
        <v>566</v>
      </c>
      <c r="D38" s="9"/>
      <c r="E38" s="9"/>
      <c r="F38" s="9"/>
      <c r="G38" s="154"/>
      <c r="H38" s="155"/>
      <c r="I38" s="155"/>
      <c r="J38" s="155"/>
      <c r="K38" s="155"/>
      <c r="Q38" s="7"/>
      <c r="R38" s="7"/>
      <c r="S38" s="7"/>
      <c r="T38" s="7"/>
      <c r="U38" s="7"/>
      <c r="V38" s="7"/>
      <c r="W38" s="7"/>
      <c r="X38" s="7"/>
      <c r="Y38" s="7"/>
    </row>
    <row r="39" spans="1:25" s="156" customFormat="1" x14ac:dyDescent="0.25">
      <c r="A39" s="9" t="s">
        <v>742</v>
      </c>
      <c r="B39" s="9" t="s">
        <v>564</v>
      </c>
      <c r="C39" s="9" t="s">
        <v>565</v>
      </c>
      <c r="D39" s="9"/>
      <c r="E39" s="9"/>
      <c r="F39" s="9"/>
      <c r="G39" s="154"/>
      <c r="H39" s="155"/>
      <c r="I39" s="155"/>
      <c r="J39" s="155"/>
      <c r="K39" s="155"/>
      <c r="Q39" s="7"/>
      <c r="R39" s="7"/>
      <c r="S39" s="7"/>
      <c r="T39" s="7"/>
      <c r="U39" s="7"/>
      <c r="V39" s="7"/>
      <c r="W39" s="7"/>
      <c r="X39" s="7"/>
      <c r="Y39" s="7"/>
    </row>
    <row r="40" spans="1:25" s="156" customFormat="1" x14ac:dyDescent="0.25">
      <c r="A40" s="9" t="s">
        <v>742</v>
      </c>
      <c r="B40" s="9" t="s">
        <v>564</v>
      </c>
      <c r="C40" s="9" t="s">
        <v>563</v>
      </c>
      <c r="D40" s="9"/>
      <c r="E40" s="9"/>
      <c r="F40" s="9"/>
      <c r="G40" s="154"/>
      <c r="H40" s="155"/>
      <c r="I40" s="155"/>
      <c r="J40" s="155"/>
      <c r="K40" s="155"/>
      <c r="Q40" s="7"/>
      <c r="R40" s="7"/>
      <c r="S40" s="7"/>
      <c r="T40" s="7"/>
      <c r="U40" s="7"/>
      <c r="V40" s="7"/>
      <c r="W40" s="7"/>
      <c r="X40" s="7"/>
      <c r="Y40" s="7"/>
    </row>
    <row r="41" spans="1:25" s="156" customFormat="1" x14ac:dyDescent="0.25">
      <c r="A41" s="9" t="s">
        <v>748</v>
      </c>
      <c r="B41" s="9" t="s">
        <v>768</v>
      </c>
      <c r="C41" s="9" t="s">
        <v>562</v>
      </c>
      <c r="D41" s="9"/>
      <c r="E41" s="9"/>
      <c r="F41" s="9"/>
      <c r="G41" s="154"/>
      <c r="H41" s="155"/>
      <c r="I41" s="155"/>
      <c r="J41" s="155"/>
      <c r="K41" s="155"/>
      <c r="Q41" s="7"/>
      <c r="R41" s="7"/>
      <c r="S41" s="7"/>
      <c r="T41" s="7"/>
      <c r="U41" s="7"/>
      <c r="V41" s="7"/>
      <c r="W41" s="7"/>
      <c r="X41" s="7"/>
      <c r="Y41" s="7"/>
    </row>
    <row r="42" spans="1:25" s="156" customFormat="1" x14ac:dyDescent="0.25">
      <c r="A42" s="9" t="s">
        <v>748</v>
      </c>
      <c r="B42" s="9" t="s">
        <v>768</v>
      </c>
      <c r="C42" s="9" t="s">
        <v>615</v>
      </c>
      <c r="D42" s="9"/>
      <c r="E42" s="9"/>
      <c r="F42" s="9"/>
      <c r="G42" s="154"/>
      <c r="H42" s="155"/>
      <c r="I42" s="155"/>
      <c r="J42" s="155"/>
      <c r="K42" s="155"/>
      <c r="Q42" s="7"/>
      <c r="R42" s="7"/>
      <c r="S42" s="7"/>
      <c r="T42" s="7"/>
      <c r="U42" s="7"/>
      <c r="V42" s="7"/>
      <c r="W42" s="7"/>
      <c r="X42" s="7"/>
      <c r="Y42" s="7"/>
    </row>
    <row r="43" spans="1:25" s="156" customFormat="1" x14ac:dyDescent="0.25">
      <c r="A43" s="9" t="s">
        <v>759</v>
      </c>
      <c r="B43" s="9" t="s">
        <v>769</v>
      </c>
      <c r="C43" s="9" t="s">
        <v>616</v>
      </c>
      <c r="D43" s="9"/>
      <c r="E43" s="9"/>
      <c r="F43" s="9"/>
      <c r="G43" s="154"/>
      <c r="H43" s="155"/>
      <c r="I43" s="155"/>
      <c r="J43" s="155"/>
      <c r="K43" s="155"/>
      <c r="Q43" s="7"/>
      <c r="R43" s="7"/>
      <c r="S43" s="7"/>
      <c r="T43" s="7"/>
      <c r="U43" s="7"/>
      <c r="V43" s="7"/>
      <c r="W43" s="7"/>
      <c r="X43" s="7"/>
      <c r="Y43" s="7"/>
    </row>
    <row r="44" spans="1:25" s="156" customFormat="1" x14ac:dyDescent="0.25">
      <c r="A44" s="9" t="s">
        <v>759</v>
      </c>
      <c r="B44" s="9" t="s">
        <v>769</v>
      </c>
      <c r="C44" s="9" t="s">
        <v>617</v>
      </c>
      <c r="D44" s="9"/>
      <c r="E44" s="9"/>
      <c r="F44" s="9"/>
      <c r="G44" s="154"/>
      <c r="H44" s="155"/>
      <c r="I44" s="155"/>
      <c r="J44" s="155"/>
      <c r="K44" s="155"/>
      <c r="Q44" s="7"/>
      <c r="R44" s="7"/>
      <c r="S44" s="7"/>
      <c r="T44" s="7"/>
      <c r="U44" s="7"/>
      <c r="V44" s="7"/>
      <c r="W44" s="7"/>
      <c r="X44" s="7"/>
      <c r="Y44" s="7"/>
    </row>
    <row r="45" spans="1:25" s="156" customFormat="1" x14ac:dyDescent="0.25">
      <c r="A45" s="9" t="s">
        <v>759</v>
      </c>
      <c r="B45" s="9" t="s">
        <v>769</v>
      </c>
      <c r="C45" s="9" t="s">
        <v>618</v>
      </c>
      <c r="D45" s="9"/>
      <c r="E45" s="9"/>
      <c r="F45" s="9"/>
      <c r="G45" s="154"/>
      <c r="H45" s="155"/>
      <c r="I45" s="155"/>
      <c r="J45" s="155"/>
      <c r="K45" s="155"/>
      <c r="Q45" s="7"/>
      <c r="R45" s="7"/>
      <c r="S45" s="7"/>
      <c r="T45" s="7"/>
      <c r="U45" s="7"/>
      <c r="V45" s="7"/>
      <c r="W45" s="7"/>
      <c r="X45" s="7"/>
      <c r="Y45" s="7"/>
    </row>
    <row r="46" spans="1:25" s="156" customFormat="1" x14ac:dyDescent="0.25">
      <c r="A46" s="9" t="s">
        <v>759</v>
      </c>
      <c r="B46" s="9" t="s">
        <v>769</v>
      </c>
      <c r="C46" s="9" t="s">
        <v>619</v>
      </c>
      <c r="D46" s="9"/>
      <c r="E46" s="9"/>
      <c r="F46" s="9"/>
      <c r="G46" s="154"/>
      <c r="H46" s="155"/>
      <c r="I46" s="155"/>
      <c r="J46" s="155"/>
      <c r="K46" s="155"/>
      <c r="Q46" s="7"/>
      <c r="R46" s="7"/>
      <c r="S46" s="7"/>
      <c r="T46" s="7"/>
      <c r="U46" s="7"/>
      <c r="V46" s="7"/>
      <c r="W46" s="7"/>
      <c r="X46" s="7"/>
      <c r="Y46" s="7"/>
    </row>
    <row r="47" spans="1:25" s="156" customFormat="1" x14ac:dyDescent="0.25">
      <c r="A47" s="9" t="s">
        <v>759</v>
      </c>
      <c r="B47" s="9" t="s">
        <v>769</v>
      </c>
      <c r="C47" s="9" t="s">
        <v>620</v>
      </c>
      <c r="D47" s="9"/>
      <c r="E47" s="9"/>
      <c r="F47" s="9"/>
      <c r="G47" s="154"/>
      <c r="H47" s="155"/>
      <c r="I47" s="155"/>
      <c r="J47" s="155"/>
      <c r="K47" s="155"/>
      <c r="Q47" s="7"/>
      <c r="R47" s="7"/>
      <c r="S47" s="7"/>
      <c r="T47" s="7"/>
      <c r="U47" s="7"/>
      <c r="V47" s="7"/>
      <c r="W47" s="7"/>
      <c r="X47" s="7"/>
      <c r="Y47" s="7"/>
    </row>
    <row r="48" spans="1:25" s="156" customFormat="1" x14ac:dyDescent="0.25">
      <c r="A48" s="9" t="s">
        <v>759</v>
      </c>
      <c r="B48" s="9" t="s">
        <v>769</v>
      </c>
      <c r="C48" s="9" t="s">
        <v>621</v>
      </c>
      <c r="D48" s="9"/>
      <c r="E48" s="9"/>
      <c r="F48" s="9"/>
      <c r="G48" s="154"/>
      <c r="H48" s="155"/>
      <c r="I48" s="155"/>
      <c r="J48" s="155"/>
      <c r="K48" s="155"/>
      <c r="Q48" s="7"/>
      <c r="R48" s="7"/>
      <c r="S48" s="7"/>
      <c r="T48" s="7"/>
      <c r="U48" s="7"/>
      <c r="V48" s="7"/>
      <c r="W48" s="7"/>
      <c r="X48" s="7"/>
      <c r="Y48" s="7"/>
    </row>
    <row r="49" spans="1:25" s="156" customFormat="1" x14ac:dyDescent="0.25">
      <c r="A49" s="9" t="s">
        <v>739</v>
      </c>
      <c r="B49" s="9" t="s">
        <v>603</v>
      </c>
      <c r="C49" s="9" t="s">
        <v>622</v>
      </c>
      <c r="D49" s="9"/>
      <c r="E49" s="9"/>
      <c r="F49" s="9"/>
      <c r="G49" s="154"/>
      <c r="H49" s="155"/>
      <c r="I49" s="155"/>
      <c r="J49" s="155"/>
      <c r="K49" s="155"/>
      <c r="Q49" s="7"/>
      <c r="R49" s="7"/>
      <c r="S49" s="7"/>
      <c r="T49" s="7"/>
      <c r="U49" s="7"/>
      <c r="V49" s="7"/>
      <c r="W49" s="7"/>
      <c r="X49" s="7"/>
      <c r="Y49" s="7"/>
    </row>
    <row r="50" spans="1:25" s="156" customFormat="1" x14ac:dyDescent="0.25">
      <c r="A50" s="9" t="s">
        <v>739</v>
      </c>
      <c r="B50" s="9" t="s">
        <v>603</v>
      </c>
      <c r="C50" s="9" t="s">
        <v>623</v>
      </c>
      <c r="D50" s="9"/>
      <c r="E50" s="9"/>
      <c r="F50" s="9"/>
      <c r="G50" s="154"/>
      <c r="H50" s="155"/>
      <c r="I50" s="155"/>
      <c r="J50" s="155"/>
      <c r="K50" s="155"/>
      <c r="Q50" s="7"/>
      <c r="R50" s="7"/>
      <c r="S50" s="7"/>
      <c r="T50" s="7"/>
      <c r="U50" s="7"/>
      <c r="V50" s="7"/>
      <c r="W50" s="7"/>
      <c r="X50" s="7"/>
      <c r="Y50" s="7"/>
    </row>
    <row r="51" spans="1:25" s="156" customFormat="1" x14ac:dyDescent="0.25">
      <c r="A51" s="9" t="s">
        <v>739</v>
      </c>
      <c r="B51" s="9" t="s">
        <v>603</v>
      </c>
      <c r="C51" s="9" t="s">
        <v>624</v>
      </c>
      <c r="D51" s="9"/>
      <c r="E51" s="9"/>
      <c r="F51" s="9"/>
      <c r="G51" s="154"/>
      <c r="H51" s="155"/>
      <c r="I51" s="155"/>
      <c r="J51" s="155"/>
      <c r="K51" s="155"/>
      <c r="Q51" s="7"/>
      <c r="R51" s="7"/>
      <c r="S51" s="7"/>
      <c r="T51" s="7"/>
      <c r="U51" s="7"/>
      <c r="V51" s="7"/>
      <c r="W51" s="7"/>
      <c r="X51" s="7"/>
      <c r="Y51" s="7"/>
    </row>
    <row r="52" spans="1:25" s="156" customFormat="1" x14ac:dyDescent="0.25">
      <c r="A52" s="9" t="s">
        <v>739</v>
      </c>
      <c r="B52" s="9" t="s">
        <v>603</v>
      </c>
      <c r="C52" s="9" t="s">
        <v>625</v>
      </c>
      <c r="D52" s="9"/>
      <c r="E52" s="9"/>
      <c r="F52" s="9"/>
      <c r="G52" s="154"/>
      <c r="H52" s="155"/>
      <c r="I52" s="155"/>
      <c r="J52" s="155"/>
      <c r="K52" s="155"/>
      <c r="Q52" s="7"/>
      <c r="R52" s="7"/>
      <c r="S52" s="7"/>
      <c r="T52" s="7"/>
      <c r="U52" s="7"/>
      <c r="V52" s="7"/>
      <c r="W52" s="7"/>
      <c r="X52" s="7"/>
      <c r="Y52" s="7"/>
    </row>
    <row r="53" spans="1:25" s="156" customFormat="1" x14ac:dyDescent="0.25">
      <c r="A53" s="9" t="s">
        <v>749</v>
      </c>
      <c r="B53" s="9" t="s">
        <v>770</v>
      </c>
      <c r="C53" s="9" t="s">
        <v>626</v>
      </c>
      <c r="D53" s="9"/>
      <c r="E53" s="9"/>
      <c r="F53" s="9"/>
      <c r="G53" s="154"/>
      <c r="H53" s="155"/>
      <c r="I53" s="155"/>
      <c r="J53" s="155"/>
      <c r="K53" s="155"/>
      <c r="Q53" s="7"/>
      <c r="R53" s="7"/>
      <c r="S53" s="7"/>
      <c r="T53" s="7"/>
      <c r="U53" s="7"/>
      <c r="V53" s="7"/>
      <c r="W53" s="7"/>
      <c r="X53" s="7"/>
      <c r="Y53" s="7"/>
    </row>
    <row r="54" spans="1:25" s="156" customFormat="1" x14ac:dyDescent="0.25">
      <c r="A54" s="9" t="s">
        <v>749</v>
      </c>
      <c r="B54" s="9" t="s">
        <v>770</v>
      </c>
      <c r="C54" s="9" t="s">
        <v>627</v>
      </c>
      <c r="D54" s="9"/>
      <c r="E54" s="9"/>
      <c r="F54" s="9"/>
      <c r="G54" s="154"/>
      <c r="H54" s="155"/>
      <c r="I54" s="155"/>
      <c r="J54" s="155"/>
      <c r="K54" s="155"/>
      <c r="Q54" s="7"/>
      <c r="R54" s="7"/>
      <c r="S54" s="7"/>
      <c r="T54" s="7"/>
      <c r="U54" s="7"/>
      <c r="V54" s="7"/>
      <c r="W54" s="7"/>
      <c r="X54" s="7"/>
      <c r="Y54" s="7"/>
    </row>
    <row r="55" spans="1:25" s="156" customFormat="1" x14ac:dyDescent="0.25">
      <c r="A55" s="9" t="s">
        <v>749</v>
      </c>
      <c r="B55" s="9" t="s">
        <v>770</v>
      </c>
      <c r="C55" s="9" t="s">
        <v>628</v>
      </c>
      <c r="D55" s="9"/>
      <c r="E55" s="9"/>
      <c r="F55" s="9"/>
      <c r="G55" s="154"/>
      <c r="H55" s="155"/>
      <c r="I55" s="155"/>
      <c r="J55" s="155"/>
      <c r="K55" s="155"/>
      <c r="Q55" s="7"/>
      <c r="R55" s="7"/>
      <c r="S55" s="7"/>
      <c r="T55" s="7"/>
      <c r="U55" s="7"/>
      <c r="V55" s="7"/>
      <c r="W55" s="7"/>
      <c r="X55" s="7"/>
      <c r="Y55" s="7"/>
    </row>
    <row r="56" spans="1:25" s="156" customFormat="1" x14ac:dyDescent="0.25">
      <c r="A56" s="9" t="s">
        <v>743</v>
      </c>
      <c r="B56" s="9" t="s">
        <v>771</v>
      </c>
      <c r="C56" s="9" t="s">
        <v>629</v>
      </c>
      <c r="D56" s="9"/>
      <c r="E56" s="9"/>
      <c r="F56" s="9"/>
      <c r="G56" s="154"/>
      <c r="H56" s="155"/>
      <c r="I56" s="155"/>
      <c r="J56" s="155"/>
      <c r="K56" s="155"/>
      <c r="Q56" s="7"/>
      <c r="R56" s="7"/>
      <c r="S56" s="7"/>
      <c r="T56" s="7"/>
      <c r="U56" s="7"/>
      <c r="V56" s="7"/>
      <c r="W56" s="7"/>
      <c r="X56" s="7"/>
      <c r="Y56" s="7"/>
    </row>
    <row r="57" spans="1:25" s="156" customFormat="1" x14ac:dyDescent="0.25">
      <c r="A57" s="9" t="s">
        <v>743</v>
      </c>
      <c r="B57" s="9" t="s">
        <v>771</v>
      </c>
      <c r="C57" s="9" t="s">
        <v>630</v>
      </c>
      <c r="D57" s="9"/>
      <c r="E57" s="9"/>
      <c r="F57" s="9"/>
      <c r="G57" s="154"/>
      <c r="H57" s="155"/>
      <c r="I57" s="155"/>
      <c r="J57" s="155"/>
      <c r="K57" s="155"/>
      <c r="Q57" s="7"/>
      <c r="R57" s="7"/>
      <c r="S57" s="7"/>
      <c r="T57" s="7"/>
      <c r="U57" s="7"/>
      <c r="V57" s="7"/>
      <c r="W57" s="7"/>
      <c r="X57" s="7"/>
      <c r="Y57" s="7"/>
    </row>
    <row r="58" spans="1:25" s="156" customFormat="1" x14ac:dyDescent="0.25">
      <c r="A58" s="9" t="s">
        <v>743</v>
      </c>
      <c r="B58" s="9" t="s">
        <v>771</v>
      </c>
      <c r="C58" s="9" t="s">
        <v>631</v>
      </c>
      <c r="D58" s="9"/>
      <c r="E58" s="9"/>
      <c r="F58" s="9"/>
      <c r="G58" s="154"/>
      <c r="H58" s="155"/>
      <c r="I58" s="155"/>
      <c r="J58" s="155"/>
      <c r="K58" s="155"/>
      <c r="Q58" s="7"/>
      <c r="R58" s="7"/>
      <c r="S58" s="7"/>
      <c r="T58" s="7"/>
      <c r="U58" s="7"/>
      <c r="V58" s="7"/>
      <c r="W58" s="7"/>
      <c r="X58" s="7"/>
      <c r="Y58" s="7"/>
    </row>
    <row r="59" spans="1:25" s="156" customFormat="1" x14ac:dyDescent="0.25">
      <c r="A59" s="9" t="s">
        <v>746</v>
      </c>
      <c r="B59" s="9" t="s">
        <v>598</v>
      </c>
      <c r="C59" s="9" t="s">
        <v>632</v>
      </c>
      <c r="D59" s="9"/>
      <c r="E59" s="9"/>
      <c r="F59" s="9"/>
      <c r="G59" s="154"/>
      <c r="H59" s="155"/>
      <c r="I59" s="155"/>
      <c r="J59" s="155"/>
      <c r="K59" s="155"/>
      <c r="Q59" s="7"/>
      <c r="R59" s="7"/>
      <c r="S59" s="7"/>
      <c r="T59" s="7"/>
      <c r="U59" s="7"/>
      <c r="V59" s="7"/>
      <c r="W59" s="7"/>
      <c r="X59" s="7"/>
      <c r="Y59" s="7"/>
    </row>
    <row r="60" spans="1:25" s="156" customFormat="1" x14ac:dyDescent="0.25">
      <c r="A60" s="9" t="s">
        <v>746</v>
      </c>
      <c r="B60" s="9" t="s">
        <v>598</v>
      </c>
      <c r="C60" s="9" t="s">
        <v>633</v>
      </c>
      <c r="D60" s="9"/>
      <c r="E60" s="9"/>
      <c r="F60" s="9"/>
      <c r="G60" s="154"/>
      <c r="H60" s="155"/>
      <c r="I60" s="155"/>
      <c r="J60" s="155"/>
      <c r="K60" s="155"/>
      <c r="Q60" s="7"/>
      <c r="R60" s="7"/>
      <c r="S60" s="7"/>
      <c r="T60" s="7"/>
      <c r="U60" s="7"/>
      <c r="V60" s="7"/>
      <c r="W60" s="7"/>
      <c r="X60" s="7"/>
      <c r="Y60" s="7"/>
    </row>
    <row r="61" spans="1:25" s="156" customFormat="1" x14ac:dyDescent="0.25">
      <c r="A61" s="9" t="s">
        <v>746</v>
      </c>
      <c r="B61" s="9" t="s">
        <v>598</v>
      </c>
      <c r="C61" s="9" t="s">
        <v>634</v>
      </c>
      <c r="D61" s="9"/>
      <c r="E61" s="9"/>
      <c r="F61" s="9"/>
      <c r="G61" s="154"/>
      <c r="H61" s="155"/>
      <c r="I61" s="155"/>
      <c r="J61" s="155"/>
      <c r="K61" s="155"/>
      <c r="Q61" s="7"/>
      <c r="R61" s="7"/>
      <c r="S61" s="7"/>
      <c r="T61" s="7"/>
      <c r="U61" s="7"/>
      <c r="V61" s="7"/>
      <c r="W61" s="7"/>
      <c r="X61" s="7"/>
      <c r="Y61" s="7"/>
    </row>
    <row r="62" spans="1:25" s="156" customFormat="1" x14ac:dyDescent="0.25">
      <c r="A62" s="9" t="s">
        <v>746</v>
      </c>
      <c r="B62" s="9" t="s">
        <v>598</v>
      </c>
      <c r="C62" s="9" t="s">
        <v>635</v>
      </c>
      <c r="D62" s="9"/>
      <c r="E62" s="9"/>
      <c r="F62" s="9"/>
      <c r="G62" s="154"/>
      <c r="H62" s="155"/>
      <c r="I62" s="155"/>
      <c r="J62" s="155"/>
      <c r="K62" s="155"/>
      <c r="Q62" s="7"/>
      <c r="R62" s="7"/>
      <c r="S62" s="7"/>
      <c r="T62" s="7"/>
      <c r="U62" s="7"/>
      <c r="V62" s="7"/>
      <c r="W62" s="7"/>
      <c r="X62" s="7"/>
      <c r="Y62" s="7"/>
    </row>
    <row r="63" spans="1:25" s="156" customFormat="1" x14ac:dyDescent="0.25">
      <c r="A63" s="9" t="s">
        <v>746</v>
      </c>
      <c r="B63" s="9" t="s">
        <v>598</v>
      </c>
      <c r="C63" s="9" t="s">
        <v>636</v>
      </c>
      <c r="D63" s="9"/>
      <c r="E63" s="9"/>
      <c r="F63" s="9"/>
      <c r="G63" s="154"/>
      <c r="H63" s="155"/>
      <c r="I63" s="155"/>
      <c r="J63" s="155"/>
      <c r="K63" s="155"/>
      <c r="Q63" s="7"/>
      <c r="R63" s="7"/>
      <c r="S63" s="7"/>
      <c r="T63" s="7"/>
      <c r="U63" s="7"/>
      <c r="V63" s="7"/>
      <c r="W63" s="7"/>
      <c r="X63" s="7"/>
      <c r="Y63" s="7"/>
    </row>
    <row r="64" spans="1:25" s="156" customFormat="1" x14ac:dyDescent="0.25">
      <c r="A64" s="9" t="s">
        <v>746</v>
      </c>
      <c r="B64" s="9" t="s">
        <v>598</v>
      </c>
      <c r="C64" s="9" t="s">
        <v>637</v>
      </c>
      <c r="D64" s="9"/>
      <c r="E64" s="9"/>
      <c r="F64" s="9"/>
      <c r="G64" s="154"/>
      <c r="H64" s="155"/>
      <c r="I64" s="155"/>
      <c r="J64" s="155"/>
      <c r="K64" s="155"/>
      <c r="Q64" s="7"/>
      <c r="R64" s="7"/>
      <c r="S64" s="7"/>
      <c r="T64" s="7"/>
      <c r="U64" s="7"/>
      <c r="V64" s="7"/>
      <c r="W64" s="7"/>
      <c r="X64" s="7"/>
      <c r="Y64" s="7"/>
    </row>
    <row r="65" spans="1:25" s="156" customFormat="1" x14ac:dyDescent="0.25">
      <c r="A65" s="9" t="s">
        <v>750</v>
      </c>
      <c r="B65" s="9" t="s">
        <v>772</v>
      </c>
      <c r="C65" s="9" t="s">
        <v>638</v>
      </c>
      <c r="D65" s="9"/>
      <c r="E65" s="9"/>
      <c r="F65" s="9"/>
      <c r="G65" s="154"/>
      <c r="H65" s="155"/>
      <c r="I65" s="155"/>
      <c r="J65" s="155"/>
      <c r="K65" s="155"/>
      <c r="Q65" s="7"/>
      <c r="R65" s="7"/>
      <c r="S65" s="7"/>
      <c r="T65" s="7"/>
      <c r="U65" s="7"/>
      <c r="V65" s="7"/>
      <c r="W65" s="7"/>
      <c r="X65" s="7"/>
      <c r="Y65" s="7"/>
    </row>
    <row r="66" spans="1:25" s="156" customFormat="1" x14ac:dyDescent="0.25">
      <c r="A66" s="9" t="s">
        <v>750</v>
      </c>
      <c r="B66" s="9" t="s">
        <v>772</v>
      </c>
      <c r="C66" s="9" t="s">
        <v>639</v>
      </c>
      <c r="D66" s="9"/>
      <c r="E66" s="9"/>
      <c r="F66" s="9"/>
      <c r="G66" s="154"/>
      <c r="H66" s="155"/>
      <c r="I66" s="155"/>
      <c r="J66" s="155"/>
      <c r="K66" s="155"/>
      <c r="Q66" s="7"/>
      <c r="R66" s="7"/>
      <c r="S66" s="7"/>
      <c r="T66" s="7"/>
      <c r="U66" s="7"/>
      <c r="V66" s="7"/>
      <c r="W66" s="7"/>
      <c r="X66" s="7"/>
      <c r="Y66" s="7"/>
    </row>
    <row r="67" spans="1:25" s="156" customFormat="1" x14ac:dyDescent="0.25">
      <c r="A67" s="9" t="s">
        <v>751</v>
      </c>
      <c r="B67" s="9" t="s">
        <v>773</v>
      </c>
      <c r="C67" s="9" t="s">
        <v>640</v>
      </c>
      <c r="D67" s="9"/>
      <c r="E67" s="9"/>
      <c r="F67" s="9"/>
      <c r="G67" s="154"/>
      <c r="H67" s="155"/>
      <c r="I67" s="155"/>
      <c r="J67" s="155"/>
      <c r="K67" s="155"/>
      <c r="Q67" s="7"/>
      <c r="R67" s="7"/>
      <c r="S67" s="7"/>
      <c r="T67" s="7"/>
      <c r="U67" s="7"/>
      <c r="V67" s="7"/>
      <c r="W67" s="7"/>
      <c r="X67" s="7"/>
      <c r="Y67" s="7"/>
    </row>
    <row r="68" spans="1:25" s="156" customFormat="1" x14ac:dyDescent="0.25">
      <c r="A68" s="9" t="s">
        <v>751</v>
      </c>
      <c r="B68" s="9" t="s">
        <v>773</v>
      </c>
      <c r="C68" s="9" t="s">
        <v>641</v>
      </c>
      <c r="D68" s="9"/>
      <c r="E68" s="9"/>
      <c r="F68" s="9"/>
      <c r="G68" s="154"/>
      <c r="H68" s="155"/>
      <c r="I68" s="155"/>
      <c r="J68" s="155"/>
      <c r="K68" s="155"/>
      <c r="Q68" s="7"/>
      <c r="R68" s="7"/>
      <c r="S68" s="7"/>
      <c r="T68" s="7"/>
      <c r="U68" s="7"/>
      <c r="V68" s="7"/>
      <c r="W68" s="7"/>
      <c r="X68" s="7"/>
      <c r="Y68" s="7"/>
    </row>
    <row r="69" spans="1:25" s="156" customFormat="1" x14ac:dyDescent="0.25">
      <c r="A69" s="9" t="s">
        <v>751</v>
      </c>
      <c r="B69" s="9" t="s">
        <v>773</v>
      </c>
      <c r="C69" s="9" t="s">
        <v>642</v>
      </c>
      <c r="D69" s="9"/>
      <c r="E69" s="9"/>
      <c r="F69" s="9"/>
      <c r="G69" s="154"/>
      <c r="H69" s="155"/>
      <c r="I69" s="155"/>
      <c r="J69" s="155"/>
      <c r="K69" s="155"/>
      <c r="Q69" s="7"/>
      <c r="R69" s="7"/>
      <c r="S69" s="7"/>
      <c r="T69" s="7"/>
      <c r="U69" s="7"/>
      <c r="V69" s="7"/>
      <c r="W69" s="7"/>
      <c r="X69" s="7"/>
      <c r="Y69" s="7"/>
    </row>
    <row r="70" spans="1:25" s="156" customFormat="1" x14ac:dyDescent="0.25">
      <c r="A70" s="9" t="s">
        <v>756</v>
      </c>
      <c r="B70" s="9" t="s">
        <v>774</v>
      </c>
      <c r="C70" s="9" t="s">
        <v>643</v>
      </c>
      <c r="D70" s="9"/>
      <c r="E70" s="9"/>
      <c r="F70" s="9"/>
      <c r="G70" s="154"/>
      <c r="H70" s="155"/>
      <c r="I70" s="155"/>
      <c r="J70" s="155"/>
      <c r="K70" s="155"/>
      <c r="Q70" s="7"/>
      <c r="R70" s="7"/>
      <c r="S70" s="7"/>
      <c r="T70" s="7"/>
      <c r="U70" s="7"/>
      <c r="V70" s="7"/>
      <c r="W70" s="7"/>
      <c r="X70" s="7"/>
      <c r="Y70" s="7"/>
    </row>
    <row r="71" spans="1:25" s="156" customFormat="1" x14ac:dyDescent="0.25">
      <c r="A71" s="9" t="s">
        <v>756</v>
      </c>
      <c r="B71" s="9" t="s">
        <v>774</v>
      </c>
      <c r="C71" s="9" t="s">
        <v>644</v>
      </c>
      <c r="D71" s="9"/>
      <c r="E71" s="9"/>
      <c r="F71" s="9"/>
      <c r="G71" s="154"/>
      <c r="H71" s="155"/>
      <c r="I71" s="155"/>
      <c r="J71" s="155"/>
      <c r="K71" s="155"/>
      <c r="Q71" s="7"/>
      <c r="R71" s="7"/>
      <c r="S71" s="7"/>
      <c r="T71" s="7"/>
      <c r="U71" s="7"/>
      <c r="V71" s="7"/>
      <c r="W71" s="7"/>
      <c r="X71" s="7"/>
      <c r="Y71" s="7"/>
    </row>
    <row r="72" spans="1:25" s="156" customFormat="1" x14ac:dyDescent="0.25">
      <c r="A72" s="9" t="s">
        <v>756</v>
      </c>
      <c r="B72" s="9" t="s">
        <v>774</v>
      </c>
      <c r="C72" s="9" t="s">
        <v>645</v>
      </c>
      <c r="D72" s="9"/>
      <c r="E72" s="9"/>
      <c r="F72" s="9"/>
      <c r="G72" s="154"/>
      <c r="H72" s="155"/>
      <c r="I72" s="155"/>
      <c r="J72" s="155"/>
      <c r="K72" s="155"/>
      <c r="Q72" s="7"/>
      <c r="R72" s="7"/>
      <c r="S72" s="7"/>
      <c r="T72" s="7"/>
      <c r="U72" s="7"/>
      <c r="V72" s="7"/>
      <c r="W72" s="7"/>
      <c r="X72" s="7"/>
      <c r="Y72" s="7"/>
    </row>
    <row r="73" spans="1:25" s="156" customFormat="1" x14ac:dyDescent="0.25">
      <c r="A73" s="9" t="s">
        <v>756</v>
      </c>
      <c r="B73" s="9" t="s">
        <v>774</v>
      </c>
      <c r="C73" s="9" t="s">
        <v>646</v>
      </c>
      <c r="D73" s="9"/>
      <c r="E73" s="9"/>
      <c r="F73" s="9"/>
      <c r="G73" s="154"/>
      <c r="H73" s="155"/>
      <c r="I73" s="155"/>
      <c r="J73" s="155"/>
      <c r="K73" s="155"/>
      <c r="Q73" s="7"/>
      <c r="R73" s="7"/>
      <c r="S73" s="7"/>
      <c r="T73" s="7"/>
      <c r="U73" s="7"/>
      <c r="V73" s="7"/>
      <c r="W73" s="7"/>
      <c r="X73" s="7"/>
      <c r="Y73" s="7"/>
    </row>
    <row r="74" spans="1:25" s="156" customFormat="1" x14ac:dyDescent="0.25">
      <c r="A74" s="9" t="s">
        <v>760</v>
      </c>
      <c r="B74" s="9" t="s">
        <v>776</v>
      </c>
      <c r="C74" s="9" t="s">
        <v>647</v>
      </c>
      <c r="D74" s="9"/>
      <c r="E74" s="9"/>
      <c r="F74" s="9"/>
      <c r="G74" s="154"/>
      <c r="H74" s="155"/>
      <c r="I74" s="155"/>
      <c r="J74" s="155"/>
      <c r="K74" s="155"/>
      <c r="Q74" s="7"/>
      <c r="R74" s="7"/>
      <c r="S74" s="7"/>
      <c r="T74" s="7"/>
      <c r="U74" s="7"/>
      <c r="V74" s="7"/>
      <c r="W74" s="7"/>
      <c r="X74" s="7"/>
      <c r="Y74" s="7"/>
    </row>
    <row r="75" spans="1:25" s="156" customFormat="1" x14ac:dyDescent="0.25">
      <c r="A75" s="9" t="s">
        <v>760</v>
      </c>
      <c r="B75" s="9" t="s">
        <v>776</v>
      </c>
      <c r="C75" s="9" t="s">
        <v>648</v>
      </c>
      <c r="D75" s="9"/>
      <c r="E75" s="9"/>
      <c r="F75" s="9"/>
      <c r="G75" s="154"/>
      <c r="H75" s="155"/>
      <c r="I75" s="155"/>
      <c r="J75" s="155"/>
      <c r="K75" s="155"/>
      <c r="Q75" s="7"/>
      <c r="R75" s="7"/>
      <c r="S75" s="7"/>
      <c r="T75" s="7"/>
      <c r="U75" s="7"/>
      <c r="V75" s="7"/>
      <c r="W75" s="7"/>
      <c r="X75" s="7"/>
      <c r="Y75" s="7"/>
    </row>
    <row r="76" spans="1:25" s="156" customFormat="1" x14ac:dyDescent="0.25">
      <c r="A76" s="9" t="s">
        <v>760</v>
      </c>
      <c r="B76" s="9" t="s">
        <v>776</v>
      </c>
      <c r="C76" s="9" t="s">
        <v>649</v>
      </c>
      <c r="D76" s="9"/>
      <c r="E76" s="9"/>
      <c r="F76" s="9"/>
      <c r="G76" s="154"/>
      <c r="H76" s="155"/>
      <c r="I76" s="155"/>
      <c r="J76" s="155"/>
      <c r="K76" s="155"/>
      <c r="Q76" s="7"/>
      <c r="R76" s="7"/>
      <c r="S76" s="7"/>
      <c r="T76" s="7"/>
      <c r="U76" s="7"/>
      <c r="V76" s="7"/>
      <c r="W76" s="7"/>
      <c r="X76" s="7"/>
      <c r="Y76" s="7"/>
    </row>
    <row r="77" spans="1:25" s="156" customFormat="1" x14ac:dyDescent="0.25">
      <c r="A77" s="9" t="s">
        <v>760</v>
      </c>
      <c r="B77" s="9" t="s">
        <v>776</v>
      </c>
      <c r="C77" s="9" t="s">
        <v>650</v>
      </c>
      <c r="D77" s="9"/>
      <c r="E77" s="9"/>
      <c r="F77" s="9"/>
      <c r="G77" s="154"/>
      <c r="H77" s="155"/>
      <c r="I77" s="155"/>
      <c r="J77" s="155"/>
      <c r="K77" s="155"/>
      <c r="Q77" s="7"/>
      <c r="R77" s="7"/>
      <c r="S77" s="7"/>
      <c r="T77" s="7"/>
      <c r="U77" s="7"/>
      <c r="V77" s="7"/>
      <c r="W77" s="7"/>
      <c r="X77" s="7"/>
      <c r="Y77" s="7"/>
    </row>
    <row r="78" spans="1:25" s="156" customFormat="1" x14ac:dyDescent="0.25">
      <c r="A78" s="9" t="s">
        <v>757</v>
      </c>
      <c r="B78" s="9" t="s">
        <v>777</v>
      </c>
      <c r="C78" s="9" t="s">
        <v>651</v>
      </c>
      <c r="D78" s="9"/>
      <c r="E78" s="9"/>
      <c r="F78" s="9"/>
      <c r="G78" s="154"/>
      <c r="H78" s="155"/>
      <c r="I78" s="155"/>
      <c r="J78" s="155"/>
      <c r="K78" s="155"/>
      <c r="Q78" s="7"/>
      <c r="R78" s="7"/>
      <c r="S78" s="7"/>
      <c r="T78" s="7"/>
      <c r="U78" s="7"/>
      <c r="V78" s="7"/>
      <c r="W78" s="7"/>
      <c r="X78" s="7"/>
      <c r="Y78" s="7"/>
    </row>
    <row r="79" spans="1:25" s="156" customFormat="1" x14ac:dyDescent="0.25">
      <c r="A79" s="9" t="s">
        <v>757</v>
      </c>
      <c r="B79" s="9" t="s">
        <v>777</v>
      </c>
      <c r="C79" s="9" t="s">
        <v>652</v>
      </c>
      <c r="D79" s="9"/>
      <c r="E79" s="9"/>
      <c r="F79" s="9"/>
      <c r="G79" s="154"/>
      <c r="H79" s="155"/>
      <c r="I79" s="155"/>
      <c r="J79" s="155"/>
      <c r="K79" s="155"/>
      <c r="Q79" s="7"/>
      <c r="R79" s="7"/>
      <c r="S79" s="7"/>
      <c r="T79" s="7"/>
      <c r="U79" s="7"/>
      <c r="V79" s="7"/>
      <c r="W79" s="7"/>
      <c r="X79" s="7"/>
      <c r="Y79" s="7"/>
    </row>
    <row r="80" spans="1:25" s="156" customFormat="1" x14ac:dyDescent="0.25">
      <c r="A80" s="9" t="s">
        <v>757</v>
      </c>
      <c r="B80" s="9" t="s">
        <v>777</v>
      </c>
      <c r="C80" s="9" t="s">
        <v>653</v>
      </c>
      <c r="D80" s="9"/>
      <c r="E80" s="9"/>
      <c r="F80" s="9"/>
      <c r="G80" s="154"/>
      <c r="H80" s="155"/>
      <c r="I80" s="155"/>
      <c r="J80" s="155"/>
      <c r="K80" s="155"/>
      <c r="Q80" s="7"/>
      <c r="R80" s="7"/>
      <c r="S80" s="7"/>
      <c r="T80" s="7"/>
      <c r="U80" s="7"/>
      <c r="V80" s="7"/>
      <c r="W80" s="7"/>
      <c r="X80" s="7"/>
      <c r="Y80" s="7"/>
    </row>
    <row r="81" spans="1:25" s="156" customFormat="1" x14ac:dyDescent="0.25">
      <c r="A81" s="9" t="s">
        <v>754</v>
      </c>
      <c r="B81" s="9" t="s">
        <v>590</v>
      </c>
      <c r="C81" s="9" t="s">
        <v>654</v>
      </c>
      <c r="D81" s="9"/>
      <c r="E81" s="9"/>
      <c r="F81" s="9"/>
      <c r="G81" s="154"/>
      <c r="H81" s="155"/>
      <c r="I81" s="155"/>
      <c r="J81" s="155"/>
      <c r="K81" s="155"/>
      <c r="Q81" s="7"/>
      <c r="R81" s="7"/>
      <c r="S81" s="7"/>
      <c r="T81" s="7"/>
      <c r="U81" s="7"/>
      <c r="V81" s="7"/>
      <c r="W81" s="7"/>
      <c r="X81" s="7"/>
      <c r="Y81" s="7"/>
    </row>
    <row r="82" spans="1:25" s="156" customFormat="1" x14ac:dyDescent="0.25">
      <c r="A82" s="9" t="s">
        <v>754</v>
      </c>
      <c r="B82" s="9" t="s">
        <v>590</v>
      </c>
      <c r="C82" s="9" t="s">
        <v>655</v>
      </c>
      <c r="D82" s="9"/>
      <c r="E82" s="9"/>
      <c r="F82" s="9"/>
      <c r="G82" s="154"/>
      <c r="H82" s="155"/>
      <c r="I82" s="155"/>
      <c r="J82" s="155"/>
      <c r="K82" s="155"/>
      <c r="Q82" s="7"/>
      <c r="R82" s="7"/>
      <c r="S82" s="7"/>
      <c r="T82" s="7"/>
      <c r="U82" s="7"/>
      <c r="V82" s="7"/>
      <c r="W82" s="7"/>
      <c r="X82" s="7"/>
      <c r="Y82" s="7"/>
    </row>
    <row r="83" spans="1:25" s="156" customFormat="1" x14ac:dyDescent="0.25">
      <c r="A83" s="9" t="s">
        <v>754</v>
      </c>
      <c r="B83" s="9" t="s">
        <v>590</v>
      </c>
      <c r="C83" s="9" t="s">
        <v>656</v>
      </c>
      <c r="D83" s="9"/>
      <c r="E83" s="9"/>
      <c r="F83" s="9"/>
      <c r="G83" s="154"/>
      <c r="H83" s="155"/>
      <c r="I83" s="155"/>
      <c r="J83" s="155"/>
      <c r="K83" s="155"/>
      <c r="Q83" s="7"/>
      <c r="R83" s="7"/>
      <c r="S83" s="7"/>
      <c r="T83" s="7"/>
      <c r="U83" s="7"/>
      <c r="V83" s="7"/>
      <c r="W83" s="7"/>
      <c r="X83" s="7"/>
      <c r="Y83" s="7"/>
    </row>
    <row r="84" spans="1:25" s="156" customFormat="1" x14ac:dyDescent="0.25">
      <c r="A84" s="9" t="s">
        <v>754</v>
      </c>
      <c r="B84" s="9" t="s">
        <v>590</v>
      </c>
      <c r="C84" s="9" t="s">
        <v>657</v>
      </c>
      <c r="D84" s="9"/>
      <c r="E84" s="9"/>
      <c r="F84" s="9"/>
      <c r="G84" s="154"/>
      <c r="H84" s="155"/>
      <c r="I84" s="155"/>
      <c r="J84" s="155"/>
      <c r="K84" s="155"/>
      <c r="Q84" s="7"/>
      <c r="R84" s="7"/>
      <c r="S84" s="7"/>
      <c r="T84" s="7"/>
      <c r="U84" s="7"/>
      <c r="V84" s="7"/>
      <c r="W84" s="7"/>
      <c r="X84" s="7"/>
      <c r="Y84" s="7"/>
    </row>
    <row r="85" spans="1:25" s="156" customFormat="1" x14ac:dyDescent="0.25">
      <c r="A85" s="9" t="s">
        <v>754</v>
      </c>
      <c r="B85" s="9" t="s">
        <v>590</v>
      </c>
      <c r="C85" s="9" t="s">
        <v>658</v>
      </c>
      <c r="D85" s="9"/>
      <c r="E85" s="9"/>
      <c r="F85" s="9"/>
      <c r="G85" s="154"/>
      <c r="H85" s="155"/>
      <c r="I85" s="155"/>
      <c r="J85" s="155"/>
      <c r="K85" s="155"/>
      <c r="Q85" s="7"/>
      <c r="R85" s="7"/>
      <c r="S85" s="7"/>
      <c r="T85" s="7"/>
      <c r="U85" s="7"/>
      <c r="V85" s="7"/>
      <c r="W85" s="7"/>
      <c r="X85" s="7"/>
      <c r="Y85" s="7"/>
    </row>
    <row r="86" spans="1:25" s="156" customFormat="1" x14ac:dyDescent="0.25">
      <c r="A86" s="9" t="s">
        <v>754</v>
      </c>
      <c r="B86" s="9" t="s">
        <v>590</v>
      </c>
      <c r="C86" s="9" t="s">
        <v>659</v>
      </c>
      <c r="D86" s="9"/>
      <c r="E86" s="9"/>
      <c r="F86" s="9"/>
      <c r="G86" s="154"/>
      <c r="H86" s="155"/>
      <c r="I86" s="155"/>
      <c r="J86" s="155"/>
      <c r="K86" s="155"/>
      <c r="Q86" s="7"/>
      <c r="R86" s="7"/>
      <c r="S86" s="7"/>
      <c r="T86" s="7"/>
      <c r="U86" s="7"/>
      <c r="V86" s="7"/>
      <c r="W86" s="7"/>
      <c r="X86" s="7"/>
      <c r="Y86" s="7"/>
    </row>
    <row r="87" spans="1:25" s="156" customFormat="1" x14ac:dyDescent="0.25">
      <c r="A87" s="9" t="s">
        <v>736</v>
      </c>
      <c r="B87" s="9" t="s">
        <v>775</v>
      </c>
      <c r="C87" s="9" t="s">
        <v>660</v>
      </c>
      <c r="D87" s="9"/>
      <c r="E87" s="9"/>
      <c r="F87" s="9"/>
      <c r="G87" s="154"/>
      <c r="H87" s="155"/>
      <c r="I87" s="155"/>
      <c r="J87" s="155"/>
      <c r="K87" s="155"/>
      <c r="Q87" s="7"/>
      <c r="R87" s="7"/>
      <c r="S87" s="7"/>
      <c r="T87" s="7"/>
      <c r="U87" s="7"/>
      <c r="V87" s="7"/>
      <c r="W87" s="7"/>
      <c r="X87" s="7"/>
      <c r="Y87" s="7"/>
    </row>
    <row r="88" spans="1:25" s="156" customFormat="1" x14ac:dyDescent="0.25">
      <c r="A88" s="9" t="s">
        <v>736</v>
      </c>
      <c r="B88" s="9" t="s">
        <v>775</v>
      </c>
      <c r="C88" s="9" t="s">
        <v>661</v>
      </c>
      <c r="D88" s="9"/>
      <c r="E88" s="9"/>
      <c r="F88" s="9"/>
      <c r="G88" s="154"/>
      <c r="H88" s="155"/>
      <c r="I88" s="155"/>
      <c r="J88" s="155"/>
      <c r="K88" s="155"/>
      <c r="Q88" s="7"/>
      <c r="R88" s="7"/>
      <c r="S88" s="7"/>
      <c r="T88" s="7"/>
      <c r="U88" s="7"/>
      <c r="V88" s="7"/>
      <c r="W88" s="7"/>
      <c r="X88" s="7"/>
      <c r="Y88" s="7"/>
    </row>
    <row r="89" spans="1:25" s="156" customFormat="1" x14ac:dyDescent="0.25">
      <c r="A89" s="9" t="s">
        <v>736</v>
      </c>
      <c r="B89" s="9" t="s">
        <v>775</v>
      </c>
      <c r="C89" s="9" t="s">
        <v>662</v>
      </c>
      <c r="D89" s="9"/>
      <c r="E89" s="9"/>
      <c r="F89" s="9"/>
      <c r="G89" s="154"/>
      <c r="H89" s="155"/>
      <c r="I89" s="155"/>
      <c r="J89" s="155"/>
      <c r="K89" s="155"/>
      <c r="Q89" s="7"/>
      <c r="R89" s="7"/>
      <c r="S89" s="7"/>
      <c r="T89" s="7"/>
      <c r="U89" s="7"/>
      <c r="V89" s="7"/>
      <c r="W89" s="7"/>
      <c r="X89" s="7"/>
      <c r="Y89" s="7"/>
    </row>
    <row r="90" spans="1:25" s="156" customFormat="1" x14ac:dyDescent="0.25">
      <c r="A90" s="9" t="s">
        <v>736</v>
      </c>
      <c r="B90" s="9" t="s">
        <v>775</v>
      </c>
      <c r="C90" s="9" t="s">
        <v>663</v>
      </c>
      <c r="D90" s="9"/>
      <c r="E90" s="9"/>
      <c r="F90" s="9"/>
      <c r="G90" s="154"/>
      <c r="H90" s="155"/>
      <c r="I90" s="155"/>
      <c r="J90" s="155"/>
      <c r="K90" s="155"/>
      <c r="Q90" s="7"/>
      <c r="R90" s="7"/>
      <c r="S90" s="7"/>
      <c r="T90" s="7"/>
      <c r="U90" s="7"/>
      <c r="V90" s="7"/>
      <c r="W90" s="7"/>
      <c r="X90" s="7"/>
      <c r="Y90" s="7"/>
    </row>
    <row r="91" spans="1:25" s="156" customFormat="1" x14ac:dyDescent="0.25">
      <c r="A91" s="9" t="s">
        <v>736</v>
      </c>
      <c r="B91" s="9" t="s">
        <v>775</v>
      </c>
      <c r="C91" s="9" t="s">
        <v>664</v>
      </c>
      <c r="D91" s="9"/>
      <c r="E91" s="9"/>
      <c r="F91" s="9"/>
      <c r="G91" s="154"/>
      <c r="H91" s="155"/>
      <c r="I91" s="155"/>
      <c r="J91" s="155"/>
      <c r="K91" s="155"/>
      <c r="Q91" s="7"/>
      <c r="R91" s="7"/>
      <c r="S91" s="7"/>
      <c r="T91" s="7"/>
      <c r="U91" s="7"/>
      <c r="V91" s="7"/>
      <c r="W91" s="7"/>
      <c r="X91" s="7"/>
      <c r="Y91" s="7"/>
    </row>
    <row r="92" spans="1:25" s="156" customFormat="1" x14ac:dyDescent="0.25">
      <c r="A92" s="9" t="s">
        <v>747</v>
      </c>
      <c r="B92" s="9" t="s">
        <v>587</v>
      </c>
      <c r="C92" s="9" t="s">
        <v>665</v>
      </c>
      <c r="D92" s="9"/>
      <c r="E92" s="9"/>
      <c r="F92" s="9"/>
      <c r="G92" s="154"/>
      <c r="H92" s="155"/>
      <c r="I92" s="155"/>
      <c r="J92" s="155"/>
      <c r="K92" s="155"/>
      <c r="Q92" s="7"/>
      <c r="R92" s="7"/>
      <c r="S92" s="7"/>
      <c r="T92" s="7"/>
      <c r="U92" s="7"/>
      <c r="V92" s="7"/>
      <c r="W92" s="7"/>
      <c r="X92" s="7"/>
      <c r="Y92" s="7"/>
    </row>
    <row r="93" spans="1:25" s="156" customFormat="1" x14ac:dyDescent="0.25">
      <c r="A93" s="9" t="s">
        <v>747</v>
      </c>
      <c r="B93" s="9" t="s">
        <v>587</v>
      </c>
      <c r="C93" s="9" t="s">
        <v>666</v>
      </c>
      <c r="D93" s="9"/>
      <c r="E93" s="9"/>
      <c r="F93" s="9"/>
      <c r="G93" s="154"/>
      <c r="H93" s="155"/>
      <c r="I93" s="155"/>
      <c r="J93" s="155"/>
      <c r="K93" s="155"/>
      <c r="Q93" s="7"/>
      <c r="R93" s="7"/>
      <c r="S93" s="7"/>
      <c r="T93" s="7"/>
      <c r="U93" s="7"/>
      <c r="V93" s="7"/>
      <c r="W93" s="7"/>
      <c r="X93" s="7"/>
      <c r="Y93" s="7"/>
    </row>
    <row r="94" spans="1:25" s="156" customFormat="1" x14ac:dyDescent="0.25">
      <c r="A94" s="9" t="s">
        <v>738</v>
      </c>
      <c r="B94" s="9" t="s">
        <v>585</v>
      </c>
      <c r="C94" s="9" t="s">
        <v>667</v>
      </c>
      <c r="D94" s="9"/>
      <c r="E94" s="9"/>
      <c r="F94" s="9"/>
      <c r="G94" s="154"/>
      <c r="H94" s="155"/>
      <c r="I94" s="155"/>
      <c r="J94" s="155"/>
      <c r="K94" s="155"/>
      <c r="Q94" s="7"/>
      <c r="R94" s="7"/>
      <c r="S94" s="7"/>
      <c r="T94" s="7"/>
      <c r="U94" s="7"/>
      <c r="V94" s="7"/>
      <c r="W94" s="7"/>
      <c r="X94" s="7"/>
      <c r="Y94" s="7"/>
    </row>
    <row r="95" spans="1:25" s="156" customFormat="1" x14ac:dyDescent="0.25">
      <c r="A95" s="9" t="s">
        <v>738</v>
      </c>
      <c r="B95" s="9" t="s">
        <v>585</v>
      </c>
      <c r="C95" s="9" t="s">
        <v>668</v>
      </c>
      <c r="D95" s="9"/>
      <c r="E95" s="9"/>
      <c r="F95" s="9"/>
      <c r="G95" s="154"/>
      <c r="H95" s="155"/>
      <c r="I95" s="155"/>
      <c r="J95" s="155"/>
      <c r="K95" s="155"/>
      <c r="Q95" s="7"/>
      <c r="R95" s="7"/>
      <c r="S95" s="7"/>
      <c r="T95" s="7"/>
      <c r="U95" s="7"/>
      <c r="V95" s="7"/>
      <c r="W95" s="7"/>
      <c r="X95" s="7"/>
      <c r="Y95" s="7"/>
    </row>
    <row r="96" spans="1:25" s="156" customFormat="1" x14ac:dyDescent="0.25">
      <c r="A96" s="9" t="s">
        <v>740</v>
      </c>
      <c r="B96" s="9" t="s">
        <v>778</v>
      </c>
      <c r="C96" s="9" t="s">
        <v>669</v>
      </c>
      <c r="D96" s="9"/>
      <c r="E96" s="9"/>
      <c r="F96" s="9"/>
      <c r="G96" s="154"/>
      <c r="H96" s="155"/>
      <c r="I96" s="155"/>
      <c r="J96" s="155"/>
      <c r="K96" s="155"/>
      <c r="Q96" s="7"/>
      <c r="R96" s="7"/>
      <c r="S96" s="7"/>
      <c r="T96" s="7"/>
      <c r="U96" s="7"/>
      <c r="V96" s="7"/>
      <c r="W96" s="7"/>
      <c r="X96" s="7"/>
      <c r="Y96" s="7"/>
    </row>
    <row r="97" spans="1:25" s="156" customFormat="1" x14ac:dyDescent="0.25">
      <c r="A97" s="9" t="s">
        <v>740</v>
      </c>
      <c r="B97" s="9" t="s">
        <v>778</v>
      </c>
      <c r="C97" s="9" t="s">
        <v>670</v>
      </c>
      <c r="D97" s="9"/>
      <c r="E97" s="9"/>
      <c r="F97" s="9"/>
      <c r="G97" s="154"/>
      <c r="H97" s="155"/>
      <c r="I97" s="155"/>
      <c r="J97" s="155"/>
      <c r="K97" s="155"/>
      <c r="Q97" s="7"/>
      <c r="R97" s="7"/>
      <c r="S97" s="7"/>
      <c r="T97" s="7"/>
      <c r="U97" s="7"/>
      <c r="V97" s="7"/>
      <c r="W97" s="7"/>
      <c r="X97" s="7"/>
      <c r="Y97" s="7"/>
    </row>
    <row r="98" spans="1:25" s="156" customFormat="1" x14ac:dyDescent="0.25">
      <c r="A98" s="9" t="s">
        <v>740</v>
      </c>
      <c r="B98" s="9" t="s">
        <v>778</v>
      </c>
      <c r="C98" s="9" t="s">
        <v>671</v>
      </c>
      <c r="D98" s="9"/>
      <c r="E98" s="9"/>
      <c r="F98" s="9"/>
      <c r="G98" s="154"/>
      <c r="H98" s="155"/>
      <c r="I98" s="155"/>
      <c r="J98" s="155"/>
      <c r="K98" s="155"/>
      <c r="Q98" s="7"/>
      <c r="R98" s="7"/>
      <c r="S98" s="7"/>
      <c r="T98" s="7"/>
      <c r="U98" s="7"/>
      <c r="V98" s="7"/>
      <c r="W98" s="7"/>
      <c r="X98" s="7"/>
      <c r="Y98" s="7"/>
    </row>
    <row r="99" spans="1:25" s="156" customFormat="1" x14ac:dyDescent="0.25">
      <c r="A99" s="9" t="s">
        <v>740</v>
      </c>
      <c r="B99" s="9" t="s">
        <v>778</v>
      </c>
      <c r="C99" s="9" t="s">
        <v>672</v>
      </c>
      <c r="D99" s="9"/>
      <c r="E99" s="9"/>
      <c r="F99" s="9"/>
      <c r="G99" s="154"/>
      <c r="H99" s="155"/>
      <c r="I99" s="155"/>
      <c r="J99" s="155"/>
      <c r="K99" s="155"/>
      <c r="Q99" s="7"/>
      <c r="R99" s="7"/>
      <c r="S99" s="7"/>
      <c r="T99" s="7"/>
      <c r="U99" s="7"/>
      <c r="V99" s="7"/>
      <c r="W99" s="7"/>
      <c r="X99" s="7"/>
      <c r="Y99" s="7"/>
    </row>
    <row r="100" spans="1:25" s="156" customFormat="1" x14ac:dyDescent="0.25">
      <c r="A100" s="9" t="s">
        <v>740</v>
      </c>
      <c r="B100" s="9" t="s">
        <v>778</v>
      </c>
      <c r="C100" s="9" t="s">
        <v>673</v>
      </c>
      <c r="D100" s="9"/>
      <c r="E100" s="9"/>
      <c r="F100" s="9"/>
      <c r="G100" s="154"/>
      <c r="H100" s="155"/>
      <c r="I100" s="155"/>
      <c r="J100" s="155"/>
      <c r="K100" s="155"/>
      <c r="Q100" s="7"/>
      <c r="R100" s="7"/>
      <c r="S100" s="7"/>
      <c r="T100" s="7"/>
      <c r="U100" s="7"/>
      <c r="V100" s="7"/>
      <c r="W100" s="7"/>
      <c r="X100" s="7"/>
      <c r="Y100" s="7"/>
    </row>
    <row r="101" spans="1:25" s="156" customFormat="1" x14ac:dyDescent="0.25">
      <c r="A101" s="9" t="s">
        <v>740</v>
      </c>
      <c r="B101" s="9" t="s">
        <v>778</v>
      </c>
      <c r="C101" s="9" t="s">
        <v>674</v>
      </c>
      <c r="D101" s="9"/>
      <c r="E101" s="9"/>
      <c r="F101" s="9"/>
      <c r="G101" s="154"/>
      <c r="H101" s="155"/>
      <c r="I101" s="155"/>
      <c r="J101" s="155"/>
      <c r="K101" s="155"/>
      <c r="Q101" s="7"/>
      <c r="R101" s="7"/>
      <c r="S101" s="7"/>
      <c r="T101" s="7"/>
      <c r="U101" s="7"/>
      <c r="V101" s="7"/>
      <c r="W101" s="7"/>
      <c r="X101" s="7"/>
      <c r="Y101" s="7"/>
    </row>
    <row r="102" spans="1:25" s="156" customFormat="1" x14ac:dyDescent="0.25">
      <c r="A102" s="9" t="s">
        <v>740</v>
      </c>
      <c r="B102" s="9" t="s">
        <v>778</v>
      </c>
      <c r="C102" s="9" t="s">
        <v>675</v>
      </c>
      <c r="D102" s="9"/>
      <c r="E102" s="9"/>
      <c r="F102" s="9"/>
      <c r="G102" s="154"/>
      <c r="H102" s="155"/>
      <c r="I102" s="155"/>
      <c r="J102" s="155"/>
      <c r="K102" s="155"/>
      <c r="Q102" s="7"/>
      <c r="R102" s="7"/>
      <c r="S102" s="7"/>
      <c r="T102" s="7"/>
      <c r="U102" s="7"/>
      <c r="V102" s="7"/>
      <c r="W102" s="7"/>
      <c r="X102" s="7"/>
      <c r="Y102" s="7"/>
    </row>
    <row r="103" spans="1:25" s="156" customFormat="1" x14ac:dyDescent="0.25">
      <c r="A103" s="9" t="s">
        <v>740</v>
      </c>
      <c r="B103" s="9" t="s">
        <v>778</v>
      </c>
      <c r="C103" s="9" t="s">
        <v>676</v>
      </c>
      <c r="D103" s="9"/>
      <c r="E103" s="9"/>
      <c r="F103" s="9"/>
      <c r="G103" s="154"/>
      <c r="H103" s="155"/>
      <c r="I103" s="155"/>
      <c r="J103" s="155"/>
      <c r="K103" s="155"/>
      <c r="Q103" s="7"/>
      <c r="R103" s="7"/>
      <c r="S103" s="7"/>
      <c r="T103" s="7"/>
      <c r="U103" s="7"/>
      <c r="V103" s="7"/>
      <c r="W103" s="7"/>
      <c r="X103" s="7"/>
      <c r="Y103" s="7"/>
    </row>
    <row r="104" spans="1:25" s="156" customFormat="1" x14ac:dyDescent="0.25">
      <c r="A104" s="9" t="s">
        <v>740</v>
      </c>
      <c r="B104" s="9" t="s">
        <v>778</v>
      </c>
      <c r="C104" s="9" t="s">
        <v>677</v>
      </c>
      <c r="D104" s="9"/>
      <c r="E104" s="9"/>
      <c r="F104" s="9"/>
      <c r="G104" s="154"/>
      <c r="H104" s="155"/>
      <c r="I104" s="155"/>
      <c r="J104" s="155"/>
      <c r="K104" s="155"/>
      <c r="Q104" s="7"/>
      <c r="R104" s="7"/>
      <c r="S104" s="7"/>
      <c r="T104" s="7"/>
      <c r="U104" s="7"/>
      <c r="V104" s="7"/>
      <c r="W104" s="7"/>
      <c r="X104" s="7"/>
      <c r="Y104" s="7"/>
    </row>
    <row r="105" spans="1:25" s="156" customFormat="1" x14ac:dyDescent="0.25">
      <c r="A105" s="9" t="s">
        <v>761</v>
      </c>
      <c r="B105" s="9" t="s">
        <v>779</v>
      </c>
      <c r="C105" s="9" t="s">
        <v>678</v>
      </c>
      <c r="D105" s="9"/>
      <c r="E105" s="9"/>
      <c r="F105" s="9"/>
      <c r="G105" s="154"/>
      <c r="H105" s="155"/>
      <c r="I105" s="155"/>
      <c r="J105" s="155"/>
      <c r="K105" s="155"/>
      <c r="Q105" s="7"/>
      <c r="R105" s="7"/>
      <c r="S105" s="7"/>
      <c r="T105" s="7"/>
      <c r="U105" s="7"/>
      <c r="V105" s="7"/>
      <c r="W105" s="7"/>
      <c r="X105" s="7"/>
      <c r="Y105" s="7"/>
    </row>
    <row r="106" spans="1:25" s="156" customFormat="1" x14ac:dyDescent="0.25">
      <c r="A106" s="9" t="s">
        <v>761</v>
      </c>
      <c r="B106" s="9" t="s">
        <v>779</v>
      </c>
      <c r="C106" s="9" t="s">
        <v>679</v>
      </c>
      <c r="D106" s="9"/>
      <c r="E106" s="9"/>
      <c r="F106" s="9"/>
      <c r="G106" s="154"/>
      <c r="H106" s="155"/>
      <c r="I106" s="155"/>
      <c r="J106" s="155"/>
      <c r="K106" s="155"/>
      <c r="Q106" s="7"/>
      <c r="R106" s="7"/>
      <c r="S106" s="7"/>
      <c r="T106" s="7"/>
      <c r="U106" s="7"/>
      <c r="V106" s="7"/>
      <c r="W106" s="7"/>
      <c r="X106" s="7"/>
      <c r="Y106" s="7"/>
    </row>
    <row r="107" spans="1:25" s="156" customFormat="1" x14ac:dyDescent="0.25">
      <c r="A107" s="9" t="s">
        <v>761</v>
      </c>
      <c r="B107" s="9" t="s">
        <v>779</v>
      </c>
      <c r="C107" s="9" t="s">
        <v>680</v>
      </c>
      <c r="D107" s="9"/>
      <c r="E107" s="9"/>
      <c r="F107" s="9"/>
      <c r="G107" s="154"/>
      <c r="H107" s="155"/>
      <c r="I107" s="155"/>
      <c r="J107" s="155"/>
      <c r="K107" s="155"/>
      <c r="Q107" s="7"/>
      <c r="R107" s="7"/>
      <c r="S107" s="7"/>
      <c r="T107" s="7"/>
      <c r="U107" s="7"/>
      <c r="V107" s="7"/>
      <c r="W107" s="7"/>
      <c r="X107" s="7"/>
      <c r="Y107" s="7"/>
    </row>
    <row r="108" spans="1:25" s="156" customFormat="1" x14ac:dyDescent="0.25">
      <c r="A108" s="9" t="s">
        <v>762</v>
      </c>
      <c r="B108" s="9" t="s">
        <v>780</v>
      </c>
      <c r="C108" s="9" t="s">
        <v>681</v>
      </c>
      <c r="D108" s="9"/>
      <c r="E108" s="9"/>
      <c r="F108" s="9"/>
      <c r="G108" s="154"/>
      <c r="H108" s="155"/>
      <c r="I108" s="155"/>
      <c r="J108" s="155"/>
      <c r="K108" s="155"/>
      <c r="Q108" s="7"/>
      <c r="R108" s="7"/>
      <c r="S108" s="7"/>
      <c r="T108" s="7"/>
      <c r="U108" s="7"/>
      <c r="V108" s="7"/>
      <c r="W108" s="7"/>
      <c r="X108" s="7"/>
      <c r="Y108" s="7"/>
    </row>
    <row r="109" spans="1:25" s="156" customFormat="1" x14ac:dyDescent="0.25">
      <c r="A109" s="9" t="s">
        <v>762</v>
      </c>
      <c r="B109" s="9" t="s">
        <v>780</v>
      </c>
      <c r="C109" s="9" t="s">
        <v>682</v>
      </c>
      <c r="D109" s="9"/>
      <c r="E109" s="9"/>
      <c r="F109" s="9"/>
      <c r="G109" s="154"/>
      <c r="H109" s="155"/>
      <c r="I109" s="155"/>
      <c r="J109" s="155"/>
      <c r="K109" s="155"/>
      <c r="Q109" s="7"/>
      <c r="R109" s="7"/>
      <c r="S109" s="7"/>
      <c r="T109" s="7"/>
      <c r="U109" s="7"/>
      <c r="V109" s="7"/>
      <c r="W109" s="7"/>
      <c r="X109" s="7"/>
      <c r="Y109" s="7"/>
    </row>
    <row r="110" spans="1:25" s="156" customFormat="1" x14ac:dyDescent="0.25">
      <c r="A110" s="9" t="s">
        <v>762</v>
      </c>
      <c r="B110" s="9" t="s">
        <v>780</v>
      </c>
      <c r="C110" s="9" t="s">
        <v>683</v>
      </c>
      <c r="D110" s="9"/>
      <c r="E110" s="9"/>
      <c r="F110" s="9"/>
      <c r="G110" s="154"/>
      <c r="H110" s="155"/>
      <c r="I110" s="155"/>
      <c r="J110" s="155"/>
      <c r="K110" s="155"/>
      <c r="Q110" s="7"/>
      <c r="R110" s="7"/>
      <c r="S110" s="7"/>
      <c r="T110" s="7"/>
      <c r="U110" s="7"/>
      <c r="V110" s="7"/>
      <c r="W110" s="7"/>
      <c r="X110" s="7"/>
      <c r="Y110" s="7"/>
    </row>
    <row r="111" spans="1:25" s="156" customFormat="1" x14ac:dyDescent="0.25">
      <c r="A111" s="9" t="s">
        <v>762</v>
      </c>
      <c r="B111" s="9" t="s">
        <v>780</v>
      </c>
      <c r="C111" s="9" t="s">
        <v>684</v>
      </c>
      <c r="D111" s="9"/>
      <c r="E111" s="9"/>
      <c r="F111" s="9"/>
      <c r="G111" s="154"/>
      <c r="H111" s="155"/>
      <c r="I111" s="155"/>
      <c r="J111" s="155"/>
      <c r="K111" s="155"/>
      <c r="Q111" s="7"/>
      <c r="R111" s="7"/>
      <c r="S111" s="7"/>
      <c r="T111" s="7"/>
      <c r="U111" s="7"/>
      <c r="V111" s="7"/>
      <c r="W111" s="7"/>
      <c r="X111" s="7"/>
      <c r="Y111" s="7"/>
    </row>
    <row r="112" spans="1:25" s="156" customFormat="1" x14ac:dyDescent="0.25">
      <c r="A112" s="9" t="s">
        <v>762</v>
      </c>
      <c r="B112" s="9" t="s">
        <v>780</v>
      </c>
      <c r="C112" s="9" t="s">
        <v>685</v>
      </c>
      <c r="D112" s="9"/>
      <c r="E112" s="9"/>
      <c r="F112" s="9"/>
      <c r="G112" s="154"/>
      <c r="H112" s="155"/>
      <c r="I112" s="155"/>
      <c r="J112" s="155"/>
      <c r="K112" s="155"/>
      <c r="Q112" s="7"/>
      <c r="R112" s="7"/>
      <c r="S112" s="7"/>
      <c r="T112" s="7"/>
      <c r="U112" s="7"/>
      <c r="V112" s="7"/>
      <c r="W112" s="7"/>
      <c r="X112" s="7"/>
      <c r="Y112" s="7"/>
    </row>
    <row r="113" spans="1:25" s="156" customFormat="1" x14ac:dyDescent="0.25">
      <c r="A113" s="9" t="s">
        <v>762</v>
      </c>
      <c r="B113" s="9" t="s">
        <v>780</v>
      </c>
      <c r="C113" s="9" t="s">
        <v>686</v>
      </c>
      <c r="D113" s="9"/>
      <c r="E113" s="9"/>
      <c r="F113" s="9"/>
      <c r="G113" s="154"/>
      <c r="H113" s="155"/>
      <c r="I113" s="155"/>
      <c r="J113" s="155"/>
      <c r="K113" s="155"/>
      <c r="Q113" s="7"/>
      <c r="R113" s="7"/>
      <c r="S113" s="7"/>
      <c r="T113" s="7"/>
      <c r="U113" s="7"/>
      <c r="V113" s="7"/>
      <c r="W113" s="7"/>
      <c r="X113" s="7"/>
      <c r="Y113" s="7"/>
    </row>
    <row r="114" spans="1:25" s="156" customFormat="1" x14ac:dyDescent="0.25">
      <c r="A114" s="9" t="s">
        <v>762</v>
      </c>
      <c r="B114" s="9" t="s">
        <v>780</v>
      </c>
      <c r="C114" s="9" t="s">
        <v>687</v>
      </c>
      <c r="D114" s="9"/>
      <c r="E114" s="9"/>
      <c r="F114" s="9"/>
      <c r="G114" s="154"/>
      <c r="H114" s="155"/>
      <c r="I114" s="155"/>
      <c r="J114" s="155"/>
      <c r="K114" s="155"/>
      <c r="Q114" s="7"/>
      <c r="R114" s="7"/>
      <c r="S114" s="7"/>
      <c r="T114" s="7"/>
      <c r="U114" s="7"/>
      <c r="V114" s="7"/>
      <c r="W114" s="7"/>
      <c r="X114" s="7"/>
      <c r="Y114" s="7"/>
    </row>
    <row r="115" spans="1:25" s="156" customFormat="1" x14ac:dyDescent="0.25">
      <c r="A115" s="9" t="s">
        <v>762</v>
      </c>
      <c r="B115" s="9" t="s">
        <v>780</v>
      </c>
      <c r="C115" s="9" t="s">
        <v>688</v>
      </c>
      <c r="D115" s="9"/>
      <c r="E115" s="9"/>
      <c r="F115" s="9"/>
      <c r="G115" s="154"/>
      <c r="H115" s="155"/>
      <c r="I115" s="155"/>
      <c r="J115" s="155"/>
      <c r="K115" s="155"/>
      <c r="Q115" s="7"/>
      <c r="R115" s="7"/>
      <c r="S115" s="7"/>
      <c r="T115" s="7"/>
      <c r="U115" s="7"/>
      <c r="V115" s="7"/>
      <c r="W115" s="7"/>
      <c r="X115" s="7"/>
      <c r="Y115" s="7"/>
    </row>
    <row r="116" spans="1:25" s="156" customFormat="1" x14ac:dyDescent="0.25">
      <c r="A116" s="9" t="s">
        <v>763</v>
      </c>
      <c r="B116" s="9" t="s">
        <v>781</v>
      </c>
      <c r="C116" s="9" t="s">
        <v>689</v>
      </c>
      <c r="D116" s="9"/>
      <c r="E116" s="9"/>
      <c r="F116" s="9"/>
      <c r="G116" s="154"/>
      <c r="H116" s="155"/>
      <c r="I116" s="155"/>
      <c r="J116" s="155"/>
      <c r="K116" s="155"/>
      <c r="Q116" s="7"/>
      <c r="R116" s="7"/>
      <c r="S116" s="7"/>
      <c r="T116" s="7"/>
      <c r="U116" s="7"/>
      <c r="V116" s="7"/>
      <c r="W116" s="7"/>
      <c r="X116" s="7"/>
      <c r="Y116" s="7"/>
    </row>
    <row r="117" spans="1:25" s="156" customFormat="1" x14ac:dyDescent="0.25">
      <c r="A117" s="9" t="s">
        <v>763</v>
      </c>
      <c r="B117" s="9" t="s">
        <v>781</v>
      </c>
      <c r="C117" s="9" t="s">
        <v>690</v>
      </c>
      <c r="D117" s="9"/>
      <c r="E117" s="9"/>
      <c r="F117" s="9"/>
      <c r="G117" s="154"/>
      <c r="H117" s="155"/>
      <c r="I117" s="155"/>
      <c r="J117" s="155"/>
      <c r="K117" s="155"/>
      <c r="Q117" s="7"/>
      <c r="R117" s="7"/>
      <c r="S117" s="7"/>
      <c r="T117" s="7"/>
      <c r="U117" s="7"/>
      <c r="V117" s="7"/>
      <c r="W117" s="7"/>
      <c r="X117" s="7"/>
      <c r="Y117" s="7"/>
    </row>
    <row r="118" spans="1:25" s="156" customFormat="1" x14ac:dyDescent="0.25">
      <c r="A118" s="9" t="s">
        <v>763</v>
      </c>
      <c r="B118" s="9" t="s">
        <v>781</v>
      </c>
      <c r="C118" s="9" t="s">
        <v>691</v>
      </c>
      <c r="D118" s="9"/>
      <c r="E118" s="9"/>
      <c r="F118" s="9"/>
      <c r="G118" s="154"/>
      <c r="H118" s="155"/>
      <c r="I118" s="155"/>
      <c r="J118" s="155"/>
      <c r="K118" s="155"/>
      <c r="Q118" s="7"/>
      <c r="R118" s="7"/>
      <c r="S118" s="7"/>
      <c r="T118" s="7"/>
      <c r="U118" s="7"/>
      <c r="V118" s="7"/>
      <c r="W118" s="7"/>
      <c r="X118" s="7"/>
      <c r="Y118" s="7"/>
    </row>
    <row r="119" spans="1:25" s="156" customFormat="1" x14ac:dyDescent="0.25">
      <c r="A119" s="9" t="s">
        <v>753</v>
      </c>
      <c r="B119" s="9" t="s">
        <v>782</v>
      </c>
      <c r="C119" s="9" t="s">
        <v>692</v>
      </c>
      <c r="D119" s="9"/>
      <c r="E119" s="9"/>
      <c r="F119" s="9"/>
      <c r="G119" s="154"/>
      <c r="H119" s="155"/>
      <c r="I119" s="155"/>
      <c r="J119" s="155"/>
      <c r="K119" s="155"/>
      <c r="Q119" s="7"/>
      <c r="R119" s="7"/>
      <c r="S119" s="7"/>
      <c r="T119" s="7"/>
      <c r="U119" s="7"/>
      <c r="V119" s="7"/>
      <c r="W119" s="7"/>
      <c r="X119" s="7"/>
      <c r="Y119" s="7"/>
    </row>
    <row r="120" spans="1:25" s="156" customFormat="1" x14ac:dyDescent="0.25">
      <c r="A120" s="9" t="s">
        <v>753</v>
      </c>
      <c r="B120" s="9" t="s">
        <v>782</v>
      </c>
      <c r="C120" s="9" t="s">
        <v>693</v>
      </c>
      <c r="D120" s="9"/>
      <c r="E120" s="9"/>
      <c r="F120" s="9"/>
      <c r="G120" s="154"/>
      <c r="H120" s="155"/>
      <c r="I120" s="155"/>
      <c r="J120" s="155"/>
      <c r="K120" s="155"/>
      <c r="Q120" s="7"/>
      <c r="R120" s="7"/>
      <c r="S120" s="7"/>
      <c r="T120" s="7"/>
      <c r="U120" s="7"/>
      <c r="V120" s="7"/>
      <c r="W120" s="7"/>
      <c r="X120" s="7"/>
      <c r="Y120" s="7"/>
    </row>
    <row r="121" spans="1:25" s="156" customFormat="1" x14ac:dyDescent="0.25">
      <c r="A121" s="9" t="s">
        <v>753</v>
      </c>
      <c r="B121" s="9" t="s">
        <v>782</v>
      </c>
      <c r="C121" s="9" t="s">
        <v>694</v>
      </c>
      <c r="D121" s="9"/>
      <c r="E121" s="9"/>
      <c r="F121" s="9"/>
      <c r="G121" s="154"/>
      <c r="H121" s="155"/>
      <c r="I121" s="155"/>
      <c r="J121" s="155"/>
      <c r="K121" s="155"/>
      <c r="Q121" s="7"/>
      <c r="R121" s="7"/>
      <c r="S121" s="7"/>
      <c r="T121" s="7"/>
      <c r="U121" s="7"/>
      <c r="V121" s="7"/>
      <c r="W121" s="7"/>
      <c r="X121" s="7"/>
      <c r="Y121" s="7"/>
    </row>
    <row r="122" spans="1:25" s="156" customFormat="1" x14ac:dyDescent="0.25">
      <c r="A122" s="9" t="s">
        <v>753</v>
      </c>
      <c r="B122" s="9" t="s">
        <v>782</v>
      </c>
      <c r="C122" s="9" t="s">
        <v>695</v>
      </c>
      <c r="D122" s="9"/>
      <c r="E122" s="9"/>
      <c r="F122" s="9"/>
      <c r="G122" s="154"/>
      <c r="H122" s="155"/>
      <c r="I122" s="155"/>
      <c r="J122" s="155"/>
      <c r="K122" s="155"/>
      <c r="Q122" s="7"/>
      <c r="R122" s="7"/>
      <c r="S122" s="7"/>
      <c r="T122" s="7"/>
      <c r="U122" s="7"/>
      <c r="V122" s="7"/>
      <c r="W122" s="7"/>
      <c r="X122" s="7"/>
      <c r="Y122" s="7"/>
    </row>
    <row r="123" spans="1:25" s="156" customFormat="1" x14ac:dyDescent="0.25">
      <c r="A123" s="9" t="s">
        <v>753</v>
      </c>
      <c r="B123" s="9" t="s">
        <v>782</v>
      </c>
      <c r="C123" s="9" t="s">
        <v>696</v>
      </c>
      <c r="D123" s="9"/>
      <c r="E123" s="9"/>
      <c r="F123" s="9"/>
      <c r="G123" s="154"/>
      <c r="H123" s="155"/>
      <c r="I123" s="155"/>
      <c r="J123" s="155"/>
      <c r="K123" s="155"/>
      <c r="Q123" s="7"/>
      <c r="R123" s="7"/>
      <c r="S123" s="7"/>
      <c r="T123" s="7"/>
      <c r="U123" s="7"/>
      <c r="V123" s="7"/>
      <c r="W123" s="7"/>
      <c r="X123" s="7"/>
      <c r="Y123" s="7"/>
    </row>
    <row r="124" spans="1:25" s="156" customFormat="1" x14ac:dyDescent="0.25">
      <c r="A124" s="9" t="s">
        <v>753</v>
      </c>
      <c r="B124" s="9" t="s">
        <v>782</v>
      </c>
      <c r="C124" s="9" t="s">
        <v>697</v>
      </c>
      <c r="D124" s="9"/>
      <c r="E124" s="9"/>
      <c r="F124" s="9"/>
      <c r="G124" s="154"/>
      <c r="H124" s="155"/>
      <c r="I124" s="155"/>
      <c r="J124" s="155"/>
      <c r="K124" s="155"/>
      <c r="Q124" s="7"/>
      <c r="R124" s="7"/>
      <c r="S124" s="7"/>
      <c r="T124" s="7"/>
      <c r="U124" s="7"/>
      <c r="V124" s="7"/>
      <c r="W124" s="7"/>
      <c r="X124" s="7"/>
      <c r="Y124" s="7"/>
    </row>
    <row r="125" spans="1:25" s="156" customFormat="1" x14ac:dyDescent="0.25">
      <c r="A125" s="9" t="s">
        <v>764</v>
      </c>
      <c r="B125" s="9" t="s">
        <v>783</v>
      </c>
      <c r="C125" s="9" t="s">
        <v>698</v>
      </c>
      <c r="D125" s="9"/>
      <c r="E125" s="9"/>
      <c r="F125" s="9"/>
      <c r="G125" s="154"/>
      <c r="H125" s="155"/>
      <c r="I125" s="155"/>
      <c r="J125" s="155"/>
      <c r="K125" s="155"/>
      <c r="Q125" s="7"/>
      <c r="R125" s="7"/>
      <c r="S125" s="7"/>
      <c r="T125" s="7"/>
      <c r="U125" s="7"/>
      <c r="V125" s="7"/>
      <c r="W125" s="7"/>
      <c r="X125" s="7"/>
      <c r="Y125" s="7"/>
    </row>
    <row r="126" spans="1:25" s="156" customFormat="1" x14ac:dyDescent="0.25">
      <c r="A126" s="9" t="s">
        <v>764</v>
      </c>
      <c r="B126" s="9" t="s">
        <v>783</v>
      </c>
      <c r="C126" s="9" t="s">
        <v>699</v>
      </c>
      <c r="D126" s="9"/>
      <c r="E126" s="9"/>
      <c r="F126" s="9"/>
      <c r="G126" s="154"/>
      <c r="H126" s="155"/>
      <c r="I126" s="155"/>
      <c r="J126" s="155"/>
      <c r="K126" s="155"/>
      <c r="Q126" s="7"/>
      <c r="R126" s="7"/>
      <c r="S126" s="7"/>
      <c r="T126" s="7"/>
      <c r="U126" s="7"/>
      <c r="V126" s="7"/>
      <c r="W126" s="7"/>
      <c r="X126" s="7"/>
      <c r="Y126" s="7"/>
    </row>
    <row r="127" spans="1:25" s="156" customFormat="1" x14ac:dyDescent="0.25">
      <c r="A127" s="9" t="s">
        <v>764</v>
      </c>
      <c r="B127" s="9" t="s">
        <v>783</v>
      </c>
      <c r="C127" s="9" t="s">
        <v>700</v>
      </c>
      <c r="D127" s="9"/>
      <c r="E127" s="9"/>
      <c r="F127" s="9"/>
      <c r="G127" s="154"/>
      <c r="H127" s="155"/>
      <c r="I127" s="155"/>
      <c r="J127" s="155"/>
      <c r="K127" s="155"/>
      <c r="Q127" s="7"/>
      <c r="R127" s="7"/>
      <c r="S127" s="7"/>
      <c r="T127" s="7"/>
      <c r="U127" s="7"/>
      <c r="V127" s="7"/>
      <c r="W127" s="7"/>
      <c r="X127" s="7"/>
      <c r="Y127" s="7"/>
    </row>
    <row r="128" spans="1:25" s="156" customFormat="1" x14ac:dyDescent="0.25">
      <c r="A128" s="9" t="s">
        <v>764</v>
      </c>
      <c r="B128" s="9" t="s">
        <v>783</v>
      </c>
      <c r="C128" s="9" t="s">
        <v>701</v>
      </c>
      <c r="D128" s="9"/>
      <c r="E128" s="9"/>
      <c r="F128" s="9"/>
      <c r="G128" s="154"/>
      <c r="H128" s="155"/>
      <c r="I128" s="155"/>
      <c r="J128" s="155"/>
      <c r="K128" s="155"/>
      <c r="Q128" s="7"/>
      <c r="R128" s="7"/>
      <c r="S128" s="7"/>
      <c r="T128" s="7"/>
      <c r="U128" s="7"/>
      <c r="V128" s="7"/>
      <c r="W128" s="7"/>
      <c r="X128" s="7"/>
      <c r="Y128" s="7"/>
    </row>
    <row r="129" spans="1:25" s="156" customFormat="1" x14ac:dyDescent="0.25">
      <c r="A129" s="9" t="s">
        <v>764</v>
      </c>
      <c r="B129" s="9" t="s">
        <v>783</v>
      </c>
      <c r="C129" s="9" t="s">
        <v>702</v>
      </c>
      <c r="D129" s="9"/>
      <c r="E129" s="9"/>
      <c r="F129" s="9"/>
      <c r="G129" s="154"/>
      <c r="H129" s="155"/>
      <c r="I129" s="155"/>
      <c r="J129" s="155"/>
      <c r="K129" s="155"/>
      <c r="Q129" s="7"/>
      <c r="R129" s="7"/>
      <c r="S129" s="7"/>
      <c r="T129" s="7"/>
      <c r="U129" s="7"/>
      <c r="V129" s="7"/>
      <c r="W129" s="7"/>
      <c r="X129" s="7"/>
      <c r="Y129" s="7"/>
    </row>
    <row r="130" spans="1:25" s="156" customFormat="1" x14ac:dyDescent="0.25">
      <c r="A130" s="9" t="s">
        <v>764</v>
      </c>
      <c r="B130" s="9" t="s">
        <v>783</v>
      </c>
      <c r="C130" s="9" t="s">
        <v>703</v>
      </c>
      <c r="D130" s="9"/>
      <c r="E130" s="9"/>
      <c r="F130" s="9"/>
      <c r="G130" s="154"/>
      <c r="H130" s="155"/>
      <c r="I130" s="155"/>
      <c r="J130" s="155"/>
      <c r="K130" s="155"/>
      <c r="Q130" s="7"/>
      <c r="R130" s="7"/>
      <c r="S130" s="7"/>
      <c r="T130" s="7"/>
      <c r="U130" s="7"/>
      <c r="V130" s="7"/>
      <c r="W130" s="7"/>
      <c r="X130" s="7"/>
      <c r="Y130" s="7"/>
    </row>
    <row r="131" spans="1:25" s="156" customFormat="1" x14ac:dyDescent="0.25">
      <c r="A131" s="9" t="s">
        <v>765</v>
      </c>
      <c r="B131" s="9" t="s">
        <v>784</v>
      </c>
      <c r="C131" s="9" t="s">
        <v>704</v>
      </c>
      <c r="D131" s="9"/>
      <c r="E131" s="9"/>
      <c r="F131" s="9"/>
      <c r="G131" s="154"/>
      <c r="H131" s="155"/>
      <c r="I131" s="155"/>
      <c r="J131" s="155"/>
      <c r="K131" s="155"/>
      <c r="Q131" s="7"/>
      <c r="R131" s="7"/>
      <c r="S131" s="7"/>
      <c r="T131" s="7"/>
      <c r="U131" s="7"/>
      <c r="V131" s="7"/>
      <c r="W131" s="7"/>
      <c r="X131" s="7"/>
      <c r="Y131" s="7"/>
    </row>
    <row r="132" spans="1:25" s="156" customFormat="1" x14ac:dyDescent="0.25">
      <c r="A132" s="9" t="s">
        <v>765</v>
      </c>
      <c r="B132" s="9" t="s">
        <v>784</v>
      </c>
      <c r="C132" s="9" t="s">
        <v>705</v>
      </c>
      <c r="D132" s="9"/>
      <c r="E132" s="9"/>
      <c r="F132" s="9"/>
      <c r="G132" s="154"/>
      <c r="H132" s="155"/>
      <c r="I132" s="155"/>
      <c r="J132" s="155"/>
      <c r="K132" s="155"/>
      <c r="Q132" s="7"/>
      <c r="R132" s="7"/>
      <c r="S132" s="7"/>
      <c r="T132" s="7"/>
      <c r="U132" s="7"/>
      <c r="V132" s="7"/>
      <c r="W132" s="7"/>
      <c r="X132" s="7"/>
      <c r="Y132" s="7"/>
    </row>
    <row r="133" spans="1:25" s="156" customFormat="1" x14ac:dyDescent="0.25">
      <c r="A133" s="9" t="s">
        <v>765</v>
      </c>
      <c r="B133" s="9" t="s">
        <v>784</v>
      </c>
      <c r="C133" s="9" t="s">
        <v>706</v>
      </c>
      <c r="D133" s="9"/>
      <c r="E133" s="9"/>
      <c r="F133" s="9"/>
      <c r="G133" s="154"/>
      <c r="H133" s="155"/>
      <c r="I133" s="155"/>
      <c r="J133" s="155"/>
      <c r="K133" s="155"/>
      <c r="Q133" s="7"/>
      <c r="R133" s="7"/>
      <c r="S133" s="7"/>
      <c r="T133" s="7"/>
      <c r="U133" s="7"/>
      <c r="V133" s="7"/>
      <c r="W133" s="7"/>
      <c r="X133" s="7"/>
      <c r="Y133" s="7"/>
    </row>
    <row r="134" spans="1:25" s="156" customFormat="1" x14ac:dyDescent="0.25">
      <c r="A134" s="9" t="s">
        <v>765</v>
      </c>
      <c r="B134" s="9" t="s">
        <v>784</v>
      </c>
      <c r="C134" s="9" t="s">
        <v>707</v>
      </c>
      <c r="D134" s="9"/>
      <c r="E134" s="9"/>
      <c r="F134" s="9"/>
      <c r="G134" s="154"/>
      <c r="H134" s="155"/>
      <c r="I134" s="155"/>
      <c r="J134" s="155"/>
      <c r="K134" s="155"/>
      <c r="Q134" s="7"/>
      <c r="R134" s="7"/>
      <c r="S134" s="7"/>
      <c r="T134" s="7"/>
      <c r="U134" s="7"/>
      <c r="V134" s="7"/>
      <c r="W134" s="7"/>
      <c r="X134" s="7"/>
      <c r="Y134" s="7"/>
    </row>
    <row r="135" spans="1:25" s="156" customFormat="1" x14ac:dyDescent="0.25">
      <c r="A135" s="9" t="s">
        <v>741</v>
      </c>
      <c r="B135" s="9" t="s">
        <v>575</v>
      </c>
      <c r="C135" s="9" t="s">
        <v>708</v>
      </c>
      <c r="D135" s="9"/>
      <c r="E135" s="9"/>
      <c r="F135" s="9"/>
      <c r="G135" s="154"/>
      <c r="H135" s="155"/>
      <c r="I135" s="155"/>
      <c r="J135" s="155"/>
      <c r="K135" s="155"/>
      <c r="Q135" s="7"/>
      <c r="R135" s="7"/>
      <c r="S135" s="7"/>
      <c r="T135" s="7"/>
      <c r="U135" s="7"/>
      <c r="V135" s="7"/>
      <c r="W135" s="7"/>
      <c r="X135" s="7"/>
      <c r="Y135" s="7"/>
    </row>
    <row r="136" spans="1:25" s="156" customFormat="1" x14ac:dyDescent="0.25">
      <c r="A136" s="9" t="s">
        <v>741</v>
      </c>
      <c r="B136" s="9" t="s">
        <v>575</v>
      </c>
      <c r="C136" s="9" t="s">
        <v>709</v>
      </c>
      <c r="D136" s="9"/>
      <c r="E136" s="9"/>
      <c r="F136" s="9"/>
      <c r="G136" s="154"/>
      <c r="H136" s="155"/>
      <c r="I136" s="155"/>
      <c r="J136" s="155"/>
      <c r="K136" s="155"/>
      <c r="Q136" s="7"/>
      <c r="R136" s="7"/>
      <c r="S136" s="7"/>
      <c r="T136" s="7"/>
      <c r="U136" s="7"/>
      <c r="V136" s="7"/>
      <c r="W136" s="7"/>
      <c r="X136" s="7"/>
      <c r="Y136" s="7"/>
    </row>
    <row r="137" spans="1:25" s="156" customFormat="1" x14ac:dyDescent="0.25">
      <c r="A137" s="9" t="s">
        <v>741</v>
      </c>
      <c r="B137" s="9" t="s">
        <v>575</v>
      </c>
      <c r="C137" s="9" t="s">
        <v>710</v>
      </c>
      <c r="D137" s="9"/>
      <c r="E137" s="9"/>
      <c r="F137" s="9"/>
      <c r="G137" s="154"/>
      <c r="H137" s="155"/>
      <c r="I137" s="155"/>
      <c r="J137" s="155"/>
      <c r="K137" s="155"/>
      <c r="Q137" s="7"/>
      <c r="R137" s="7"/>
      <c r="S137" s="7"/>
      <c r="T137" s="7"/>
      <c r="U137" s="7"/>
      <c r="V137" s="7"/>
      <c r="W137" s="7"/>
      <c r="X137" s="7"/>
      <c r="Y137" s="7"/>
    </row>
    <row r="138" spans="1:25" s="156" customFormat="1" x14ac:dyDescent="0.25">
      <c r="A138" s="9" t="s">
        <v>741</v>
      </c>
      <c r="B138" s="9" t="s">
        <v>575</v>
      </c>
      <c r="C138" s="9" t="s">
        <v>711</v>
      </c>
      <c r="D138" s="9"/>
      <c r="E138" s="9"/>
      <c r="F138" s="9"/>
      <c r="G138" s="154"/>
      <c r="H138" s="155"/>
      <c r="I138" s="155"/>
      <c r="J138" s="155"/>
      <c r="K138" s="155"/>
      <c r="Q138" s="7"/>
      <c r="R138" s="7"/>
      <c r="S138" s="7"/>
      <c r="T138" s="7"/>
      <c r="U138" s="7"/>
      <c r="V138" s="7"/>
      <c r="W138" s="7"/>
      <c r="X138" s="7"/>
      <c r="Y138" s="7"/>
    </row>
    <row r="139" spans="1:25" s="156" customFormat="1" x14ac:dyDescent="0.25">
      <c r="A139" s="9" t="s">
        <v>741</v>
      </c>
      <c r="B139" s="9" t="s">
        <v>575</v>
      </c>
      <c r="C139" s="9" t="s">
        <v>712</v>
      </c>
      <c r="D139" s="9"/>
      <c r="E139" s="9"/>
      <c r="F139" s="9"/>
      <c r="G139" s="154"/>
      <c r="H139" s="155"/>
      <c r="I139" s="155"/>
      <c r="J139" s="155"/>
      <c r="K139" s="155"/>
      <c r="Q139" s="7"/>
      <c r="R139" s="7"/>
      <c r="S139" s="7"/>
      <c r="T139" s="7"/>
      <c r="U139" s="7"/>
      <c r="V139" s="7"/>
      <c r="W139" s="7"/>
      <c r="X139" s="7"/>
      <c r="Y139" s="7"/>
    </row>
    <row r="140" spans="1:25" s="156" customFormat="1" x14ac:dyDescent="0.25">
      <c r="A140" s="9" t="s">
        <v>741</v>
      </c>
      <c r="B140" s="9" t="s">
        <v>575</v>
      </c>
      <c r="C140" s="9" t="s">
        <v>713</v>
      </c>
      <c r="D140" s="9"/>
      <c r="E140" s="9"/>
      <c r="F140" s="9"/>
      <c r="G140" s="154"/>
      <c r="H140" s="155"/>
      <c r="I140" s="155"/>
      <c r="J140" s="155"/>
      <c r="K140" s="155"/>
      <c r="Q140" s="7"/>
      <c r="R140" s="7"/>
      <c r="S140" s="7"/>
      <c r="T140" s="7"/>
      <c r="U140" s="7"/>
      <c r="V140" s="7"/>
      <c r="W140" s="7"/>
      <c r="X140" s="7"/>
      <c r="Y140" s="7"/>
    </row>
    <row r="141" spans="1:25" s="156" customFormat="1" x14ac:dyDescent="0.25">
      <c r="A141" s="9" t="s">
        <v>741</v>
      </c>
      <c r="B141" s="9" t="s">
        <v>575</v>
      </c>
      <c r="C141" s="9" t="s">
        <v>714</v>
      </c>
      <c r="D141" s="9"/>
      <c r="E141" s="9"/>
      <c r="F141" s="9"/>
      <c r="G141" s="154"/>
      <c r="H141" s="155"/>
      <c r="I141" s="155"/>
      <c r="J141" s="155"/>
      <c r="K141" s="155"/>
      <c r="Q141" s="7"/>
      <c r="R141" s="7"/>
      <c r="S141" s="7"/>
      <c r="T141" s="7"/>
      <c r="U141" s="7"/>
      <c r="V141" s="7"/>
      <c r="W141" s="7"/>
      <c r="X141" s="7"/>
      <c r="Y141" s="7"/>
    </row>
    <row r="142" spans="1:25" s="156" customFormat="1" x14ac:dyDescent="0.25">
      <c r="A142" s="9" t="s">
        <v>741</v>
      </c>
      <c r="B142" s="9" t="s">
        <v>575</v>
      </c>
      <c r="C142" s="9" t="s">
        <v>715</v>
      </c>
      <c r="D142" s="9"/>
      <c r="E142" s="9"/>
      <c r="F142" s="9"/>
      <c r="G142" s="154"/>
      <c r="H142" s="155"/>
      <c r="I142" s="155"/>
      <c r="J142" s="155"/>
      <c r="K142" s="155"/>
      <c r="Q142" s="7"/>
      <c r="R142" s="7"/>
      <c r="S142" s="7"/>
      <c r="T142" s="7"/>
      <c r="U142" s="7"/>
      <c r="V142" s="7"/>
      <c r="W142" s="7"/>
      <c r="X142" s="7"/>
      <c r="Y142" s="7"/>
    </row>
    <row r="143" spans="1:25" s="156" customFormat="1" x14ac:dyDescent="0.25">
      <c r="A143" s="9" t="s">
        <v>741</v>
      </c>
      <c r="B143" s="9" t="s">
        <v>575</v>
      </c>
      <c r="C143" s="9" t="s">
        <v>716</v>
      </c>
      <c r="D143" s="9"/>
      <c r="E143" s="9"/>
      <c r="F143" s="9"/>
      <c r="G143" s="154"/>
      <c r="H143" s="155"/>
      <c r="I143" s="155"/>
      <c r="J143" s="155"/>
      <c r="K143" s="155"/>
      <c r="Q143" s="7"/>
      <c r="R143" s="7"/>
      <c r="S143" s="7"/>
      <c r="T143" s="7"/>
      <c r="U143" s="7"/>
      <c r="V143" s="7"/>
      <c r="W143" s="7"/>
      <c r="X143" s="7"/>
      <c r="Y143" s="7"/>
    </row>
    <row r="144" spans="1:25" s="156" customFormat="1" x14ac:dyDescent="0.25">
      <c r="A144" s="9" t="s">
        <v>766</v>
      </c>
      <c r="B144" s="9" t="s">
        <v>785</v>
      </c>
      <c r="C144" s="9" t="s">
        <v>717</v>
      </c>
      <c r="D144" s="9"/>
      <c r="E144" s="9"/>
      <c r="F144" s="9"/>
      <c r="G144" s="154"/>
      <c r="H144" s="155"/>
      <c r="I144" s="155"/>
      <c r="J144" s="155"/>
      <c r="K144" s="155"/>
      <c r="Q144" s="7"/>
      <c r="R144" s="7"/>
      <c r="S144" s="7"/>
      <c r="T144" s="7"/>
      <c r="U144" s="7"/>
      <c r="V144" s="7"/>
      <c r="W144" s="7"/>
      <c r="X144" s="7"/>
      <c r="Y144" s="7"/>
    </row>
    <row r="145" spans="1:25" s="156" customFormat="1" x14ac:dyDescent="0.25">
      <c r="A145" s="9" t="s">
        <v>766</v>
      </c>
      <c r="B145" s="9" t="s">
        <v>785</v>
      </c>
      <c r="C145" s="9" t="s">
        <v>718</v>
      </c>
      <c r="D145" s="9"/>
      <c r="E145" s="9"/>
      <c r="F145" s="9"/>
      <c r="G145" s="154"/>
      <c r="H145" s="155"/>
      <c r="I145" s="155"/>
      <c r="J145" s="155"/>
      <c r="K145" s="155"/>
      <c r="Q145" s="7"/>
      <c r="R145" s="7"/>
      <c r="S145" s="7"/>
      <c r="T145" s="7"/>
      <c r="U145" s="7"/>
      <c r="V145" s="7"/>
      <c r="W145" s="7"/>
      <c r="X145" s="7"/>
      <c r="Y145" s="7"/>
    </row>
    <row r="146" spans="1:25" s="156" customFormat="1" x14ac:dyDescent="0.25">
      <c r="A146" s="9" t="s">
        <v>766</v>
      </c>
      <c r="B146" s="9" t="s">
        <v>785</v>
      </c>
      <c r="C146" s="9" t="s">
        <v>719</v>
      </c>
      <c r="D146" s="9"/>
      <c r="E146" s="9"/>
      <c r="F146" s="9"/>
      <c r="G146" s="154"/>
      <c r="H146" s="155"/>
      <c r="I146" s="155"/>
      <c r="J146" s="155"/>
      <c r="K146" s="155"/>
      <c r="Q146" s="7"/>
      <c r="R146" s="7"/>
      <c r="S146" s="7"/>
      <c r="T146" s="7"/>
      <c r="U146" s="7"/>
      <c r="V146" s="7"/>
      <c r="W146" s="7"/>
      <c r="X146" s="7"/>
      <c r="Y146" s="7"/>
    </row>
    <row r="147" spans="1:25" s="156" customFormat="1" x14ac:dyDescent="0.25">
      <c r="A147" s="9" t="s">
        <v>737</v>
      </c>
      <c r="B147" s="9" t="s">
        <v>786</v>
      </c>
      <c r="C147" s="9" t="s">
        <v>720</v>
      </c>
      <c r="D147" s="9"/>
      <c r="E147" s="9"/>
      <c r="F147" s="9"/>
      <c r="G147" s="154"/>
      <c r="H147" s="155"/>
      <c r="I147" s="155"/>
      <c r="J147" s="155"/>
      <c r="K147" s="155"/>
      <c r="Q147" s="7"/>
      <c r="R147" s="7"/>
      <c r="S147" s="7"/>
      <c r="T147" s="7"/>
      <c r="U147" s="7"/>
      <c r="V147" s="7"/>
      <c r="W147" s="7"/>
      <c r="X147" s="7"/>
      <c r="Y147" s="7"/>
    </row>
    <row r="148" spans="1:25" s="156" customFormat="1" x14ac:dyDescent="0.25">
      <c r="A148" s="9" t="s">
        <v>737</v>
      </c>
      <c r="B148" s="9" t="s">
        <v>786</v>
      </c>
      <c r="C148" s="9" t="s">
        <v>721</v>
      </c>
      <c r="D148" s="9"/>
      <c r="E148" s="9"/>
      <c r="F148" s="9"/>
      <c r="G148" s="154"/>
      <c r="H148" s="155"/>
      <c r="I148" s="155"/>
      <c r="J148" s="155"/>
      <c r="K148" s="155"/>
      <c r="Q148" s="7"/>
      <c r="R148" s="7"/>
      <c r="S148" s="7"/>
      <c r="T148" s="7"/>
      <c r="U148" s="7"/>
      <c r="V148" s="7"/>
      <c r="W148" s="7"/>
      <c r="X148" s="7"/>
      <c r="Y148" s="7"/>
    </row>
    <row r="149" spans="1:25" s="156" customFormat="1" x14ac:dyDescent="0.25">
      <c r="A149" s="9" t="s">
        <v>737</v>
      </c>
      <c r="B149" s="9" t="s">
        <v>786</v>
      </c>
      <c r="C149" s="9" t="s">
        <v>722</v>
      </c>
      <c r="D149" s="9"/>
      <c r="E149" s="9"/>
      <c r="F149" s="9"/>
      <c r="G149" s="154"/>
      <c r="H149" s="155"/>
      <c r="I149" s="155"/>
      <c r="J149" s="155"/>
      <c r="K149" s="155"/>
      <c r="Q149" s="7"/>
      <c r="R149" s="7"/>
      <c r="S149" s="7"/>
      <c r="T149" s="7"/>
      <c r="U149" s="7"/>
      <c r="V149" s="7"/>
      <c r="W149" s="7"/>
      <c r="X149" s="7"/>
      <c r="Y149" s="7"/>
    </row>
    <row r="150" spans="1:25" s="156" customFormat="1" x14ac:dyDescent="0.25">
      <c r="A150" s="9" t="s">
        <v>737</v>
      </c>
      <c r="B150" s="9" t="s">
        <v>786</v>
      </c>
      <c r="C150" s="9" t="s">
        <v>723</v>
      </c>
      <c r="D150" s="9"/>
      <c r="E150" s="9"/>
      <c r="F150" s="9"/>
      <c r="G150" s="154"/>
      <c r="H150" s="155"/>
      <c r="I150" s="155"/>
      <c r="J150" s="155"/>
      <c r="K150" s="155"/>
      <c r="Q150" s="7"/>
      <c r="R150" s="7"/>
      <c r="S150" s="7"/>
      <c r="T150" s="7"/>
      <c r="U150" s="7"/>
      <c r="V150" s="7"/>
      <c r="W150" s="7"/>
      <c r="X150" s="7"/>
      <c r="Y150" s="7"/>
    </row>
    <row r="151" spans="1:25" s="156" customFormat="1" x14ac:dyDescent="0.25">
      <c r="A151" s="9" t="s">
        <v>737</v>
      </c>
      <c r="B151" s="9" t="s">
        <v>786</v>
      </c>
      <c r="C151" s="9" t="s">
        <v>724</v>
      </c>
      <c r="D151" s="9"/>
      <c r="E151" s="9"/>
      <c r="F151" s="9"/>
      <c r="G151" s="154"/>
      <c r="H151" s="155"/>
      <c r="I151" s="155"/>
      <c r="J151" s="155"/>
      <c r="K151" s="155"/>
      <c r="Q151" s="7"/>
      <c r="R151" s="7"/>
      <c r="S151" s="7"/>
      <c r="T151" s="7"/>
      <c r="U151" s="7"/>
      <c r="V151" s="7"/>
      <c r="W151" s="7"/>
      <c r="X151" s="7"/>
      <c r="Y151" s="7"/>
    </row>
    <row r="152" spans="1:25" s="156" customFormat="1" x14ac:dyDescent="0.25">
      <c r="A152" s="9" t="s">
        <v>737</v>
      </c>
      <c r="B152" s="9" t="s">
        <v>786</v>
      </c>
      <c r="C152" s="9" t="s">
        <v>725</v>
      </c>
      <c r="D152" s="9"/>
      <c r="E152" s="9"/>
      <c r="F152" s="9"/>
      <c r="G152" s="154"/>
      <c r="H152" s="155"/>
      <c r="I152" s="155"/>
      <c r="J152" s="155"/>
      <c r="K152" s="155"/>
      <c r="Q152" s="7"/>
      <c r="R152" s="7"/>
      <c r="S152" s="7"/>
      <c r="T152" s="7"/>
      <c r="U152" s="7"/>
      <c r="V152" s="7"/>
      <c r="W152" s="7"/>
      <c r="X152" s="7"/>
      <c r="Y152" s="7"/>
    </row>
    <row r="153" spans="1:25" s="156" customFormat="1" x14ac:dyDescent="0.25">
      <c r="A153" s="9" t="s">
        <v>737</v>
      </c>
      <c r="B153" s="9" t="s">
        <v>786</v>
      </c>
      <c r="C153" s="9" t="s">
        <v>726</v>
      </c>
      <c r="D153" s="9"/>
      <c r="E153" s="9"/>
      <c r="F153" s="9"/>
      <c r="G153" s="154"/>
      <c r="H153" s="155"/>
      <c r="I153" s="155"/>
      <c r="J153" s="155"/>
      <c r="K153" s="155"/>
      <c r="Q153" s="7"/>
      <c r="R153" s="7"/>
      <c r="S153" s="7"/>
      <c r="T153" s="7"/>
      <c r="U153" s="7"/>
      <c r="V153" s="7"/>
      <c r="W153" s="7"/>
      <c r="X153" s="7"/>
      <c r="Y153" s="7"/>
    </row>
    <row r="154" spans="1:25" s="156" customFormat="1" x14ac:dyDescent="0.25">
      <c r="A154" s="9" t="s">
        <v>755</v>
      </c>
      <c r="B154" s="9" t="s">
        <v>571</v>
      </c>
      <c r="C154" s="9" t="s">
        <v>727</v>
      </c>
      <c r="D154" s="9"/>
      <c r="E154" s="9"/>
      <c r="F154" s="9"/>
      <c r="G154" s="154"/>
      <c r="H154" s="155"/>
      <c r="I154" s="155"/>
      <c r="J154" s="155"/>
      <c r="K154" s="155"/>
      <c r="Q154" s="7"/>
      <c r="R154" s="7"/>
      <c r="S154" s="7"/>
      <c r="T154" s="7"/>
      <c r="U154" s="7"/>
      <c r="V154" s="7"/>
      <c r="W154" s="7"/>
      <c r="X154" s="7"/>
      <c r="Y154" s="7"/>
    </row>
    <row r="155" spans="1:25" s="156" customFormat="1" x14ac:dyDescent="0.25">
      <c r="A155" s="9" t="s">
        <v>755</v>
      </c>
      <c r="B155" s="9" t="s">
        <v>571</v>
      </c>
      <c r="C155" s="9" t="s">
        <v>728</v>
      </c>
      <c r="D155" s="9"/>
      <c r="E155" s="9"/>
      <c r="F155" s="9"/>
      <c r="G155" s="154"/>
      <c r="H155" s="155"/>
      <c r="I155" s="155"/>
      <c r="J155" s="155"/>
      <c r="K155" s="155"/>
      <c r="Q155" s="7"/>
      <c r="R155" s="7"/>
      <c r="S155" s="7"/>
      <c r="T155" s="7"/>
      <c r="U155" s="7"/>
      <c r="V155" s="7"/>
      <c r="W155" s="7"/>
      <c r="X155" s="7"/>
      <c r="Y155" s="7"/>
    </row>
    <row r="156" spans="1:25" s="156" customFormat="1" x14ac:dyDescent="0.25">
      <c r="A156" s="9" t="s">
        <v>755</v>
      </c>
      <c r="B156" s="9" t="s">
        <v>571</v>
      </c>
      <c r="C156" s="9" t="s">
        <v>729</v>
      </c>
      <c r="D156" s="9"/>
      <c r="E156" s="9"/>
      <c r="F156" s="9"/>
      <c r="G156" s="154"/>
      <c r="H156" s="155"/>
      <c r="I156" s="155"/>
      <c r="J156" s="155"/>
      <c r="K156" s="155"/>
      <c r="Q156" s="7"/>
      <c r="R156" s="7"/>
      <c r="S156" s="7"/>
      <c r="T156" s="7"/>
      <c r="U156" s="7"/>
      <c r="V156" s="7"/>
      <c r="W156" s="7"/>
      <c r="X156" s="7"/>
      <c r="Y156" s="7"/>
    </row>
    <row r="157" spans="1:25" s="156" customFormat="1" x14ac:dyDescent="0.25">
      <c r="A157" s="155"/>
      <c r="B157" s="155"/>
      <c r="C157" s="155"/>
      <c r="D157" s="155"/>
      <c r="E157" s="155"/>
      <c r="F157" s="155"/>
      <c r="G157" s="155"/>
      <c r="H157" s="155"/>
      <c r="I157" s="155"/>
      <c r="J157" s="155"/>
      <c r="K157" s="155"/>
      <c r="Q157" s="7"/>
      <c r="R157" s="7"/>
      <c r="S157" s="7"/>
      <c r="T157" s="7"/>
      <c r="U157" s="7"/>
      <c r="V157" s="7"/>
      <c r="W157" s="7"/>
      <c r="X157" s="7"/>
      <c r="Y157" s="7"/>
    </row>
    <row r="158" spans="1:25" s="156" customFormat="1" x14ac:dyDescent="0.25">
      <c r="A158" s="155"/>
      <c r="B158" s="155"/>
      <c r="C158" s="155"/>
      <c r="D158" s="155"/>
      <c r="E158" s="155"/>
      <c r="F158" s="155"/>
      <c r="G158" s="155"/>
      <c r="H158" s="155"/>
      <c r="I158" s="155"/>
      <c r="J158" s="155"/>
      <c r="K158" s="155"/>
      <c r="Q158" s="7"/>
      <c r="R158" s="7"/>
      <c r="S158" s="7"/>
      <c r="T158" s="7"/>
      <c r="U158" s="7"/>
      <c r="V158" s="7"/>
      <c r="W158" s="7"/>
      <c r="X158" s="7"/>
      <c r="Y158" s="7"/>
    </row>
    <row r="159" spans="1:25" s="156" customFormat="1" x14ac:dyDescent="0.25">
      <c r="A159" s="155"/>
      <c r="B159" s="155"/>
      <c r="C159" s="155"/>
      <c r="D159" s="155"/>
      <c r="E159" s="155"/>
      <c r="F159" s="155"/>
      <c r="G159" s="155"/>
      <c r="H159" s="155"/>
      <c r="I159" s="155"/>
      <c r="J159" s="155"/>
      <c r="K159" s="155"/>
      <c r="Q159" s="7"/>
      <c r="R159" s="7"/>
      <c r="S159" s="7"/>
      <c r="T159" s="7"/>
      <c r="U159" s="7"/>
      <c r="V159" s="7"/>
      <c r="W159" s="7"/>
      <c r="X159" s="7"/>
      <c r="Y159" s="7"/>
    </row>
    <row r="160" spans="1:25" s="156" customFormat="1" x14ac:dyDescent="0.25">
      <c r="A160" s="155"/>
      <c r="B160" s="155"/>
      <c r="C160" s="155"/>
      <c r="D160" s="155"/>
      <c r="E160" s="155"/>
      <c r="F160" s="155"/>
      <c r="G160" s="155"/>
      <c r="H160" s="155"/>
      <c r="I160" s="155"/>
      <c r="J160" s="155"/>
      <c r="K160" s="155"/>
      <c r="Q160" s="7"/>
      <c r="R160" s="7"/>
      <c r="S160" s="7"/>
      <c r="T160" s="7"/>
      <c r="U160" s="7"/>
      <c r="V160" s="7"/>
      <c r="W160" s="7"/>
      <c r="X160" s="7"/>
      <c r="Y160" s="7"/>
    </row>
    <row r="161" spans="1:25" s="156" customFormat="1" x14ac:dyDescent="0.25">
      <c r="A161" s="155"/>
      <c r="B161" s="155"/>
      <c r="C161" s="155"/>
      <c r="D161" s="155"/>
      <c r="E161" s="155"/>
      <c r="F161" s="155"/>
      <c r="G161" s="155"/>
      <c r="H161" s="155"/>
      <c r="I161" s="155"/>
      <c r="J161" s="155"/>
      <c r="K161" s="155"/>
      <c r="Q161" s="7"/>
      <c r="R161" s="7"/>
      <c r="S161" s="7"/>
      <c r="T161" s="7"/>
      <c r="U161" s="7"/>
      <c r="V161" s="7"/>
      <c r="W161" s="7"/>
      <c r="X161" s="7"/>
      <c r="Y161" s="7"/>
    </row>
    <row r="162" spans="1:25" s="156" customFormat="1" x14ac:dyDescent="0.25">
      <c r="A162" s="155"/>
      <c r="B162" s="155"/>
      <c r="C162" s="155"/>
      <c r="D162" s="155"/>
      <c r="E162" s="155"/>
      <c r="F162" s="155"/>
      <c r="G162" s="155"/>
      <c r="H162" s="155"/>
      <c r="I162" s="155"/>
      <c r="J162" s="155"/>
      <c r="K162" s="155"/>
      <c r="Q162" s="7"/>
      <c r="R162" s="7"/>
      <c r="S162" s="7"/>
      <c r="T162" s="7"/>
      <c r="U162" s="7"/>
      <c r="V162" s="7"/>
      <c r="W162" s="7"/>
      <c r="X162" s="7"/>
      <c r="Y162" s="7"/>
    </row>
    <row r="163" spans="1:25" s="156" customFormat="1" x14ac:dyDescent="0.25">
      <c r="A163" s="155"/>
      <c r="B163" s="155"/>
      <c r="C163" s="155"/>
      <c r="D163" s="155"/>
      <c r="E163" s="155"/>
      <c r="F163" s="155"/>
      <c r="G163" s="155"/>
      <c r="H163" s="155"/>
      <c r="I163" s="155"/>
      <c r="J163" s="155"/>
      <c r="K163" s="155"/>
      <c r="Q163" s="7"/>
      <c r="R163" s="7"/>
      <c r="S163" s="7"/>
      <c r="T163" s="7"/>
      <c r="U163" s="7"/>
      <c r="V163" s="7"/>
      <c r="W163" s="7"/>
      <c r="X163" s="7"/>
      <c r="Y163" s="7"/>
    </row>
    <row r="164" spans="1:25" s="156" customFormat="1" x14ac:dyDescent="0.25">
      <c r="A164" s="155"/>
      <c r="B164" s="155"/>
      <c r="C164" s="155"/>
      <c r="D164" s="155"/>
      <c r="E164" s="155"/>
      <c r="F164" s="155"/>
      <c r="G164" s="155"/>
      <c r="H164" s="155"/>
      <c r="I164" s="155"/>
      <c r="J164" s="155"/>
      <c r="K164" s="155"/>
      <c r="Q164" s="7"/>
      <c r="R164" s="7"/>
      <c r="S164" s="7"/>
      <c r="T164" s="7"/>
      <c r="U164" s="7"/>
      <c r="V164" s="7"/>
      <c r="W164" s="7"/>
      <c r="X164" s="7"/>
      <c r="Y164" s="7"/>
    </row>
    <row r="165" spans="1:25" s="156" customFormat="1" x14ac:dyDescent="0.25">
      <c r="A165" s="155"/>
      <c r="B165" s="155"/>
      <c r="C165" s="155"/>
      <c r="D165" s="155"/>
      <c r="E165" s="155"/>
      <c r="F165" s="155"/>
      <c r="G165" s="155"/>
      <c r="H165" s="155"/>
      <c r="I165" s="155"/>
      <c r="J165" s="155"/>
      <c r="K165" s="155"/>
      <c r="Q165" s="7"/>
      <c r="R165" s="7"/>
      <c r="S165" s="7"/>
      <c r="T165" s="7"/>
      <c r="U165" s="7"/>
      <c r="V165" s="7"/>
      <c r="W165" s="7"/>
      <c r="X165" s="7"/>
      <c r="Y165" s="7"/>
    </row>
    <row r="166" spans="1:25" s="156" customFormat="1" x14ac:dyDescent="0.25">
      <c r="A166" s="155"/>
      <c r="B166" s="155"/>
      <c r="C166" s="155"/>
      <c r="D166" s="155"/>
      <c r="E166" s="155"/>
      <c r="F166" s="155"/>
      <c r="G166" s="155"/>
      <c r="H166" s="155"/>
      <c r="I166" s="155"/>
      <c r="J166" s="155"/>
      <c r="K166" s="155"/>
      <c r="Q166" s="7"/>
      <c r="R166" s="7"/>
      <c r="S166" s="7"/>
      <c r="T166" s="7"/>
      <c r="U166" s="7"/>
      <c r="V166" s="7"/>
      <c r="W166" s="7"/>
      <c r="X166" s="7"/>
      <c r="Y166" s="7"/>
    </row>
    <row r="167" spans="1:25" s="156" customFormat="1" x14ac:dyDescent="0.25">
      <c r="A167" s="155"/>
      <c r="B167" s="155"/>
      <c r="C167" s="155"/>
      <c r="D167" s="155"/>
      <c r="E167" s="155"/>
      <c r="F167" s="155"/>
      <c r="G167" s="155"/>
      <c r="H167" s="155"/>
      <c r="I167" s="155"/>
      <c r="J167" s="155"/>
      <c r="K167" s="155"/>
      <c r="Q167" s="7"/>
      <c r="R167" s="7"/>
      <c r="S167" s="7"/>
      <c r="T167" s="7"/>
      <c r="U167" s="7"/>
      <c r="V167" s="7"/>
      <c r="W167" s="7"/>
      <c r="X167" s="7"/>
      <c r="Y167" s="7"/>
    </row>
    <row r="168" spans="1:25" s="156" customFormat="1" x14ac:dyDescent="0.25">
      <c r="A168" s="155"/>
      <c r="B168" s="155"/>
      <c r="C168" s="155"/>
      <c r="D168" s="155"/>
      <c r="E168" s="155"/>
      <c r="F168" s="155"/>
      <c r="G168" s="155"/>
      <c r="H168" s="155"/>
      <c r="I168" s="155"/>
      <c r="J168" s="155"/>
      <c r="K168" s="155"/>
      <c r="Q168" s="7"/>
      <c r="R168" s="7"/>
      <c r="S168" s="7"/>
      <c r="T168" s="7"/>
      <c r="U168" s="7"/>
      <c r="V168" s="7"/>
      <c r="W168" s="7"/>
      <c r="X168" s="7"/>
      <c r="Y168" s="7"/>
    </row>
    <row r="169" spans="1:25" s="156" customFormat="1" x14ac:dyDescent="0.25">
      <c r="A169" s="155"/>
      <c r="B169" s="155"/>
      <c r="C169" s="155"/>
      <c r="D169" s="155"/>
      <c r="E169" s="155"/>
      <c r="F169" s="155"/>
      <c r="G169" s="155"/>
      <c r="H169" s="155"/>
      <c r="I169" s="155"/>
      <c r="J169" s="155"/>
      <c r="K169" s="155"/>
      <c r="Q169" s="7"/>
      <c r="R169" s="7"/>
      <c r="S169" s="7"/>
      <c r="T169" s="7"/>
      <c r="U169" s="7"/>
      <c r="V169" s="7"/>
      <c r="W169" s="7"/>
      <c r="X169" s="7"/>
      <c r="Y169" s="7"/>
    </row>
    <row r="170" spans="1:25" s="156" customFormat="1" x14ac:dyDescent="0.25">
      <c r="A170" s="155"/>
      <c r="B170" s="155"/>
      <c r="C170" s="155"/>
      <c r="D170" s="155"/>
      <c r="E170" s="155"/>
      <c r="F170" s="155"/>
      <c r="G170" s="155"/>
      <c r="H170" s="155"/>
      <c r="I170" s="155"/>
      <c r="J170" s="155"/>
      <c r="K170" s="155"/>
      <c r="Q170" s="7"/>
      <c r="R170" s="7"/>
      <c r="S170" s="7"/>
      <c r="T170" s="7"/>
      <c r="U170" s="7"/>
      <c r="V170" s="7"/>
      <c r="W170" s="7"/>
      <c r="X170" s="7"/>
      <c r="Y170" s="7"/>
    </row>
    <row r="171" spans="1:25" s="156" customFormat="1" x14ac:dyDescent="0.25">
      <c r="A171" s="155"/>
      <c r="B171" s="155"/>
      <c r="C171" s="155"/>
      <c r="D171" s="155"/>
      <c r="E171" s="155"/>
      <c r="F171" s="155"/>
      <c r="G171" s="155"/>
      <c r="H171" s="155"/>
      <c r="I171" s="155"/>
      <c r="J171" s="155"/>
      <c r="K171" s="155"/>
      <c r="Q171" s="7"/>
      <c r="R171" s="7"/>
      <c r="S171" s="7"/>
      <c r="T171" s="7"/>
      <c r="U171" s="7"/>
      <c r="V171" s="7"/>
      <c r="W171" s="7"/>
      <c r="X171" s="7"/>
      <c r="Y171" s="7"/>
    </row>
    <row r="172" spans="1:25" s="156" customFormat="1" x14ac:dyDescent="0.25">
      <c r="A172" s="155"/>
      <c r="B172" s="155"/>
      <c r="C172" s="155"/>
      <c r="D172" s="155"/>
      <c r="E172" s="155"/>
      <c r="F172" s="155"/>
      <c r="G172" s="155"/>
      <c r="H172" s="155"/>
      <c r="I172" s="155"/>
      <c r="J172" s="155"/>
      <c r="K172" s="155"/>
      <c r="Q172" s="7"/>
      <c r="R172" s="7"/>
      <c r="S172" s="7"/>
      <c r="T172" s="7"/>
      <c r="U172" s="7"/>
      <c r="V172" s="7"/>
      <c r="W172" s="7"/>
      <c r="X172" s="7"/>
      <c r="Y172" s="7"/>
    </row>
    <row r="173" spans="1:25" s="156" customFormat="1" x14ac:dyDescent="0.25">
      <c r="A173" s="155"/>
      <c r="B173" s="155"/>
      <c r="C173" s="155"/>
      <c r="D173" s="155"/>
      <c r="E173" s="155"/>
      <c r="F173" s="155"/>
      <c r="G173" s="155"/>
      <c r="H173" s="155"/>
      <c r="I173" s="155"/>
      <c r="J173" s="155"/>
      <c r="K173" s="155"/>
      <c r="Q173" s="7"/>
      <c r="R173" s="7"/>
      <c r="S173" s="7"/>
      <c r="T173" s="7"/>
      <c r="U173" s="7"/>
      <c r="V173" s="7"/>
      <c r="W173" s="7"/>
      <c r="X173" s="7"/>
      <c r="Y173" s="7"/>
    </row>
    <row r="174" spans="1:25" s="156" customFormat="1" x14ac:dyDescent="0.25">
      <c r="A174" s="155"/>
      <c r="B174" s="155"/>
      <c r="C174" s="155"/>
      <c r="D174" s="155"/>
      <c r="E174" s="155"/>
      <c r="F174" s="155"/>
      <c r="G174" s="155"/>
      <c r="H174" s="155"/>
      <c r="I174" s="155"/>
      <c r="J174" s="155"/>
      <c r="K174" s="155"/>
      <c r="Q174" s="7"/>
      <c r="R174" s="7"/>
      <c r="S174" s="7"/>
      <c r="T174" s="7"/>
      <c r="U174" s="7"/>
      <c r="V174" s="7"/>
      <c r="W174" s="7"/>
      <c r="X174" s="7"/>
      <c r="Y174" s="7"/>
    </row>
    <row r="175" spans="1:25" s="156" customFormat="1" x14ac:dyDescent="0.25">
      <c r="A175" s="155"/>
      <c r="B175" s="155"/>
      <c r="C175" s="155"/>
      <c r="D175" s="155"/>
      <c r="E175" s="155"/>
      <c r="F175" s="155"/>
      <c r="G175" s="155"/>
      <c r="H175" s="155"/>
      <c r="I175" s="155"/>
      <c r="J175" s="155"/>
      <c r="K175" s="155"/>
      <c r="Q175" s="7"/>
      <c r="R175" s="7"/>
      <c r="S175" s="7"/>
      <c r="T175" s="7"/>
      <c r="U175" s="7"/>
      <c r="V175" s="7"/>
      <c r="W175" s="7"/>
      <c r="X175" s="7"/>
      <c r="Y175" s="7"/>
    </row>
    <row r="176" spans="1:25" s="156" customFormat="1" x14ac:dyDescent="0.25">
      <c r="A176" s="155"/>
      <c r="B176" s="155"/>
      <c r="C176" s="155"/>
      <c r="D176" s="155"/>
      <c r="E176" s="155"/>
      <c r="F176" s="155"/>
      <c r="G176" s="155"/>
      <c r="H176" s="155"/>
      <c r="I176" s="155"/>
      <c r="J176" s="155"/>
      <c r="K176" s="155"/>
      <c r="Q176" s="7"/>
      <c r="R176" s="7"/>
      <c r="S176" s="7"/>
      <c r="T176" s="7"/>
      <c r="U176" s="7"/>
      <c r="V176" s="7"/>
      <c r="W176" s="7"/>
      <c r="X176" s="7"/>
      <c r="Y176" s="7"/>
    </row>
    <row r="177" spans="1:25" s="156" customFormat="1" x14ac:dyDescent="0.25">
      <c r="A177" s="155"/>
      <c r="B177" s="155"/>
      <c r="C177" s="155"/>
      <c r="D177" s="155"/>
      <c r="E177" s="155"/>
      <c r="F177" s="155"/>
      <c r="G177" s="155"/>
      <c r="H177" s="155"/>
      <c r="I177" s="155"/>
      <c r="J177" s="155"/>
      <c r="K177" s="155"/>
      <c r="Q177" s="7"/>
      <c r="R177" s="7"/>
      <c r="S177" s="7"/>
      <c r="T177" s="7"/>
      <c r="U177" s="7"/>
      <c r="V177" s="7"/>
      <c r="W177" s="7"/>
      <c r="X177" s="7"/>
      <c r="Y177" s="7"/>
    </row>
    <row r="178" spans="1:25" s="156" customFormat="1" x14ac:dyDescent="0.25">
      <c r="A178" s="155"/>
      <c r="B178" s="155"/>
      <c r="C178" s="155"/>
      <c r="D178" s="155"/>
      <c r="E178" s="155"/>
      <c r="F178" s="155"/>
      <c r="G178" s="155"/>
      <c r="H178" s="155"/>
      <c r="I178" s="155"/>
      <c r="J178" s="155"/>
      <c r="K178" s="155"/>
      <c r="Q178" s="7"/>
      <c r="R178" s="7"/>
      <c r="S178" s="7"/>
      <c r="T178" s="7"/>
      <c r="U178" s="7"/>
      <c r="V178" s="7"/>
      <c r="W178" s="7"/>
      <c r="X178" s="7"/>
      <c r="Y178" s="7"/>
    </row>
    <row r="179" spans="1:25" s="156" customFormat="1" x14ac:dyDescent="0.25">
      <c r="A179" s="155"/>
      <c r="B179" s="155"/>
      <c r="C179" s="155"/>
      <c r="D179" s="155"/>
      <c r="E179" s="155"/>
      <c r="F179" s="155"/>
      <c r="G179" s="155"/>
      <c r="H179" s="155"/>
      <c r="I179" s="155"/>
      <c r="J179" s="155"/>
      <c r="K179" s="155"/>
      <c r="Q179" s="7"/>
      <c r="R179" s="7"/>
      <c r="S179" s="7"/>
      <c r="T179" s="7"/>
      <c r="U179" s="7"/>
      <c r="V179" s="7"/>
      <c r="W179" s="7"/>
      <c r="X179" s="7"/>
      <c r="Y179" s="7"/>
    </row>
    <row r="180" spans="1:25" s="156" customFormat="1" x14ac:dyDescent="0.25">
      <c r="A180" s="155"/>
      <c r="B180" s="155"/>
      <c r="C180" s="155"/>
      <c r="D180" s="155"/>
      <c r="E180" s="155"/>
      <c r="F180" s="155"/>
      <c r="G180" s="155"/>
      <c r="H180" s="155"/>
      <c r="I180" s="155"/>
      <c r="J180" s="155"/>
      <c r="K180" s="155"/>
      <c r="Q180" s="7"/>
      <c r="R180" s="7"/>
      <c r="S180" s="7"/>
      <c r="T180" s="7"/>
      <c r="U180" s="7"/>
      <c r="V180" s="7"/>
      <c r="W180" s="7"/>
      <c r="X180" s="7"/>
      <c r="Y180" s="7"/>
    </row>
    <row r="181" spans="1:25" s="156" customFormat="1" x14ac:dyDescent="0.25">
      <c r="A181" s="155"/>
      <c r="B181" s="155"/>
      <c r="C181" s="155"/>
      <c r="D181" s="155"/>
      <c r="E181" s="155"/>
      <c r="F181" s="155"/>
      <c r="G181" s="155"/>
      <c r="H181" s="155"/>
      <c r="I181" s="155"/>
      <c r="J181" s="155"/>
      <c r="K181" s="155"/>
      <c r="Q181" s="7"/>
      <c r="R181" s="7"/>
      <c r="S181" s="7"/>
      <c r="T181" s="7"/>
      <c r="U181" s="7"/>
      <c r="V181" s="7"/>
      <c r="W181" s="7"/>
      <c r="X181" s="7"/>
      <c r="Y181" s="7"/>
    </row>
    <row r="182" spans="1:25" s="156" customFormat="1" x14ac:dyDescent="0.25">
      <c r="A182" s="155"/>
      <c r="B182" s="155"/>
      <c r="C182" s="155"/>
      <c r="D182" s="155"/>
      <c r="E182" s="155"/>
      <c r="F182" s="155"/>
      <c r="G182" s="155"/>
      <c r="H182" s="155"/>
      <c r="I182" s="155"/>
      <c r="J182" s="155"/>
      <c r="K182" s="155"/>
      <c r="Q182" s="7"/>
      <c r="R182" s="7"/>
      <c r="S182" s="7"/>
      <c r="T182" s="7"/>
      <c r="U182" s="7"/>
      <c r="V182" s="7"/>
      <c r="W182" s="7"/>
      <c r="X182" s="7"/>
      <c r="Y182" s="7"/>
    </row>
    <row r="183" spans="1:25" s="156" customFormat="1" x14ac:dyDescent="0.25">
      <c r="A183" s="155"/>
      <c r="B183" s="155"/>
      <c r="C183" s="155"/>
      <c r="D183" s="155"/>
      <c r="E183" s="155"/>
      <c r="F183" s="155"/>
      <c r="G183" s="155"/>
      <c r="H183" s="155"/>
      <c r="I183" s="155"/>
      <c r="J183" s="155"/>
      <c r="K183" s="155"/>
      <c r="Q183" s="7"/>
      <c r="R183" s="7"/>
      <c r="S183" s="7"/>
      <c r="T183" s="7"/>
      <c r="U183" s="7"/>
      <c r="V183" s="7"/>
      <c r="W183" s="7"/>
      <c r="X183" s="7"/>
      <c r="Y183" s="7"/>
    </row>
    <row r="184" spans="1:25" s="156" customFormat="1" x14ac:dyDescent="0.25">
      <c r="A184" s="155"/>
      <c r="B184" s="155"/>
      <c r="C184" s="155"/>
      <c r="D184" s="155"/>
      <c r="E184" s="155"/>
      <c r="F184" s="155"/>
      <c r="G184" s="155"/>
      <c r="H184" s="155"/>
      <c r="I184" s="155"/>
      <c r="J184" s="155"/>
      <c r="K184" s="155"/>
      <c r="Q184" s="7"/>
      <c r="R184" s="7"/>
      <c r="S184" s="7"/>
      <c r="T184" s="7"/>
      <c r="U184" s="7"/>
      <c r="V184" s="7"/>
      <c r="W184" s="7"/>
      <c r="X184" s="7"/>
      <c r="Y184" s="7"/>
    </row>
    <row r="185" spans="1:25" s="156" customFormat="1" x14ac:dyDescent="0.25">
      <c r="A185" s="155"/>
      <c r="B185" s="155"/>
      <c r="C185" s="155"/>
      <c r="D185" s="155"/>
      <c r="E185" s="155"/>
      <c r="F185" s="155"/>
      <c r="G185" s="155"/>
      <c r="H185" s="155"/>
      <c r="I185" s="155"/>
      <c r="J185" s="155"/>
      <c r="K185" s="155"/>
      <c r="Q185" s="7"/>
      <c r="R185" s="7"/>
      <c r="S185" s="7"/>
      <c r="T185" s="7"/>
      <c r="U185" s="7"/>
      <c r="V185" s="7"/>
      <c r="W185" s="7"/>
      <c r="X185" s="7"/>
      <c r="Y185" s="7"/>
    </row>
    <row r="186" spans="1:25" s="156" customFormat="1" x14ac:dyDescent="0.25">
      <c r="A186" s="155"/>
      <c r="B186" s="155"/>
      <c r="C186" s="155"/>
      <c r="D186" s="155"/>
      <c r="E186" s="155"/>
      <c r="F186" s="155"/>
      <c r="G186" s="155"/>
      <c r="H186" s="155"/>
      <c r="I186" s="155"/>
      <c r="J186" s="155"/>
      <c r="K186" s="155"/>
      <c r="Q186" s="7"/>
      <c r="R186" s="7"/>
      <c r="S186" s="7"/>
      <c r="T186" s="7"/>
      <c r="U186" s="7"/>
      <c r="V186" s="7"/>
      <c r="W186" s="7"/>
      <c r="X186" s="7"/>
      <c r="Y186" s="7"/>
    </row>
    <row r="187" spans="1:25" s="156" customFormat="1" x14ac:dyDescent="0.25">
      <c r="A187" s="155"/>
      <c r="B187" s="155"/>
      <c r="C187" s="155"/>
      <c r="D187" s="155"/>
      <c r="E187" s="155"/>
      <c r="F187" s="155"/>
      <c r="G187" s="155"/>
      <c r="H187" s="155"/>
      <c r="I187" s="155"/>
      <c r="J187" s="155"/>
      <c r="K187" s="155"/>
      <c r="Q187" s="7"/>
      <c r="R187" s="7"/>
      <c r="S187" s="7"/>
      <c r="T187" s="7"/>
      <c r="U187" s="7"/>
      <c r="V187" s="7"/>
      <c r="W187" s="7"/>
      <c r="X187" s="7"/>
      <c r="Y187" s="7"/>
    </row>
    <row r="188" spans="1:25" s="156" customFormat="1" x14ac:dyDescent="0.25">
      <c r="A188" s="155"/>
      <c r="B188" s="155"/>
      <c r="C188" s="155"/>
      <c r="D188" s="155"/>
      <c r="E188" s="155"/>
      <c r="F188" s="155"/>
      <c r="G188" s="155"/>
      <c r="H188" s="155"/>
      <c r="I188" s="155"/>
      <c r="J188" s="155"/>
      <c r="K188" s="155"/>
      <c r="Q188" s="7"/>
      <c r="R188" s="7"/>
      <c r="S188" s="7"/>
      <c r="T188" s="7"/>
      <c r="U188" s="7"/>
      <c r="V188" s="7"/>
      <c r="W188" s="7"/>
      <c r="X188" s="7"/>
      <c r="Y188" s="7"/>
    </row>
    <row r="189" spans="1:25" s="156" customFormat="1" x14ac:dyDescent="0.25">
      <c r="A189" s="155"/>
      <c r="B189" s="155"/>
      <c r="C189" s="155"/>
      <c r="D189" s="155"/>
      <c r="E189" s="155"/>
      <c r="F189" s="155"/>
      <c r="G189" s="155"/>
      <c r="H189" s="155"/>
      <c r="I189" s="155"/>
      <c r="J189" s="155"/>
      <c r="K189" s="155"/>
      <c r="Q189" s="7"/>
      <c r="R189" s="7"/>
      <c r="S189" s="7"/>
      <c r="T189" s="7"/>
      <c r="U189" s="7"/>
      <c r="V189" s="7"/>
      <c r="W189" s="7"/>
      <c r="X189" s="7"/>
      <c r="Y189" s="7"/>
    </row>
    <row r="190" spans="1:25" s="156" customFormat="1" x14ac:dyDescent="0.25">
      <c r="A190" s="155"/>
      <c r="B190" s="155"/>
      <c r="C190" s="155"/>
      <c r="D190" s="155"/>
      <c r="E190" s="155"/>
      <c r="F190" s="155"/>
      <c r="G190" s="155"/>
      <c r="H190" s="155"/>
      <c r="I190" s="155"/>
      <c r="J190" s="155"/>
      <c r="K190" s="155"/>
      <c r="Q190" s="7"/>
      <c r="R190" s="7"/>
      <c r="S190" s="7"/>
      <c r="T190" s="7"/>
      <c r="U190" s="7"/>
      <c r="V190" s="7"/>
      <c r="W190" s="7"/>
      <c r="X190" s="7"/>
      <c r="Y190" s="7"/>
    </row>
    <row r="191" spans="1:25" s="156" customFormat="1" x14ac:dyDescent="0.25">
      <c r="A191" s="155"/>
      <c r="B191" s="155"/>
      <c r="C191" s="155"/>
      <c r="D191" s="155"/>
      <c r="E191" s="155"/>
      <c r="F191" s="155"/>
      <c r="G191" s="155"/>
      <c r="H191" s="155"/>
      <c r="I191" s="155"/>
      <c r="J191" s="155"/>
      <c r="K191" s="155"/>
      <c r="Q191" s="7"/>
      <c r="R191" s="7"/>
      <c r="S191" s="7"/>
      <c r="T191" s="7"/>
      <c r="U191" s="7"/>
      <c r="V191" s="7"/>
      <c r="W191" s="7"/>
      <c r="X191" s="7"/>
      <c r="Y191" s="7"/>
    </row>
    <row r="192" spans="1:25" s="156" customFormat="1" x14ac:dyDescent="0.25">
      <c r="A192" s="155"/>
      <c r="B192" s="155"/>
      <c r="C192" s="155"/>
      <c r="D192" s="155"/>
      <c r="E192" s="155"/>
      <c r="F192" s="155"/>
      <c r="G192" s="155"/>
      <c r="H192" s="155"/>
      <c r="I192" s="155"/>
      <c r="J192" s="155"/>
      <c r="K192" s="155"/>
      <c r="Q192" s="7"/>
      <c r="R192" s="7"/>
      <c r="S192" s="7"/>
      <c r="T192" s="7"/>
      <c r="U192" s="7"/>
      <c r="V192" s="7"/>
      <c r="W192" s="7"/>
      <c r="X192" s="7"/>
      <c r="Y192" s="7"/>
    </row>
    <row r="193" spans="1:25" s="156" customFormat="1" x14ac:dyDescent="0.25">
      <c r="A193" s="155"/>
      <c r="B193" s="155"/>
      <c r="C193" s="155"/>
      <c r="D193" s="155"/>
      <c r="E193" s="155"/>
      <c r="F193" s="155"/>
      <c r="G193" s="155"/>
      <c r="H193" s="155"/>
      <c r="I193" s="155"/>
      <c r="J193" s="155"/>
      <c r="K193" s="155"/>
      <c r="Q193" s="7"/>
      <c r="R193" s="7"/>
      <c r="S193" s="7"/>
      <c r="T193" s="7"/>
      <c r="U193" s="7"/>
      <c r="V193" s="7"/>
      <c r="W193" s="7"/>
      <c r="X193" s="7"/>
      <c r="Y193" s="7"/>
    </row>
    <row r="194" spans="1:25" s="156" customFormat="1" x14ac:dyDescent="0.25">
      <c r="A194" s="155"/>
      <c r="B194" s="155"/>
      <c r="C194" s="155"/>
      <c r="D194" s="155"/>
      <c r="E194" s="155"/>
      <c r="F194" s="155"/>
      <c r="G194" s="155"/>
      <c r="H194" s="155"/>
      <c r="I194" s="155"/>
      <c r="J194" s="155"/>
      <c r="K194" s="155"/>
      <c r="Q194" s="7"/>
      <c r="R194" s="7"/>
      <c r="S194" s="7"/>
      <c r="T194" s="7"/>
      <c r="U194" s="7"/>
      <c r="V194" s="7"/>
      <c r="W194" s="7"/>
      <c r="X194" s="7"/>
      <c r="Y194" s="7"/>
    </row>
    <row r="195" spans="1:25" s="156" customFormat="1" x14ac:dyDescent="0.25">
      <c r="A195" s="155"/>
      <c r="B195" s="155"/>
      <c r="C195" s="155"/>
      <c r="D195" s="155"/>
      <c r="E195" s="155"/>
      <c r="F195" s="155"/>
      <c r="G195" s="155"/>
      <c r="H195" s="155"/>
      <c r="I195" s="155"/>
      <c r="J195" s="155"/>
      <c r="K195" s="155"/>
      <c r="Q195" s="7"/>
      <c r="R195" s="7"/>
      <c r="S195" s="7"/>
      <c r="T195" s="7"/>
      <c r="U195" s="7"/>
      <c r="V195" s="7"/>
      <c r="W195" s="7"/>
      <c r="X195" s="7"/>
      <c r="Y195" s="7"/>
    </row>
    <row r="196" spans="1:25" s="156" customFormat="1" x14ac:dyDescent="0.25">
      <c r="A196" s="155"/>
      <c r="B196" s="155"/>
      <c r="C196" s="155"/>
      <c r="D196" s="155"/>
      <c r="E196" s="155"/>
      <c r="F196" s="155"/>
      <c r="G196" s="155"/>
      <c r="H196" s="155"/>
      <c r="I196" s="155"/>
      <c r="J196" s="155"/>
      <c r="K196" s="155"/>
      <c r="Q196" s="7"/>
      <c r="R196" s="7"/>
      <c r="S196" s="7"/>
      <c r="T196" s="7"/>
      <c r="U196" s="7"/>
      <c r="V196" s="7"/>
      <c r="W196" s="7"/>
      <c r="X196" s="7"/>
      <c r="Y196" s="7"/>
    </row>
    <row r="197" spans="1:25" s="156" customFormat="1" x14ac:dyDescent="0.25">
      <c r="A197" s="155"/>
      <c r="B197" s="155"/>
      <c r="C197" s="155"/>
      <c r="D197" s="155"/>
      <c r="E197" s="155"/>
      <c r="F197" s="155"/>
      <c r="G197" s="155"/>
      <c r="H197" s="155"/>
      <c r="I197" s="155"/>
      <c r="J197" s="155"/>
      <c r="K197" s="155"/>
      <c r="Q197" s="7"/>
      <c r="R197" s="7"/>
      <c r="S197" s="7"/>
      <c r="T197" s="7"/>
      <c r="U197" s="7"/>
      <c r="V197" s="7"/>
      <c r="W197" s="7"/>
      <c r="X197" s="7"/>
      <c r="Y197" s="7"/>
    </row>
  </sheetData>
  <sortState ref="E2:F33">
    <sortCondition ref="E2:E33"/>
    <sortCondition ref="F2:F33"/>
  </sortState>
  <pageMargins left="1.0629921259842521" right="0.11811023622047245" top="0.94488188976377963" bottom="0.15748031496062992" header="0" footer="0"/>
  <pageSetup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G45"/>
  <sheetViews>
    <sheetView zoomScale="85" zoomScaleNormal="85" workbookViewId="0">
      <selection activeCell="D24" sqref="D24"/>
    </sheetView>
  </sheetViews>
  <sheetFormatPr baseColWidth="10" defaultColWidth="11.42578125" defaultRowHeight="15" x14ac:dyDescent="0.25"/>
  <cols>
    <col min="2" max="2" width="76.5703125" bestFit="1" customWidth="1"/>
    <col min="3" max="3" width="30.42578125" bestFit="1" customWidth="1"/>
  </cols>
  <sheetData>
    <row r="4" spans="2:7" x14ac:dyDescent="0.25">
      <c r="B4" s="138" t="s">
        <v>467</v>
      </c>
      <c r="C4" s="138" t="s">
        <v>468</v>
      </c>
      <c r="F4" t="s">
        <v>539</v>
      </c>
    </row>
    <row r="5" spans="2:7" x14ac:dyDescent="0.25">
      <c r="B5" s="137" t="s">
        <v>36</v>
      </c>
      <c r="C5" s="137" t="s">
        <v>469</v>
      </c>
      <c r="F5" t="s">
        <v>536</v>
      </c>
    </row>
    <row r="6" spans="2:7" x14ac:dyDescent="0.25">
      <c r="B6" s="137" t="s">
        <v>35</v>
      </c>
      <c r="C6" s="137" t="s">
        <v>470</v>
      </c>
      <c r="F6" t="s">
        <v>538</v>
      </c>
    </row>
    <row r="7" spans="2:7" x14ac:dyDescent="0.25">
      <c r="B7" s="137" t="s">
        <v>40</v>
      </c>
      <c r="C7" s="137" t="s">
        <v>471</v>
      </c>
      <c r="F7" t="s">
        <v>537</v>
      </c>
    </row>
    <row r="8" spans="2:7" x14ac:dyDescent="0.25">
      <c r="B8" s="137" t="s">
        <v>472</v>
      </c>
      <c r="C8" s="137" t="s">
        <v>473</v>
      </c>
      <c r="F8" t="s">
        <v>734</v>
      </c>
    </row>
    <row r="9" spans="2:7" x14ac:dyDescent="0.25">
      <c r="B9" s="137" t="s">
        <v>55</v>
      </c>
      <c r="C9" s="137" t="s">
        <v>475</v>
      </c>
    </row>
    <row r="10" spans="2:7" x14ac:dyDescent="0.25">
      <c r="B10" s="137" t="s">
        <v>476</v>
      </c>
      <c r="C10" s="137" t="s">
        <v>477</v>
      </c>
    </row>
    <row r="11" spans="2:7" x14ac:dyDescent="0.25">
      <c r="B11" s="137" t="s">
        <v>479</v>
      </c>
      <c r="C11" s="137" t="s">
        <v>480</v>
      </c>
    </row>
    <row r="12" spans="2:7" x14ac:dyDescent="0.25">
      <c r="B12" s="137" t="s">
        <v>59</v>
      </c>
      <c r="C12" s="137" t="s">
        <v>482</v>
      </c>
    </row>
    <row r="13" spans="2:7" x14ac:dyDescent="0.25">
      <c r="B13" s="137" t="s">
        <v>484</v>
      </c>
      <c r="C13" s="137" t="s">
        <v>485</v>
      </c>
    </row>
    <row r="14" spans="2:7" x14ac:dyDescent="0.25">
      <c r="B14" s="137" t="s">
        <v>47</v>
      </c>
      <c r="C14" s="137" t="s">
        <v>486</v>
      </c>
    </row>
    <row r="15" spans="2:7" x14ac:dyDescent="0.25">
      <c r="B15" s="137" t="s">
        <v>45</v>
      </c>
      <c r="C15" s="137" t="s">
        <v>487</v>
      </c>
      <c r="F15" t="s">
        <v>790</v>
      </c>
    </row>
    <row r="16" spans="2:7" x14ac:dyDescent="0.25">
      <c r="B16" s="137" t="s">
        <v>28</v>
      </c>
      <c r="C16" s="137" t="s">
        <v>488</v>
      </c>
      <c r="F16" s="137" t="s">
        <v>472</v>
      </c>
      <c r="G16" s="137" t="s">
        <v>473</v>
      </c>
    </row>
    <row r="17" spans="2:7" x14ac:dyDescent="0.25">
      <c r="B17" s="137" t="s">
        <v>39</v>
      </c>
      <c r="C17" s="137" t="s">
        <v>489</v>
      </c>
      <c r="F17" s="137" t="s">
        <v>479</v>
      </c>
      <c r="G17" s="137" t="s">
        <v>480</v>
      </c>
    </row>
    <row r="18" spans="2:7" x14ac:dyDescent="0.25">
      <c r="B18" s="137" t="s">
        <v>34</v>
      </c>
      <c r="C18" s="137" t="s">
        <v>490</v>
      </c>
      <c r="F18" s="137" t="s">
        <v>59</v>
      </c>
      <c r="G18" s="137" t="s">
        <v>482</v>
      </c>
    </row>
    <row r="19" spans="2:7" x14ac:dyDescent="0.25">
      <c r="B19" s="137" t="s">
        <v>492</v>
      </c>
      <c r="C19" s="137" t="s">
        <v>490</v>
      </c>
      <c r="F19" t="s">
        <v>34</v>
      </c>
      <c r="G19" t="s">
        <v>490</v>
      </c>
    </row>
    <row r="20" spans="2:7" x14ac:dyDescent="0.25">
      <c r="B20" s="137" t="s">
        <v>33</v>
      </c>
      <c r="C20" s="137" t="s">
        <v>490</v>
      </c>
      <c r="F20" t="s">
        <v>492</v>
      </c>
      <c r="G20" t="s">
        <v>490</v>
      </c>
    </row>
    <row r="21" spans="2:7" x14ac:dyDescent="0.25">
      <c r="B21" s="137" t="s">
        <v>495</v>
      </c>
      <c r="C21" s="137" t="s">
        <v>490</v>
      </c>
      <c r="F21" t="s">
        <v>33</v>
      </c>
      <c r="G21" t="s">
        <v>490</v>
      </c>
    </row>
    <row r="22" spans="2:7" x14ac:dyDescent="0.25">
      <c r="B22" s="137" t="s">
        <v>497</v>
      </c>
      <c r="C22" s="137" t="s">
        <v>490</v>
      </c>
      <c r="F22" t="s">
        <v>495</v>
      </c>
      <c r="G22" t="s">
        <v>490</v>
      </c>
    </row>
    <row r="23" spans="2:7" x14ac:dyDescent="0.25">
      <c r="B23" s="137" t="s">
        <v>48</v>
      </c>
      <c r="C23" s="137" t="s">
        <v>500</v>
      </c>
      <c r="F23" t="s">
        <v>497</v>
      </c>
      <c r="G23" t="s">
        <v>490</v>
      </c>
    </row>
    <row r="24" spans="2:7" x14ac:dyDescent="0.25">
      <c r="B24" s="137" t="s">
        <v>501</v>
      </c>
      <c r="C24" s="137" t="s">
        <v>502</v>
      </c>
      <c r="F24" t="s">
        <v>501</v>
      </c>
      <c r="G24" t="s">
        <v>502</v>
      </c>
    </row>
    <row r="25" spans="2:7" x14ac:dyDescent="0.25">
      <c r="B25" s="137" t="s">
        <v>50</v>
      </c>
      <c r="C25" s="137" t="s">
        <v>504</v>
      </c>
      <c r="F25" t="s">
        <v>50</v>
      </c>
      <c r="G25" t="s">
        <v>504</v>
      </c>
    </row>
    <row r="26" spans="2:7" x14ac:dyDescent="0.25">
      <c r="B26" s="137" t="s">
        <v>31</v>
      </c>
      <c r="C26" s="137" t="s">
        <v>506</v>
      </c>
      <c r="F26" t="s">
        <v>56</v>
      </c>
      <c r="G26" t="s">
        <v>508</v>
      </c>
    </row>
    <row r="27" spans="2:7" x14ac:dyDescent="0.25">
      <c r="B27" s="137" t="s">
        <v>56</v>
      </c>
      <c r="C27" s="137" t="s">
        <v>508</v>
      </c>
      <c r="F27" t="s">
        <v>526</v>
      </c>
      <c r="G27" t="s">
        <v>527</v>
      </c>
    </row>
    <row r="28" spans="2:7" x14ac:dyDescent="0.25">
      <c r="B28" s="137" t="s">
        <v>30</v>
      </c>
      <c r="C28" s="137" t="s">
        <v>510</v>
      </c>
      <c r="F28" t="s">
        <v>52</v>
      </c>
      <c r="G28" t="s">
        <v>791</v>
      </c>
    </row>
    <row r="29" spans="2:7" x14ac:dyDescent="0.25">
      <c r="B29" s="137" t="s">
        <v>511</v>
      </c>
      <c r="C29" s="137" t="s">
        <v>512</v>
      </c>
      <c r="F29" t="s">
        <v>53</v>
      </c>
      <c r="G29" t="s">
        <v>791</v>
      </c>
    </row>
    <row r="30" spans="2:7" x14ac:dyDescent="0.25">
      <c r="B30" s="137" t="s">
        <v>37</v>
      </c>
      <c r="C30" s="137" t="s">
        <v>513</v>
      </c>
      <c r="F30" t="s">
        <v>54</v>
      </c>
      <c r="G30" t="s">
        <v>791</v>
      </c>
    </row>
    <row r="31" spans="2:7" x14ac:dyDescent="0.25">
      <c r="B31" s="137" t="s">
        <v>41</v>
      </c>
      <c r="C31" s="137" t="s">
        <v>514</v>
      </c>
    </row>
    <row r="32" spans="2:7" x14ac:dyDescent="0.25">
      <c r="B32" s="137" t="s">
        <v>43</v>
      </c>
      <c r="C32" s="137" t="s">
        <v>515</v>
      </c>
    </row>
    <row r="33" spans="2:3" x14ac:dyDescent="0.25">
      <c r="B33" s="137" t="s">
        <v>58</v>
      </c>
      <c r="C33" s="137" t="s">
        <v>516</v>
      </c>
    </row>
    <row r="34" spans="2:3" x14ac:dyDescent="0.25">
      <c r="B34" s="137" t="s">
        <v>42</v>
      </c>
      <c r="C34" s="137" t="s">
        <v>517</v>
      </c>
    </row>
    <row r="35" spans="2:3" x14ac:dyDescent="0.25">
      <c r="B35" s="137" t="s">
        <v>49</v>
      </c>
      <c r="C35" s="137" t="s">
        <v>518</v>
      </c>
    </row>
    <row r="36" spans="2:3" x14ac:dyDescent="0.25">
      <c r="B36" s="137" t="s">
        <v>38</v>
      </c>
      <c r="C36" s="137" t="s">
        <v>519</v>
      </c>
    </row>
    <row r="37" spans="2:3" x14ac:dyDescent="0.25">
      <c r="B37" s="137" t="s">
        <v>44</v>
      </c>
      <c r="C37" s="137" t="s">
        <v>520</v>
      </c>
    </row>
    <row r="38" spans="2:3" x14ac:dyDescent="0.25">
      <c r="B38" s="137" t="s">
        <v>521</v>
      </c>
      <c r="C38" s="137" t="s">
        <v>522</v>
      </c>
    </row>
    <row r="39" spans="2:3" x14ac:dyDescent="0.25">
      <c r="B39" s="137" t="s">
        <v>27</v>
      </c>
      <c r="C39" s="137" t="s">
        <v>523</v>
      </c>
    </row>
    <row r="40" spans="2:3" x14ac:dyDescent="0.25">
      <c r="B40" s="137" t="s">
        <v>524</v>
      </c>
      <c r="C40" s="137" t="s">
        <v>525</v>
      </c>
    </row>
    <row r="41" spans="2:3" x14ac:dyDescent="0.25">
      <c r="B41" s="137" t="s">
        <v>526</v>
      </c>
      <c r="C41" s="137" t="s">
        <v>527</v>
      </c>
    </row>
    <row r="42" spans="2:3" x14ac:dyDescent="0.25">
      <c r="B42" s="137" t="s">
        <v>529</v>
      </c>
      <c r="C42" s="137" t="s">
        <v>530</v>
      </c>
    </row>
    <row r="43" spans="2:3" x14ac:dyDescent="0.25">
      <c r="B43" s="137" t="s">
        <v>531</v>
      </c>
      <c r="C43" s="137" t="s">
        <v>532</v>
      </c>
    </row>
    <row r="44" spans="2:3" x14ac:dyDescent="0.25">
      <c r="B44" s="137" t="s">
        <v>533</v>
      </c>
      <c r="C44" s="137" t="s">
        <v>534</v>
      </c>
    </row>
    <row r="45" spans="2:3" x14ac:dyDescent="0.25">
      <c r="B45" s="137" t="s">
        <v>29</v>
      </c>
      <c r="C45" s="137" t="s">
        <v>535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5:T187"/>
  <sheetViews>
    <sheetView topLeftCell="A115" zoomScale="85" zoomScaleNormal="85" workbookViewId="0">
      <selection activeCell="D154" sqref="D154:D187"/>
    </sheetView>
  </sheetViews>
  <sheetFormatPr baseColWidth="10" defaultColWidth="11.42578125" defaultRowHeight="15.75" x14ac:dyDescent="0.25"/>
  <cols>
    <col min="1" max="1" width="11.42578125" style="37"/>
    <col min="2" max="2" width="19.85546875" style="37" customWidth="1"/>
    <col min="3" max="3" width="27.42578125" style="37" customWidth="1"/>
    <col min="4" max="4" width="85.140625" style="37" customWidth="1"/>
    <col min="5" max="5" width="10.85546875" style="37" customWidth="1"/>
    <col min="6" max="6" width="60.140625" style="37" customWidth="1"/>
    <col min="7" max="7" width="11.42578125" style="37"/>
    <col min="8" max="8" width="62.85546875" style="37" customWidth="1"/>
    <col min="9" max="9" width="21.28515625" style="37" customWidth="1"/>
    <col min="10" max="10" width="40.140625" style="37" customWidth="1"/>
    <col min="11" max="11" width="31.140625" style="37" customWidth="1"/>
    <col min="12" max="12" width="11.42578125" style="37"/>
    <col min="13" max="13" width="49.7109375" style="37" customWidth="1"/>
    <col min="14" max="15" width="11.42578125" style="37"/>
    <col min="16" max="16" width="65" style="37" customWidth="1"/>
    <col min="17" max="18" width="11.42578125" style="37"/>
    <col min="19" max="19" width="45.5703125" style="37" customWidth="1"/>
    <col min="20" max="16384" width="11.42578125" style="37"/>
  </cols>
  <sheetData>
    <row r="5" spans="2:20" x14ac:dyDescent="0.25">
      <c r="B5" s="50" t="s">
        <v>336</v>
      </c>
      <c r="C5" s="50"/>
      <c r="F5" s="38" t="s">
        <v>341</v>
      </c>
      <c r="G5" s="38"/>
      <c r="J5" s="38" t="s">
        <v>342</v>
      </c>
      <c r="K5" s="38" t="s">
        <v>343</v>
      </c>
      <c r="M5" s="39" t="s">
        <v>345</v>
      </c>
      <c r="N5" s="38"/>
      <c r="P5" s="39" t="s">
        <v>356</v>
      </c>
      <c r="Q5" s="38"/>
      <c r="S5" s="39" t="s">
        <v>358</v>
      </c>
      <c r="T5" s="38"/>
    </row>
    <row r="6" spans="2:20" ht="195" x14ac:dyDescent="0.25">
      <c r="B6" s="63" t="s">
        <v>374</v>
      </c>
      <c r="C6" s="64" t="s">
        <v>337</v>
      </c>
      <c r="E6" s="37" t="str">
        <f>G6</f>
        <v>Obj1.1</v>
      </c>
      <c r="F6" s="51" t="s">
        <v>252</v>
      </c>
      <c r="G6" s="52" t="s">
        <v>342</v>
      </c>
      <c r="J6" s="51" t="s">
        <v>253</v>
      </c>
      <c r="K6" s="52" t="s">
        <v>254</v>
      </c>
      <c r="M6" s="51" t="s">
        <v>255</v>
      </c>
      <c r="N6" s="52" t="s">
        <v>256</v>
      </c>
      <c r="P6" s="51" t="s">
        <v>257</v>
      </c>
      <c r="Q6" s="52" t="s">
        <v>258</v>
      </c>
      <c r="S6" s="51" t="s">
        <v>259</v>
      </c>
      <c r="T6" s="52" t="s">
        <v>260</v>
      </c>
    </row>
    <row r="7" spans="2:20" ht="210" x14ac:dyDescent="0.25">
      <c r="B7" s="63" t="s">
        <v>375</v>
      </c>
      <c r="C7" s="64" t="s">
        <v>338</v>
      </c>
      <c r="E7" s="37" t="str">
        <f t="shared" ref="E7:E21" si="0">G7</f>
        <v>Obj1.2</v>
      </c>
      <c r="F7" s="51" t="s">
        <v>261</v>
      </c>
      <c r="G7" s="52" t="s">
        <v>344</v>
      </c>
      <c r="J7" s="51" t="s">
        <v>262</v>
      </c>
      <c r="K7" s="52" t="s">
        <v>263</v>
      </c>
      <c r="M7" s="51" t="s">
        <v>264</v>
      </c>
      <c r="N7" s="52" t="s">
        <v>265</v>
      </c>
      <c r="P7" s="51" t="s">
        <v>266</v>
      </c>
      <c r="Q7" s="52" t="s">
        <v>267</v>
      </c>
    </row>
    <row r="8" spans="2:20" ht="105" x14ac:dyDescent="0.25">
      <c r="B8" s="63" t="s">
        <v>376</v>
      </c>
      <c r="C8" s="64" t="s">
        <v>339</v>
      </c>
      <c r="E8" s="37" t="str">
        <f t="shared" si="0"/>
        <v>Obj1.3</v>
      </c>
      <c r="F8" s="51" t="s">
        <v>268</v>
      </c>
      <c r="G8" s="52" t="s">
        <v>345</v>
      </c>
      <c r="J8" s="51" t="s">
        <v>269</v>
      </c>
      <c r="K8" s="52" t="s">
        <v>270</v>
      </c>
      <c r="M8" s="40"/>
      <c r="P8" s="51" t="s">
        <v>271</v>
      </c>
      <c r="Q8" s="52" t="s">
        <v>272</v>
      </c>
      <c r="S8" s="39" t="s">
        <v>355</v>
      </c>
      <c r="T8" s="38"/>
    </row>
    <row r="9" spans="2:20" ht="120" x14ac:dyDescent="0.25">
      <c r="B9" s="63" t="s">
        <v>377</v>
      </c>
      <c r="C9" s="64" t="s">
        <v>340</v>
      </c>
      <c r="E9" s="37" t="str">
        <f t="shared" si="0"/>
        <v>Obj1.4</v>
      </c>
      <c r="F9" s="51" t="s">
        <v>273</v>
      </c>
      <c r="G9" s="52" t="s">
        <v>346</v>
      </c>
      <c r="J9" s="51" t="s">
        <v>274</v>
      </c>
      <c r="K9" s="52" t="s">
        <v>275</v>
      </c>
      <c r="M9" s="39" t="s">
        <v>346</v>
      </c>
      <c r="N9" s="38"/>
      <c r="P9" s="51" t="s">
        <v>276</v>
      </c>
      <c r="Q9" s="52" t="s">
        <v>277</v>
      </c>
      <c r="S9" s="51" t="s">
        <v>278</v>
      </c>
      <c r="T9" s="52" t="s">
        <v>279</v>
      </c>
    </row>
    <row r="10" spans="2:20" ht="78.75" x14ac:dyDescent="0.25">
      <c r="E10" s="37" t="str">
        <f t="shared" si="0"/>
        <v>Obj1.5</v>
      </c>
      <c r="F10" s="51" t="s">
        <v>280</v>
      </c>
      <c r="G10" s="52" t="s">
        <v>347</v>
      </c>
      <c r="M10" s="51" t="s">
        <v>281</v>
      </c>
      <c r="N10" s="52" t="s">
        <v>282</v>
      </c>
      <c r="S10" s="51" t="s">
        <v>283</v>
      </c>
      <c r="T10" s="52" t="s">
        <v>284</v>
      </c>
    </row>
    <row r="11" spans="2:20" ht="47.25" x14ac:dyDescent="0.25">
      <c r="E11" s="37" t="str">
        <f t="shared" si="0"/>
        <v>Obj1.6</v>
      </c>
      <c r="F11" s="51" t="s">
        <v>285</v>
      </c>
      <c r="G11" s="52" t="s">
        <v>356</v>
      </c>
    </row>
    <row r="12" spans="2:20" ht="47.25" x14ac:dyDescent="0.25">
      <c r="E12" s="37" t="str">
        <f t="shared" si="0"/>
        <v>Obj1.7</v>
      </c>
      <c r="F12" s="51" t="s">
        <v>286</v>
      </c>
      <c r="G12" s="52" t="s">
        <v>357</v>
      </c>
      <c r="J12" s="39" t="s">
        <v>344</v>
      </c>
      <c r="K12" s="38"/>
      <c r="M12" s="39" t="s">
        <v>347</v>
      </c>
      <c r="N12" s="38"/>
      <c r="P12" s="39" t="s">
        <v>357</v>
      </c>
      <c r="Q12" s="38"/>
      <c r="S12" s="39" t="s">
        <v>353</v>
      </c>
      <c r="T12" s="38"/>
    </row>
    <row r="13" spans="2:20" ht="63" x14ac:dyDescent="0.25">
      <c r="E13" s="37" t="str">
        <f t="shared" si="0"/>
        <v>Obj1.8</v>
      </c>
      <c r="F13" s="51" t="s">
        <v>287</v>
      </c>
      <c r="G13" s="52" t="s">
        <v>358</v>
      </c>
      <c r="J13" s="39" t="s">
        <v>288</v>
      </c>
      <c r="K13" s="38" t="s">
        <v>289</v>
      </c>
      <c r="M13" s="51" t="s">
        <v>290</v>
      </c>
      <c r="N13" s="52" t="s">
        <v>291</v>
      </c>
      <c r="O13" s="53"/>
      <c r="P13" s="51" t="s">
        <v>292</v>
      </c>
      <c r="Q13" s="52" t="s">
        <v>293</v>
      </c>
      <c r="S13" s="39" t="s">
        <v>294</v>
      </c>
      <c r="T13" s="38" t="s">
        <v>295</v>
      </c>
    </row>
    <row r="14" spans="2:20" ht="47.25" x14ac:dyDescent="0.25">
      <c r="E14" s="37" t="str">
        <f t="shared" si="0"/>
        <v>Obj1.9</v>
      </c>
      <c r="F14" s="51" t="s">
        <v>296</v>
      </c>
      <c r="G14" s="52" t="s">
        <v>355</v>
      </c>
      <c r="J14" s="39" t="s">
        <v>297</v>
      </c>
      <c r="K14" s="38" t="s">
        <v>298</v>
      </c>
      <c r="S14" s="39" t="s">
        <v>299</v>
      </c>
      <c r="T14" s="38" t="s">
        <v>300</v>
      </c>
    </row>
    <row r="15" spans="2:20" ht="94.5" x14ac:dyDescent="0.25">
      <c r="E15" s="37" t="str">
        <f>G15</f>
        <v>Obj1.10</v>
      </c>
      <c r="F15" s="51" t="s">
        <v>301</v>
      </c>
      <c r="G15" s="52" t="s">
        <v>353</v>
      </c>
      <c r="H15" s="40"/>
    </row>
    <row r="16" spans="2:20" ht="63" x14ac:dyDescent="0.25">
      <c r="E16" s="37" t="str">
        <f t="shared" si="0"/>
        <v>Obj2.1</v>
      </c>
      <c r="F16" s="51" t="s">
        <v>302</v>
      </c>
      <c r="G16" s="52" t="s">
        <v>352</v>
      </c>
      <c r="J16" s="38" t="s">
        <v>352</v>
      </c>
      <c r="K16" s="38"/>
      <c r="M16" s="38" t="s">
        <v>354</v>
      </c>
      <c r="N16" s="38"/>
      <c r="P16" s="38" t="s">
        <v>359</v>
      </c>
      <c r="Q16" s="38"/>
    </row>
    <row r="17" spans="5:17" ht="63" x14ac:dyDescent="0.25">
      <c r="E17" s="37" t="str">
        <f t="shared" si="0"/>
        <v>Obj2.2</v>
      </c>
      <c r="F17" s="51" t="s">
        <v>303</v>
      </c>
      <c r="G17" s="52" t="s">
        <v>354</v>
      </c>
      <c r="J17" s="39" t="s">
        <v>304</v>
      </c>
      <c r="K17" s="38" t="s">
        <v>305</v>
      </c>
      <c r="M17" s="51" t="s">
        <v>306</v>
      </c>
      <c r="N17" s="52" t="s">
        <v>307</v>
      </c>
      <c r="O17" s="53"/>
      <c r="P17" s="51" t="s">
        <v>308</v>
      </c>
      <c r="Q17" s="52" t="s">
        <v>309</v>
      </c>
    </row>
    <row r="18" spans="5:17" ht="47.25" x14ac:dyDescent="0.25">
      <c r="E18" s="37" t="str">
        <f t="shared" si="0"/>
        <v>Obj3.1</v>
      </c>
      <c r="F18" s="51" t="s">
        <v>310</v>
      </c>
      <c r="G18" s="52" t="s">
        <v>351</v>
      </c>
      <c r="J18" s="39" t="s">
        <v>311</v>
      </c>
      <c r="K18" s="38" t="s">
        <v>312</v>
      </c>
      <c r="M18" s="51" t="s">
        <v>313</v>
      </c>
      <c r="N18" s="52" t="s">
        <v>314</v>
      </c>
      <c r="O18" s="53"/>
      <c r="P18" s="53"/>
      <c r="Q18" s="53"/>
    </row>
    <row r="19" spans="5:17" ht="47.25" x14ac:dyDescent="0.25">
      <c r="E19" s="37" t="str">
        <f t="shared" si="0"/>
        <v>Obj3.2</v>
      </c>
      <c r="F19" s="51" t="s">
        <v>315</v>
      </c>
      <c r="G19" s="52" t="s">
        <v>350</v>
      </c>
      <c r="J19" s="39" t="s">
        <v>316</v>
      </c>
      <c r="K19" s="38" t="s">
        <v>317</v>
      </c>
    </row>
    <row r="20" spans="5:17" ht="63" x14ac:dyDescent="0.25">
      <c r="E20" s="37" t="str">
        <f t="shared" si="0"/>
        <v>Obj3.3</v>
      </c>
      <c r="F20" s="51" t="s">
        <v>318</v>
      </c>
      <c r="G20" s="52" t="s">
        <v>349</v>
      </c>
    </row>
    <row r="21" spans="5:17" ht="63" x14ac:dyDescent="0.25">
      <c r="E21" s="37" t="str">
        <f t="shared" si="0"/>
        <v>Obj4.1</v>
      </c>
      <c r="F21" s="51" t="s">
        <v>319</v>
      </c>
      <c r="G21" s="52" t="s">
        <v>348</v>
      </c>
      <c r="J21" s="38" t="s">
        <v>351</v>
      </c>
      <c r="K21" s="38"/>
      <c r="M21" s="38" t="s">
        <v>350</v>
      </c>
      <c r="N21" s="38"/>
      <c r="P21" s="38" t="s">
        <v>349</v>
      </c>
      <c r="Q21" s="38"/>
    </row>
    <row r="22" spans="5:17" ht="110.25" x14ac:dyDescent="0.25">
      <c r="J22" s="41" t="s">
        <v>320</v>
      </c>
      <c r="K22" s="42" t="s">
        <v>321</v>
      </c>
      <c r="L22" s="43"/>
      <c r="M22" s="51" t="s">
        <v>322</v>
      </c>
      <c r="N22" s="52" t="s">
        <v>323</v>
      </c>
      <c r="O22" s="53"/>
      <c r="P22" s="51" t="s">
        <v>324</v>
      </c>
      <c r="Q22" s="52" t="s">
        <v>325</v>
      </c>
    </row>
    <row r="25" spans="5:17" x14ac:dyDescent="0.25">
      <c r="J25" s="39" t="s">
        <v>348</v>
      </c>
      <c r="K25" s="38"/>
    </row>
    <row r="26" spans="5:17" ht="63" x14ac:dyDescent="0.25">
      <c r="J26" s="39" t="s">
        <v>326</v>
      </c>
      <c r="K26" s="38" t="s">
        <v>327</v>
      </c>
    </row>
    <row r="27" spans="5:17" ht="78.75" x14ac:dyDescent="0.25">
      <c r="J27" s="39" t="s">
        <v>328</v>
      </c>
      <c r="K27" s="38" t="s">
        <v>329</v>
      </c>
    </row>
    <row r="28" spans="5:17" ht="78.75" x14ac:dyDescent="0.25">
      <c r="J28" s="39" t="s">
        <v>330</v>
      </c>
      <c r="K28" s="38" t="s">
        <v>331</v>
      </c>
    </row>
    <row r="29" spans="5:17" ht="63" x14ac:dyDescent="0.25">
      <c r="J29" s="39" t="s">
        <v>332</v>
      </c>
      <c r="K29" s="38" t="s">
        <v>333</v>
      </c>
    </row>
    <row r="30" spans="5:17" ht="78.75" x14ac:dyDescent="0.25">
      <c r="J30" s="39" t="s">
        <v>334</v>
      </c>
      <c r="K30" s="38" t="s">
        <v>335</v>
      </c>
    </row>
    <row r="54" spans="2:6" x14ac:dyDescent="0.25">
      <c r="B54" s="37" t="s">
        <v>435</v>
      </c>
    </row>
    <row r="56" spans="2:6" ht="16.5" thickBot="1" x14ac:dyDescent="0.3">
      <c r="B56" s="92" t="s">
        <v>378</v>
      </c>
      <c r="C56" s="37" t="s">
        <v>343</v>
      </c>
      <c r="D56" s="92" t="s">
        <v>379</v>
      </c>
      <c r="E56" s="37" t="s">
        <v>434</v>
      </c>
      <c r="F56" s="92" t="s">
        <v>380</v>
      </c>
    </row>
    <row r="57" spans="2:6" ht="153" x14ac:dyDescent="0.25">
      <c r="B57" s="94" t="s">
        <v>437</v>
      </c>
      <c r="C57" s="65" t="s">
        <v>430</v>
      </c>
      <c r="D57" s="83" t="s">
        <v>252</v>
      </c>
      <c r="E57" s="37" t="s">
        <v>342</v>
      </c>
      <c r="F57" s="95" t="s">
        <v>381</v>
      </c>
    </row>
    <row r="58" spans="2:6" ht="153" x14ac:dyDescent="0.25">
      <c r="B58" s="96" t="s">
        <v>437</v>
      </c>
      <c r="C58" s="65" t="s">
        <v>430</v>
      </c>
      <c r="D58" s="76" t="s">
        <v>252</v>
      </c>
      <c r="E58" s="37" t="s">
        <v>342</v>
      </c>
      <c r="F58" s="86" t="s">
        <v>382</v>
      </c>
    </row>
    <row r="59" spans="2:6" ht="153" x14ac:dyDescent="0.25">
      <c r="B59" s="96" t="s">
        <v>437</v>
      </c>
      <c r="C59" s="65" t="s">
        <v>430</v>
      </c>
      <c r="D59" s="76" t="s">
        <v>252</v>
      </c>
      <c r="E59" s="37" t="s">
        <v>342</v>
      </c>
      <c r="F59" s="86" t="s">
        <v>383</v>
      </c>
    </row>
    <row r="60" spans="2:6" ht="153.75" thickBot="1" x14ac:dyDescent="0.3">
      <c r="B60" s="97" t="s">
        <v>437</v>
      </c>
      <c r="C60" s="65" t="s">
        <v>430</v>
      </c>
      <c r="D60" s="89" t="s">
        <v>252</v>
      </c>
      <c r="E60" s="37" t="s">
        <v>342</v>
      </c>
      <c r="F60" s="90" t="s">
        <v>384</v>
      </c>
    </row>
    <row r="61" spans="2:6" ht="153" x14ac:dyDescent="0.25">
      <c r="B61" s="94" t="s">
        <v>437</v>
      </c>
      <c r="C61" s="65" t="s">
        <v>430</v>
      </c>
      <c r="D61" s="83" t="s">
        <v>385</v>
      </c>
      <c r="E61" s="52" t="s">
        <v>344</v>
      </c>
      <c r="F61" s="84" t="s">
        <v>386</v>
      </c>
    </row>
    <row r="62" spans="2:6" ht="153.75" thickBot="1" x14ac:dyDescent="0.3">
      <c r="B62" s="97" t="s">
        <v>437</v>
      </c>
      <c r="C62" s="65" t="s">
        <v>430</v>
      </c>
      <c r="D62" s="89" t="s">
        <v>385</v>
      </c>
      <c r="E62" s="52" t="s">
        <v>344</v>
      </c>
      <c r="F62" s="90" t="s">
        <v>387</v>
      </c>
    </row>
    <row r="63" spans="2:6" ht="153" x14ac:dyDescent="0.25">
      <c r="B63" s="94" t="s">
        <v>437</v>
      </c>
      <c r="C63" s="65" t="s">
        <v>430</v>
      </c>
      <c r="D63" s="83" t="s">
        <v>388</v>
      </c>
      <c r="E63" s="52" t="s">
        <v>345</v>
      </c>
      <c r="F63" s="84" t="s">
        <v>389</v>
      </c>
    </row>
    <row r="64" spans="2:6" ht="153" x14ac:dyDescent="0.25">
      <c r="B64" s="96" t="s">
        <v>437</v>
      </c>
      <c r="C64" s="65" t="s">
        <v>430</v>
      </c>
      <c r="D64" s="76" t="s">
        <v>388</v>
      </c>
      <c r="E64" s="52" t="s">
        <v>345</v>
      </c>
      <c r="F64" s="86" t="s">
        <v>390</v>
      </c>
    </row>
    <row r="65" spans="2:6" ht="153" x14ac:dyDescent="0.25">
      <c r="B65" s="96" t="s">
        <v>437</v>
      </c>
      <c r="C65" s="65" t="s">
        <v>430</v>
      </c>
      <c r="D65" s="77" t="s">
        <v>391</v>
      </c>
      <c r="E65" s="52" t="s">
        <v>346</v>
      </c>
      <c r="F65" s="86" t="s">
        <v>392</v>
      </c>
    </row>
    <row r="66" spans="2:6" ht="153.75" thickBot="1" x14ac:dyDescent="0.3">
      <c r="B66" s="97" t="s">
        <v>437</v>
      </c>
      <c r="C66" s="65" t="s">
        <v>430</v>
      </c>
      <c r="D66" s="98" t="s">
        <v>393</v>
      </c>
      <c r="E66" s="52" t="s">
        <v>347</v>
      </c>
      <c r="F66" s="90" t="s">
        <v>394</v>
      </c>
    </row>
    <row r="67" spans="2:6" ht="153" x14ac:dyDescent="0.25">
      <c r="B67" s="94" t="s">
        <v>437</v>
      </c>
      <c r="C67" s="65" t="s">
        <v>430</v>
      </c>
      <c r="D67" s="83" t="s">
        <v>395</v>
      </c>
      <c r="E67" s="52" t="s">
        <v>356</v>
      </c>
      <c r="F67" s="84" t="s">
        <v>396</v>
      </c>
    </row>
    <row r="68" spans="2:6" ht="153" x14ac:dyDescent="0.25">
      <c r="B68" s="96" t="s">
        <v>437</v>
      </c>
      <c r="C68" s="65" t="s">
        <v>430</v>
      </c>
      <c r="D68" s="76" t="s">
        <v>395</v>
      </c>
      <c r="E68" s="52" t="s">
        <v>356</v>
      </c>
      <c r="F68" s="86" t="s">
        <v>397</v>
      </c>
    </row>
    <row r="69" spans="2:6" ht="153" x14ac:dyDescent="0.25">
      <c r="B69" s="96" t="s">
        <v>437</v>
      </c>
      <c r="C69" s="65" t="s">
        <v>430</v>
      </c>
      <c r="D69" s="76" t="s">
        <v>395</v>
      </c>
      <c r="E69" s="52" t="s">
        <v>356</v>
      </c>
      <c r="F69" s="86" t="s">
        <v>398</v>
      </c>
    </row>
    <row r="70" spans="2:6" ht="153.75" thickBot="1" x14ac:dyDescent="0.3">
      <c r="B70" s="96" t="s">
        <v>437</v>
      </c>
      <c r="C70" s="112" t="s">
        <v>430</v>
      </c>
      <c r="D70" s="80" t="s">
        <v>395</v>
      </c>
      <c r="E70" s="113" t="s">
        <v>356</v>
      </c>
      <c r="F70" s="114" t="s">
        <v>399</v>
      </c>
    </row>
    <row r="71" spans="2:6" ht="153.75" thickBot="1" x14ac:dyDescent="0.3">
      <c r="B71" s="111" t="s">
        <v>437</v>
      </c>
      <c r="C71" s="118" t="s">
        <v>430</v>
      </c>
      <c r="D71" s="100" t="s">
        <v>400</v>
      </c>
      <c r="E71" s="119" t="s">
        <v>357</v>
      </c>
      <c r="F71" s="101" t="s">
        <v>401</v>
      </c>
    </row>
    <row r="72" spans="2:6" ht="153.75" thickBot="1" x14ac:dyDescent="0.3">
      <c r="B72" s="99" t="s">
        <v>437</v>
      </c>
      <c r="C72" s="115" t="s">
        <v>430</v>
      </c>
      <c r="D72" s="116" t="s">
        <v>402</v>
      </c>
      <c r="E72" s="52" t="s">
        <v>358</v>
      </c>
      <c r="F72" s="117" t="s">
        <v>403</v>
      </c>
    </row>
    <row r="73" spans="2:6" ht="153" x14ac:dyDescent="0.25">
      <c r="B73" s="94" t="s">
        <v>437</v>
      </c>
      <c r="C73" s="65" t="s">
        <v>430</v>
      </c>
      <c r="D73" s="83" t="s">
        <v>404</v>
      </c>
      <c r="E73" s="52" t="s">
        <v>355</v>
      </c>
      <c r="F73" s="84" t="s">
        <v>405</v>
      </c>
    </row>
    <row r="74" spans="2:6" ht="153.75" thickBot="1" x14ac:dyDescent="0.3">
      <c r="B74" s="97" t="s">
        <v>437</v>
      </c>
      <c r="C74" s="65" t="s">
        <v>430</v>
      </c>
      <c r="D74" s="89" t="s">
        <v>404</v>
      </c>
      <c r="E74" s="52" t="s">
        <v>355</v>
      </c>
      <c r="F74" s="90" t="s">
        <v>406</v>
      </c>
    </row>
    <row r="75" spans="2:6" ht="153.75" thickBot="1" x14ac:dyDescent="0.3">
      <c r="B75" s="94" t="s">
        <v>437</v>
      </c>
      <c r="C75" s="65" t="s">
        <v>430</v>
      </c>
      <c r="D75" s="83" t="s">
        <v>407</v>
      </c>
      <c r="E75" s="52" t="s">
        <v>353</v>
      </c>
      <c r="F75" s="84" t="s">
        <v>408</v>
      </c>
    </row>
    <row r="76" spans="2:6" ht="153.75" thickBot="1" x14ac:dyDescent="0.3">
      <c r="B76" s="97" t="s">
        <v>437</v>
      </c>
      <c r="C76" s="65" t="s">
        <v>430</v>
      </c>
      <c r="D76" s="83" t="s">
        <v>407</v>
      </c>
      <c r="E76" s="52" t="s">
        <v>353</v>
      </c>
      <c r="F76" s="90" t="s">
        <v>409</v>
      </c>
    </row>
    <row r="77" spans="2:6" ht="165.75" x14ac:dyDescent="0.25">
      <c r="B77" s="102" t="s">
        <v>438</v>
      </c>
      <c r="C77" s="110" t="s">
        <v>431</v>
      </c>
      <c r="D77" s="93" t="s">
        <v>410</v>
      </c>
      <c r="E77" s="52" t="s">
        <v>352</v>
      </c>
      <c r="F77" s="91" t="s">
        <v>411</v>
      </c>
    </row>
    <row r="78" spans="2:6" ht="165.75" x14ac:dyDescent="0.25">
      <c r="B78" s="78" t="s">
        <v>438</v>
      </c>
      <c r="C78" s="110" t="s">
        <v>431</v>
      </c>
      <c r="D78" s="76" t="s">
        <v>410</v>
      </c>
      <c r="E78" s="52" t="s">
        <v>352</v>
      </c>
      <c r="F78" s="77" t="s">
        <v>412</v>
      </c>
    </row>
    <row r="79" spans="2:6" ht="166.5" thickBot="1" x14ac:dyDescent="0.3">
      <c r="B79" s="79" t="s">
        <v>438</v>
      </c>
      <c r="C79" s="110" t="s">
        <v>431</v>
      </c>
      <c r="D79" s="80" t="s">
        <v>410</v>
      </c>
      <c r="E79" s="52" t="s">
        <v>352</v>
      </c>
      <c r="F79" s="81" t="s">
        <v>413</v>
      </c>
    </row>
    <row r="80" spans="2:6" ht="165.75" x14ac:dyDescent="0.25">
      <c r="B80" s="82" t="s">
        <v>438</v>
      </c>
      <c r="C80" s="110" t="s">
        <v>431</v>
      </c>
      <c r="D80" s="83" t="s">
        <v>414</v>
      </c>
      <c r="E80" s="52" t="s">
        <v>354</v>
      </c>
      <c r="F80" s="84" t="s">
        <v>415</v>
      </c>
    </row>
    <row r="81" spans="2:6" ht="165.75" x14ac:dyDescent="0.25">
      <c r="B81" s="85" t="s">
        <v>438</v>
      </c>
      <c r="C81" s="110" t="s">
        <v>431</v>
      </c>
      <c r="D81" s="76" t="s">
        <v>414</v>
      </c>
      <c r="E81" s="52" t="s">
        <v>354</v>
      </c>
      <c r="F81" s="86" t="s">
        <v>416</v>
      </c>
    </row>
    <row r="82" spans="2:6" ht="165.75" x14ac:dyDescent="0.25">
      <c r="B82" s="85" t="s">
        <v>438</v>
      </c>
      <c r="C82" s="110" t="s">
        <v>431</v>
      </c>
      <c r="D82" s="76" t="s">
        <v>414</v>
      </c>
      <c r="E82" s="52" t="s">
        <v>354</v>
      </c>
      <c r="F82" s="87" t="s">
        <v>417</v>
      </c>
    </row>
    <row r="83" spans="2:6" ht="166.5" thickBot="1" x14ac:dyDescent="0.3">
      <c r="B83" s="88" t="s">
        <v>438</v>
      </c>
      <c r="C83" s="110" t="s">
        <v>431</v>
      </c>
      <c r="D83" s="89" t="s">
        <v>414</v>
      </c>
      <c r="E83" s="52" t="s">
        <v>354</v>
      </c>
      <c r="F83" s="90" t="s">
        <v>418</v>
      </c>
    </row>
    <row r="84" spans="2:6" ht="115.5" thickBot="1" x14ac:dyDescent="0.3">
      <c r="B84" s="103" t="s">
        <v>441</v>
      </c>
      <c r="C84" s="110" t="s">
        <v>432</v>
      </c>
      <c r="D84" s="100" t="s">
        <v>419</v>
      </c>
      <c r="E84" s="52" t="s">
        <v>351</v>
      </c>
      <c r="F84" s="101" t="s">
        <v>420</v>
      </c>
    </row>
    <row r="85" spans="2:6" ht="76.5" x14ac:dyDescent="0.25">
      <c r="B85" s="104" t="s">
        <v>441</v>
      </c>
      <c r="C85" s="110" t="s">
        <v>432</v>
      </c>
      <c r="D85" s="105" t="s">
        <v>421</v>
      </c>
      <c r="E85" s="52" t="s">
        <v>350</v>
      </c>
      <c r="F85" s="84" t="s">
        <v>422</v>
      </c>
    </row>
    <row r="86" spans="2:6" ht="77.25" thickBot="1" x14ac:dyDescent="0.3">
      <c r="B86" s="106" t="s">
        <v>441</v>
      </c>
      <c r="C86" s="110" t="s">
        <v>432</v>
      </c>
      <c r="D86" s="98" t="s">
        <v>423</v>
      </c>
      <c r="E86" s="52" t="s">
        <v>349</v>
      </c>
      <c r="F86" s="90" t="s">
        <v>424</v>
      </c>
    </row>
    <row r="87" spans="2:6" ht="89.25" x14ac:dyDescent="0.25">
      <c r="B87" s="107" t="s">
        <v>442</v>
      </c>
      <c r="C87" s="110" t="s">
        <v>433</v>
      </c>
      <c r="D87" s="83" t="s">
        <v>425</v>
      </c>
      <c r="E87" s="52" t="s">
        <v>348</v>
      </c>
      <c r="F87" s="84" t="s">
        <v>426</v>
      </c>
    </row>
    <row r="88" spans="2:6" ht="89.25" x14ac:dyDescent="0.25">
      <c r="B88" s="108" t="s">
        <v>442</v>
      </c>
      <c r="C88" s="110" t="s">
        <v>433</v>
      </c>
      <c r="D88" s="76" t="s">
        <v>425</v>
      </c>
      <c r="E88" s="52" t="s">
        <v>348</v>
      </c>
      <c r="F88" s="86" t="s">
        <v>427</v>
      </c>
    </row>
    <row r="89" spans="2:6" ht="89.25" x14ac:dyDescent="0.25">
      <c r="B89" s="108" t="s">
        <v>442</v>
      </c>
      <c r="C89" s="110" t="s">
        <v>433</v>
      </c>
      <c r="D89" s="76" t="s">
        <v>425</v>
      </c>
      <c r="E89" s="52" t="s">
        <v>348</v>
      </c>
      <c r="F89" s="86" t="s">
        <v>428</v>
      </c>
    </row>
    <row r="90" spans="2:6" ht="90" thickBot="1" x14ac:dyDescent="0.3">
      <c r="B90" s="109" t="s">
        <v>442</v>
      </c>
      <c r="C90" s="110" t="s">
        <v>433</v>
      </c>
      <c r="D90" s="89" t="s">
        <v>425</v>
      </c>
      <c r="E90" s="52" t="s">
        <v>348</v>
      </c>
      <c r="F90" s="90" t="s">
        <v>429</v>
      </c>
    </row>
    <row r="101" spans="4:5" x14ac:dyDescent="0.25">
      <c r="D101"/>
      <c r="E101"/>
    </row>
    <row r="102" spans="4:5" x14ac:dyDescent="0.25">
      <c r="D102"/>
      <c r="E102"/>
    </row>
    <row r="103" spans="4:5" x14ac:dyDescent="0.25">
      <c r="D103"/>
      <c r="E103"/>
    </row>
    <row r="104" spans="4:5" x14ac:dyDescent="0.25">
      <c r="D104"/>
      <c r="E104"/>
    </row>
    <row r="105" spans="4:5" x14ac:dyDescent="0.25">
      <c r="D105"/>
      <c r="E105"/>
    </row>
    <row r="106" spans="4:5" x14ac:dyDescent="0.25">
      <c r="D106"/>
      <c r="E106"/>
    </row>
    <row r="107" spans="4:5" x14ac:dyDescent="0.25">
      <c r="D107"/>
      <c r="E107"/>
    </row>
    <row r="108" spans="4:5" x14ac:dyDescent="0.25">
      <c r="D108"/>
      <c r="E108"/>
    </row>
    <row r="109" spans="4:5" x14ac:dyDescent="0.25">
      <c r="D109"/>
      <c r="E109"/>
    </row>
    <row r="110" spans="4:5" x14ac:dyDescent="0.25">
      <c r="D110"/>
      <c r="E110"/>
    </row>
    <row r="111" spans="4:5" x14ac:dyDescent="0.25">
      <c r="D111"/>
      <c r="E111"/>
    </row>
    <row r="112" spans="4:5" x14ac:dyDescent="0.25">
      <c r="D112"/>
      <c r="E112"/>
    </row>
    <row r="113" spans="2:5" x14ac:dyDescent="0.25">
      <c r="D113"/>
      <c r="E113"/>
    </row>
    <row r="114" spans="2:5" x14ac:dyDescent="0.25">
      <c r="D114"/>
      <c r="E114"/>
    </row>
    <row r="115" spans="2:5" x14ac:dyDescent="0.25">
      <c r="D115"/>
      <c r="E115"/>
    </row>
    <row r="116" spans="2:5" x14ac:dyDescent="0.25">
      <c r="D116"/>
      <c r="E116"/>
    </row>
    <row r="117" spans="2:5" x14ac:dyDescent="0.25">
      <c r="D117"/>
      <c r="E117"/>
    </row>
    <row r="118" spans="2:5" x14ac:dyDescent="0.25">
      <c r="D118"/>
      <c r="E118"/>
    </row>
    <row r="119" spans="2:5" x14ac:dyDescent="0.25">
      <c r="B119"/>
    </row>
    <row r="120" spans="2:5" x14ac:dyDescent="0.25">
      <c r="B120"/>
    </row>
    <row r="121" spans="2:5" x14ac:dyDescent="0.25">
      <c r="B121"/>
    </row>
    <row r="122" spans="2:5" x14ac:dyDescent="0.25">
      <c r="B122"/>
    </row>
    <row r="123" spans="2:5" x14ac:dyDescent="0.25">
      <c r="B123"/>
    </row>
    <row r="124" spans="2:5" x14ac:dyDescent="0.25">
      <c r="B124"/>
    </row>
    <row r="125" spans="2:5" x14ac:dyDescent="0.25">
      <c r="B125"/>
    </row>
    <row r="126" spans="2:5" x14ac:dyDescent="0.25">
      <c r="B126"/>
    </row>
    <row r="127" spans="2:5" x14ac:dyDescent="0.25">
      <c r="B127"/>
    </row>
    <row r="128" spans="2:5" x14ac:dyDescent="0.25">
      <c r="B128"/>
    </row>
    <row r="129" spans="2:5" x14ac:dyDescent="0.25">
      <c r="B129"/>
    </row>
    <row r="130" spans="2:5" x14ac:dyDescent="0.25">
      <c r="B130"/>
    </row>
    <row r="131" spans="2:5" x14ac:dyDescent="0.25">
      <c r="B131"/>
      <c r="D131" s="75" t="s">
        <v>379</v>
      </c>
      <c r="E131" s="38" t="s">
        <v>434</v>
      </c>
    </row>
    <row r="132" spans="2:5" x14ac:dyDescent="0.25">
      <c r="B132"/>
      <c r="D132" s="50" t="s">
        <v>443</v>
      </c>
      <c r="E132" s="50" t="s">
        <v>342</v>
      </c>
    </row>
    <row r="133" spans="2:5" x14ac:dyDescent="0.25">
      <c r="B133"/>
      <c r="D133" s="50" t="s">
        <v>444</v>
      </c>
      <c r="E133" s="50" t="s">
        <v>344</v>
      </c>
    </row>
    <row r="134" spans="2:5" x14ac:dyDescent="0.25">
      <c r="B134"/>
      <c r="D134" s="50" t="s">
        <v>445</v>
      </c>
      <c r="E134" s="50" t="s">
        <v>345</v>
      </c>
    </row>
    <row r="135" spans="2:5" x14ac:dyDescent="0.25">
      <c r="B135"/>
      <c r="D135" s="50" t="s">
        <v>446</v>
      </c>
      <c r="E135" s="50" t="s">
        <v>346</v>
      </c>
    </row>
    <row r="136" spans="2:5" x14ac:dyDescent="0.25">
      <c r="B136"/>
      <c r="D136" s="50" t="s">
        <v>447</v>
      </c>
      <c r="E136" s="50" t="s">
        <v>347</v>
      </c>
    </row>
    <row r="137" spans="2:5" x14ac:dyDescent="0.25">
      <c r="B137"/>
      <c r="D137" s="50" t="s">
        <v>448</v>
      </c>
      <c r="E137" s="50" t="s">
        <v>356</v>
      </c>
    </row>
    <row r="138" spans="2:5" x14ac:dyDescent="0.25">
      <c r="B138"/>
      <c r="D138" s="50" t="s">
        <v>449</v>
      </c>
      <c r="E138" s="50" t="s">
        <v>357</v>
      </c>
    </row>
    <row r="139" spans="2:5" x14ac:dyDescent="0.25">
      <c r="B139"/>
      <c r="D139" s="50" t="s">
        <v>450</v>
      </c>
      <c r="E139" s="50" t="s">
        <v>358</v>
      </c>
    </row>
    <row r="140" spans="2:5" x14ac:dyDescent="0.25">
      <c r="B140"/>
      <c r="D140" s="50" t="s">
        <v>451</v>
      </c>
      <c r="E140" s="50" t="s">
        <v>355</v>
      </c>
    </row>
    <row r="141" spans="2:5" x14ac:dyDescent="0.25">
      <c r="B141"/>
      <c r="D141" s="50" t="s">
        <v>789</v>
      </c>
      <c r="E141" s="50" t="s">
        <v>353</v>
      </c>
    </row>
    <row r="142" spans="2:5" x14ac:dyDescent="0.25">
      <c r="B142"/>
      <c r="D142" s="50" t="s">
        <v>452</v>
      </c>
      <c r="E142" s="50" t="s">
        <v>352</v>
      </c>
    </row>
    <row r="143" spans="2:5" x14ac:dyDescent="0.25">
      <c r="B143"/>
      <c r="D143" s="50" t="s">
        <v>453</v>
      </c>
      <c r="E143" s="50" t="s">
        <v>354</v>
      </c>
    </row>
    <row r="144" spans="2:5" x14ac:dyDescent="0.25">
      <c r="B144"/>
      <c r="D144" s="50" t="s">
        <v>454</v>
      </c>
      <c r="E144" s="50" t="s">
        <v>351</v>
      </c>
    </row>
    <row r="145" spans="2:5" x14ac:dyDescent="0.25">
      <c r="B145"/>
      <c r="D145" s="50" t="s">
        <v>455</v>
      </c>
      <c r="E145" s="50" t="s">
        <v>350</v>
      </c>
    </row>
    <row r="146" spans="2:5" x14ac:dyDescent="0.25">
      <c r="B146"/>
      <c r="D146" s="50" t="s">
        <v>456</v>
      </c>
      <c r="E146" s="50" t="s">
        <v>349</v>
      </c>
    </row>
    <row r="147" spans="2:5" x14ac:dyDescent="0.25">
      <c r="B147"/>
      <c r="D147" s="50" t="s">
        <v>457</v>
      </c>
      <c r="E147" s="50" t="s">
        <v>348</v>
      </c>
    </row>
    <row r="150" spans="2:5" x14ac:dyDescent="0.25">
      <c r="D150" s="40"/>
    </row>
    <row r="153" spans="2:5" ht="16.5" thickBot="1" x14ac:dyDescent="0.3">
      <c r="D153" s="92" t="s">
        <v>380</v>
      </c>
    </row>
    <row r="154" spans="2:5" x14ac:dyDescent="0.25">
      <c r="C154" s="121" t="s">
        <v>342</v>
      </c>
      <c r="D154" s="128" t="s">
        <v>382</v>
      </c>
    </row>
    <row r="155" spans="2:5" x14ac:dyDescent="0.25">
      <c r="C155" s="121"/>
      <c r="D155" s="129" t="s">
        <v>464</v>
      </c>
    </row>
    <row r="156" spans="2:5" x14ac:dyDescent="0.25">
      <c r="C156" s="121"/>
      <c r="D156" s="129" t="s">
        <v>381</v>
      </c>
    </row>
    <row r="157" spans="2:5" x14ac:dyDescent="0.25">
      <c r="C157" s="122"/>
      <c r="D157" s="129" t="s">
        <v>383</v>
      </c>
    </row>
    <row r="158" spans="2:5" x14ac:dyDescent="0.25">
      <c r="C158" s="121" t="s">
        <v>344</v>
      </c>
      <c r="D158" s="129" t="s">
        <v>387</v>
      </c>
    </row>
    <row r="159" spans="2:5" x14ac:dyDescent="0.25">
      <c r="C159" s="122"/>
      <c r="D159" s="129" t="s">
        <v>386</v>
      </c>
    </row>
    <row r="160" spans="2:5" x14ac:dyDescent="0.25">
      <c r="C160" s="121" t="s">
        <v>345</v>
      </c>
      <c r="D160" s="129" t="s">
        <v>389</v>
      </c>
    </row>
    <row r="161" spans="3:4" x14ac:dyDescent="0.25">
      <c r="C161" s="122"/>
      <c r="D161" s="129" t="s">
        <v>390</v>
      </c>
    </row>
    <row r="162" spans="3:4" x14ac:dyDescent="0.25">
      <c r="C162" s="122" t="s">
        <v>346</v>
      </c>
      <c r="D162" s="129" t="s">
        <v>392</v>
      </c>
    </row>
    <row r="163" spans="3:4" x14ac:dyDescent="0.25">
      <c r="C163" s="122" t="s">
        <v>347</v>
      </c>
      <c r="D163" s="129" t="s">
        <v>458</v>
      </c>
    </row>
    <row r="164" spans="3:4" x14ac:dyDescent="0.25">
      <c r="C164" s="121" t="s">
        <v>356</v>
      </c>
      <c r="D164" s="129" t="s">
        <v>398</v>
      </c>
    </row>
    <row r="165" spans="3:4" x14ac:dyDescent="0.25">
      <c r="C165" s="121"/>
      <c r="D165" s="129" t="s">
        <v>396</v>
      </c>
    </row>
    <row r="166" spans="3:4" x14ac:dyDescent="0.25">
      <c r="C166" s="121"/>
      <c r="D166" s="129" t="s">
        <v>399</v>
      </c>
    </row>
    <row r="167" spans="3:4" x14ac:dyDescent="0.25">
      <c r="C167" s="122"/>
      <c r="D167" s="129" t="s">
        <v>459</v>
      </c>
    </row>
    <row r="168" spans="3:4" x14ac:dyDescent="0.25">
      <c r="C168" s="122" t="s">
        <v>357</v>
      </c>
      <c r="D168" s="129" t="s">
        <v>401</v>
      </c>
    </row>
    <row r="169" spans="3:4" x14ac:dyDescent="0.25">
      <c r="C169" s="122" t="s">
        <v>358</v>
      </c>
      <c r="D169" s="129" t="s">
        <v>403</v>
      </c>
    </row>
    <row r="170" spans="3:4" x14ac:dyDescent="0.25">
      <c r="C170" s="121" t="s">
        <v>355</v>
      </c>
      <c r="D170" s="129" t="s">
        <v>406</v>
      </c>
    </row>
    <row r="171" spans="3:4" x14ac:dyDescent="0.25">
      <c r="C171" s="122"/>
      <c r="D171" s="129" t="s">
        <v>405</v>
      </c>
    </row>
    <row r="172" spans="3:4" x14ac:dyDescent="0.25">
      <c r="C172" s="121" t="s">
        <v>353</v>
      </c>
      <c r="D172" s="129" t="s">
        <v>788</v>
      </c>
    </row>
    <row r="173" spans="3:4" x14ac:dyDescent="0.25">
      <c r="C173" s="122"/>
      <c r="D173" s="129" t="s">
        <v>409</v>
      </c>
    </row>
    <row r="174" spans="3:4" x14ac:dyDescent="0.25">
      <c r="C174" s="121" t="s">
        <v>352</v>
      </c>
      <c r="D174" s="129" t="s">
        <v>465</v>
      </c>
    </row>
    <row r="175" spans="3:4" x14ac:dyDescent="0.25">
      <c r="C175" s="121"/>
      <c r="D175" s="129" t="s">
        <v>412</v>
      </c>
    </row>
    <row r="176" spans="3:4" x14ac:dyDescent="0.25">
      <c r="C176" s="122"/>
      <c r="D176" s="129" t="s">
        <v>413</v>
      </c>
    </row>
    <row r="177" spans="3:4" x14ac:dyDescent="0.25">
      <c r="C177" s="121" t="s">
        <v>354</v>
      </c>
      <c r="D177" s="129" t="s">
        <v>418</v>
      </c>
    </row>
    <row r="178" spans="3:4" x14ac:dyDescent="0.25">
      <c r="C178" s="121"/>
      <c r="D178" s="129" t="s">
        <v>460</v>
      </c>
    </row>
    <row r="179" spans="3:4" x14ac:dyDescent="0.25">
      <c r="C179" s="121"/>
      <c r="D179" s="129" t="s">
        <v>416</v>
      </c>
    </row>
    <row r="180" spans="3:4" x14ac:dyDescent="0.25">
      <c r="C180" s="122"/>
      <c r="D180" s="129" t="s">
        <v>461</v>
      </c>
    </row>
    <row r="181" spans="3:4" x14ac:dyDescent="0.25">
      <c r="C181" s="122" t="s">
        <v>351</v>
      </c>
      <c r="D181" s="129" t="s">
        <v>462</v>
      </c>
    </row>
    <row r="182" spans="3:4" x14ac:dyDescent="0.25">
      <c r="C182" s="122" t="s">
        <v>350</v>
      </c>
      <c r="D182" s="129" t="s">
        <v>463</v>
      </c>
    </row>
    <row r="183" spans="3:4" x14ac:dyDescent="0.25">
      <c r="C183" s="122" t="s">
        <v>349</v>
      </c>
      <c r="D183" s="129" t="s">
        <v>424</v>
      </c>
    </row>
    <row r="184" spans="3:4" x14ac:dyDescent="0.25">
      <c r="C184" s="121" t="s">
        <v>348</v>
      </c>
      <c r="D184" s="129" t="s">
        <v>426</v>
      </c>
    </row>
    <row r="185" spans="3:4" x14ac:dyDescent="0.25">
      <c r="C185" s="121"/>
      <c r="D185" s="129" t="s">
        <v>428</v>
      </c>
    </row>
    <row r="186" spans="3:4" x14ac:dyDescent="0.25">
      <c r="C186" s="121"/>
      <c r="D186" s="129" t="s">
        <v>427</v>
      </c>
    </row>
    <row r="187" spans="3:4" ht="16.5" thickBot="1" x14ac:dyDescent="0.3">
      <c r="C187" s="122"/>
      <c r="D187" s="130" t="s">
        <v>429</v>
      </c>
    </row>
  </sheetData>
  <pageMargins left="0.75" right="0.75" top="1" bottom="1" header="0.5" footer="0.5"/>
  <pageSetup paperSize="9" orientation="portrait" horizontalDpi="4294967292" verticalDpi="429496729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2:M171"/>
  <sheetViews>
    <sheetView topLeftCell="F1" zoomScaleNormal="100" workbookViewId="0">
      <selection activeCell="G130" sqref="G130:G146"/>
    </sheetView>
  </sheetViews>
  <sheetFormatPr baseColWidth="10" defaultColWidth="11.42578125" defaultRowHeight="15" x14ac:dyDescent="0.25"/>
  <cols>
    <col min="1" max="1" width="11.42578125" style="11"/>
    <col min="2" max="2" width="31.85546875" style="11" customWidth="1"/>
    <col min="3" max="3" width="31" style="11" customWidth="1"/>
    <col min="4" max="4" width="49.140625" style="11" bestFit="1" customWidth="1"/>
    <col min="5" max="5" width="50.42578125" style="11" bestFit="1" customWidth="1"/>
    <col min="6" max="6" width="7" style="11" bestFit="1" customWidth="1"/>
    <col min="7" max="7" width="71" style="11" bestFit="1" customWidth="1"/>
    <col min="8" max="8" width="23" style="11" customWidth="1"/>
    <col min="9" max="10" width="11.42578125" style="11"/>
    <col min="11" max="11" width="26.42578125" style="11" customWidth="1"/>
    <col min="12" max="14" width="11.42578125" style="11"/>
    <col min="15" max="15" width="22" style="11" bestFit="1" customWidth="1"/>
    <col min="16" max="16384" width="11.42578125" style="11"/>
  </cols>
  <sheetData>
    <row r="2" spans="1:8" ht="15.75" thickBot="1" x14ac:dyDescent="0.3">
      <c r="B2" s="68" t="s">
        <v>371</v>
      </c>
      <c r="C2" s="11" t="s">
        <v>372</v>
      </c>
    </row>
    <row r="3" spans="1:8" x14ac:dyDescent="0.25">
      <c r="B3" s="69">
        <v>2017</v>
      </c>
      <c r="C3" s="69" t="s">
        <v>373</v>
      </c>
    </row>
    <row r="4" spans="1:8" x14ac:dyDescent="0.25">
      <c r="B4" s="70">
        <v>2018</v>
      </c>
      <c r="C4" s="70"/>
    </row>
    <row r="5" spans="1:8" x14ac:dyDescent="0.25">
      <c r="B5" s="70">
        <v>2019</v>
      </c>
      <c r="C5" s="70"/>
    </row>
    <row r="6" spans="1:8" ht="15.75" thickBot="1" x14ac:dyDescent="0.3">
      <c r="A6" s="11" t="s">
        <v>202</v>
      </c>
      <c r="B6" s="71">
        <v>2020</v>
      </c>
      <c r="C6" s="71"/>
    </row>
    <row r="9" spans="1:8" ht="15.75" thickBot="1" x14ac:dyDescent="0.3">
      <c r="B9" s="13" t="s">
        <v>102</v>
      </c>
      <c r="G9" s="13"/>
    </row>
    <row r="10" spans="1:8" ht="15.75" thickBot="1" x14ac:dyDescent="0.3">
      <c r="B10" s="23" t="s">
        <v>798</v>
      </c>
      <c r="C10" s="11" t="s">
        <v>189</v>
      </c>
      <c r="D10" s="13" t="s">
        <v>540</v>
      </c>
      <c r="G10" s="11" t="s">
        <v>559</v>
      </c>
    </row>
    <row r="11" spans="1:8" x14ac:dyDescent="0.25">
      <c r="B11" s="24" t="s">
        <v>93</v>
      </c>
      <c r="C11" s="11" t="s">
        <v>206</v>
      </c>
      <c r="D11" s="23" t="s">
        <v>90</v>
      </c>
      <c r="G11" s="150" t="s">
        <v>546</v>
      </c>
      <c r="H11" s="152" t="s">
        <v>560</v>
      </c>
    </row>
    <row r="12" spans="1:8" x14ac:dyDescent="0.25">
      <c r="B12" s="24" t="s">
        <v>94</v>
      </c>
      <c r="C12" s="11" t="s">
        <v>206</v>
      </c>
      <c r="D12" s="24" t="s">
        <v>88</v>
      </c>
      <c r="G12" s="150" t="s">
        <v>541</v>
      </c>
      <c r="H12" s="152" t="s">
        <v>560</v>
      </c>
    </row>
    <row r="13" spans="1:8" x14ac:dyDescent="0.25">
      <c r="B13" s="24" t="s">
        <v>95</v>
      </c>
      <c r="C13" s="11" t="s">
        <v>206</v>
      </c>
      <c r="D13" s="24" t="s">
        <v>89</v>
      </c>
      <c r="G13" s="150" t="s">
        <v>543</v>
      </c>
      <c r="H13" s="137" t="s">
        <v>545</v>
      </c>
    </row>
    <row r="14" spans="1:8" x14ac:dyDescent="0.25">
      <c r="B14" s="24" t="s">
        <v>96</v>
      </c>
      <c r="C14" s="11" t="s">
        <v>206</v>
      </c>
      <c r="D14" s="24" t="s">
        <v>92</v>
      </c>
      <c r="G14" s="150" t="s">
        <v>544</v>
      </c>
      <c r="H14" s="137" t="s">
        <v>545</v>
      </c>
    </row>
    <row r="15" spans="1:8" x14ac:dyDescent="0.25">
      <c r="B15" s="24" t="s">
        <v>97</v>
      </c>
      <c r="C15" s="11" t="s">
        <v>206</v>
      </c>
      <c r="D15" s="24" t="s">
        <v>87</v>
      </c>
    </row>
    <row r="16" spans="1:8" x14ac:dyDescent="0.25">
      <c r="B16" s="24" t="s">
        <v>98</v>
      </c>
      <c r="C16" s="11" t="s">
        <v>206</v>
      </c>
      <c r="D16" s="24" t="s">
        <v>91</v>
      </c>
    </row>
    <row r="17" spans="1:8" x14ac:dyDescent="0.25">
      <c r="B17" s="24" t="s">
        <v>99</v>
      </c>
      <c r="C17" s="11" t="s">
        <v>206</v>
      </c>
    </row>
    <row r="18" spans="1:8" x14ac:dyDescent="0.25">
      <c r="B18" s="24" t="s">
        <v>100</v>
      </c>
      <c r="C18" s="11" t="s">
        <v>206</v>
      </c>
      <c r="G18" s="149" t="s">
        <v>542</v>
      </c>
      <c r="H18" s="13" t="s">
        <v>557</v>
      </c>
    </row>
    <row r="19" spans="1:8" ht="15.75" thickBot="1" x14ac:dyDescent="0.3">
      <c r="B19" s="25" t="s">
        <v>101</v>
      </c>
      <c r="C19" s="11" t="s">
        <v>206</v>
      </c>
      <c r="G19" t="s">
        <v>548</v>
      </c>
      <c r="H19" t="s">
        <v>547</v>
      </c>
    </row>
    <row r="20" spans="1:8" x14ac:dyDescent="0.25">
      <c r="G20" t="s">
        <v>31</v>
      </c>
      <c r="H20" t="s">
        <v>507</v>
      </c>
    </row>
    <row r="21" spans="1:8" x14ac:dyDescent="0.25">
      <c r="A21" s="11" t="s">
        <v>202</v>
      </c>
      <c r="B21" s="13"/>
      <c r="C21" s="13"/>
      <c r="G21" t="s">
        <v>550</v>
      </c>
      <c r="H21" t="s">
        <v>549</v>
      </c>
    </row>
    <row r="22" spans="1:8" ht="15.75" thickBot="1" x14ac:dyDescent="0.3">
      <c r="B22" s="13" t="s">
        <v>189</v>
      </c>
      <c r="C22" s="13" t="s">
        <v>200</v>
      </c>
      <c r="G22" t="s">
        <v>32</v>
      </c>
      <c r="H22" t="s">
        <v>498</v>
      </c>
    </row>
    <row r="23" spans="1:8" x14ac:dyDescent="0.25">
      <c r="B23" s="16" t="s">
        <v>799</v>
      </c>
      <c r="C23" s="17" t="s">
        <v>194</v>
      </c>
      <c r="D23" s="11" t="s">
        <v>805</v>
      </c>
      <c r="G23" t="s">
        <v>551</v>
      </c>
      <c r="H23" t="s">
        <v>496</v>
      </c>
    </row>
    <row r="24" spans="1:8" x14ac:dyDescent="0.25">
      <c r="B24" s="18" t="s">
        <v>800</v>
      </c>
      <c r="C24" s="19" t="s">
        <v>195</v>
      </c>
      <c r="D24" s="11" t="s">
        <v>804</v>
      </c>
      <c r="G24" t="s">
        <v>552</v>
      </c>
      <c r="H24" t="s">
        <v>499</v>
      </c>
    </row>
    <row r="25" spans="1:8" x14ac:dyDescent="0.25">
      <c r="B25" s="18" t="s">
        <v>103</v>
      </c>
      <c r="C25" s="19" t="s">
        <v>196</v>
      </c>
      <c r="D25" s="11" t="s">
        <v>803</v>
      </c>
    </row>
    <row r="26" spans="1:8" x14ac:dyDescent="0.25">
      <c r="B26" s="18" t="s">
        <v>204</v>
      </c>
      <c r="C26" s="19" t="s">
        <v>240</v>
      </c>
      <c r="D26" s="11" t="s">
        <v>802</v>
      </c>
      <c r="G26" s="138" t="s">
        <v>545</v>
      </c>
      <c r="H26" s="13" t="s">
        <v>558</v>
      </c>
    </row>
    <row r="27" spans="1:8" ht="15.75" thickBot="1" x14ac:dyDescent="0.3">
      <c r="B27" s="20" t="s">
        <v>184</v>
      </c>
      <c r="C27" s="21" t="s">
        <v>197</v>
      </c>
      <c r="D27" s="11" t="s">
        <v>801</v>
      </c>
      <c r="G27" t="s">
        <v>554</v>
      </c>
      <c r="H27" t="s">
        <v>553</v>
      </c>
    </row>
    <row r="28" spans="1:8" ht="15.75" thickBot="1" x14ac:dyDescent="0.3">
      <c r="B28" s="20"/>
      <c r="C28" s="21"/>
      <c r="G28" t="s">
        <v>555</v>
      </c>
      <c r="H28" t="s">
        <v>493</v>
      </c>
    </row>
    <row r="29" spans="1:8" x14ac:dyDescent="0.25">
      <c r="G29" t="s">
        <v>33</v>
      </c>
      <c r="H29" t="s">
        <v>494</v>
      </c>
    </row>
    <row r="30" spans="1:8" x14ac:dyDescent="0.25">
      <c r="G30" t="s">
        <v>556</v>
      </c>
      <c r="H30" t="s">
        <v>491</v>
      </c>
    </row>
    <row r="31" spans="1:8" ht="15.75" thickBot="1" x14ac:dyDescent="0.3">
      <c r="B31" s="13" t="s">
        <v>198</v>
      </c>
      <c r="C31" s="13" t="s">
        <v>199</v>
      </c>
      <c r="D31" s="13" t="s">
        <v>22</v>
      </c>
    </row>
    <row r="32" spans="1:8" x14ac:dyDescent="0.25">
      <c r="B32" s="16" t="s">
        <v>191</v>
      </c>
      <c r="C32" s="26" t="s">
        <v>170</v>
      </c>
      <c r="D32" s="27" t="s">
        <v>171</v>
      </c>
      <c r="G32" s="152" t="s">
        <v>560</v>
      </c>
      <c r="H32" s="13" t="s">
        <v>558</v>
      </c>
    </row>
    <row r="33" spans="2:8" ht="15.75" thickBot="1" x14ac:dyDescent="0.3">
      <c r="B33" s="20"/>
      <c r="C33" s="29"/>
      <c r="D33" s="21" t="s">
        <v>798</v>
      </c>
      <c r="G33" s="151" t="s">
        <v>472</v>
      </c>
      <c r="H33" s="11" t="s">
        <v>474</v>
      </c>
    </row>
    <row r="34" spans="2:8" x14ac:dyDescent="0.25">
      <c r="G34" s="151" t="s">
        <v>51</v>
      </c>
      <c r="H34" s="11" t="s">
        <v>478</v>
      </c>
    </row>
    <row r="35" spans="2:8" ht="15.75" thickBot="1" x14ac:dyDescent="0.3">
      <c r="G35" s="151" t="s">
        <v>479</v>
      </c>
      <c r="H35" s="11" t="s">
        <v>481</v>
      </c>
    </row>
    <row r="36" spans="2:8" x14ac:dyDescent="0.25">
      <c r="B36" s="16" t="s">
        <v>192</v>
      </c>
      <c r="C36" s="26" t="s">
        <v>104</v>
      </c>
      <c r="D36" s="27" t="s">
        <v>105</v>
      </c>
      <c r="G36" s="151" t="s">
        <v>59</v>
      </c>
      <c r="H36" s="11" t="s">
        <v>483</v>
      </c>
    </row>
    <row r="37" spans="2:8" x14ac:dyDescent="0.25">
      <c r="B37" s="18" t="s">
        <v>192</v>
      </c>
      <c r="C37" s="10" t="s">
        <v>106</v>
      </c>
      <c r="D37" s="28" t="s">
        <v>107</v>
      </c>
      <c r="G37" s="151" t="s">
        <v>561</v>
      </c>
      <c r="H37" s="11" t="s">
        <v>731</v>
      </c>
    </row>
    <row r="38" spans="2:8" x14ac:dyDescent="0.25">
      <c r="B38" s="18" t="s">
        <v>192</v>
      </c>
      <c r="C38" s="10" t="s">
        <v>108</v>
      </c>
      <c r="D38" s="28" t="s">
        <v>109</v>
      </c>
      <c r="G38" s="151" t="s">
        <v>501</v>
      </c>
      <c r="H38" s="11" t="s">
        <v>503</v>
      </c>
    </row>
    <row r="39" spans="2:8" x14ac:dyDescent="0.25">
      <c r="B39" s="18" t="s">
        <v>192</v>
      </c>
      <c r="C39" s="10" t="s">
        <v>110</v>
      </c>
      <c r="D39" s="28" t="s">
        <v>111</v>
      </c>
      <c r="G39" s="151" t="s">
        <v>50</v>
      </c>
      <c r="H39" s="11" t="s">
        <v>505</v>
      </c>
    </row>
    <row r="40" spans="2:8" x14ac:dyDescent="0.25">
      <c r="B40" s="18" t="s">
        <v>192</v>
      </c>
      <c r="C40" s="10" t="s">
        <v>112</v>
      </c>
      <c r="D40" s="28" t="s">
        <v>113</v>
      </c>
      <c r="G40" s="151" t="s">
        <v>56</v>
      </c>
      <c r="H40" s="11" t="s">
        <v>509</v>
      </c>
    </row>
    <row r="41" spans="2:8" x14ac:dyDescent="0.25">
      <c r="B41" s="18" t="s">
        <v>192</v>
      </c>
      <c r="C41" s="10" t="s">
        <v>114</v>
      </c>
      <c r="D41" s="28" t="s">
        <v>115</v>
      </c>
      <c r="G41" s="151" t="s">
        <v>526</v>
      </c>
      <c r="H41" s="11" t="s">
        <v>528</v>
      </c>
    </row>
    <row r="42" spans="2:8" x14ac:dyDescent="0.25">
      <c r="B42" s="18" t="s">
        <v>192</v>
      </c>
      <c r="C42" s="10" t="s">
        <v>116</v>
      </c>
      <c r="D42" s="28" t="s">
        <v>117</v>
      </c>
    </row>
    <row r="43" spans="2:8" x14ac:dyDescent="0.25">
      <c r="B43" s="18" t="s">
        <v>192</v>
      </c>
      <c r="C43" s="10" t="s">
        <v>118</v>
      </c>
      <c r="D43" s="28" t="s">
        <v>119</v>
      </c>
      <c r="G43" t="s">
        <v>52</v>
      </c>
      <c r="H43" s="136" t="s">
        <v>731</v>
      </c>
    </row>
    <row r="44" spans="2:8" x14ac:dyDescent="0.25">
      <c r="B44" s="18" t="s">
        <v>192</v>
      </c>
      <c r="C44" s="10" t="s">
        <v>120</v>
      </c>
      <c r="D44" s="28" t="s">
        <v>121</v>
      </c>
      <c r="G44" t="s">
        <v>53</v>
      </c>
      <c r="H44" s="136" t="s">
        <v>792</v>
      </c>
    </row>
    <row r="45" spans="2:8" x14ac:dyDescent="0.25">
      <c r="B45" s="18" t="s">
        <v>192</v>
      </c>
      <c r="C45" s="10" t="s">
        <v>122</v>
      </c>
      <c r="D45" s="28" t="s">
        <v>123</v>
      </c>
      <c r="G45" t="s">
        <v>54</v>
      </c>
      <c r="H45" s="136" t="s">
        <v>793</v>
      </c>
    </row>
    <row r="46" spans="2:8" x14ac:dyDescent="0.25">
      <c r="B46" s="18" t="s">
        <v>192</v>
      </c>
      <c r="C46" s="10" t="s">
        <v>124</v>
      </c>
      <c r="D46" s="28" t="s">
        <v>125</v>
      </c>
    </row>
    <row r="47" spans="2:8" x14ac:dyDescent="0.25">
      <c r="B47" s="18" t="s">
        <v>192</v>
      </c>
      <c r="C47" s="10" t="s">
        <v>126</v>
      </c>
      <c r="D47" s="28" t="s">
        <v>127</v>
      </c>
    </row>
    <row r="48" spans="2:8" x14ac:dyDescent="0.25">
      <c r="B48" s="18" t="s">
        <v>192</v>
      </c>
      <c r="C48" s="10" t="s">
        <v>128</v>
      </c>
      <c r="D48" s="28" t="s">
        <v>129</v>
      </c>
    </row>
    <row r="49" spans="2:4" x14ac:dyDescent="0.25">
      <c r="B49" s="18" t="s">
        <v>192</v>
      </c>
      <c r="C49" s="10" t="s">
        <v>130</v>
      </c>
      <c r="D49" s="28" t="s">
        <v>131</v>
      </c>
    </row>
    <row r="50" spans="2:4" x14ac:dyDescent="0.25">
      <c r="B50" s="18" t="s">
        <v>192</v>
      </c>
      <c r="C50" s="10" t="s">
        <v>132</v>
      </c>
      <c r="D50" s="28" t="s">
        <v>133</v>
      </c>
    </row>
    <row r="51" spans="2:4" x14ac:dyDescent="0.25">
      <c r="B51" s="18" t="s">
        <v>192</v>
      </c>
      <c r="C51" s="10" t="s">
        <v>134</v>
      </c>
      <c r="D51" s="28" t="s">
        <v>135</v>
      </c>
    </row>
    <row r="52" spans="2:4" x14ac:dyDescent="0.25">
      <c r="B52" s="18" t="s">
        <v>192</v>
      </c>
      <c r="C52" s="10" t="s">
        <v>136</v>
      </c>
      <c r="D52" s="28" t="s">
        <v>137</v>
      </c>
    </row>
    <row r="53" spans="2:4" x14ac:dyDescent="0.25">
      <c r="B53" s="18" t="s">
        <v>192</v>
      </c>
      <c r="C53" s="10" t="s">
        <v>138</v>
      </c>
      <c r="D53" s="28" t="s">
        <v>139</v>
      </c>
    </row>
    <row r="54" spans="2:4" x14ac:dyDescent="0.25">
      <c r="B54" s="18" t="s">
        <v>192</v>
      </c>
      <c r="C54" s="10" t="s">
        <v>140</v>
      </c>
      <c r="D54" s="28" t="s">
        <v>141</v>
      </c>
    </row>
    <row r="55" spans="2:4" x14ac:dyDescent="0.25">
      <c r="B55" s="18" t="s">
        <v>192</v>
      </c>
      <c r="C55" s="10" t="s">
        <v>142</v>
      </c>
      <c r="D55" s="28" t="s">
        <v>143</v>
      </c>
    </row>
    <row r="56" spans="2:4" x14ac:dyDescent="0.25">
      <c r="B56" s="18" t="s">
        <v>192</v>
      </c>
      <c r="C56" s="10" t="s">
        <v>144</v>
      </c>
      <c r="D56" s="28" t="s">
        <v>145</v>
      </c>
    </row>
    <row r="57" spans="2:4" x14ac:dyDescent="0.25">
      <c r="B57" s="18" t="s">
        <v>192</v>
      </c>
      <c r="C57" s="10" t="s">
        <v>146</v>
      </c>
      <c r="D57" s="28" t="s">
        <v>147</v>
      </c>
    </row>
    <row r="58" spans="2:4" x14ac:dyDescent="0.25">
      <c r="B58" s="18" t="s">
        <v>192</v>
      </c>
      <c r="C58" s="10" t="s">
        <v>148</v>
      </c>
      <c r="D58" s="28" t="s">
        <v>149</v>
      </c>
    </row>
    <row r="59" spans="2:4" x14ac:dyDescent="0.25">
      <c r="B59" s="18" t="s">
        <v>192</v>
      </c>
      <c r="C59" s="10" t="s">
        <v>150</v>
      </c>
      <c r="D59" s="28" t="s">
        <v>151</v>
      </c>
    </row>
    <row r="60" spans="2:4" x14ac:dyDescent="0.25">
      <c r="B60" s="18" t="s">
        <v>192</v>
      </c>
      <c r="C60" s="10" t="s">
        <v>152</v>
      </c>
      <c r="D60" s="28" t="s">
        <v>153</v>
      </c>
    </row>
    <row r="61" spans="2:4" x14ac:dyDescent="0.25">
      <c r="B61" s="18" t="s">
        <v>192</v>
      </c>
      <c r="C61" s="10" t="s">
        <v>154</v>
      </c>
      <c r="D61" s="28" t="s">
        <v>155</v>
      </c>
    </row>
    <row r="62" spans="2:4" x14ac:dyDescent="0.25">
      <c r="B62" s="18" t="s">
        <v>192</v>
      </c>
      <c r="C62" s="10" t="s">
        <v>156</v>
      </c>
      <c r="D62" s="28" t="s">
        <v>157</v>
      </c>
    </row>
    <row r="63" spans="2:4" x14ac:dyDescent="0.25">
      <c r="B63" s="18" t="s">
        <v>192</v>
      </c>
      <c r="C63" s="10" t="s">
        <v>158</v>
      </c>
      <c r="D63" s="28" t="s">
        <v>159</v>
      </c>
    </row>
    <row r="64" spans="2:4" x14ac:dyDescent="0.25">
      <c r="B64" s="18" t="s">
        <v>192</v>
      </c>
      <c r="C64" s="10" t="s">
        <v>160</v>
      </c>
      <c r="D64" s="28" t="s">
        <v>161</v>
      </c>
    </row>
    <row r="65" spans="2:4" x14ac:dyDescent="0.25">
      <c r="B65" s="18" t="s">
        <v>192</v>
      </c>
      <c r="C65" s="10" t="s">
        <v>162</v>
      </c>
      <c r="D65" s="28" t="s">
        <v>163</v>
      </c>
    </row>
    <row r="66" spans="2:4" x14ac:dyDescent="0.25">
      <c r="B66" s="18" t="s">
        <v>192</v>
      </c>
      <c r="C66" s="10" t="s">
        <v>164</v>
      </c>
      <c r="D66" s="28" t="s">
        <v>165</v>
      </c>
    </row>
    <row r="67" spans="2:4" x14ac:dyDescent="0.25">
      <c r="B67" s="18"/>
      <c r="C67" s="12"/>
      <c r="D67" s="19"/>
    </row>
    <row r="68" spans="2:4" ht="15.75" thickBot="1" x14ac:dyDescent="0.3">
      <c r="B68" s="20"/>
      <c r="C68" s="29"/>
      <c r="D68" s="21"/>
    </row>
    <row r="70" spans="2:4" ht="15.75" thickBot="1" x14ac:dyDescent="0.3"/>
    <row r="71" spans="2:4" x14ac:dyDescent="0.25">
      <c r="B71" s="16" t="s">
        <v>193</v>
      </c>
      <c r="C71" s="26" t="s">
        <v>166</v>
      </c>
      <c r="D71" s="27" t="s">
        <v>167</v>
      </c>
    </row>
    <row r="72" spans="2:4" x14ac:dyDescent="0.25">
      <c r="B72" s="18" t="s">
        <v>193</v>
      </c>
      <c r="C72" s="10" t="s">
        <v>168</v>
      </c>
      <c r="D72" s="28" t="s">
        <v>169</v>
      </c>
    </row>
    <row r="73" spans="2:4" x14ac:dyDescent="0.25">
      <c r="B73" s="18" t="s">
        <v>193</v>
      </c>
      <c r="C73" s="10" t="s">
        <v>172</v>
      </c>
      <c r="D73" s="28" t="s">
        <v>173</v>
      </c>
    </row>
    <row r="74" spans="2:4" x14ac:dyDescent="0.25">
      <c r="B74" s="18" t="s">
        <v>193</v>
      </c>
      <c r="C74" s="10" t="s">
        <v>174</v>
      </c>
      <c r="D74" s="28" t="s">
        <v>175</v>
      </c>
    </row>
    <row r="75" spans="2:4" x14ac:dyDescent="0.25">
      <c r="B75" s="18" t="s">
        <v>193</v>
      </c>
      <c r="C75" s="10" t="s">
        <v>176</v>
      </c>
      <c r="D75" s="28" t="s">
        <v>177</v>
      </c>
    </row>
    <row r="76" spans="2:4" x14ac:dyDescent="0.25">
      <c r="B76" s="18" t="s">
        <v>193</v>
      </c>
      <c r="C76" s="10" t="s">
        <v>178</v>
      </c>
      <c r="D76" s="28" t="s">
        <v>179</v>
      </c>
    </row>
    <row r="77" spans="2:4" x14ac:dyDescent="0.25">
      <c r="B77" s="18" t="s">
        <v>193</v>
      </c>
      <c r="C77" s="10" t="s">
        <v>180</v>
      </c>
      <c r="D77" s="28" t="s">
        <v>181</v>
      </c>
    </row>
    <row r="78" spans="2:4" x14ac:dyDescent="0.25">
      <c r="B78" s="18" t="s">
        <v>193</v>
      </c>
      <c r="C78" s="10" t="s">
        <v>182</v>
      </c>
      <c r="D78" s="28" t="s">
        <v>183</v>
      </c>
    </row>
    <row r="79" spans="2:4" x14ac:dyDescent="0.25">
      <c r="B79" s="18"/>
      <c r="C79" s="12"/>
      <c r="D79" s="19"/>
    </row>
    <row r="80" spans="2:4" ht="15.75" thickBot="1" x14ac:dyDescent="0.3">
      <c r="B80" s="20"/>
      <c r="C80" s="29"/>
      <c r="D80" s="21"/>
    </row>
    <row r="83" spans="2:5" x14ac:dyDescent="0.25">
      <c r="B83" s="12" t="s">
        <v>190</v>
      </c>
      <c r="C83" s="12"/>
      <c r="D83" s="12"/>
    </row>
    <row r="84" spans="2:5" x14ac:dyDescent="0.25">
      <c r="B84" s="12"/>
      <c r="C84" s="12"/>
      <c r="D84" s="12"/>
    </row>
    <row r="85" spans="2:5" x14ac:dyDescent="0.25">
      <c r="B85" s="12"/>
      <c r="C85" s="12"/>
      <c r="D85" s="12"/>
    </row>
    <row r="87" spans="2:5" x14ac:dyDescent="0.25">
      <c r="B87" s="12" t="s">
        <v>197</v>
      </c>
      <c r="C87" s="10" t="s">
        <v>185</v>
      </c>
      <c r="D87" s="10" t="s">
        <v>186</v>
      </c>
    </row>
    <row r="88" spans="2:5" x14ac:dyDescent="0.25">
      <c r="B88" s="12" t="s">
        <v>197</v>
      </c>
      <c r="C88" s="10" t="s">
        <v>187</v>
      </c>
      <c r="D88" s="10" t="s">
        <v>188</v>
      </c>
    </row>
    <row r="89" spans="2:5" x14ac:dyDescent="0.25">
      <c r="B89" s="12"/>
      <c r="C89" s="12"/>
      <c r="D89" s="12"/>
    </row>
    <row r="90" spans="2:5" x14ac:dyDescent="0.25">
      <c r="B90" s="12"/>
      <c r="C90" s="12"/>
      <c r="D90" s="12"/>
    </row>
    <row r="95" spans="2:5" ht="15.75" thickBot="1" x14ac:dyDescent="0.3"/>
    <row r="96" spans="2:5" ht="15.75" thickBot="1" x14ac:dyDescent="0.3">
      <c r="B96" s="59" t="s">
        <v>206</v>
      </c>
      <c r="C96" s="60"/>
      <c r="D96" s="61"/>
      <c r="E96" s="61"/>
    </row>
    <row r="97" spans="1:13" x14ac:dyDescent="0.25">
      <c r="A97" s="11" t="s">
        <v>202</v>
      </c>
      <c r="B97" s="22" t="s">
        <v>203</v>
      </c>
      <c r="C97" s="22" t="s">
        <v>241</v>
      </c>
      <c r="D97" s="58" t="s">
        <v>365</v>
      </c>
      <c r="E97" s="58">
        <v>1</v>
      </c>
    </row>
    <row r="98" spans="1:13" x14ac:dyDescent="0.25">
      <c r="B98" s="12" t="s">
        <v>103</v>
      </c>
      <c r="C98" s="12" t="s">
        <v>242</v>
      </c>
      <c r="D98" s="12" t="s">
        <v>366</v>
      </c>
      <c r="E98" s="12">
        <v>2</v>
      </c>
    </row>
    <row r="99" spans="1:13" x14ac:dyDescent="0.25">
      <c r="B99" s="12" t="s">
        <v>204</v>
      </c>
      <c r="C99" s="12" t="s">
        <v>240</v>
      </c>
      <c r="D99" s="12" t="s">
        <v>367</v>
      </c>
      <c r="E99" s="12">
        <v>3</v>
      </c>
    </row>
    <row r="100" spans="1:13" x14ac:dyDescent="0.25">
      <c r="B100" s="12" t="s">
        <v>205</v>
      </c>
      <c r="C100" s="12" t="s">
        <v>244</v>
      </c>
      <c r="D100" s="57" t="s">
        <v>368</v>
      </c>
      <c r="E100" s="57">
        <v>4</v>
      </c>
    </row>
    <row r="101" spans="1:13" x14ac:dyDescent="0.25">
      <c r="B101" s="12" t="s">
        <v>184</v>
      </c>
      <c r="C101" s="12" t="s">
        <v>243</v>
      </c>
      <c r="D101" s="57" t="s">
        <v>369</v>
      </c>
      <c r="E101" s="57">
        <v>5</v>
      </c>
    </row>
    <row r="103" spans="1:13" ht="15.75" thickBot="1" x14ac:dyDescent="0.3"/>
    <row r="104" spans="1:13" ht="15.75" thickBot="1" x14ac:dyDescent="0.3">
      <c r="B104" s="56" t="s">
        <v>207</v>
      </c>
      <c r="C104" s="13"/>
      <c r="D104" s="13"/>
      <c r="E104" s="56" t="s">
        <v>240</v>
      </c>
      <c r="F104" s="13"/>
      <c r="I104" s="13"/>
      <c r="L104" s="13"/>
      <c r="M104" s="13"/>
    </row>
    <row r="105" spans="1:13" x14ac:dyDescent="0.25">
      <c r="A105" s="11" t="s">
        <v>202</v>
      </c>
      <c r="B105" s="22" t="s">
        <v>208</v>
      </c>
      <c r="C105" s="11">
        <v>1</v>
      </c>
      <c r="D105" s="11" t="s">
        <v>202</v>
      </c>
      <c r="E105" s="58" t="s">
        <v>147</v>
      </c>
      <c r="F105" s="11">
        <v>1</v>
      </c>
    </row>
    <row r="106" spans="1:13" x14ac:dyDescent="0.25">
      <c r="B106" s="12" t="s">
        <v>209</v>
      </c>
      <c r="C106" s="11">
        <v>2</v>
      </c>
      <c r="E106" s="12" t="s">
        <v>231</v>
      </c>
      <c r="F106" s="11">
        <v>2</v>
      </c>
    </row>
    <row r="107" spans="1:13" x14ac:dyDescent="0.25">
      <c r="B107" s="12" t="s">
        <v>177</v>
      </c>
      <c r="C107" s="11">
        <v>3</v>
      </c>
      <c r="E107" s="12" t="s">
        <v>113</v>
      </c>
      <c r="F107" s="11">
        <v>3</v>
      </c>
    </row>
    <row r="108" spans="1:13" x14ac:dyDescent="0.25">
      <c r="B108" s="12" t="s">
        <v>210</v>
      </c>
      <c r="C108" s="11">
        <v>4</v>
      </c>
      <c r="E108" s="12" t="s">
        <v>232</v>
      </c>
      <c r="F108" s="11">
        <v>4</v>
      </c>
    </row>
    <row r="109" spans="1:13" x14ac:dyDescent="0.25">
      <c r="B109" s="12" t="s">
        <v>211</v>
      </c>
      <c r="C109" s="11">
        <v>5</v>
      </c>
      <c r="E109" s="12" t="s">
        <v>233</v>
      </c>
      <c r="F109" s="11">
        <v>5</v>
      </c>
    </row>
    <row r="110" spans="1:13" x14ac:dyDescent="0.25">
      <c r="B110" s="12" t="s">
        <v>212</v>
      </c>
      <c r="C110" s="11">
        <v>6</v>
      </c>
      <c r="E110" s="12" t="s">
        <v>234</v>
      </c>
      <c r="F110" s="11">
        <v>6</v>
      </c>
    </row>
    <row r="111" spans="1:13" x14ac:dyDescent="0.25">
      <c r="B111" s="12" t="s">
        <v>213</v>
      </c>
      <c r="C111" s="11">
        <v>7</v>
      </c>
      <c r="E111" s="12" t="s">
        <v>235</v>
      </c>
      <c r="F111" s="11">
        <v>7</v>
      </c>
    </row>
    <row r="112" spans="1:13" x14ac:dyDescent="0.25">
      <c r="B112" s="12" t="s">
        <v>214</v>
      </c>
      <c r="C112" s="11">
        <v>8</v>
      </c>
      <c r="E112" s="12" t="s">
        <v>236</v>
      </c>
      <c r="F112" s="11">
        <v>8</v>
      </c>
    </row>
    <row r="113" spans="2:6" x14ac:dyDescent="0.25">
      <c r="B113" s="12" t="s">
        <v>215</v>
      </c>
      <c r="C113" s="11">
        <v>9</v>
      </c>
      <c r="E113" s="12" t="s">
        <v>237</v>
      </c>
      <c r="F113" s="11">
        <v>9</v>
      </c>
    </row>
    <row r="114" spans="2:6" x14ac:dyDescent="0.25">
      <c r="B114" s="12" t="s">
        <v>216</v>
      </c>
      <c r="C114" s="11">
        <v>10</v>
      </c>
      <c r="E114" s="12" t="s">
        <v>161</v>
      </c>
      <c r="F114" s="11">
        <v>10</v>
      </c>
    </row>
    <row r="115" spans="2:6" x14ac:dyDescent="0.25">
      <c r="B115" s="12" t="s">
        <v>217</v>
      </c>
      <c r="C115" s="11">
        <v>11</v>
      </c>
      <c r="E115" s="12" t="s">
        <v>125</v>
      </c>
      <c r="F115" s="11">
        <v>11</v>
      </c>
    </row>
    <row r="116" spans="2:6" x14ac:dyDescent="0.25">
      <c r="B116" s="12" t="s">
        <v>218</v>
      </c>
      <c r="C116" s="11">
        <v>12</v>
      </c>
      <c r="E116" s="12" t="s">
        <v>238</v>
      </c>
      <c r="F116" s="11">
        <v>12</v>
      </c>
    </row>
    <row r="117" spans="2:6" x14ac:dyDescent="0.25">
      <c r="B117" s="12" t="s">
        <v>219</v>
      </c>
      <c r="C117" s="11">
        <v>13</v>
      </c>
      <c r="E117" s="12" t="s">
        <v>239</v>
      </c>
      <c r="F117" s="11">
        <v>13</v>
      </c>
    </row>
    <row r="118" spans="2:6" x14ac:dyDescent="0.25">
      <c r="B118" s="12" t="s">
        <v>137</v>
      </c>
      <c r="C118" s="11">
        <v>14</v>
      </c>
      <c r="E118" s="12" t="s">
        <v>143</v>
      </c>
      <c r="F118" s="11">
        <v>14</v>
      </c>
    </row>
    <row r="119" spans="2:6" x14ac:dyDescent="0.25">
      <c r="B119" s="12" t="s">
        <v>220</v>
      </c>
      <c r="C119" s="11">
        <v>15</v>
      </c>
      <c r="E119" s="12" t="s">
        <v>117</v>
      </c>
      <c r="F119" s="11">
        <v>15</v>
      </c>
    </row>
    <row r="120" spans="2:6" x14ac:dyDescent="0.25">
      <c r="B120" s="12" t="s">
        <v>221</v>
      </c>
      <c r="C120" s="11">
        <v>16</v>
      </c>
      <c r="E120" s="12"/>
    </row>
    <row r="121" spans="2:6" x14ac:dyDescent="0.25">
      <c r="B121" s="12" t="s">
        <v>222</v>
      </c>
      <c r="C121" s="11">
        <v>17</v>
      </c>
      <c r="E121" s="12"/>
    </row>
    <row r="122" spans="2:6" ht="15.75" thickBot="1" x14ac:dyDescent="0.3">
      <c r="B122" s="12" t="s">
        <v>223</v>
      </c>
      <c r="C122" s="11">
        <v>18</v>
      </c>
    </row>
    <row r="123" spans="2:6" x14ac:dyDescent="0.25">
      <c r="B123" s="12" t="s">
        <v>224</v>
      </c>
      <c r="C123" s="11">
        <v>19</v>
      </c>
      <c r="D123" s="13"/>
      <c r="E123" s="62" t="s">
        <v>241</v>
      </c>
    </row>
    <row r="124" spans="2:6" x14ac:dyDescent="0.25">
      <c r="B124" s="12" t="s">
        <v>225</v>
      </c>
      <c r="C124" s="11">
        <v>20</v>
      </c>
      <c r="D124" s="15" t="s">
        <v>202</v>
      </c>
      <c r="E124" s="57" t="s">
        <v>245</v>
      </c>
      <c r="F124" s="11">
        <v>1</v>
      </c>
    </row>
    <row r="125" spans="2:6" x14ac:dyDescent="0.25">
      <c r="B125" s="12" t="s">
        <v>226</v>
      </c>
      <c r="C125" s="11">
        <v>21</v>
      </c>
      <c r="E125" s="12"/>
    </row>
    <row r="126" spans="2:6" x14ac:dyDescent="0.25">
      <c r="B126" s="12" t="s">
        <v>227</v>
      </c>
      <c r="C126" s="11">
        <v>22</v>
      </c>
      <c r="E126" s="12"/>
    </row>
    <row r="127" spans="2:6" x14ac:dyDescent="0.25">
      <c r="B127" s="12" t="s">
        <v>111</v>
      </c>
      <c r="C127" s="11">
        <v>23</v>
      </c>
    </row>
    <row r="128" spans="2:6" ht="15.75" thickBot="1" x14ac:dyDescent="0.3">
      <c r="B128" s="12" t="s">
        <v>107</v>
      </c>
      <c r="C128" s="11">
        <v>24</v>
      </c>
    </row>
    <row r="129" spans="2:8" ht="15.75" thickBot="1" x14ac:dyDescent="0.3">
      <c r="B129" s="12" t="s">
        <v>228</v>
      </c>
      <c r="C129" s="11">
        <v>25</v>
      </c>
      <c r="D129" s="13"/>
      <c r="G129" s="56" t="s">
        <v>242</v>
      </c>
    </row>
    <row r="130" spans="2:8" x14ac:dyDescent="0.25">
      <c r="B130" s="12" t="s">
        <v>229</v>
      </c>
      <c r="C130" s="11">
        <v>26</v>
      </c>
      <c r="D130" s="11" t="s">
        <v>202</v>
      </c>
      <c r="G130" s="22" t="s">
        <v>177</v>
      </c>
      <c r="H130" s="11">
        <v>1</v>
      </c>
    </row>
    <row r="131" spans="2:8" x14ac:dyDescent="0.25">
      <c r="B131" s="12"/>
      <c r="G131" s="22" t="s">
        <v>185</v>
      </c>
    </row>
    <row r="132" spans="2:8" x14ac:dyDescent="0.25">
      <c r="B132" s="12"/>
      <c r="G132" s="22" t="s">
        <v>871</v>
      </c>
    </row>
    <row r="133" spans="2:8" x14ac:dyDescent="0.25">
      <c r="B133" s="12"/>
      <c r="G133" s="22" t="s">
        <v>209</v>
      </c>
    </row>
    <row r="134" spans="2:8" x14ac:dyDescent="0.25">
      <c r="B134" s="12"/>
      <c r="G134" s="22" t="s">
        <v>872</v>
      </c>
    </row>
    <row r="135" spans="2:8" x14ac:dyDescent="0.25">
      <c r="B135" s="12"/>
      <c r="G135" s="22" t="s">
        <v>873</v>
      </c>
    </row>
    <row r="136" spans="2:8" x14ac:dyDescent="0.25">
      <c r="B136" s="12"/>
      <c r="G136" s="22" t="s">
        <v>874</v>
      </c>
    </row>
    <row r="137" spans="2:8" x14ac:dyDescent="0.25">
      <c r="B137" s="12"/>
      <c r="G137" s="22" t="s">
        <v>875</v>
      </c>
    </row>
    <row r="138" spans="2:8" x14ac:dyDescent="0.25">
      <c r="B138" s="12"/>
      <c r="G138" s="22" t="s">
        <v>876</v>
      </c>
    </row>
    <row r="139" spans="2:8" x14ac:dyDescent="0.25">
      <c r="B139" s="12"/>
      <c r="G139" s="22" t="s">
        <v>877</v>
      </c>
    </row>
    <row r="140" spans="2:8" x14ac:dyDescent="0.25">
      <c r="B140" s="12"/>
      <c r="G140" s="22" t="s">
        <v>878</v>
      </c>
    </row>
    <row r="141" spans="2:8" x14ac:dyDescent="0.25">
      <c r="B141" s="12"/>
      <c r="G141" s="22" t="s">
        <v>26</v>
      </c>
    </row>
    <row r="142" spans="2:8" x14ac:dyDescent="0.25">
      <c r="B142" s="12"/>
      <c r="G142" s="12" t="s">
        <v>869</v>
      </c>
      <c r="H142" s="11">
        <v>2</v>
      </c>
    </row>
    <row r="143" spans="2:8" x14ac:dyDescent="0.25">
      <c r="B143" s="12"/>
      <c r="G143" s="57" t="s">
        <v>879</v>
      </c>
      <c r="H143" s="11">
        <v>4</v>
      </c>
    </row>
    <row r="144" spans="2:8" x14ac:dyDescent="0.25">
      <c r="B144" s="253"/>
      <c r="G144" s="57" t="s">
        <v>880</v>
      </c>
    </row>
    <row r="145" spans="2:8" x14ac:dyDescent="0.25">
      <c r="G145" s="12" t="s">
        <v>881</v>
      </c>
      <c r="H145" s="11">
        <v>5</v>
      </c>
    </row>
    <row r="146" spans="2:8" x14ac:dyDescent="0.25">
      <c r="G146" s="168" t="s">
        <v>870</v>
      </c>
    </row>
    <row r="150" spans="2:8" ht="15.75" thickBot="1" x14ac:dyDescent="0.3"/>
    <row r="151" spans="2:8" ht="15.75" thickBot="1" x14ac:dyDescent="0.3">
      <c r="B151" s="56" t="s">
        <v>251</v>
      </c>
    </row>
    <row r="152" spans="2:8" x14ac:dyDescent="0.25">
      <c r="B152" s="55" t="s">
        <v>66</v>
      </c>
      <c r="C152" s="11">
        <v>1</v>
      </c>
    </row>
    <row r="153" spans="2:8" x14ac:dyDescent="0.25">
      <c r="B153" s="54" t="s">
        <v>67</v>
      </c>
      <c r="C153" s="11">
        <v>2</v>
      </c>
    </row>
    <row r="154" spans="2:8" x14ac:dyDescent="0.25">
      <c r="B154" s="54" t="s">
        <v>68</v>
      </c>
      <c r="C154" s="11">
        <v>3</v>
      </c>
    </row>
    <row r="155" spans="2:8" x14ac:dyDescent="0.25">
      <c r="B155" s="54" t="s">
        <v>69</v>
      </c>
      <c r="C155" s="11">
        <v>4</v>
      </c>
    </row>
    <row r="156" spans="2:8" x14ac:dyDescent="0.25">
      <c r="B156" s="54" t="s">
        <v>70</v>
      </c>
      <c r="C156" s="11">
        <v>5</v>
      </c>
    </row>
    <row r="157" spans="2:8" x14ac:dyDescent="0.25">
      <c r="B157" s="54" t="s">
        <v>71</v>
      </c>
      <c r="C157" s="11">
        <v>6</v>
      </c>
    </row>
    <row r="158" spans="2:8" x14ac:dyDescent="0.25">
      <c r="B158" s="54" t="s">
        <v>72</v>
      </c>
      <c r="C158" s="11">
        <v>7</v>
      </c>
    </row>
    <row r="159" spans="2:8" x14ac:dyDescent="0.25">
      <c r="B159" s="54" t="s">
        <v>73</v>
      </c>
      <c r="C159" s="11">
        <v>8</v>
      </c>
    </row>
    <row r="160" spans="2:8" x14ac:dyDescent="0.25">
      <c r="B160" s="54" t="s">
        <v>74</v>
      </c>
      <c r="C160" s="11">
        <v>9</v>
      </c>
    </row>
    <row r="161" spans="2:3" x14ac:dyDescent="0.25">
      <c r="B161" s="54" t="s">
        <v>75</v>
      </c>
      <c r="C161" s="11">
        <v>10</v>
      </c>
    </row>
    <row r="162" spans="2:3" x14ac:dyDescent="0.25">
      <c r="B162" s="54" t="s">
        <v>76</v>
      </c>
      <c r="C162" s="11">
        <v>11</v>
      </c>
    </row>
    <row r="163" spans="2:3" x14ac:dyDescent="0.25">
      <c r="B163" s="54" t="s">
        <v>77</v>
      </c>
      <c r="C163" s="11">
        <v>12</v>
      </c>
    </row>
    <row r="164" spans="2:3" x14ac:dyDescent="0.25">
      <c r="B164" s="54" t="s">
        <v>78</v>
      </c>
      <c r="C164" s="11">
        <v>13</v>
      </c>
    </row>
    <row r="165" spans="2:3" x14ac:dyDescent="0.25">
      <c r="B165" s="54" t="s">
        <v>79</v>
      </c>
      <c r="C165" s="11">
        <v>14</v>
      </c>
    </row>
    <row r="166" spans="2:3" x14ac:dyDescent="0.25">
      <c r="B166" s="54" t="s">
        <v>80</v>
      </c>
      <c r="C166" s="11">
        <v>15</v>
      </c>
    </row>
    <row r="167" spans="2:3" x14ac:dyDescent="0.25">
      <c r="B167" s="54" t="s">
        <v>81</v>
      </c>
      <c r="C167" s="11">
        <v>16</v>
      </c>
    </row>
    <row r="168" spans="2:3" x14ac:dyDescent="0.25">
      <c r="B168" s="54" t="s">
        <v>82</v>
      </c>
      <c r="C168" s="11">
        <v>17</v>
      </c>
    </row>
    <row r="169" spans="2:3" x14ac:dyDescent="0.25">
      <c r="B169" s="54" t="s">
        <v>57</v>
      </c>
      <c r="C169" s="11">
        <v>18</v>
      </c>
    </row>
    <row r="170" spans="2:3" x14ac:dyDescent="0.25">
      <c r="B170" s="54" t="s">
        <v>83</v>
      </c>
      <c r="C170" s="11">
        <v>19</v>
      </c>
    </row>
    <row r="171" spans="2:3" x14ac:dyDescent="0.25">
      <c r="B171" s="12"/>
    </row>
  </sheetData>
  <sortState ref="G130:G145">
    <sortCondition ref="G130:G145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91</vt:i4>
      </vt:variant>
    </vt:vector>
  </HeadingPairs>
  <TitlesOfParts>
    <vt:vector size="99" baseType="lpstr">
      <vt:lpstr>Resumen </vt:lpstr>
      <vt:lpstr>Formulario PPGR1</vt:lpstr>
      <vt:lpstr>Formulario PPGR2</vt:lpstr>
      <vt:lpstr>Formulario PPGR3</vt:lpstr>
      <vt:lpstr>Prov</vt:lpstr>
      <vt:lpstr>LSIns</vt:lpstr>
      <vt:lpstr>Obj</vt:lpstr>
      <vt:lpstr>Catalogo</vt:lpstr>
      <vt:lpstr>'Formulario PPGR1'!Área_de_impresión</vt:lpstr>
      <vt:lpstr>Azua</vt:lpstr>
      <vt:lpstr>Bahoruco</vt:lpstr>
      <vt:lpstr>Barahona</vt:lpstr>
      <vt:lpstr>CodigoActividad</vt:lpstr>
      <vt:lpstr>Dajabon</vt:lpstr>
      <vt:lpstr>Dajabón</vt:lpstr>
      <vt:lpstr>Distrito_Nacional</vt:lpstr>
      <vt:lpstr>Duarte</vt:lpstr>
      <vt:lpstr>El_Seibo</vt:lpstr>
      <vt:lpstr>Elias_Pina</vt:lpstr>
      <vt:lpstr>Elías_Piña</vt:lpstr>
      <vt:lpstr>Espaillat</vt:lpstr>
      <vt:lpstr>Hato_Mayor</vt:lpstr>
      <vt:lpstr>Hermanas_Mirabal</vt:lpstr>
      <vt:lpstr>Independencia</vt:lpstr>
      <vt:lpstr>La_Altagracia</vt:lpstr>
      <vt:lpstr>La_Romana</vt:lpstr>
      <vt:lpstr>La_Vega</vt:lpstr>
      <vt:lpstr>Le.1</vt:lpstr>
      <vt:lpstr>Le.2</vt:lpstr>
      <vt:lpstr>Le.3</vt:lpstr>
      <vt:lpstr>Le.4</vt:lpstr>
      <vt:lpstr>ls_ComprayAlquiler</vt:lpstr>
      <vt:lpstr>ls_Departamento</vt:lpstr>
      <vt:lpstr>Ls_DepartamentosSRS</vt:lpstr>
      <vt:lpstr>Ls_DependenciasSRS</vt:lpstr>
      <vt:lpstr>ls_Direccion</vt:lpstr>
      <vt:lpstr>Ls_DivisionesSRS</vt:lpstr>
      <vt:lpstr>Ls_Estructura</vt:lpstr>
      <vt:lpstr>Ls_GerenciasSRS</vt:lpstr>
      <vt:lpstr>Ls_LinesEstategica</vt:lpstr>
      <vt:lpstr>Ls_Medio_Verificacion</vt:lpstr>
      <vt:lpstr>Ls_ObjEstrategico</vt:lpstr>
      <vt:lpstr>Ls_Oficina</vt:lpstr>
      <vt:lpstr>ls_Regiones</vt:lpstr>
      <vt:lpstr>ls_SubDireccion</vt:lpstr>
      <vt:lpstr>ls_TiposAcciones</vt:lpstr>
      <vt:lpstr>ls_UnidadesSRS</vt:lpstr>
      <vt:lpstr>lsFuentesFinanciamiento</vt:lpstr>
      <vt:lpstr>lsInsumos</vt:lpstr>
      <vt:lpstr>lsInsumosEquipos</vt:lpstr>
      <vt:lpstr>lsMantenimientoyReparacion</vt:lpstr>
      <vt:lpstr>LsTipoEESS</vt:lpstr>
      <vt:lpstr>lsTipoIntervencion</vt:lpstr>
      <vt:lpstr>Maria_Trinidad_Sanchez</vt:lpstr>
      <vt:lpstr>María_Trinidad_Sánchez</vt:lpstr>
      <vt:lpstr>Monsenor_Nouel</vt:lpstr>
      <vt:lpstr>Monseñor_Nouel</vt:lpstr>
      <vt:lpstr>Monte_Plata</vt:lpstr>
      <vt:lpstr>Montecristi</vt:lpstr>
      <vt:lpstr>Obj1.1</vt:lpstr>
      <vt:lpstr>Obj1.10</vt:lpstr>
      <vt:lpstr>Obj1.2</vt:lpstr>
      <vt:lpstr>Obj1.3</vt:lpstr>
      <vt:lpstr>Obj1.4</vt:lpstr>
      <vt:lpstr>Obj1.5</vt:lpstr>
      <vt:lpstr>Obj1.6</vt:lpstr>
      <vt:lpstr>Obj1.7</vt:lpstr>
      <vt:lpstr>Obj1.8</vt:lpstr>
      <vt:lpstr>Obj1.9</vt:lpstr>
      <vt:lpstr>Obj2.1</vt:lpstr>
      <vt:lpstr>Obj2.2</vt:lpstr>
      <vt:lpstr>Obj2.3</vt:lpstr>
      <vt:lpstr>Obj3.1</vt:lpstr>
      <vt:lpstr>Obj3.2</vt:lpstr>
      <vt:lpstr>Obj3.3</vt:lpstr>
      <vt:lpstr>Obj4.1</vt:lpstr>
      <vt:lpstr>Pedernales</vt:lpstr>
      <vt:lpstr>Peravia</vt:lpstr>
      <vt:lpstr>Periodo_POA</vt:lpstr>
      <vt:lpstr>Productos</vt:lpstr>
      <vt:lpstr>Provincias</vt:lpstr>
      <vt:lpstr>Puerto_Plata</vt:lpstr>
      <vt:lpstr>Samana</vt:lpstr>
      <vt:lpstr>Samaná</vt:lpstr>
      <vt:lpstr>San_Cristobal</vt:lpstr>
      <vt:lpstr>San_Cristóbal</vt:lpstr>
      <vt:lpstr>San_Jose_de_Ocoa</vt:lpstr>
      <vt:lpstr>San_José_de_Ocoa</vt:lpstr>
      <vt:lpstr>San_Juan</vt:lpstr>
      <vt:lpstr>San_Pedro_de_Macoris</vt:lpstr>
      <vt:lpstr>San_Pedro_de_Macorís</vt:lpstr>
      <vt:lpstr>Sanchez_Ramirez</vt:lpstr>
      <vt:lpstr>Sánchez_Ramírez</vt:lpstr>
      <vt:lpstr>Santiago</vt:lpstr>
      <vt:lpstr>Santiago_Rodriguez</vt:lpstr>
      <vt:lpstr>Santiago_Rodríguez</vt:lpstr>
      <vt:lpstr>Santo_Domingo</vt:lpstr>
      <vt:lpstr>'Formulario PPGR2'!Títulos_a_imprimir</vt:lpstr>
      <vt:lpstr>Valverde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Ilka;JACQUELINE CORCINO</dc:creator>
  <cp:lastModifiedBy>HP</cp:lastModifiedBy>
  <cp:lastPrinted>2020-02-21T18:21:22Z</cp:lastPrinted>
  <dcterms:created xsi:type="dcterms:W3CDTF">2010-07-12T13:23:52Z</dcterms:created>
  <dcterms:modified xsi:type="dcterms:W3CDTF">2020-02-21T18:54:29Z</dcterms:modified>
</cp:coreProperties>
</file>